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10.10.10.11\Ai본부\F.AI본부\2024년 6월\★아이엠엠인베스트먼트\디스트릭트코리아(강성은)_2406\"/>
    </mc:Choice>
  </mc:AlternateContent>
  <bookViews>
    <workbookView xWindow="0" yWindow="0" windowWidth="28800" windowHeight="12285" tabRatio="793" firstSheet="1" activeTab="11"/>
  </bookViews>
  <sheets>
    <sheet name="메모" sheetId="23" state="hidden" r:id="rId1"/>
    <sheet name="NMP_BS" sheetId="24" r:id="rId2"/>
    <sheet name="NMP_PL" sheetId="25" r:id="rId3"/>
    <sheet name="NMP_CF" sheetId="26" r:id="rId4"/>
    <sheet name="1(a)_추출_NMP" sheetId="27" r:id="rId5"/>
    <sheet name="KR" sheetId="11" state="hidden" r:id="rId6"/>
    <sheet name="1(b)_추출_KR" sheetId="28" state="hidden" r:id="rId7"/>
    <sheet name="1(c)_추출_직접입력" sheetId="22" r:id="rId8"/>
    <sheet name="2_계량" sheetId="29" r:id="rId9"/>
    <sheet name="3_산업" sheetId="12" r:id="rId10"/>
    <sheet name="4_정성" sheetId="7" r:id="rId11"/>
    <sheet name="5_기업SR" sheetId="14" r:id="rId12"/>
    <sheet name="6_의사록_기업SR" sheetId="30" r:id="rId13"/>
    <sheet name="7_의사록_채무SR" sheetId="31" r:id="rId14"/>
    <sheet name="참고_사업재무" sheetId="16" r:id="rId15"/>
    <sheet name="참고_산업등급" sheetId="17" r:id="rId16"/>
    <sheet name="참고_등급환산" sheetId="18" r:id="rId17"/>
  </sheets>
  <definedNames>
    <definedName name="linkurl" localSheetId="9">'3_산업'!$C$3</definedName>
    <definedName name="_xlnm.Print_Area" localSheetId="12">'6_의사록_기업SR'!$A$1:$E$29</definedName>
    <definedName name="_xlnm.Print_Area" localSheetId="13">'7_의사록_채무SR'!$A$1:$E$29</definedName>
  </definedNames>
  <calcPr calcId="162913"/>
</workbook>
</file>

<file path=xl/calcChain.xml><?xml version="1.0" encoding="utf-8"?>
<calcChain xmlns="http://schemas.openxmlformats.org/spreadsheetml/2006/main">
  <c r="G20" i="29" l="1"/>
  <c r="F20" i="29"/>
  <c r="E20" i="29"/>
  <c r="D20" i="29"/>
  <c r="G19" i="29"/>
  <c r="G21" i="29" s="1"/>
  <c r="F19" i="29"/>
  <c r="F21" i="29" s="1"/>
  <c r="E19" i="29"/>
  <c r="E21" i="29" s="1"/>
  <c r="D19" i="29"/>
  <c r="D21" i="29" s="1"/>
  <c r="G18" i="29"/>
  <c r="F18" i="29"/>
  <c r="E18" i="29"/>
  <c r="D18" i="29"/>
  <c r="G16" i="29"/>
  <c r="F16" i="29"/>
  <c r="E16" i="29"/>
  <c r="D16" i="29"/>
  <c r="G15" i="29"/>
  <c r="F15" i="29"/>
  <c r="E15" i="29"/>
  <c r="D15" i="29"/>
  <c r="G14" i="29"/>
  <c r="G17" i="29" s="1"/>
  <c r="F14" i="29"/>
  <c r="F17" i="29" s="1"/>
  <c r="E14" i="29"/>
  <c r="E17" i="29" s="1"/>
  <c r="D14" i="29"/>
  <c r="D17" i="29" s="1"/>
  <c r="G13" i="29"/>
  <c r="F13" i="29"/>
  <c r="E13" i="29"/>
  <c r="D13" i="29"/>
  <c r="G12" i="29"/>
  <c r="F12" i="29"/>
  <c r="E12" i="29"/>
  <c r="D12" i="29"/>
  <c r="G11" i="29"/>
  <c r="F11" i="29"/>
  <c r="E11" i="29"/>
  <c r="D11" i="29"/>
  <c r="G10" i="29"/>
  <c r="F10" i="29"/>
  <c r="E10" i="29"/>
  <c r="D10" i="29"/>
  <c r="G7" i="29"/>
  <c r="F7" i="29"/>
  <c r="E7" i="29"/>
  <c r="D7" i="29"/>
  <c r="G6" i="29"/>
  <c r="G8" i="29" s="1"/>
  <c r="G9" i="29" s="1"/>
  <c r="F6" i="29"/>
  <c r="F8" i="29" s="1"/>
  <c r="F9" i="29" s="1"/>
  <c r="E6" i="29"/>
  <c r="E8" i="29" s="1"/>
  <c r="E9" i="29" s="1"/>
  <c r="D6" i="29"/>
  <c r="D8" i="29" s="1"/>
  <c r="D9" i="29" s="1"/>
  <c r="G5" i="29"/>
  <c r="F5" i="29"/>
  <c r="E5" i="29"/>
  <c r="D5" i="29"/>
  <c r="G4" i="29"/>
  <c r="F4" i="29"/>
  <c r="E4" i="29"/>
  <c r="D4" i="29"/>
  <c r="D10" i="31" l="1"/>
  <c r="D4" i="27" l="1"/>
  <c r="G21" i="22" l="1"/>
  <c r="F21" i="22"/>
  <c r="E21" i="22"/>
  <c r="G17" i="22"/>
  <c r="F17" i="22"/>
  <c r="E17" i="22"/>
  <c r="G10" i="22"/>
  <c r="F10" i="22"/>
  <c r="E10" i="22"/>
  <c r="G8" i="22"/>
  <c r="G9" i="22" s="1"/>
  <c r="F8" i="22"/>
  <c r="F9" i="22" s="1"/>
  <c r="E8" i="22"/>
  <c r="E9" i="22" s="1"/>
  <c r="D21" i="22"/>
  <c r="D17" i="22"/>
  <c r="D10" i="22"/>
  <c r="D8" i="22"/>
  <c r="D9" i="22" s="1"/>
  <c r="E3" i="27"/>
  <c r="F3" i="27"/>
  <c r="G3" i="27"/>
  <c r="H3" i="27"/>
  <c r="I3" i="27"/>
  <c r="D3" i="27"/>
  <c r="I20" i="27"/>
  <c r="H20" i="27"/>
  <c r="G20" i="27"/>
  <c r="F20" i="27"/>
  <c r="E20" i="27"/>
  <c r="I19" i="27"/>
  <c r="I21" i="27" s="1"/>
  <c r="H19" i="27"/>
  <c r="H21" i="27" s="1"/>
  <c r="G19" i="27"/>
  <c r="F19" i="27"/>
  <c r="F21" i="27" s="1"/>
  <c r="E19" i="27"/>
  <c r="I18" i="27"/>
  <c r="H18" i="27"/>
  <c r="G18" i="27"/>
  <c r="G17" i="27" s="1"/>
  <c r="F18" i="27"/>
  <c r="F17" i="27" s="1"/>
  <c r="E18" i="27"/>
  <c r="I16" i="27"/>
  <c r="H16" i="27"/>
  <c r="G16" i="27"/>
  <c r="F16" i="27"/>
  <c r="E16" i="27"/>
  <c r="I15" i="27"/>
  <c r="H15" i="27"/>
  <c r="G15" i="27"/>
  <c r="F15" i="27"/>
  <c r="E15" i="27"/>
  <c r="I14" i="27"/>
  <c r="I17" i="27" s="1"/>
  <c r="H14" i="27"/>
  <c r="G14" i="27"/>
  <c r="F14" i="27"/>
  <c r="E14" i="27"/>
  <c r="I13" i="27"/>
  <c r="H13" i="27"/>
  <c r="G13" i="27"/>
  <c r="F13" i="27"/>
  <c r="E13" i="27"/>
  <c r="I12" i="27"/>
  <c r="H12" i="27"/>
  <c r="G12" i="27"/>
  <c r="F12" i="27"/>
  <c r="E12" i="27"/>
  <c r="I11" i="27"/>
  <c r="H11" i="27"/>
  <c r="G11" i="27"/>
  <c r="F11" i="27"/>
  <c r="E11" i="27"/>
  <c r="I7" i="27"/>
  <c r="H7" i="27"/>
  <c r="G7" i="27"/>
  <c r="F7" i="27"/>
  <c r="E7" i="27"/>
  <c r="I6" i="27"/>
  <c r="H6" i="27"/>
  <c r="H8" i="27" s="1"/>
  <c r="H9" i="27" s="1"/>
  <c r="G6" i="27"/>
  <c r="F6" i="27"/>
  <c r="E6" i="27"/>
  <c r="I5" i="27"/>
  <c r="H5" i="27"/>
  <c r="G5" i="27"/>
  <c r="F5" i="27"/>
  <c r="E5" i="27"/>
  <c r="I4" i="27"/>
  <c r="I10" i="27" s="1"/>
  <c r="H4" i="27"/>
  <c r="H10" i="27" s="1"/>
  <c r="G4" i="27"/>
  <c r="F4" i="27"/>
  <c r="E4" i="27"/>
  <c r="E10" i="27" s="1"/>
  <c r="D20" i="27"/>
  <c r="D19" i="27"/>
  <c r="D18" i="27"/>
  <c r="D17" i="27" s="1"/>
  <c r="D16" i="27"/>
  <c r="D15" i="27"/>
  <c r="D14" i="27"/>
  <c r="D13" i="27"/>
  <c r="D12" i="27"/>
  <c r="D11" i="27"/>
  <c r="D7" i="27"/>
  <c r="D6" i="27"/>
  <c r="D5" i="27"/>
  <c r="D10" i="27" s="1"/>
  <c r="G21" i="27" l="1"/>
  <c r="E21" i="27"/>
  <c r="D21" i="27"/>
  <c r="H17" i="27"/>
  <c r="E17" i="27"/>
  <c r="I8" i="27"/>
  <c r="G8" i="27"/>
  <c r="F8" i="27"/>
  <c r="E8" i="27"/>
  <c r="D8" i="27"/>
  <c r="G10" i="27"/>
  <c r="G9" i="27" s="1"/>
  <c r="F10" i="27"/>
  <c r="I9" i="27"/>
  <c r="F9" i="27"/>
  <c r="E9" i="27"/>
  <c r="G3" i="22"/>
  <c r="G3" i="29"/>
  <c r="F3" i="29"/>
  <c r="F3" i="22"/>
  <c r="E3" i="29"/>
  <c r="E3" i="22"/>
  <c r="D3" i="29"/>
  <c r="D3" i="22"/>
  <c r="D7" i="31"/>
  <c r="K7" i="11" l="1"/>
  <c r="B18" i="12" l="1"/>
  <c r="C18" i="12" l="1"/>
  <c r="D18" i="12" l="1"/>
  <c r="D7" i="30"/>
  <c r="E1" i="14" l="1"/>
  <c r="G1" i="29" l="1"/>
  <c r="I21" i="29" l="1"/>
  <c r="I20" i="29"/>
  <c r="I19" i="29"/>
  <c r="I18" i="29"/>
  <c r="I17" i="29"/>
  <c r="I16" i="29"/>
  <c r="I15" i="29"/>
  <c r="I13" i="29"/>
  <c r="I14" i="29"/>
  <c r="G34" i="29" l="1"/>
  <c r="D20" i="7" l="1"/>
  <c r="D10" i="30" l="1"/>
  <c r="G22" i="29" l="1"/>
  <c r="I13" i="28" l="1"/>
  <c r="I14" i="28"/>
  <c r="I15" i="28"/>
  <c r="I16" i="28"/>
  <c r="I17" i="28"/>
  <c r="I19" i="28"/>
  <c r="I20" i="28"/>
  <c r="I21" i="28" l="1"/>
  <c r="I18" i="28"/>
  <c r="J5" i="29"/>
  <c r="J6" i="29"/>
  <c r="J7" i="29"/>
  <c r="J8" i="29"/>
  <c r="J9" i="29"/>
  <c r="J10" i="29"/>
  <c r="J11" i="29"/>
  <c r="J12" i="29"/>
  <c r="J13" i="29"/>
  <c r="J14" i="29"/>
  <c r="J15" i="29"/>
  <c r="J16" i="29"/>
  <c r="J17" i="29"/>
  <c r="J18" i="29"/>
  <c r="J19" i="29"/>
  <c r="J20" i="29"/>
  <c r="J21" i="29"/>
  <c r="J4" i="29"/>
  <c r="I6" i="28" l="1"/>
  <c r="I8" i="28"/>
  <c r="E27" i="29" l="1"/>
  <c r="J28" i="29" l="1"/>
  <c r="D3" i="28" l="1"/>
  <c r="D6" i="28"/>
  <c r="D8" i="28"/>
  <c r="D9" i="28"/>
  <c r="D10" i="28"/>
  <c r="D11" i="28"/>
  <c r="D12" i="28"/>
  <c r="D13" i="28"/>
  <c r="D14" i="28"/>
  <c r="D15" i="28"/>
  <c r="D16" i="28"/>
  <c r="D17" i="28"/>
  <c r="D19" i="28"/>
  <c r="D20" i="28"/>
  <c r="D7" i="28" l="1"/>
  <c r="D18" i="28"/>
  <c r="D21" i="28"/>
  <c r="F22" i="29" l="1"/>
  <c r="E22" i="29"/>
  <c r="D22" i="29"/>
  <c r="E3" i="28" l="1"/>
  <c r="F3" i="28" l="1"/>
  <c r="G3" i="28"/>
  <c r="E6" i="28"/>
  <c r="F6" i="28"/>
  <c r="G6" i="28"/>
  <c r="E8" i="28"/>
  <c r="F8" i="28"/>
  <c r="G8" i="28"/>
  <c r="E9" i="28"/>
  <c r="F9" i="28"/>
  <c r="G9" i="28"/>
  <c r="E10" i="28"/>
  <c r="F10" i="28"/>
  <c r="G10" i="28"/>
  <c r="E11" i="28"/>
  <c r="F11" i="28"/>
  <c r="G11" i="28"/>
  <c r="E12" i="28"/>
  <c r="F12" i="28"/>
  <c r="G12" i="28"/>
  <c r="E13" i="28"/>
  <c r="F13" i="28"/>
  <c r="G13" i="28"/>
  <c r="E14" i="28"/>
  <c r="F14" i="28"/>
  <c r="G14" i="28"/>
  <c r="E15" i="28"/>
  <c r="F15" i="28"/>
  <c r="G15" i="28"/>
  <c r="E16" i="28"/>
  <c r="F16" i="28"/>
  <c r="G16" i="28"/>
  <c r="E17" i="28"/>
  <c r="F17" i="28"/>
  <c r="G17" i="28"/>
  <c r="E19" i="28"/>
  <c r="F19" i="28"/>
  <c r="G19" i="28"/>
  <c r="E20" i="28"/>
  <c r="F20" i="28"/>
  <c r="G20" i="28"/>
  <c r="G21" i="28" l="1"/>
  <c r="E18" i="28"/>
  <c r="F18" i="28"/>
  <c r="F7" i="28"/>
  <c r="E7" i="28"/>
  <c r="E21" i="28"/>
  <c r="G18" i="28"/>
  <c r="F21" i="28"/>
  <c r="G7" i="28"/>
  <c r="L44" i="14" l="1"/>
  <c r="C27" i="14"/>
  <c r="Q21" i="14"/>
  <c r="J16" i="14"/>
  <c r="I16" i="14"/>
  <c r="H16" i="14"/>
  <c r="G16" i="14"/>
  <c r="F16" i="14"/>
  <c r="E16" i="14"/>
  <c r="D16" i="14"/>
  <c r="C13" i="14"/>
  <c r="O27" i="7"/>
  <c r="O16" i="7"/>
  <c r="B2" i="7"/>
  <c r="I5" i="29"/>
  <c r="I4" i="29"/>
  <c r="H20" i="28"/>
  <c r="H19" i="28"/>
  <c r="H17" i="28"/>
  <c r="H16" i="28"/>
  <c r="H15" i="28"/>
  <c r="H14" i="28"/>
  <c r="H13" i="28"/>
  <c r="I12" i="28"/>
  <c r="H12" i="28"/>
  <c r="F35" i="29" s="1"/>
  <c r="I11" i="28"/>
  <c r="H11" i="28"/>
  <c r="I10" i="28"/>
  <c r="H10" i="28"/>
  <c r="I9" i="28"/>
  <c r="H9" i="28"/>
  <c r="H8" i="28"/>
  <c r="H6" i="28"/>
  <c r="I3" i="28"/>
  <c r="H3" i="28"/>
  <c r="I31" i="28" l="1"/>
  <c r="I29" i="28"/>
  <c r="E25" i="29"/>
  <c r="F31" i="29"/>
  <c r="G33" i="29"/>
  <c r="I11" i="29"/>
  <c r="E24" i="29"/>
  <c r="E30" i="29"/>
  <c r="F26" i="29"/>
  <c r="G24" i="29"/>
  <c r="G27" i="29"/>
  <c r="I10" i="29"/>
  <c r="G35" i="29"/>
  <c r="F24" i="29"/>
  <c r="F34" i="29"/>
  <c r="F25" i="29"/>
  <c r="E26" i="29"/>
  <c r="I12" i="29"/>
  <c r="I35" i="29" s="1"/>
  <c r="E33" i="29"/>
  <c r="G30" i="29"/>
  <c r="I30" i="29" s="1"/>
  <c r="E31" i="29"/>
  <c r="I34" i="29"/>
  <c r="O33" i="29"/>
  <c r="G28" i="29"/>
  <c r="E34" i="29"/>
  <c r="G26" i="29"/>
  <c r="E28" i="29"/>
  <c r="L17" i="28"/>
  <c r="N17" i="28"/>
  <c r="L8" i="28"/>
  <c r="M17" i="28"/>
  <c r="H19" i="12"/>
  <c r="L10" i="28"/>
  <c r="M10" i="28"/>
  <c r="M8" i="28"/>
  <c r="N10" i="28"/>
  <c r="L6" i="28"/>
  <c r="L20" i="28"/>
  <c r="O10" i="28"/>
  <c r="M6" i="28"/>
  <c r="M20" i="28"/>
  <c r="O17" i="28"/>
  <c r="N12" i="28"/>
  <c r="N14" i="28"/>
  <c r="N16" i="28"/>
  <c r="O12" i="28"/>
  <c r="O14" i="28"/>
  <c r="L15" i="28"/>
  <c r="M13" i="28"/>
  <c r="N11" i="28"/>
  <c r="N13" i="28"/>
  <c r="N15" i="28"/>
  <c r="N20" i="28"/>
  <c r="L11" i="28"/>
  <c r="M11" i="28"/>
  <c r="O11" i="28"/>
  <c r="O13" i="28"/>
  <c r="O15" i="28"/>
  <c r="O20" i="28"/>
  <c r="L13" i="28"/>
  <c r="M15" i="28"/>
  <c r="L12" i="28"/>
  <c r="L14" i="28"/>
  <c r="L16" i="28"/>
  <c r="L19" i="28"/>
  <c r="M12" i="28"/>
  <c r="M14" i="28"/>
  <c r="M16" i="28"/>
  <c r="M19" i="28"/>
  <c r="H21" i="28"/>
  <c r="H7" i="28"/>
  <c r="N6" i="28"/>
  <c r="H18" i="28"/>
  <c r="N19" i="28"/>
  <c r="O6" i="28"/>
  <c r="O16" i="28"/>
  <c r="O19" i="28"/>
  <c r="F19" i="12"/>
  <c r="G19" i="12"/>
  <c r="L9" i="28" l="1"/>
  <c r="O31" i="29"/>
  <c r="I28" i="29"/>
  <c r="J33" i="29"/>
  <c r="I8" i="29"/>
  <c r="I27" i="29" s="1"/>
  <c r="F28" i="29"/>
  <c r="K28" i="29" s="1"/>
  <c r="J34" i="29"/>
  <c r="K26" i="29"/>
  <c r="G25" i="29"/>
  <c r="K25" i="29" s="1"/>
  <c r="F27" i="29"/>
  <c r="I31" i="29"/>
  <c r="F33" i="29"/>
  <c r="K33" i="29" s="1"/>
  <c r="I9" i="29"/>
  <c r="I33" i="29" s="1"/>
  <c r="J35" i="29"/>
  <c r="M35" i="29" s="1"/>
  <c r="F30" i="29"/>
  <c r="K30" i="29" s="1"/>
  <c r="E29" i="29"/>
  <c r="K34" i="29"/>
  <c r="J31" i="29"/>
  <c r="E35" i="29"/>
  <c r="K35" i="29" s="1"/>
  <c r="J25" i="29"/>
  <c r="I6" i="29"/>
  <c r="G29" i="29"/>
  <c r="I29" i="29" s="1"/>
  <c r="F32" i="29"/>
  <c r="J30" i="29"/>
  <c r="G31" i="29"/>
  <c r="K31" i="29" s="1"/>
  <c r="F29" i="29"/>
  <c r="O28" i="29"/>
  <c r="I26" i="29"/>
  <c r="N18" i="28"/>
  <c r="N7" i="28"/>
  <c r="L7" i="28"/>
  <c r="I7" i="29"/>
  <c r="M7" i="28"/>
  <c r="G32" i="29"/>
  <c r="E32" i="29"/>
  <c r="M18" i="28"/>
  <c r="L21" i="28"/>
  <c r="J29" i="29"/>
  <c r="L18" i="28"/>
  <c r="O18" i="28"/>
  <c r="N21" i="28"/>
  <c r="M21" i="28"/>
  <c r="G6" i="14"/>
  <c r="F6" i="14"/>
  <c r="E6" i="14"/>
  <c r="D6" i="14"/>
  <c r="J6" i="14"/>
  <c r="H6" i="14"/>
  <c r="I6" i="14"/>
  <c r="O21" i="28"/>
  <c r="N9" i="28"/>
  <c r="M9" i="28"/>
  <c r="N8" i="28"/>
  <c r="O9" i="28"/>
  <c r="E20" i="7"/>
  <c r="F20" i="7" s="1"/>
  <c r="N35" i="29" l="1"/>
  <c r="D22" i="7" s="1"/>
  <c r="M34" i="29"/>
  <c r="N34" i="29" s="1"/>
  <c r="D21" i="7" s="1"/>
  <c r="M33" i="29"/>
  <c r="N33" i="29" s="1"/>
  <c r="D14" i="7" s="1"/>
  <c r="G25" i="14" s="1"/>
  <c r="I25" i="29"/>
  <c r="M31" i="29"/>
  <c r="N31" i="29" s="1"/>
  <c r="D12" i="7" s="1"/>
  <c r="E23" i="14" s="1"/>
  <c r="J27" i="29"/>
  <c r="M27" i="29" s="1"/>
  <c r="K29" i="29"/>
  <c r="M29" i="29" s="1"/>
  <c r="N29" i="29" s="1"/>
  <c r="D10" i="7" s="1"/>
  <c r="M30" i="29"/>
  <c r="N30" i="29" s="1"/>
  <c r="D11" i="7" s="1"/>
  <c r="I22" i="14" s="1"/>
  <c r="I32" i="29"/>
  <c r="M28" i="29"/>
  <c r="N28" i="29" s="1"/>
  <c r="K27" i="29"/>
  <c r="J32" i="29"/>
  <c r="J26" i="29"/>
  <c r="K32" i="29"/>
  <c r="K6" i="14"/>
  <c r="L6" i="14" s="1"/>
  <c r="E7" i="14" l="1"/>
  <c r="D26" i="7"/>
  <c r="D25" i="7"/>
  <c r="D24" i="7"/>
  <c r="D23" i="7"/>
  <c r="D15" i="7"/>
  <c r="M25" i="29"/>
  <c r="N25" i="29" s="1"/>
  <c r="D6" i="7" s="1"/>
  <c r="M26" i="29"/>
  <c r="N26" i="29" s="1"/>
  <c r="D7" i="7" s="1"/>
  <c r="D9" i="7"/>
  <c r="F20" i="14" s="1"/>
  <c r="J8" i="14"/>
  <c r="D8" i="14"/>
  <c r="F8" i="14"/>
  <c r="G8" i="14"/>
  <c r="E8" i="14"/>
  <c r="H8" i="14"/>
  <c r="E22" i="7"/>
  <c r="F22" i="7" s="1"/>
  <c r="I8" i="14"/>
  <c r="G7" i="14"/>
  <c r="D7" i="14"/>
  <c r="E21" i="7"/>
  <c r="F21" i="7" s="1"/>
  <c r="H7" i="14"/>
  <c r="J7" i="14"/>
  <c r="F7" i="14"/>
  <c r="I7" i="14"/>
  <c r="I25" i="14"/>
  <c r="D25" i="14"/>
  <c r="E25" i="14"/>
  <c r="H25" i="14"/>
  <c r="F25" i="14"/>
  <c r="J25" i="14"/>
  <c r="E14" i="7"/>
  <c r="F14" i="7" s="1"/>
  <c r="F23" i="14"/>
  <c r="H23" i="14"/>
  <c r="I23" i="14"/>
  <c r="E12" i="7"/>
  <c r="F12" i="7" s="1"/>
  <c r="G23" i="14"/>
  <c r="J23" i="14"/>
  <c r="D23" i="14"/>
  <c r="N27" i="29"/>
  <c r="D8" i="7" s="1"/>
  <c r="J19" i="14" s="1"/>
  <c r="I21" i="14"/>
  <c r="G21" i="14"/>
  <c r="F21" i="14"/>
  <c r="H21" i="14"/>
  <c r="D21" i="14"/>
  <c r="J21" i="14"/>
  <c r="E10" i="7"/>
  <c r="F10" i="7" s="1"/>
  <c r="E21" i="14"/>
  <c r="M32" i="29"/>
  <c r="G22" i="14"/>
  <c r="F22" i="14"/>
  <c r="O32" i="29"/>
  <c r="J22" i="14"/>
  <c r="E11" i="7"/>
  <c r="F11" i="7" s="1"/>
  <c r="D22" i="14"/>
  <c r="E22" i="14"/>
  <c r="H22" i="14"/>
  <c r="H26" i="14" l="1"/>
  <c r="E26" i="14"/>
  <c r="D26" i="14"/>
  <c r="G26" i="14"/>
  <c r="I26" i="14"/>
  <c r="F26" i="14"/>
  <c r="J26" i="14"/>
  <c r="E15" i="7"/>
  <c r="F15" i="7" s="1"/>
  <c r="I9" i="14"/>
  <c r="G9" i="14"/>
  <c r="J9" i="14"/>
  <c r="H9" i="14"/>
  <c r="D9" i="14"/>
  <c r="F9" i="14"/>
  <c r="E9" i="14"/>
  <c r="E23" i="7"/>
  <c r="F23" i="7" s="1"/>
  <c r="F27" i="7" s="1"/>
  <c r="H10" i="14"/>
  <c r="D10" i="14"/>
  <c r="G10" i="14"/>
  <c r="F10" i="14"/>
  <c r="E10" i="14"/>
  <c r="I10" i="14"/>
  <c r="J10" i="14"/>
  <c r="E24" i="7"/>
  <c r="F24" i="7" s="1"/>
  <c r="H11" i="14"/>
  <c r="G11" i="14"/>
  <c r="F11" i="14"/>
  <c r="I11" i="14"/>
  <c r="J11" i="14"/>
  <c r="E11" i="14"/>
  <c r="D11" i="14"/>
  <c r="E25" i="7"/>
  <c r="F25" i="7" s="1"/>
  <c r="J12" i="14"/>
  <c r="I12" i="14"/>
  <c r="H12" i="14"/>
  <c r="D12" i="14"/>
  <c r="G12" i="14"/>
  <c r="F12" i="14"/>
  <c r="E12" i="14"/>
  <c r="E26" i="7"/>
  <c r="F26" i="7" s="1"/>
  <c r="N32" i="29"/>
  <c r="D13" i="7" s="1"/>
  <c r="E17" i="14"/>
  <c r="D17" i="14"/>
  <c r="E6" i="7"/>
  <c r="F6" i="7" s="1"/>
  <c r="J17" i="14"/>
  <c r="H17" i="14"/>
  <c r="I17" i="14"/>
  <c r="F17" i="14"/>
  <c r="G17" i="14"/>
  <c r="I18" i="14"/>
  <c r="E7" i="7"/>
  <c r="F7" i="7" s="1"/>
  <c r="F18" i="14"/>
  <c r="H18" i="14"/>
  <c r="J18" i="14"/>
  <c r="D18" i="14"/>
  <c r="E18" i="14"/>
  <c r="G18" i="14"/>
  <c r="E9" i="7"/>
  <c r="F9" i="7" s="1"/>
  <c r="E20" i="14"/>
  <c r="H20" i="14"/>
  <c r="G20" i="14"/>
  <c r="I20" i="14"/>
  <c r="J20" i="14"/>
  <c r="D20" i="14"/>
  <c r="K8" i="14"/>
  <c r="L8" i="14" s="1"/>
  <c r="K7" i="14"/>
  <c r="L7" i="14" s="1"/>
  <c r="K25" i="14"/>
  <c r="L25" i="14" s="1"/>
  <c r="K23" i="14"/>
  <c r="L23" i="14" s="1"/>
  <c r="H19" i="14"/>
  <c r="G19" i="14"/>
  <c r="D19" i="14"/>
  <c r="E8" i="7"/>
  <c r="F8" i="7" s="1"/>
  <c r="I19" i="14"/>
  <c r="E19" i="14"/>
  <c r="F19" i="14"/>
  <c r="K21" i="14"/>
  <c r="L21" i="14" s="1"/>
  <c r="K22" i="14"/>
  <c r="L22" i="14" s="1"/>
  <c r="K12" i="14" l="1"/>
  <c r="L12" i="14" s="1"/>
  <c r="K11" i="14"/>
  <c r="L11" i="14" s="1"/>
  <c r="K26" i="14"/>
  <c r="L26" i="14" s="1"/>
  <c r="K9" i="14"/>
  <c r="L9" i="14" s="1"/>
  <c r="K10" i="14"/>
  <c r="L10" i="14" s="1"/>
  <c r="G24" i="14"/>
  <c r="D24" i="14"/>
  <c r="H24" i="14"/>
  <c r="F24" i="14"/>
  <c r="J24" i="14"/>
  <c r="E13" i="7"/>
  <c r="F13" i="7" s="1"/>
  <c r="F16" i="7" s="1"/>
  <c r="F29" i="7" s="1"/>
  <c r="I24" i="14"/>
  <c r="E24" i="14"/>
  <c r="K17" i="14"/>
  <c r="L17" i="14" s="1"/>
  <c r="K18" i="14"/>
  <c r="L18" i="14" s="1"/>
  <c r="L13" i="14"/>
  <c r="C31" i="14" s="1"/>
  <c r="E31" i="14" s="1"/>
  <c r="K20" i="14"/>
  <c r="L20" i="14" s="1"/>
  <c r="K19" i="14"/>
  <c r="L19" i="14" s="1"/>
  <c r="C18" i="31"/>
  <c r="K24" i="14" l="1"/>
  <c r="L24" i="14" s="1"/>
  <c r="L43" i="14" s="1"/>
  <c r="L45" i="14" s="1"/>
  <c r="L46" i="14" s="1"/>
  <c r="L27" i="14" l="1"/>
  <c r="C32" i="14" s="1"/>
  <c r="C33" i="14" s="1"/>
  <c r="E33" i="14" s="1"/>
  <c r="C35" i="14" s="1"/>
  <c r="Q20" i="14" s="1"/>
  <c r="Q22" i="14" s="1"/>
  <c r="C37" i="14" s="1"/>
  <c r="C17" i="30" s="1"/>
  <c r="C18" i="30" s="1"/>
  <c r="E32" i="14" l="1"/>
  <c r="F28" i="7"/>
  <c r="L23" i="29"/>
  <c r="I30" i="28"/>
  <c r="O8" i="28"/>
  <c r="I7" i="28"/>
  <c r="O7" i="28" s="1"/>
  <c r="D9" i="27" l="1"/>
</calcChain>
</file>

<file path=xl/sharedStrings.xml><?xml version="1.0" encoding="utf-8"?>
<sst xmlns="http://schemas.openxmlformats.org/spreadsheetml/2006/main" count="9279" uniqueCount="6727">
  <si>
    <t>매출액</t>
  </si>
  <si>
    <t>자산총계</t>
  </si>
  <si>
    <t>부채총계</t>
  </si>
  <si>
    <t>자본총계</t>
  </si>
  <si>
    <t>가중치</t>
    <phoneticPr fontId="5" type="noConversion"/>
  </si>
  <si>
    <t>AAA</t>
    <phoneticPr fontId="5" type="noConversion"/>
  </si>
  <si>
    <t>AA</t>
    <phoneticPr fontId="5" type="noConversion"/>
  </si>
  <si>
    <t>A</t>
    <phoneticPr fontId="5" type="noConversion"/>
  </si>
  <si>
    <t>BBB</t>
    <phoneticPr fontId="5" type="noConversion"/>
  </si>
  <si>
    <t>BB</t>
    <phoneticPr fontId="5" type="noConversion"/>
  </si>
  <si>
    <t>B</t>
    <phoneticPr fontId="5" type="noConversion"/>
  </si>
  <si>
    <t>CCC</t>
    <phoneticPr fontId="5" type="noConversion"/>
  </si>
  <si>
    <t>차입구조</t>
  </si>
  <si>
    <t>부채비율</t>
  </si>
  <si>
    <t>차입금의존도</t>
  </si>
  <si>
    <t>매출액영업이익률</t>
  </si>
  <si>
    <t>ROE(자기자본수익률)</t>
  </si>
  <si>
    <t>ROA(총자산수익률)</t>
  </si>
  <si>
    <t>EBITDA/이자비용</t>
  </si>
  <si>
    <t>잉여현금흐름/총차입금</t>
  </si>
  <si>
    <t>순차입금/EBITDA</t>
  </si>
  <si>
    <t>재무적 정성요소</t>
    <phoneticPr fontId="5" type="noConversion"/>
  </si>
  <si>
    <t>산업코드</t>
  </si>
  <si>
    <t>산업명</t>
  </si>
  <si>
    <t>기준업체수</t>
  </si>
  <si>
    <t>부도업체수</t>
  </si>
  <si>
    <t>부도율</t>
  </si>
  <si>
    <t>BB</t>
  </si>
  <si>
    <t>10C2629900</t>
  </si>
  <si>
    <t>그 외 기타 전자부품 제조업</t>
  </si>
  <si>
    <t>산업위험</t>
    <phoneticPr fontId="5" type="noConversion"/>
  </si>
  <si>
    <t>규모(총자산)</t>
    <phoneticPr fontId="5" type="noConversion"/>
  </si>
  <si>
    <t>시장지위</t>
    <phoneticPr fontId="5" type="noConversion"/>
  </si>
  <si>
    <t>고정거래처</t>
    <phoneticPr fontId="5" type="noConversion"/>
  </si>
  <si>
    <t>운영효율성</t>
    <phoneticPr fontId="5" type="noConversion"/>
  </si>
  <si>
    <t>규모(매출액)</t>
    <phoneticPr fontId="5" type="noConversion"/>
  </si>
  <si>
    <t>사업포트폴리오</t>
    <phoneticPr fontId="5" type="noConversion"/>
  </si>
  <si>
    <t>1. 요소별 평점</t>
    <phoneticPr fontId="3" type="noConversion"/>
  </si>
  <si>
    <t>사업위험</t>
    <phoneticPr fontId="5" type="noConversion"/>
  </si>
  <si>
    <t>요소점수</t>
    <phoneticPr fontId="5" type="noConversion"/>
  </si>
  <si>
    <t>가중점수</t>
    <phoneticPr fontId="5" type="noConversion"/>
  </si>
  <si>
    <t>점수</t>
    <phoneticPr fontId="5" type="noConversion"/>
  </si>
  <si>
    <t>설명</t>
    <phoneticPr fontId="3" type="noConversion"/>
  </si>
  <si>
    <t>사업위험 합계</t>
    <phoneticPr fontId="5" type="noConversion"/>
  </si>
  <si>
    <t>재무위험</t>
    <phoneticPr fontId="5" type="noConversion"/>
  </si>
  <si>
    <t>재무위험 합계</t>
    <phoneticPr fontId="5" type="noConversion"/>
  </si>
  <si>
    <t>점수</t>
    <phoneticPr fontId="3" type="noConversion"/>
  </si>
  <si>
    <t>가중치</t>
    <phoneticPr fontId="3" type="noConversion"/>
  </si>
  <si>
    <t>사업위험 점수</t>
    <phoneticPr fontId="3" type="noConversion"/>
  </si>
  <si>
    <t>재무위험 점수</t>
    <phoneticPr fontId="3" type="noConversion"/>
  </si>
  <si>
    <t>모델 점수</t>
    <phoneticPr fontId="3" type="noConversion"/>
  </si>
  <si>
    <t>모델 등급</t>
    <phoneticPr fontId="3" type="noConversion"/>
  </si>
  <si>
    <t>기타요소에 의한 조정 수준</t>
    <phoneticPr fontId="3" type="noConversion"/>
  </si>
  <si>
    <t>단기성차입금</t>
    <phoneticPr fontId="3" type="noConversion"/>
  </si>
  <si>
    <t>총차입금</t>
    <phoneticPr fontId="3" type="noConversion"/>
  </si>
  <si>
    <t>자본총계</t>
    <phoneticPr fontId="3" type="noConversion"/>
  </si>
  <si>
    <t>총자산</t>
    <phoneticPr fontId="3" type="noConversion"/>
  </si>
  <si>
    <t>매출액</t>
    <phoneticPr fontId="3" type="noConversion"/>
  </si>
  <si>
    <t>영업이익</t>
    <phoneticPr fontId="3" type="noConversion"/>
  </si>
  <si>
    <t>당기순이익</t>
    <phoneticPr fontId="3" type="noConversion"/>
  </si>
  <si>
    <t>EBITDA</t>
    <phoneticPr fontId="3" type="noConversion"/>
  </si>
  <si>
    <t>영업활동현금흐름</t>
    <phoneticPr fontId="3" type="noConversion"/>
  </si>
  <si>
    <t>잉여현금흐름</t>
    <phoneticPr fontId="3" type="noConversion"/>
  </si>
  <si>
    <t>평점</t>
    <phoneticPr fontId="3" type="noConversion"/>
  </si>
  <si>
    <t>점수</t>
    <phoneticPr fontId="3" type="noConversion"/>
  </si>
  <si>
    <t>가중점수</t>
    <phoneticPr fontId="3" type="noConversion"/>
  </si>
  <si>
    <t>항목</t>
  </si>
  <si>
    <t>가중치</t>
  </si>
  <si>
    <t>차입구조</t>
    <phoneticPr fontId="3" type="noConversion"/>
  </si>
  <si>
    <t>부채비율</t>
    <phoneticPr fontId="3" type="noConversion"/>
  </si>
  <si>
    <t>차입금의존도</t>
    <phoneticPr fontId="3" type="noConversion"/>
  </si>
  <si>
    <t>매출액영업이익률</t>
    <phoneticPr fontId="3" type="noConversion"/>
  </si>
  <si>
    <t>자기자본수익률</t>
    <phoneticPr fontId="3" type="noConversion"/>
  </si>
  <si>
    <t>총자산수익률</t>
    <phoneticPr fontId="3" type="noConversion"/>
  </si>
  <si>
    <t>잉여현금흐름/총차입금</t>
    <phoneticPr fontId="3" type="noConversion"/>
  </si>
  <si>
    <t>순차입금/EBITDA</t>
    <phoneticPr fontId="3" type="noConversion"/>
  </si>
  <si>
    <t>산업위험</t>
  </si>
  <si>
    <t>시장지위</t>
  </si>
  <si>
    <t>시장지위</t>
    <phoneticPr fontId="5" type="noConversion"/>
  </si>
  <si>
    <t>사업포트폴리오</t>
  </si>
  <si>
    <t>사업포트폴리오</t>
    <phoneticPr fontId="5" type="noConversion"/>
  </si>
  <si>
    <t>고정거래처</t>
  </si>
  <si>
    <t>운영효율성</t>
  </si>
  <si>
    <t>운영효율성</t>
    <phoneticPr fontId="5" type="noConversion"/>
  </si>
  <si>
    <t>모델평점</t>
    <phoneticPr fontId="3" type="noConversion"/>
  </si>
  <si>
    <t>자기자본수익률</t>
    <phoneticPr fontId="3" type="noConversion"/>
  </si>
  <si>
    <t>재무적 정성요소</t>
    <phoneticPr fontId="5" type="noConversion"/>
  </si>
  <si>
    <t>재무적 정성요소</t>
    <phoneticPr fontId="3" type="noConversion"/>
  </si>
  <si>
    <t>EBIT</t>
  </si>
  <si>
    <t>Op.EBIT</t>
  </si>
  <si>
    <t>EBITDA</t>
  </si>
  <si>
    <t>금융비용</t>
  </si>
  <si>
    <t>순금융비용</t>
  </si>
  <si>
    <t>세전계속사업이익</t>
  </si>
  <si>
    <t>당기순이익</t>
  </si>
  <si>
    <t>총차입금</t>
  </si>
  <si>
    <t>현금성자산</t>
  </si>
  <si>
    <t>순차입금</t>
  </si>
  <si>
    <t>잠재채무</t>
  </si>
  <si>
    <t>조정총차입금</t>
  </si>
  <si>
    <t>운전자본</t>
  </si>
  <si>
    <t>운전자본투자</t>
  </si>
  <si>
    <t>재무비율</t>
  </si>
  <si>
    <t>EBITDA Margin(%)</t>
  </si>
  <si>
    <t>현금성자산</t>
    <phoneticPr fontId="3" type="noConversion"/>
  </si>
  <si>
    <t>산업등급</t>
    <phoneticPr fontId="3" type="noConversion"/>
  </si>
  <si>
    <t>대표자명</t>
  </si>
  <si>
    <t>법인번호</t>
  </si>
  <si>
    <t>전화번호</t>
  </si>
  <si>
    <t>주소</t>
  </si>
  <si>
    <t>요소등급</t>
    <phoneticPr fontId="3" type="noConversion"/>
  </si>
  <si>
    <t>항목</t>
    <phoneticPr fontId="5" type="noConversion"/>
  </si>
  <si>
    <t>산식</t>
    <phoneticPr fontId="5" type="noConversion"/>
  </si>
  <si>
    <t>단기성차입금/총차입금</t>
  </si>
  <si>
    <t>≤ 20%</t>
    <phoneticPr fontId="3" type="noConversion"/>
  </si>
  <si>
    <t>≤ 30%</t>
    <phoneticPr fontId="3" type="noConversion"/>
  </si>
  <si>
    <t>≤ 50%</t>
    <phoneticPr fontId="3" type="noConversion"/>
  </si>
  <si>
    <t>≤ 70%</t>
    <phoneticPr fontId="3" type="noConversion"/>
  </si>
  <si>
    <t>≤ 80%</t>
    <phoneticPr fontId="3" type="noConversion"/>
  </si>
  <si>
    <t>≤ 95%</t>
    <phoneticPr fontId="3" type="noConversion"/>
  </si>
  <si>
    <t>&gt; 95%</t>
    <phoneticPr fontId="3" type="noConversion"/>
  </si>
  <si>
    <t>부채총계/자본총계</t>
  </si>
  <si>
    <t>≤ 40%</t>
    <phoneticPr fontId="3" type="noConversion"/>
  </si>
  <si>
    <t>≤ 90%</t>
    <phoneticPr fontId="3" type="noConversion"/>
  </si>
  <si>
    <t>≤ 150%</t>
    <phoneticPr fontId="3" type="noConversion"/>
  </si>
  <si>
    <t>≤ 230%</t>
    <phoneticPr fontId="3" type="noConversion"/>
  </si>
  <si>
    <t>≤ 400%</t>
    <phoneticPr fontId="3" type="noConversion"/>
  </si>
  <si>
    <t>&gt; 400%</t>
    <phoneticPr fontId="3" type="noConversion"/>
  </si>
  <si>
    <t>완전자본잠식</t>
    <phoneticPr fontId="3" type="noConversion"/>
  </si>
  <si>
    <t>총차입금/총자산</t>
  </si>
  <si>
    <t>≤ 20.0%</t>
    <phoneticPr fontId="3" type="noConversion"/>
  </si>
  <si>
    <t>≤ 27.5%</t>
    <phoneticPr fontId="3" type="noConversion"/>
  </si>
  <si>
    <t>≤ 35.0%</t>
    <phoneticPr fontId="3" type="noConversion"/>
  </si>
  <si>
    <t>≤ 45.0%</t>
    <phoneticPr fontId="3" type="noConversion"/>
  </si>
  <si>
    <t>≤ 55.0%</t>
    <phoneticPr fontId="3" type="noConversion"/>
  </si>
  <si>
    <t>≤ 100.0%</t>
    <phoneticPr fontId="3" type="noConversion"/>
  </si>
  <si>
    <t>&gt; 100.0%</t>
    <phoneticPr fontId="3" type="noConversion"/>
  </si>
  <si>
    <t>영업이익/매출액</t>
  </si>
  <si>
    <t>≥ 12%</t>
    <phoneticPr fontId="3" type="noConversion"/>
  </si>
  <si>
    <t>≥ 6%</t>
    <phoneticPr fontId="3" type="noConversion"/>
  </si>
  <si>
    <t>≥ 4%</t>
    <phoneticPr fontId="3" type="noConversion"/>
  </si>
  <si>
    <t>≥ 2%</t>
    <phoneticPr fontId="3" type="noConversion"/>
  </si>
  <si>
    <t>≥ 0%</t>
    <phoneticPr fontId="3" type="noConversion"/>
  </si>
  <si>
    <t>&lt; 0%</t>
    <phoneticPr fontId="3" type="noConversion"/>
  </si>
  <si>
    <t>EBITDA &lt; 0</t>
    <phoneticPr fontId="3" type="noConversion"/>
  </si>
  <si>
    <t>당기순이익/자본총계(전기.당기말평균)</t>
  </si>
  <si>
    <t>≥ 8%</t>
    <phoneticPr fontId="3" type="noConversion"/>
  </si>
  <si>
    <t>≥ -20%</t>
    <phoneticPr fontId="3" type="noConversion"/>
  </si>
  <si>
    <t>&lt; -20%</t>
    <phoneticPr fontId="3" type="noConversion"/>
  </si>
  <si>
    <t>당기순이익/총자산(전기.당기말평균)</t>
  </si>
  <si>
    <t>≥ 3%</t>
    <phoneticPr fontId="3" type="noConversion"/>
  </si>
  <si>
    <t>≥ 1%</t>
    <phoneticPr fontId="3" type="noConversion"/>
  </si>
  <si>
    <t>≥ -10%</t>
    <phoneticPr fontId="3" type="noConversion"/>
  </si>
  <si>
    <t>&lt; -10%</t>
    <phoneticPr fontId="3" type="noConversion"/>
  </si>
  <si>
    <t>≥ 15.0배</t>
    <phoneticPr fontId="3" type="noConversion"/>
  </si>
  <si>
    <t>≥ 8.0배</t>
    <phoneticPr fontId="3" type="noConversion"/>
  </si>
  <si>
    <t>≥ 4.5배</t>
    <phoneticPr fontId="3" type="noConversion"/>
  </si>
  <si>
    <t>≥ 2.5배</t>
    <phoneticPr fontId="3" type="noConversion"/>
  </si>
  <si>
    <t>≥ 1.5배</t>
    <phoneticPr fontId="3" type="noConversion"/>
  </si>
  <si>
    <t>&lt; 1.5배</t>
    <phoneticPr fontId="3" type="noConversion"/>
  </si>
  <si>
    <t>잉여현금흐름(FCF)=영업활동현금흐름-CAPEX</t>
  </si>
  <si>
    <t>≥ 30%</t>
    <phoneticPr fontId="3" type="noConversion"/>
  </si>
  <si>
    <t>≥ 20%</t>
    <phoneticPr fontId="3" type="noConversion"/>
  </si>
  <si>
    <t>≥ 10%</t>
    <phoneticPr fontId="3" type="noConversion"/>
  </si>
  <si>
    <t>≥ -30%</t>
    <phoneticPr fontId="3" type="noConversion"/>
  </si>
  <si>
    <t>&lt; -30%</t>
    <phoneticPr fontId="3" type="noConversion"/>
  </si>
  <si>
    <t>순차입금=총차입금-(현금및현금성자산+단기금융상품)</t>
  </si>
  <si>
    <t>≤ 0.5배</t>
    <phoneticPr fontId="3" type="noConversion"/>
  </si>
  <si>
    <t>≤ 1.5배</t>
    <phoneticPr fontId="3" type="noConversion"/>
  </si>
  <si>
    <t>≤ 3.5배</t>
    <phoneticPr fontId="3" type="noConversion"/>
  </si>
  <si>
    <t>≤ 7.0배</t>
    <phoneticPr fontId="3" type="noConversion"/>
  </si>
  <si>
    <t>≤ 10.0배</t>
    <phoneticPr fontId="3" type="noConversion"/>
  </si>
  <si>
    <t>&gt; 10.0배</t>
    <phoneticPr fontId="3" type="noConversion"/>
  </si>
  <si>
    <t>정성판단</t>
    <phoneticPr fontId="5" type="noConversion"/>
  </si>
  <si>
    <t>극히 우수</t>
    <phoneticPr fontId="5" type="noConversion"/>
  </si>
  <si>
    <t>매우 우수</t>
    <phoneticPr fontId="5" type="noConversion"/>
  </si>
  <si>
    <t>우수</t>
    <phoneticPr fontId="5" type="noConversion"/>
  </si>
  <si>
    <t>보통</t>
    <phoneticPr fontId="5" type="noConversion"/>
  </si>
  <si>
    <t>열위</t>
    <phoneticPr fontId="5" type="noConversion"/>
  </si>
  <si>
    <t>매우 열위</t>
    <phoneticPr fontId="5" type="noConversion"/>
  </si>
  <si>
    <t>최하 수준</t>
    <phoneticPr fontId="5" type="noConversion"/>
  </si>
  <si>
    <t>(주3)</t>
    <phoneticPr fontId="5" type="noConversion"/>
  </si>
  <si>
    <t>참고지표: 회계정책</t>
    <phoneticPr fontId="5" type="noConversion"/>
  </si>
  <si>
    <t>외부감사를 받은 재무자료가 없거나, 재무자료의 신뢰도가 낮을 경우, 회사의 전체적 재무위험수준 대비 낮은 평점 부여</t>
    <phoneticPr fontId="5" type="noConversion"/>
  </si>
  <si>
    <t>참고지표: 재무정책</t>
    <phoneticPr fontId="5" type="noConversion"/>
  </si>
  <si>
    <t>과다한 주주로의 자본유출, 무리한 투자 등 채권자 입장에서 불리한 재무정책을 보였거나 실행할 가능성이 높을 경우 낮은 평점 부여</t>
    <phoneticPr fontId="5" type="noConversion"/>
  </si>
  <si>
    <t>참고지표: 재무적융통성</t>
    <phoneticPr fontId="5" type="noConversion"/>
  </si>
  <si>
    <t xml:space="preserve">보유자산의 담보제공여력, 유상증자 등 대체적 자금조달 능력, 소송, 우발채무 등 잠재적 위협, 불리한 채무약정 등 비계량 요인의 우열 판단 </t>
    <phoneticPr fontId="5" type="noConversion"/>
  </si>
  <si>
    <t>세부</t>
    <phoneticPr fontId="5" type="noConversion"/>
  </si>
  <si>
    <t>-</t>
    <phoneticPr fontId="5" type="noConversion"/>
  </si>
  <si>
    <t>계량</t>
    <phoneticPr fontId="5" type="noConversion"/>
  </si>
  <si>
    <t>6조원 이상</t>
    <phoneticPr fontId="5" type="noConversion"/>
  </si>
  <si>
    <t>2.5조원 이상</t>
    <phoneticPr fontId="5" type="noConversion"/>
  </si>
  <si>
    <t>8,000억원 이상</t>
    <phoneticPr fontId="5" type="noConversion"/>
  </si>
  <si>
    <t>3,500억원 이상</t>
    <phoneticPr fontId="5" type="noConversion"/>
  </si>
  <si>
    <t>1,000억원 이상</t>
    <phoneticPr fontId="5" type="noConversion"/>
  </si>
  <si>
    <t>100억원 이상</t>
    <phoneticPr fontId="5" type="noConversion"/>
  </si>
  <si>
    <t>100억원 미만</t>
    <phoneticPr fontId="5" type="noConversion"/>
  </si>
  <si>
    <t>확고한 독점적 시장지위</t>
    <phoneticPr fontId="5" type="noConversion"/>
  </si>
  <si>
    <t>과점시장 내 최상위권의 시장지위</t>
    <phoneticPr fontId="5" type="noConversion"/>
  </si>
  <si>
    <t>과점시장 내 상위권의 시장지위</t>
    <phoneticPr fontId="5" type="noConversion"/>
  </si>
  <si>
    <t>경쟁시장 내 중하위권의 시장지위</t>
    <phoneticPr fontId="5" type="noConversion"/>
  </si>
  <si>
    <t>시장지위가 무의미한 최하위권</t>
    <phoneticPr fontId="5" type="noConversion"/>
  </si>
  <si>
    <t>참고지표: 국내시장</t>
    <phoneticPr fontId="5" type="noConversion"/>
  </si>
  <si>
    <t>시장 독점</t>
    <phoneticPr fontId="5" type="noConversion"/>
  </si>
  <si>
    <t xml:space="preserve">확고한 1위 </t>
    <phoneticPr fontId="5" type="noConversion"/>
  </si>
  <si>
    <t>상위 10% 내 지위</t>
    <phoneticPr fontId="5" type="noConversion"/>
  </si>
  <si>
    <t>상위 30% 내</t>
    <phoneticPr fontId="5" type="noConversion"/>
  </si>
  <si>
    <t>상위 50% 내</t>
    <phoneticPr fontId="5" type="noConversion"/>
  </si>
  <si>
    <t>하위 50% 내</t>
    <phoneticPr fontId="5" type="noConversion"/>
  </si>
  <si>
    <t>참고지표:해외시장</t>
    <phoneticPr fontId="5" type="noConversion"/>
  </si>
  <si>
    <t>글로벌 20% 이상 점유율</t>
    <phoneticPr fontId="5" type="noConversion"/>
  </si>
  <si>
    <r>
      <t>글로벌 10%</t>
    </r>
    <r>
      <rPr>
        <sz val="9"/>
        <color rgb="FF0070C0"/>
        <rFont val="맑은 고딕"/>
        <family val="3"/>
        <charset val="129"/>
      </rPr>
      <t>∼20% 점유율</t>
    </r>
    <phoneticPr fontId="5" type="noConversion"/>
  </si>
  <si>
    <r>
      <t>글로벌 5%</t>
    </r>
    <r>
      <rPr>
        <sz val="9"/>
        <color rgb="FF0070C0"/>
        <rFont val="맑은 고딕"/>
        <family val="3"/>
        <charset val="129"/>
      </rPr>
      <t>∼10% 점유율</t>
    </r>
    <phoneticPr fontId="5" type="noConversion"/>
  </si>
  <si>
    <r>
      <t>글로벌 2%</t>
    </r>
    <r>
      <rPr>
        <sz val="9"/>
        <color rgb="FF0070C0"/>
        <rFont val="맑은 고딕"/>
        <family val="3"/>
        <charset val="129"/>
      </rPr>
      <t>∼5% 점유율</t>
    </r>
    <phoneticPr fontId="5" type="noConversion"/>
  </si>
  <si>
    <r>
      <t>글로벌 0.5%</t>
    </r>
    <r>
      <rPr>
        <sz val="9"/>
        <color rgb="FF0070C0"/>
        <rFont val="맑은 고딕"/>
        <family val="3"/>
        <charset val="129"/>
      </rPr>
      <t>∼2% 점유율</t>
    </r>
    <phoneticPr fontId="5" type="noConversion"/>
  </si>
  <si>
    <t>글로벌 0.5% 미만 점유율</t>
    <phoneticPr fontId="5" type="noConversion"/>
  </si>
  <si>
    <t>참고지표: 사업부문수</t>
    <phoneticPr fontId="5" type="noConversion"/>
  </si>
  <si>
    <t>경쟁력이 우수한 4개 이상 사업부문</t>
    <phoneticPr fontId="5" type="noConversion"/>
  </si>
  <si>
    <r>
      <t>경쟁력이 우수한 2</t>
    </r>
    <r>
      <rPr>
        <sz val="9"/>
        <color rgb="FF0070C0"/>
        <rFont val="맑은 고딕"/>
        <family val="3"/>
        <charset val="129"/>
      </rPr>
      <t>∼3</t>
    </r>
    <r>
      <rPr>
        <sz val="9"/>
        <color rgb="FF0070C0"/>
        <rFont val="맑은 고딕"/>
        <family val="3"/>
        <charset val="129"/>
        <scheme val="minor"/>
      </rPr>
      <t>개 사업부문</t>
    </r>
    <phoneticPr fontId="5" type="noConversion"/>
  </si>
  <si>
    <t>경쟁력이 우수한 사업부문 또는 제품포트폴리오 보유</t>
    <phoneticPr fontId="5" type="noConversion"/>
  </si>
  <si>
    <t>시장 상위권의 특화제품이 포함된 양호한 사업부문 또는 제품 포트폴리오 보유</t>
    <phoneticPr fontId="5" type="noConversion"/>
  </si>
  <si>
    <t>사업 다각화 미흡, 특화된 제품라인업 구축</t>
    <phoneticPr fontId="5" type="noConversion"/>
  </si>
  <si>
    <t>일부 제품에 편중된 제품라인업 보유</t>
    <phoneticPr fontId="5" type="noConversion"/>
  </si>
  <si>
    <t>참고지표:글로벌시장</t>
    <phoneticPr fontId="5" type="noConversion"/>
  </si>
  <si>
    <t>글로벌 4개 이상 시장분산구조</t>
    <phoneticPr fontId="5" type="noConversion"/>
  </si>
  <si>
    <t>글로벌 2∼3개 시장분산구조</t>
    <phoneticPr fontId="5" type="noConversion"/>
  </si>
  <si>
    <t>수출 비중 25% 이상</t>
    <phoneticPr fontId="5" type="noConversion"/>
  </si>
  <si>
    <t>수출 비중 25% 미만</t>
    <phoneticPr fontId="5" type="noConversion"/>
  </si>
  <si>
    <t>매출비중 50% 이상 다수의 우량거래처, 수직계열화</t>
    <phoneticPr fontId="5" type="noConversion"/>
  </si>
  <si>
    <t>매출비중 40% 이상 안정적인 다수의 고정거래처, 수직계열화</t>
    <phoneticPr fontId="5" type="noConversion"/>
  </si>
  <si>
    <t>매출비중 30% 이상 거래처 분포 다양, 일부제품 수직계열화</t>
    <phoneticPr fontId="5" type="noConversion"/>
  </si>
  <si>
    <t>매출비중 20% 이상 일부 고정거래처 확보, 일부제품 수직계열화</t>
    <phoneticPr fontId="5" type="noConversion"/>
  </si>
  <si>
    <t>매출비중 10% 미만, 일부거래처 편중</t>
    <phoneticPr fontId="5" type="noConversion"/>
  </si>
  <si>
    <t>고정거래처 부재</t>
    <phoneticPr fontId="5" type="noConversion"/>
  </si>
  <si>
    <t>거래처 신용도 최하 수준</t>
    <phoneticPr fontId="5" type="noConversion"/>
  </si>
  <si>
    <t>참고지표:기술/원가구조</t>
    <phoneticPr fontId="5" type="noConversion"/>
  </si>
  <si>
    <t>기술 선도력 등에 기반한 원가효율성 업계 최고수준</t>
  </si>
  <si>
    <t>우수한 기술력 등에 기반한 원가효율성 우수한 수준</t>
    <phoneticPr fontId="5" type="noConversion"/>
  </si>
  <si>
    <t>업계 평균 수준을 상회하는 원가효율성 보유</t>
    <phoneticPr fontId="5" type="noConversion"/>
  </si>
  <si>
    <t>업계 평균 수준의 원가효율성</t>
    <phoneticPr fontId="5" type="noConversion"/>
  </si>
  <si>
    <t>제한된 수준의 범용기술 보유로 원가효율성 미흡</t>
    <phoneticPr fontId="5" type="noConversion"/>
  </si>
  <si>
    <t>단, 산업분류 적용시 지나치게 세분류를 선택하지 말고, 적절한 모수를 확보할 수 있는 분류수준을 선택한다. (E열의 기준업체수 참고)</t>
    <phoneticPr fontId="3" type="noConversion"/>
  </si>
  <si>
    <t>10A0000000</t>
  </si>
  <si>
    <t>A 농업, 임업 및 어업(01~03)</t>
  </si>
  <si>
    <t>BBB</t>
  </si>
  <si>
    <t>10A0100000</t>
  </si>
  <si>
    <t>농업</t>
  </si>
  <si>
    <t>10A0110000</t>
  </si>
  <si>
    <t>작물 재배업</t>
  </si>
  <si>
    <t>10A0111000</t>
  </si>
  <si>
    <t>곡물 및 기타 식량작물 재배업</t>
  </si>
  <si>
    <t>10A0112000</t>
  </si>
  <si>
    <t>채소, 화훼작물 및 종묘 재배업</t>
  </si>
  <si>
    <t>10A0112100</t>
  </si>
  <si>
    <t>채소작물 재배업</t>
  </si>
  <si>
    <t>B</t>
  </si>
  <si>
    <t>10A0112200</t>
  </si>
  <si>
    <t>화훼작물 재배업</t>
  </si>
  <si>
    <t>10A0112300</t>
  </si>
  <si>
    <t>종자 및 묘목 생산업</t>
  </si>
  <si>
    <t>10A0113000</t>
  </si>
  <si>
    <t>10A0113100</t>
  </si>
  <si>
    <t>과실작물 재배업</t>
  </si>
  <si>
    <t>10A0113200</t>
  </si>
  <si>
    <t>음료용 및 향신용 작물 재배업</t>
  </si>
  <si>
    <t>n.a.</t>
  </si>
  <si>
    <t>10A0114000</t>
  </si>
  <si>
    <t>기타 작물 재배업</t>
  </si>
  <si>
    <t>10A0115000</t>
  </si>
  <si>
    <t>시설작물 재배업</t>
  </si>
  <si>
    <t>10A0115100</t>
  </si>
  <si>
    <t>콩나물 재배업</t>
  </si>
  <si>
    <t>10A0115200</t>
  </si>
  <si>
    <t>채소, 화훼 및 과실작물 시설 재배업</t>
  </si>
  <si>
    <t>10A0115900</t>
  </si>
  <si>
    <t>기타 시설작물 재배업</t>
  </si>
  <si>
    <t>10A0120000</t>
  </si>
  <si>
    <t>축산업</t>
  </si>
  <si>
    <t>10A0121000</t>
  </si>
  <si>
    <t>소 사육업</t>
  </si>
  <si>
    <t>10A0121100</t>
  </si>
  <si>
    <t>젖소 사육업</t>
  </si>
  <si>
    <t>AA</t>
  </si>
  <si>
    <t>10A0121200</t>
  </si>
  <si>
    <t>육우 사육업</t>
  </si>
  <si>
    <t>10A0122000</t>
  </si>
  <si>
    <t>양돈업</t>
  </si>
  <si>
    <t>10A0123000</t>
  </si>
  <si>
    <t>가금류 및 조류 사육업</t>
  </si>
  <si>
    <t>10A0123100</t>
  </si>
  <si>
    <t>양계업</t>
  </si>
  <si>
    <t>10A0123900</t>
  </si>
  <si>
    <t>기타 가금류 및 조류 사육업</t>
  </si>
  <si>
    <t>10A0129000</t>
  </si>
  <si>
    <t>기타 축산업</t>
  </si>
  <si>
    <t>10A0129100</t>
  </si>
  <si>
    <t>말 및 양 사육업</t>
  </si>
  <si>
    <t>10A0129900</t>
  </si>
  <si>
    <t>그 외 기타 축산업</t>
  </si>
  <si>
    <t>10A0130000</t>
  </si>
  <si>
    <t>작물재배 및 축산 복합농업</t>
  </si>
  <si>
    <t>10A0140000</t>
  </si>
  <si>
    <t>작물재배 및 축산 관련 서비스업</t>
  </si>
  <si>
    <t>10A0141000</t>
  </si>
  <si>
    <t>작물재배 관련 서비스업</t>
  </si>
  <si>
    <t>10A0141100</t>
  </si>
  <si>
    <t>작물재배 지원 서비스업</t>
  </si>
  <si>
    <t>10A0141200</t>
  </si>
  <si>
    <t>농산물 건조, 선별 및 기타 수확 후 서비스업</t>
  </si>
  <si>
    <t>10A0142000</t>
  </si>
  <si>
    <t>축산 관련 서비스업</t>
  </si>
  <si>
    <t>10A0150000</t>
  </si>
  <si>
    <t>수렵 및 관련 서비스업</t>
  </si>
  <si>
    <t>10A0200000</t>
  </si>
  <si>
    <t>임업</t>
  </si>
  <si>
    <t>10A0201000</t>
  </si>
  <si>
    <t>영림업</t>
  </si>
  <si>
    <t>10A0201100</t>
  </si>
  <si>
    <t>임업용 종묘 생산업</t>
  </si>
  <si>
    <t>10A0201200</t>
  </si>
  <si>
    <t>육림업</t>
  </si>
  <si>
    <t>10A0202000</t>
  </si>
  <si>
    <t>벌목업</t>
  </si>
  <si>
    <t>10A0203000</t>
  </si>
  <si>
    <t>임산물 채취업</t>
  </si>
  <si>
    <t>10A0204000</t>
  </si>
  <si>
    <t>임업 관련 서비스업</t>
  </si>
  <si>
    <t>10A0300000</t>
  </si>
  <si>
    <t>어업</t>
  </si>
  <si>
    <t>10A0310000</t>
  </si>
  <si>
    <t>어로 어업</t>
  </si>
  <si>
    <t>10A0311000</t>
  </si>
  <si>
    <t>해수면 어업</t>
  </si>
  <si>
    <t>10A0311100</t>
  </si>
  <si>
    <t>원양 어업</t>
  </si>
  <si>
    <t>10A0311200</t>
  </si>
  <si>
    <t>연근해 어업</t>
  </si>
  <si>
    <t>10A0312000</t>
  </si>
  <si>
    <t>내수면 어업</t>
  </si>
  <si>
    <t>10A0320000</t>
  </si>
  <si>
    <t>양식어업 및 어업관련 서비스업</t>
  </si>
  <si>
    <t>10A0321000</t>
  </si>
  <si>
    <t>양식 어업</t>
  </si>
  <si>
    <t>10A0321100</t>
  </si>
  <si>
    <t>해수면 양식 어업</t>
  </si>
  <si>
    <t>10A0321200</t>
  </si>
  <si>
    <t>내수면 양식 어업</t>
  </si>
  <si>
    <t>10A0321300</t>
  </si>
  <si>
    <t>수산물 부화 및 수산종자 생산업</t>
  </si>
  <si>
    <t>10A0322000</t>
  </si>
  <si>
    <t>어업 관련 서비스업</t>
  </si>
  <si>
    <t>10B0000000</t>
  </si>
  <si>
    <t>B 광업(05~08)</t>
  </si>
  <si>
    <t>10B0500000</t>
  </si>
  <si>
    <t>석탄, 원유 및 천연가스 광업</t>
  </si>
  <si>
    <t>10B0510000</t>
  </si>
  <si>
    <t>석탄 광업</t>
  </si>
  <si>
    <t>10B0520000</t>
  </si>
  <si>
    <t>원유 및 천연가스 채굴업</t>
  </si>
  <si>
    <t>10B0600000</t>
  </si>
  <si>
    <t>금속 광업</t>
  </si>
  <si>
    <t>10B0610000</t>
  </si>
  <si>
    <t>철 광업</t>
  </si>
  <si>
    <t>10B0620000</t>
  </si>
  <si>
    <t>비철금속 광업</t>
  </si>
  <si>
    <t>10B0700000</t>
  </si>
  <si>
    <t>비금속광물 광업; 연료용 제외</t>
  </si>
  <si>
    <t>10B0710000</t>
  </si>
  <si>
    <t>토사석 광업</t>
  </si>
  <si>
    <t>10B0711000</t>
  </si>
  <si>
    <t>석회석 및 점토 광업</t>
  </si>
  <si>
    <t>10B0712000</t>
  </si>
  <si>
    <t>석재, 쇄석 및 모래, 자갈 채취업</t>
  </si>
  <si>
    <t>10B0712100</t>
  </si>
  <si>
    <t>건설용 석재 채굴 및 쇄석 생산업</t>
  </si>
  <si>
    <t>10B0712200</t>
  </si>
  <si>
    <t>모래 및 자갈 채취업</t>
  </si>
  <si>
    <t>10B0720000</t>
  </si>
  <si>
    <t>기타 비금속광물 광업</t>
  </si>
  <si>
    <t>10B0721000</t>
  </si>
  <si>
    <t>화학용 및 비료원료용 광물 광업</t>
  </si>
  <si>
    <t>10B0722000</t>
  </si>
  <si>
    <t>천일염 생산 및 암염 채취업</t>
  </si>
  <si>
    <t>10B0729000</t>
  </si>
  <si>
    <t>그 외 기타 비금속광물 광업</t>
  </si>
  <si>
    <t>10B0800000</t>
  </si>
  <si>
    <t>광업 지원 서비스업</t>
  </si>
  <si>
    <t>10C0000000</t>
  </si>
  <si>
    <t>C 제조업(10~34)</t>
  </si>
  <si>
    <t>10C1000000</t>
  </si>
  <si>
    <t>식료품 제조업</t>
  </si>
  <si>
    <t>10C1010000</t>
  </si>
  <si>
    <t>도축, 육류 가공 및 저장 처리업</t>
  </si>
  <si>
    <t>10C1011000</t>
  </si>
  <si>
    <t>도축업</t>
  </si>
  <si>
    <t>10C1011100</t>
  </si>
  <si>
    <t>육류 도축업(가금류 제외)</t>
  </si>
  <si>
    <t>10C1011200</t>
  </si>
  <si>
    <t>가금류 도축업</t>
  </si>
  <si>
    <t>10C1012000</t>
  </si>
  <si>
    <t>육류 가공 및 저장 처리업</t>
  </si>
  <si>
    <t>10C1012100</t>
  </si>
  <si>
    <t>가금류 가공 및 저장 처리업</t>
  </si>
  <si>
    <t>10C1012200</t>
  </si>
  <si>
    <t>육류 포장육 및 냉동육 가공업 (가금류 제외)</t>
  </si>
  <si>
    <t>10C1012900</t>
  </si>
  <si>
    <t>육류 기타 가공 및 저장처리업 (가금류 제외)</t>
  </si>
  <si>
    <t>10C1020000</t>
  </si>
  <si>
    <t>수산물 가공 및 저장 처리업</t>
  </si>
  <si>
    <t>10C1021000</t>
  </si>
  <si>
    <t>수산동물 가공 및 저장 처리업</t>
  </si>
  <si>
    <t>10C1021100</t>
  </si>
  <si>
    <t>수산동물 훈제, 조리 및 유사 조제식품 제조업</t>
  </si>
  <si>
    <t>10C1021200</t>
  </si>
  <si>
    <t>수산동물 건조 및 염장품 제조업</t>
  </si>
  <si>
    <t>10C1021300</t>
  </si>
  <si>
    <t>수산동물 냉동품 제조업</t>
  </si>
  <si>
    <t>10C1021900</t>
  </si>
  <si>
    <t>기타 수산동물 가공 및 저장 처리업</t>
  </si>
  <si>
    <t>10C1022000</t>
  </si>
  <si>
    <t>수산식물 가공 및 저장 처리업</t>
  </si>
  <si>
    <t>10C1030000</t>
  </si>
  <si>
    <t>과실, 채소 가공 및 저장 처리업</t>
  </si>
  <si>
    <t>10C1030100</t>
  </si>
  <si>
    <t>김치류 제조업</t>
  </si>
  <si>
    <t>10C1030200</t>
  </si>
  <si>
    <t>과실 및 그 외 채소 절임식품 제조업</t>
  </si>
  <si>
    <t>10C1030900</t>
  </si>
  <si>
    <t>기타 과실ㆍ채소 가공 및 저장 처리업</t>
  </si>
  <si>
    <t>10C1040000</t>
  </si>
  <si>
    <t>동물성 및 식물성 유지 제조업</t>
  </si>
  <si>
    <t>10C1040100</t>
  </si>
  <si>
    <t>동물성 유지 제조업</t>
  </si>
  <si>
    <t>10C1040200</t>
  </si>
  <si>
    <t>식물성 유지 제조업</t>
  </si>
  <si>
    <t>10C1040300</t>
  </si>
  <si>
    <t>식용 정제유 및 가공유 제조업</t>
  </si>
  <si>
    <t>10C1050000</t>
  </si>
  <si>
    <t>낙농제품 및 식용빙과류 제조업</t>
  </si>
  <si>
    <t>10C1050100</t>
  </si>
  <si>
    <t>액상시유 및 기타 낙농제품 제조업</t>
  </si>
  <si>
    <t>10C1050200</t>
  </si>
  <si>
    <t>아이스크림 및 기타 식용빙과류 제조업</t>
  </si>
  <si>
    <t>10C1060000</t>
  </si>
  <si>
    <t>곡물가공품, 전분 및 전분제품 제조업</t>
  </si>
  <si>
    <t>10C1061000</t>
  </si>
  <si>
    <t>곡물 가공품 제조업</t>
  </si>
  <si>
    <t>10C1061100</t>
  </si>
  <si>
    <t>곡물 도정업</t>
  </si>
  <si>
    <t>10C1061200</t>
  </si>
  <si>
    <t>곡물 제분업</t>
  </si>
  <si>
    <t>10C1061300</t>
  </si>
  <si>
    <t>곡물 혼합분말 및 반죽 제조업</t>
  </si>
  <si>
    <t>10C1061900</t>
  </si>
  <si>
    <t>기타 곡물 가공품 제조업</t>
  </si>
  <si>
    <t>10C1062000</t>
  </si>
  <si>
    <t>전분제품 및 당류 제조업</t>
  </si>
  <si>
    <t>10C1070000</t>
  </si>
  <si>
    <t>기타 식품 제조업</t>
  </si>
  <si>
    <t>10C1071000</t>
  </si>
  <si>
    <t>떡, 빵 및 과자류 제조업</t>
  </si>
  <si>
    <t>10C1071100</t>
  </si>
  <si>
    <t>떡류 제조업</t>
  </si>
  <si>
    <t>10C1071200</t>
  </si>
  <si>
    <t>빵류 제조업</t>
  </si>
  <si>
    <t>10C1071300</t>
  </si>
  <si>
    <t>과자류 및 코코아 제품 제조업</t>
  </si>
  <si>
    <t>10C1072000</t>
  </si>
  <si>
    <t>설탕 제조업</t>
  </si>
  <si>
    <t>10C1073000</t>
  </si>
  <si>
    <t>면류, 마카로니 및 유사식품 제조업</t>
  </si>
  <si>
    <t>10C1074000</t>
  </si>
  <si>
    <t>조미료 및 식품 첨가물 제조업</t>
  </si>
  <si>
    <t>10C1074100</t>
  </si>
  <si>
    <t>식초, 발효 및 화학 조미료 제조업</t>
  </si>
  <si>
    <t>10C1074200</t>
  </si>
  <si>
    <t>천연 및 혼합조제 조미료 제조업</t>
  </si>
  <si>
    <t>10C1074300</t>
  </si>
  <si>
    <t>장류 제조업</t>
  </si>
  <si>
    <t>10C1074900</t>
  </si>
  <si>
    <t>기타 식품 첨가물 제조업</t>
  </si>
  <si>
    <t>10C1075000</t>
  </si>
  <si>
    <t>도시락 및 식사용 조리식품 제조업</t>
  </si>
  <si>
    <t>10C1075100</t>
  </si>
  <si>
    <t>도시락류 제조업</t>
  </si>
  <si>
    <t>10C1075900</t>
  </si>
  <si>
    <t>기타 식사용 가공처리 조리식품 제조업</t>
  </si>
  <si>
    <t>10C1079000</t>
  </si>
  <si>
    <t>기타 식료품 제조업</t>
  </si>
  <si>
    <t>10C1079100</t>
  </si>
  <si>
    <t>커피 가공업</t>
  </si>
  <si>
    <t>10C1079200</t>
  </si>
  <si>
    <t>차류 가공업</t>
  </si>
  <si>
    <t>10C1079300</t>
  </si>
  <si>
    <t>수프 및 균질화식품 제조업</t>
  </si>
  <si>
    <t>10C1079400</t>
  </si>
  <si>
    <t>두부 및 유사식품 제조업</t>
  </si>
  <si>
    <t>10C1079500</t>
  </si>
  <si>
    <t>인삼식품 제조업</t>
  </si>
  <si>
    <t>10C1079600</t>
  </si>
  <si>
    <t>건강보조용 액화식품 제조업</t>
  </si>
  <si>
    <t>10C1079700</t>
  </si>
  <si>
    <t>건강기능식품 제조업</t>
  </si>
  <si>
    <t>10C1079900</t>
  </si>
  <si>
    <t>그 외 기타 식료품 제조업</t>
  </si>
  <si>
    <t>10C1080000</t>
  </si>
  <si>
    <t>동물용 사료 및 조제식품 제조업</t>
  </si>
  <si>
    <t>10C1080100</t>
  </si>
  <si>
    <t>배합 사료 제조업</t>
  </si>
  <si>
    <t>10C1080200</t>
  </si>
  <si>
    <t>단미 사료 및 기타 사료 제조업</t>
  </si>
  <si>
    <t>10C1100000</t>
  </si>
  <si>
    <t>음료 제조업</t>
  </si>
  <si>
    <t>10C1110000</t>
  </si>
  <si>
    <t>알코올음료 제조업</t>
  </si>
  <si>
    <t>10C1111000</t>
  </si>
  <si>
    <t>발효주 제조업</t>
  </si>
  <si>
    <t>10C1111100</t>
  </si>
  <si>
    <t>탁주 및 약주 제조업</t>
  </si>
  <si>
    <t>10C1111200</t>
  </si>
  <si>
    <t>맥아 및 맥주 제조업</t>
  </si>
  <si>
    <t>10C1111900</t>
  </si>
  <si>
    <t>기타 발효주 제조업</t>
  </si>
  <si>
    <t>10C1112000</t>
  </si>
  <si>
    <t>증류주 및 합성주 제조업</t>
  </si>
  <si>
    <t>10C1112100</t>
  </si>
  <si>
    <t>주정 제조업</t>
  </si>
  <si>
    <t>10C1112200</t>
  </si>
  <si>
    <t>소주 제조업</t>
  </si>
  <si>
    <t>10C1112900</t>
  </si>
  <si>
    <t>기타 증류주 및 합성주 제조업</t>
  </si>
  <si>
    <t>10C1120000</t>
  </si>
  <si>
    <t>비알코올음료 및 얼음 제조업</t>
  </si>
  <si>
    <t>10C1120100</t>
  </si>
  <si>
    <t>얼음 제조업</t>
  </si>
  <si>
    <t>10C1120200</t>
  </si>
  <si>
    <t>생수 생산업</t>
  </si>
  <si>
    <t>10C1120900</t>
  </si>
  <si>
    <t>기타 비알코올 음료 제조업</t>
  </si>
  <si>
    <t>10C1200000</t>
  </si>
  <si>
    <t>담배 제조업</t>
  </si>
  <si>
    <t>10C1300000</t>
  </si>
  <si>
    <t>섬유제품 제조업; 의복제외</t>
  </si>
  <si>
    <t>10C1310000</t>
  </si>
  <si>
    <t>방적 및 가공사 제조업</t>
  </si>
  <si>
    <t>10C1310100</t>
  </si>
  <si>
    <t>면 방적업</t>
  </si>
  <si>
    <t>10C1310200</t>
  </si>
  <si>
    <t>모 방적업</t>
  </si>
  <si>
    <t>10C1310300</t>
  </si>
  <si>
    <t>화학섬유 방적업</t>
  </si>
  <si>
    <t>10C1310400</t>
  </si>
  <si>
    <t>연사 및 가공사 제조업</t>
  </si>
  <si>
    <t>10C1310900</t>
  </si>
  <si>
    <t>기타 방적업</t>
  </si>
  <si>
    <t>10C1320000</t>
  </si>
  <si>
    <t>직물직조 및 직물제품 제조업</t>
  </si>
  <si>
    <t>10C1321000</t>
  </si>
  <si>
    <t>직물 직조업</t>
  </si>
  <si>
    <t>10C1321100</t>
  </si>
  <si>
    <t>면직물 직조업</t>
  </si>
  <si>
    <t>10C1321200</t>
  </si>
  <si>
    <t>모직물 직조업</t>
  </si>
  <si>
    <t>10C1321300</t>
  </si>
  <si>
    <t>화학섬유직물 직조업</t>
  </si>
  <si>
    <t>10C1321900</t>
  </si>
  <si>
    <t>특수 직물 및 기타 직물 직조업</t>
  </si>
  <si>
    <t>10C1322000</t>
  </si>
  <si>
    <t>직물제품 제조업</t>
  </si>
  <si>
    <t>10C1322100</t>
  </si>
  <si>
    <t>침구 및 관련제품 제조업</t>
  </si>
  <si>
    <t>10C1322200</t>
  </si>
  <si>
    <t>자수제품 및 자수용재료 제조업</t>
  </si>
  <si>
    <t>10C1322300</t>
  </si>
  <si>
    <t>커튼 및 유사제품 제조업</t>
  </si>
  <si>
    <t>10C1322400</t>
  </si>
  <si>
    <t>천막, 텐트 및 유사 제품 제조업</t>
  </si>
  <si>
    <t>10C1322500</t>
  </si>
  <si>
    <t>직물포대 제조업</t>
  </si>
  <si>
    <t>10C1322900</t>
  </si>
  <si>
    <t>기타 직물제품 제조업</t>
  </si>
  <si>
    <t>10C1330000</t>
  </si>
  <si>
    <t>편조원단 제조업</t>
  </si>
  <si>
    <t>10C1340000</t>
  </si>
  <si>
    <t>섬유제품 염색, 정리 및 마무리 가공업</t>
  </si>
  <si>
    <t>10C1340100</t>
  </si>
  <si>
    <t>솜 및 실 염색가공업</t>
  </si>
  <si>
    <t>10C1340200</t>
  </si>
  <si>
    <t>직물, 편조원단 및 의복류 염색 가공업</t>
  </si>
  <si>
    <t>10C1340300</t>
  </si>
  <si>
    <t>날염 가공업</t>
  </si>
  <si>
    <t>10C1340900</t>
  </si>
  <si>
    <t>섬유제품 기타 정리 및 마무리 가공업</t>
  </si>
  <si>
    <t>10C1390000</t>
  </si>
  <si>
    <t>기타 섬유제품 제조업</t>
  </si>
  <si>
    <t>10C1391000</t>
  </si>
  <si>
    <t>카펫, 마루덮개 및 유사제품 제조업</t>
  </si>
  <si>
    <t>10C1392000</t>
  </si>
  <si>
    <t>끈, 로프, 망 및 끈 가공품 제조업</t>
  </si>
  <si>
    <t>10C1392100</t>
  </si>
  <si>
    <t>끈 및 로프 제조업</t>
  </si>
  <si>
    <t>10C1392200</t>
  </si>
  <si>
    <t>어망 및 기타 끈 가공품 제조업</t>
  </si>
  <si>
    <t>10C1399000</t>
  </si>
  <si>
    <t>그 외 기타 섬유제품 제조업</t>
  </si>
  <si>
    <t>10C1399100</t>
  </si>
  <si>
    <t>세폭직물 제조업</t>
  </si>
  <si>
    <t>10C1399200</t>
  </si>
  <si>
    <t>부직포 및 펠트 제조업</t>
  </si>
  <si>
    <t>10C1399300</t>
  </si>
  <si>
    <t>특수사 및 코드직물 제조업</t>
  </si>
  <si>
    <t>10C1399400</t>
  </si>
  <si>
    <t>표면처리 및 적층 직물 제조업</t>
  </si>
  <si>
    <t>10C1399900</t>
  </si>
  <si>
    <t>그 외 기타 분류 안된 섬유제품 제조업</t>
  </si>
  <si>
    <t>10C1400000</t>
  </si>
  <si>
    <t>의복, 의복 액세서리 및 모피제품 제조업</t>
  </si>
  <si>
    <t>10C1410000</t>
  </si>
  <si>
    <t>봉제의복 제조업</t>
  </si>
  <si>
    <t>10C1411000</t>
  </si>
  <si>
    <t>겉옷 제조업</t>
  </si>
  <si>
    <t>10C1411100</t>
  </si>
  <si>
    <t>남자용 겉옷 제조업</t>
  </si>
  <si>
    <t>10C1411200</t>
  </si>
  <si>
    <t>여자용 겉옷 제조업</t>
  </si>
  <si>
    <t>10C1412000</t>
  </si>
  <si>
    <t>속옷 및 잠옷 제조업</t>
  </si>
  <si>
    <t>10C1413000</t>
  </si>
  <si>
    <t>한복 제조업</t>
  </si>
  <si>
    <t>10C1419000</t>
  </si>
  <si>
    <t>기타 봉제의복 제조업</t>
  </si>
  <si>
    <t>10C1419100</t>
  </si>
  <si>
    <t>셔츠 및 블라우스 제조업</t>
  </si>
  <si>
    <t>10C1419200</t>
  </si>
  <si>
    <t>근무복, 작업복 및 유사의복 제조업</t>
  </si>
  <si>
    <t>10C1419300</t>
  </si>
  <si>
    <t>가죽의복 제조업</t>
  </si>
  <si>
    <t>10C1419400</t>
  </si>
  <si>
    <t>유아용 의복 제조업</t>
  </si>
  <si>
    <t>10C1419900</t>
  </si>
  <si>
    <t>그 외 기타 봉제의복 제조업</t>
  </si>
  <si>
    <t>10C1420000</t>
  </si>
  <si>
    <t>모피제품 제조업</t>
  </si>
  <si>
    <t>10C1430000</t>
  </si>
  <si>
    <t>편조의복 제조업</t>
  </si>
  <si>
    <t>10C1440000</t>
  </si>
  <si>
    <t>의복 액세서리 제조업</t>
  </si>
  <si>
    <t>10C1441000</t>
  </si>
  <si>
    <t>편조의복 액세서리 제조업</t>
  </si>
  <si>
    <t>10C1441100</t>
  </si>
  <si>
    <t>스타킹 및 기타 양말 제조업</t>
  </si>
  <si>
    <t>10C1441900</t>
  </si>
  <si>
    <t>기타 편조의복 액세서리 제조업</t>
  </si>
  <si>
    <t>10C1449000</t>
  </si>
  <si>
    <t>기타 의복 액세서리 제조업</t>
  </si>
  <si>
    <t>10C1449100</t>
  </si>
  <si>
    <t>모자 제조업</t>
  </si>
  <si>
    <t>10C1449900</t>
  </si>
  <si>
    <t>그 외 기타 의복액세서리 제조업</t>
  </si>
  <si>
    <t>10C1500000</t>
  </si>
  <si>
    <t>가죽, 가방 및 신발 제조업</t>
  </si>
  <si>
    <t>10C1510000</t>
  </si>
  <si>
    <t>가죽, 가방 및 유사제품 제조업</t>
  </si>
  <si>
    <t>10C1511000</t>
  </si>
  <si>
    <t>모피 및 가죽 제조업</t>
  </si>
  <si>
    <t>10C1512000</t>
  </si>
  <si>
    <t>핸드백, 가방 및 기타 보호용 케이스 제조업</t>
  </si>
  <si>
    <t>10C1512100</t>
  </si>
  <si>
    <t>핸드백 및 지갑 제조업</t>
  </si>
  <si>
    <t>10C1512900</t>
  </si>
  <si>
    <t>가방 및 기타 보호용 케이스 제조업</t>
  </si>
  <si>
    <t>10C1519000</t>
  </si>
  <si>
    <t>기타 가죽제품 제조업</t>
  </si>
  <si>
    <t>10C1520000</t>
  </si>
  <si>
    <t>신발 및 신발 부분품 제조업</t>
  </si>
  <si>
    <t>10C1521000</t>
  </si>
  <si>
    <t>신발 제조업</t>
  </si>
  <si>
    <t>10C1521100</t>
  </si>
  <si>
    <t>구두류 제조업</t>
  </si>
  <si>
    <t>10C1521900</t>
  </si>
  <si>
    <t>기타 신발 제조업</t>
  </si>
  <si>
    <t>10C1522000</t>
  </si>
  <si>
    <t>신발 부분품 제조업</t>
  </si>
  <si>
    <t>10C1600000</t>
  </si>
  <si>
    <t>목재 및 나무제품 제조업; 가구 제외</t>
  </si>
  <si>
    <t>10C1610000</t>
  </si>
  <si>
    <t>제재 및 목재 가공업</t>
  </si>
  <si>
    <t>10C1610100</t>
  </si>
  <si>
    <t>일반 제재업</t>
  </si>
  <si>
    <t>10C1610200</t>
  </si>
  <si>
    <t>표면 가공 목재 및 특정 목적용 제재목 제조업</t>
  </si>
  <si>
    <t>10C1610300</t>
  </si>
  <si>
    <t>목재 보존, 방부처리, 도장 및 유사 처리업</t>
  </si>
  <si>
    <t>10C1620000</t>
  </si>
  <si>
    <t>나무제품 제조업</t>
  </si>
  <si>
    <t>10C1621000</t>
  </si>
  <si>
    <t>박판, 합판 및 강화 목제품 제조업</t>
  </si>
  <si>
    <t>10C1621100</t>
  </si>
  <si>
    <t>박판, 합판 및 유사 적층판 제조업</t>
  </si>
  <si>
    <t>10C1621200</t>
  </si>
  <si>
    <t>강화 및 재생 목재 제조업</t>
  </si>
  <si>
    <t>10C1622000</t>
  </si>
  <si>
    <t>건축용 나무제품 제조업</t>
  </si>
  <si>
    <t>10C1622100</t>
  </si>
  <si>
    <t>목재문 및 관련제품 제조업</t>
  </si>
  <si>
    <t>10C1622900</t>
  </si>
  <si>
    <t>기타 건축용 나무제품 제조업</t>
  </si>
  <si>
    <t>10C1623000</t>
  </si>
  <si>
    <t>목재 상자, 드럼 및 적재판 제조업</t>
  </si>
  <si>
    <t>10C1623100</t>
  </si>
  <si>
    <t>목재 깔판류 및 기타 적재판 제조업</t>
  </si>
  <si>
    <t>10C1623200</t>
  </si>
  <si>
    <t>목재 포장용 상자, 드럼 및 유사용기 제조업</t>
  </si>
  <si>
    <t>10C1629000</t>
  </si>
  <si>
    <t>기타 나무제품 제조업</t>
  </si>
  <si>
    <t>10C1629100</t>
  </si>
  <si>
    <t>목재 도구 및 주방용 나무제품 제조업</t>
  </si>
  <si>
    <t>10C1629200</t>
  </si>
  <si>
    <t>장식용 목제품 제조업</t>
  </si>
  <si>
    <t>10C1629900</t>
  </si>
  <si>
    <t>그 외 기타 나무제품 제조업</t>
  </si>
  <si>
    <t>10C1630000</t>
  </si>
  <si>
    <t>코르크 및 조물 제품 제조업</t>
  </si>
  <si>
    <t>10C1700000</t>
  </si>
  <si>
    <t>펄프, 종이 및 종이제품 제조업</t>
  </si>
  <si>
    <t>10C1710000</t>
  </si>
  <si>
    <t>펄프, 종이 및 판지 제조업</t>
  </si>
  <si>
    <t>10C1711000</t>
  </si>
  <si>
    <t>펄프 제조업</t>
  </si>
  <si>
    <t>10C1712000</t>
  </si>
  <si>
    <t>종이 및 판지 제조업</t>
  </si>
  <si>
    <t>10C1712100</t>
  </si>
  <si>
    <t>신문용지 제조업</t>
  </si>
  <si>
    <t>10C1712200</t>
  </si>
  <si>
    <t>인쇄용 및 필기용 원지 제조업</t>
  </si>
  <si>
    <t>10C1712300</t>
  </si>
  <si>
    <t>크라프트지 및 상자용 판지 제조업</t>
  </si>
  <si>
    <t>10C1712400</t>
  </si>
  <si>
    <t>적층, 합성 및 특수표면처리 종이 제조업</t>
  </si>
  <si>
    <t>10C1712500</t>
  </si>
  <si>
    <t>위생용 원지 제조업</t>
  </si>
  <si>
    <t>10C1712900</t>
  </si>
  <si>
    <t>기타 종이 및 판지 제조업</t>
  </si>
  <si>
    <t>10C1720000</t>
  </si>
  <si>
    <t>골판지, 종이 상자 및 종이 용기 제조업</t>
  </si>
  <si>
    <t>10C1721000</t>
  </si>
  <si>
    <t>골판지 및 골판지 가공제품 제조업</t>
  </si>
  <si>
    <t>10C1721100</t>
  </si>
  <si>
    <t>골판지 제조업</t>
  </si>
  <si>
    <t>10C1721200</t>
  </si>
  <si>
    <t>골판지 상자 및 가공제품 제조업</t>
  </si>
  <si>
    <t>10C1722000</t>
  </si>
  <si>
    <t>종이포대, 판지상자 및 종이용기 제조업</t>
  </si>
  <si>
    <t>10C1722100</t>
  </si>
  <si>
    <t>종이 포대 및 가방 제조업</t>
  </si>
  <si>
    <t>10C1722200</t>
  </si>
  <si>
    <t>판지 상자 및 용기 제조업</t>
  </si>
  <si>
    <t>10C1722300</t>
  </si>
  <si>
    <t>식품 위생용 종이 상자 및 용기 제조업</t>
  </si>
  <si>
    <t>10C1722900</t>
  </si>
  <si>
    <t>기타 종이 상자 및 용기 제조업</t>
  </si>
  <si>
    <t>10C1790000</t>
  </si>
  <si>
    <t>기타 종이 및 판지 제품 제조업</t>
  </si>
  <si>
    <t>10C1790100</t>
  </si>
  <si>
    <t>문구용 종이제품 제조업</t>
  </si>
  <si>
    <t>10C1790200</t>
  </si>
  <si>
    <t>위생용 종이제품 제조업</t>
  </si>
  <si>
    <t>10C1790300</t>
  </si>
  <si>
    <t>벽지 및 장판지 제조업</t>
  </si>
  <si>
    <t>10C1790900</t>
  </si>
  <si>
    <t>그 외 기타 종이 및 판지 제품 제조업</t>
  </si>
  <si>
    <t>10C1800000</t>
  </si>
  <si>
    <t>인쇄 및 기록매체 복제업</t>
  </si>
  <si>
    <t>10C1810000</t>
  </si>
  <si>
    <t>인쇄 및 인쇄관련 산업</t>
  </si>
  <si>
    <t>10C1811000</t>
  </si>
  <si>
    <t>인쇄업</t>
  </si>
  <si>
    <t>10C1811100</t>
  </si>
  <si>
    <t>경 인쇄업</t>
  </si>
  <si>
    <t>10C1811200</t>
  </si>
  <si>
    <t>스크린 인쇄업</t>
  </si>
  <si>
    <t>10C1811300</t>
  </si>
  <si>
    <t>오프셋 인쇄업</t>
  </si>
  <si>
    <t>10C1811900</t>
  </si>
  <si>
    <t>기타 인쇄업</t>
  </si>
  <si>
    <t>10C1812000</t>
  </si>
  <si>
    <t>인쇄관련 산업</t>
  </si>
  <si>
    <t>10C1812100</t>
  </si>
  <si>
    <t>제판 및 조판업</t>
  </si>
  <si>
    <t>10C1812200</t>
  </si>
  <si>
    <t>제책업</t>
  </si>
  <si>
    <t>10C1812900</t>
  </si>
  <si>
    <t>기타 인쇄관련 산업</t>
  </si>
  <si>
    <t>10C1820000</t>
  </si>
  <si>
    <t>기록매체 복제업</t>
  </si>
  <si>
    <t>10C1900000</t>
  </si>
  <si>
    <t>코크스, 연탄 및 석유정제품 제조업</t>
  </si>
  <si>
    <t>10C1910000</t>
  </si>
  <si>
    <t>코크스 및 연탄 제조업</t>
  </si>
  <si>
    <t>10C1910100</t>
  </si>
  <si>
    <t>코크스 및 관련제품 제조업</t>
  </si>
  <si>
    <t>10C1910200</t>
  </si>
  <si>
    <t>연탄 및 기타 석탄 가공품 제조업</t>
  </si>
  <si>
    <t>10C1920000</t>
  </si>
  <si>
    <t>석유 정제품 제조업</t>
  </si>
  <si>
    <t>10C1921000</t>
  </si>
  <si>
    <t>원유 정제처리업</t>
  </si>
  <si>
    <t>10C1922000</t>
  </si>
  <si>
    <t>석유 정제물 재처리업</t>
  </si>
  <si>
    <t>10C1922100</t>
  </si>
  <si>
    <t>윤활유 및 그리스 제조업</t>
  </si>
  <si>
    <t>10C1922900</t>
  </si>
  <si>
    <t>기타 석유정제물 재처리업</t>
  </si>
  <si>
    <t>10C2000000</t>
  </si>
  <si>
    <t>화학물질 및 화학제품 제조업; 의약품 제외</t>
  </si>
  <si>
    <t>10C2010000</t>
  </si>
  <si>
    <t>기초 화학물질 제조업</t>
  </si>
  <si>
    <t>10C2011000</t>
  </si>
  <si>
    <t>기초 유기 화학물질 제조업</t>
  </si>
  <si>
    <t>10C2011100</t>
  </si>
  <si>
    <t>석유화학계 기초 화학물질 제조업</t>
  </si>
  <si>
    <t>10C2011200</t>
  </si>
  <si>
    <t>천연수지 및 나무 화학물질 제조업</t>
  </si>
  <si>
    <t>10C2011900</t>
  </si>
  <si>
    <t>석탄화학계 화합물 및 기타 기초 유기 화학물질 제조업</t>
  </si>
  <si>
    <t>10C2012000</t>
  </si>
  <si>
    <t>기초 무기 화학물질 제조업</t>
  </si>
  <si>
    <t>10C2012100</t>
  </si>
  <si>
    <t>산업용 가스 제조업</t>
  </si>
  <si>
    <t>10C2012900</t>
  </si>
  <si>
    <t>기타 기초 무기 화학물질 제조업</t>
  </si>
  <si>
    <t>10C2013000</t>
  </si>
  <si>
    <t>무기안료, 염료, 유연제 및 기타 착색제 제조업</t>
  </si>
  <si>
    <t>10C2013100</t>
  </si>
  <si>
    <t>무기안료용 금속 산화물 및 관련 제품 제조업</t>
  </si>
  <si>
    <t>10C2013200</t>
  </si>
  <si>
    <t>염료, 조제 무기안료, 유연제 및 기타 착색제 제조업</t>
  </si>
  <si>
    <t>10C2020000</t>
  </si>
  <si>
    <t>합성고무 및 플라스틱 물질 제조업</t>
  </si>
  <si>
    <t>10C2020100</t>
  </si>
  <si>
    <t>합성고무 제조업</t>
  </si>
  <si>
    <t>10C2020200</t>
  </si>
  <si>
    <t>합성수지 및 기타 플라스틱 물질 제조업</t>
  </si>
  <si>
    <t>10C2020300</t>
  </si>
  <si>
    <t>혼성 및 재생 플라스틱 소재 물질 제조업</t>
  </si>
  <si>
    <t>10C2030000</t>
  </si>
  <si>
    <t>비료, 농약 및 살균, 살충제 제조업</t>
  </si>
  <si>
    <t>10C2031000</t>
  </si>
  <si>
    <t>비료 및 질소화합물 제조업</t>
  </si>
  <si>
    <t>10C2031100</t>
  </si>
  <si>
    <t>질소화합물, 질소, 인산 및 칼리질 화학비료 제조업</t>
  </si>
  <si>
    <t>10C2031200</t>
  </si>
  <si>
    <t>복합비료 및 기타 화학비료 제조업</t>
  </si>
  <si>
    <t>10C2031300</t>
  </si>
  <si>
    <t>유기질 비료 및 상토 제조업</t>
  </si>
  <si>
    <t>10C2032000</t>
  </si>
  <si>
    <t>살균ㆍ살충제 및 농약 제조업</t>
  </si>
  <si>
    <t>10C2032100</t>
  </si>
  <si>
    <t>화학 살균ㆍ살충제 및 농업용 약제 제조업</t>
  </si>
  <si>
    <t>10C2032200</t>
  </si>
  <si>
    <t>생물 살균ㆍ살충제 및 식물보호제 제조업</t>
  </si>
  <si>
    <t>10C2040000</t>
  </si>
  <si>
    <t>기타 화학제품 제조업</t>
  </si>
  <si>
    <t>10C2041000</t>
  </si>
  <si>
    <t>잉크, 페인트, 코팅제 및 유사제품 제조업</t>
  </si>
  <si>
    <t>10C2041100</t>
  </si>
  <si>
    <t>일반용 도료 및 관련제품 제조업</t>
  </si>
  <si>
    <t>10C2041200</t>
  </si>
  <si>
    <t>요업용 도포제 및 관련제품 제조업</t>
  </si>
  <si>
    <t>10C2041300</t>
  </si>
  <si>
    <t>인쇄잉크 및 회화용 물감 제조업</t>
  </si>
  <si>
    <t>10C2042000</t>
  </si>
  <si>
    <t>세제, 화장품 및 광택제 제조업</t>
  </si>
  <si>
    <t>10C2042100</t>
  </si>
  <si>
    <t>계면활성제 제조업</t>
  </si>
  <si>
    <t>10C2042200</t>
  </si>
  <si>
    <t>치약, 비누 및 기타 세제 제조업</t>
  </si>
  <si>
    <t>10C2042300</t>
  </si>
  <si>
    <t>화장품 제조업</t>
  </si>
  <si>
    <t>10C2042400</t>
  </si>
  <si>
    <t>표면광택제 및 실내가향제 제조업</t>
  </si>
  <si>
    <t>10C2049000</t>
  </si>
  <si>
    <t>그 외 기타 화학제품 제조업</t>
  </si>
  <si>
    <t>10C2049100</t>
  </si>
  <si>
    <t>감광재료 및 관련 화학제품 제조업</t>
  </si>
  <si>
    <t>10C2049200</t>
  </si>
  <si>
    <t>가공 및 정제염 제조업</t>
  </si>
  <si>
    <t>10C2049300</t>
  </si>
  <si>
    <t>접착제 및 젤라틴 제조업</t>
  </si>
  <si>
    <t>10C2049400</t>
  </si>
  <si>
    <t>화약 및 불꽃제품 제조업</t>
  </si>
  <si>
    <t>10C2049500</t>
  </si>
  <si>
    <t>바이오 연료 및 혼합물 제조업</t>
  </si>
  <si>
    <t>10C2049900</t>
  </si>
  <si>
    <t>그 외 기타 분류 안된 화학제품 제조업</t>
  </si>
  <si>
    <t>10C2050000</t>
  </si>
  <si>
    <t>화학섬유 제조업</t>
  </si>
  <si>
    <t>10C2050100</t>
  </si>
  <si>
    <t>합성섬유 제조업</t>
  </si>
  <si>
    <t>10C2050200</t>
  </si>
  <si>
    <t>재생섬유 제조업</t>
  </si>
  <si>
    <t>10C2100000</t>
  </si>
  <si>
    <t>의료용 물질 및 의약품 제조업</t>
  </si>
  <si>
    <t>10C2110000</t>
  </si>
  <si>
    <t>기초 의약물질 및 생물학적 제제 제조업</t>
  </si>
  <si>
    <t>10C2110100</t>
  </si>
  <si>
    <t>의약용 화합물 및 항생물질 제조업</t>
  </si>
  <si>
    <t>10C2110200</t>
  </si>
  <si>
    <t>생물학적 제제 제조업</t>
  </si>
  <si>
    <t>10C2120000</t>
  </si>
  <si>
    <t>의약품 제조업</t>
  </si>
  <si>
    <t>10C2121000</t>
  </si>
  <si>
    <t>완제 의약품 제조업</t>
  </si>
  <si>
    <t>10C2122000</t>
  </si>
  <si>
    <t>한의약품 제조업</t>
  </si>
  <si>
    <t>10C2123000</t>
  </si>
  <si>
    <t>동물용 의약품 제조업</t>
  </si>
  <si>
    <t>10C2130000</t>
  </si>
  <si>
    <t>의료용품 및 기타 의약 관련제품 제조업</t>
  </si>
  <si>
    <t>10C2200000</t>
  </si>
  <si>
    <t>고무 및 플라스틱제품 제조업</t>
  </si>
  <si>
    <t>10C2210000</t>
  </si>
  <si>
    <t>고무제품 제조업</t>
  </si>
  <si>
    <t>10C2211000</t>
  </si>
  <si>
    <t>고무 타이어 및 튜브 생산업</t>
  </si>
  <si>
    <t>10C2211100</t>
  </si>
  <si>
    <t>타이어 및 튜브 제조업</t>
  </si>
  <si>
    <t>10C2211200</t>
  </si>
  <si>
    <t>타이어 재생업</t>
  </si>
  <si>
    <t>10C2219000</t>
  </si>
  <si>
    <t>기타 고무제품 제조업</t>
  </si>
  <si>
    <t>10C2219100</t>
  </si>
  <si>
    <t>고무패킹류 제조업</t>
  </si>
  <si>
    <t>10C2219200</t>
  </si>
  <si>
    <t>산업용 그 외 비경화 고무제품 제조업</t>
  </si>
  <si>
    <t>10C2219300</t>
  </si>
  <si>
    <t>고무 의류 및 기타 위생용 비경화 고무제품 제조업</t>
  </si>
  <si>
    <t>10C2219900</t>
  </si>
  <si>
    <t>그 외 기타 고무제품 제조업</t>
  </si>
  <si>
    <t>10C2220000</t>
  </si>
  <si>
    <t>플라스틱제품 제조업</t>
  </si>
  <si>
    <t>10C2221000</t>
  </si>
  <si>
    <t>1차 플라스틱제품 제조업</t>
  </si>
  <si>
    <t>10C2221100</t>
  </si>
  <si>
    <t>플라스틱 선, 봉, 관 및 호스 제조업</t>
  </si>
  <si>
    <t>10C2221200</t>
  </si>
  <si>
    <t>플라스틱 필름 제조업</t>
  </si>
  <si>
    <t>10C2221300</t>
  </si>
  <si>
    <t>플라스틱 시트 및 판 제조업</t>
  </si>
  <si>
    <t>10C2221400</t>
  </si>
  <si>
    <t>플라스틱 합성피혁 제조업</t>
  </si>
  <si>
    <t>10C2222000</t>
  </si>
  <si>
    <t>건축용 플라스틱제품 제조업</t>
  </si>
  <si>
    <t>10C2222100</t>
  </si>
  <si>
    <t>벽 및 바닥 피복용 플라스틱제품 제조업</t>
  </si>
  <si>
    <t>10C2222200</t>
  </si>
  <si>
    <t>설치용 및 위생용 플라스틱제품 제조업</t>
  </si>
  <si>
    <t>10C2222300</t>
  </si>
  <si>
    <t>플라스틱 창호 제조업</t>
  </si>
  <si>
    <t>10C2222900</t>
  </si>
  <si>
    <t>기타 건축용 플라스틱 조립제품 제조업</t>
  </si>
  <si>
    <t>10C2223000</t>
  </si>
  <si>
    <t>포장용 플라스틱제품 제조업</t>
  </si>
  <si>
    <t>10C2223100</t>
  </si>
  <si>
    <t>플라스틱 포대, 봉투 및 유사제품 제조업</t>
  </si>
  <si>
    <t>10C2223200</t>
  </si>
  <si>
    <t>포장용 플라스틱 성형용기 제조업</t>
  </si>
  <si>
    <t>10C2224000</t>
  </si>
  <si>
    <t>기계장비 조립용 플라스틱제품 제조업</t>
  </si>
  <si>
    <t>10C2224100</t>
  </si>
  <si>
    <t>운송장비 조립용 플라스틱제품 제조업</t>
  </si>
  <si>
    <t>10C2224900</t>
  </si>
  <si>
    <t>기타 기계ㆍ장비 조립용 플라스틱 제품 제조업</t>
  </si>
  <si>
    <t>10C2225000</t>
  </si>
  <si>
    <t>플라스틱 발포 성형제품 제조업</t>
  </si>
  <si>
    <t>10C2225100</t>
  </si>
  <si>
    <t>폴리스티렌 발포 성형제품 제조업</t>
  </si>
  <si>
    <t>10C2225900</t>
  </si>
  <si>
    <t>기타 플라스틱 발포 성형제품 제조업</t>
  </si>
  <si>
    <t>10C2229000</t>
  </si>
  <si>
    <t>기타 플라스틱제품 제조업</t>
  </si>
  <si>
    <t>10C2229100</t>
  </si>
  <si>
    <t>플라스틱 접착처리 제품 제조업</t>
  </si>
  <si>
    <t>10C2229200</t>
  </si>
  <si>
    <t>플라스틱 적층, 도포 및 기타 표면처리 제품 제조업</t>
  </si>
  <si>
    <t>10C2229900</t>
  </si>
  <si>
    <t>그 외 기타 플라스틱 제품 제조업</t>
  </si>
  <si>
    <t>10C2300000</t>
  </si>
  <si>
    <t>비금속 광물제품 제조업</t>
  </si>
  <si>
    <t>10C2310000</t>
  </si>
  <si>
    <t>유리 및 유리제품 제조업</t>
  </si>
  <si>
    <t>10C2311000</t>
  </si>
  <si>
    <t>판유리 및 판유리 가공품 제조업</t>
  </si>
  <si>
    <t>10C2311100</t>
  </si>
  <si>
    <t>판유리 제조업</t>
  </si>
  <si>
    <t>10C2311200</t>
  </si>
  <si>
    <t>안전유리 제조업</t>
  </si>
  <si>
    <t>10C2311900</t>
  </si>
  <si>
    <t>기타 판유리 가공품 제조업</t>
  </si>
  <si>
    <t>10C2312000</t>
  </si>
  <si>
    <t>산업용 유리 제조업</t>
  </si>
  <si>
    <t>10C2312100</t>
  </si>
  <si>
    <t>1차 유리제품, 유리섬유 및 광학용 유리 제조업</t>
  </si>
  <si>
    <t>10C2312200</t>
  </si>
  <si>
    <t>디스플레이 장치용 유리 제조업</t>
  </si>
  <si>
    <t>10C2312900</t>
  </si>
  <si>
    <t>기타 산업용 유리제품 제조업</t>
  </si>
  <si>
    <t>10C2319000</t>
  </si>
  <si>
    <t>기타 유리제품 제조업</t>
  </si>
  <si>
    <t>10C2319100</t>
  </si>
  <si>
    <t>가정용 유리제품 제조업</t>
  </si>
  <si>
    <t>10C2319200</t>
  </si>
  <si>
    <t>포장용 유리용기 제조업</t>
  </si>
  <si>
    <t>10C2319900</t>
  </si>
  <si>
    <t>그 외 기타 유리제품 제조업</t>
  </si>
  <si>
    <t>10C2320000</t>
  </si>
  <si>
    <t>내화, 비내화 요업제품 제조업</t>
  </si>
  <si>
    <t>10C2321000</t>
  </si>
  <si>
    <t>내화 요업제품 제조업</t>
  </si>
  <si>
    <t>10C2321100</t>
  </si>
  <si>
    <t>정형 내화 요업제품 제조업</t>
  </si>
  <si>
    <t>10C2321200</t>
  </si>
  <si>
    <t>부정형 내화 요업제품 제조업</t>
  </si>
  <si>
    <t>10C2322000</t>
  </si>
  <si>
    <t>비내화 일반도자기 제조업</t>
  </si>
  <si>
    <t>10C2322100</t>
  </si>
  <si>
    <t>가정용 및 장식용 도자기 제조업</t>
  </si>
  <si>
    <t>10C2322200</t>
  </si>
  <si>
    <t>위생용 및 산업용 도자기 제조업</t>
  </si>
  <si>
    <t>10C2322900</t>
  </si>
  <si>
    <t>기타 일반 도자기 제조업</t>
  </si>
  <si>
    <t>10C2323000</t>
  </si>
  <si>
    <t>건축용 비내화 요업제품 제조업</t>
  </si>
  <si>
    <t>10C2323100</t>
  </si>
  <si>
    <t>점토 벽돌, 블록 및 유사 비내화 요업제품 제조업</t>
  </si>
  <si>
    <t>10C2323200</t>
  </si>
  <si>
    <t>타일 및 유사 비내화 요업제품 제조업</t>
  </si>
  <si>
    <t>10C2323900</t>
  </si>
  <si>
    <t>기타 건축용 비내화 요업제품 제조업</t>
  </si>
  <si>
    <t>10C2330000</t>
  </si>
  <si>
    <t>시멘트, 석회, 플라스터 및 그 제품 제조업</t>
  </si>
  <si>
    <t>10C2331000</t>
  </si>
  <si>
    <t>시멘트, 석회 및 플라스터 제조업</t>
  </si>
  <si>
    <t>10C2331100</t>
  </si>
  <si>
    <t>시멘트 제조업</t>
  </si>
  <si>
    <t>10C2331200</t>
  </si>
  <si>
    <t>석회 및 플라스터 제조업</t>
  </si>
  <si>
    <t>10C2332000</t>
  </si>
  <si>
    <t>콘크리트, 레미콘 및 기타 시멘트, 플라스터 제품 제조업</t>
  </si>
  <si>
    <t>10C2332100</t>
  </si>
  <si>
    <t>비내화 모르타르 제조업</t>
  </si>
  <si>
    <t>10C2332200</t>
  </si>
  <si>
    <t>레미콘 제조업</t>
  </si>
  <si>
    <t>10C2332300</t>
  </si>
  <si>
    <t>플라스터 혼합제품 제조업</t>
  </si>
  <si>
    <t>10C2332400</t>
  </si>
  <si>
    <t>콘크리트 타일, 기와, 벽돌 및 블록 제조업</t>
  </si>
  <si>
    <t>10C2332500</t>
  </si>
  <si>
    <t>콘크리트 관 및 기타 구조용 콘크리트 제품 제조업</t>
  </si>
  <si>
    <t>10C2332900</t>
  </si>
  <si>
    <t>그 외 기타 콘크리트 제품 및 유사제품 제조업</t>
  </si>
  <si>
    <t>10C2390000</t>
  </si>
  <si>
    <t>기타 비금속 광물제품 제조업</t>
  </si>
  <si>
    <t>10C2391000</t>
  </si>
  <si>
    <t>석제품 제조업</t>
  </si>
  <si>
    <t>10C2391100</t>
  </si>
  <si>
    <t>건설용 석제품 제조업</t>
  </si>
  <si>
    <t>10C2391900</t>
  </si>
  <si>
    <t>기타 석제품 제조업</t>
  </si>
  <si>
    <t>10C2399000</t>
  </si>
  <si>
    <t>그 외 기타 비금속 광물제품 제조업</t>
  </si>
  <si>
    <t>10C2399100</t>
  </si>
  <si>
    <t>아스팔트 콘크리트 및 혼합제품 제조업</t>
  </si>
  <si>
    <t>10C2399200</t>
  </si>
  <si>
    <t>연마재 제조업</t>
  </si>
  <si>
    <t>10C2399300</t>
  </si>
  <si>
    <t>비금속광물 분쇄물 생산업</t>
  </si>
  <si>
    <t>10C2399400</t>
  </si>
  <si>
    <t>암면 및 유사제품 제조업</t>
  </si>
  <si>
    <t>10C2399500</t>
  </si>
  <si>
    <t>탄소섬유 제조업</t>
  </si>
  <si>
    <t>10C2399900</t>
  </si>
  <si>
    <t>그 외 기타 분류 안된 비금속 광물제품 제조업</t>
  </si>
  <si>
    <t>10C2400000</t>
  </si>
  <si>
    <t>1차 금속 제조업</t>
  </si>
  <si>
    <t>10C2410000</t>
  </si>
  <si>
    <t>1차 철강 제조업</t>
  </si>
  <si>
    <t>10C2411000</t>
  </si>
  <si>
    <t>제철, 제강 및 합금철 제조업</t>
  </si>
  <si>
    <t>10C2411100</t>
  </si>
  <si>
    <t>제철업</t>
  </si>
  <si>
    <t>10C2411200</t>
  </si>
  <si>
    <t>제강업</t>
  </si>
  <si>
    <t>10C2411300</t>
  </si>
  <si>
    <t>합금철 제조업</t>
  </si>
  <si>
    <t>10C2411900</t>
  </si>
  <si>
    <t>기타 제철 및 제강업</t>
  </si>
  <si>
    <t>10C2412000</t>
  </si>
  <si>
    <t>철강 압연, 압출 및 연신제품 제조업</t>
  </si>
  <si>
    <t>10C2412100</t>
  </si>
  <si>
    <t>열간 압연 및 압출 제품 제조업</t>
  </si>
  <si>
    <t>10C2412200</t>
  </si>
  <si>
    <t>냉간 압연 및 압출 제품 제조업</t>
  </si>
  <si>
    <t>10C2412300</t>
  </si>
  <si>
    <t>철강선 제조업</t>
  </si>
  <si>
    <t>10C2413000</t>
  </si>
  <si>
    <t>철강관 제조업</t>
  </si>
  <si>
    <t>10C2413100</t>
  </si>
  <si>
    <t>주철관 제조업</t>
  </si>
  <si>
    <t>10C2413200</t>
  </si>
  <si>
    <t>강관 제조업</t>
  </si>
  <si>
    <t>10C2413300</t>
  </si>
  <si>
    <t>강관 가공품 및 관 연결구류 제조업</t>
  </si>
  <si>
    <t>10C2419000</t>
  </si>
  <si>
    <t>기타 1차 철강 제조업</t>
  </si>
  <si>
    <t>10C2419100</t>
  </si>
  <si>
    <t>도금, 착색 및 기타 표면처리강재 제조업</t>
  </si>
  <si>
    <t>10C2419900</t>
  </si>
  <si>
    <t>그 외 기타 1차 철강 제조업</t>
  </si>
  <si>
    <t>10C2420000</t>
  </si>
  <si>
    <t>1차 비철금속 제조업</t>
  </si>
  <si>
    <t>10C2421000</t>
  </si>
  <si>
    <t>비철금속 제련, 정련 및 합금 제조업</t>
  </si>
  <si>
    <t>10C2421100</t>
  </si>
  <si>
    <t>동 제련, 정련 및 합금 제조업</t>
  </si>
  <si>
    <t>10C2421200</t>
  </si>
  <si>
    <t>알루미늄 제련, 정련 및 합금 제조업</t>
  </si>
  <si>
    <t>10C2421300</t>
  </si>
  <si>
    <t>연 및 아연 제련, 정련 및 합금 제조업</t>
  </si>
  <si>
    <t>10C2421900</t>
  </si>
  <si>
    <t>기타 비철금속 제련, 정련 및 합금 제조업</t>
  </si>
  <si>
    <t>10C2422000</t>
  </si>
  <si>
    <t>비철금속 압연, 압출 및 연신제품 제조업</t>
  </si>
  <si>
    <t>10C2422100</t>
  </si>
  <si>
    <t>동 압연, 압출 및 연신제품 제조업</t>
  </si>
  <si>
    <t>10C2422200</t>
  </si>
  <si>
    <t>알루미늄 압연, 압출 및 연신제품 제조업</t>
  </si>
  <si>
    <t>10C2422900</t>
  </si>
  <si>
    <t>기타 비철금속 압연, 압출 및 연신 제품 제조업</t>
  </si>
  <si>
    <t>10C2429000</t>
  </si>
  <si>
    <t>기타 1차 비철금속 제조업</t>
  </si>
  <si>
    <t>10C2430000</t>
  </si>
  <si>
    <t>금속 주조업</t>
  </si>
  <si>
    <t>10C2431000</t>
  </si>
  <si>
    <t>철강 주조업</t>
  </si>
  <si>
    <t>10C2431100</t>
  </si>
  <si>
    <t>선철주물 주조업</t>
  </si>
  <si>
    <t>10C2431200</t>
  </si>
  <si>
    <t>강주물 주조업</t>
  </si>
  <si>
    <t>10C2432000</t>
  </si>
  <si>
    <t>비철금속 주조업</t>
  </si>
  <si>
    <t>10C2432100</t>
  </si>
  <si>
    <t>알루미늄주물 주조업</t>
  </si>
  <si>
    <t>10C2432200</t>
  </si>
  <si>
    <t>동주물 주조업</t>
  </si>
  <si>
    <t>10C2432900</t>
  </si>
  <si>
    <t>기타 비철금속 주조업</t>
  </si>
  <si>
    <t>10C2500000</t>
  </si>
  <si>
    <t>금속가공제품 제조업; 기계 및 가구 제외</t>
  </si>
  <si>
    <t>10C2510000</t>
  </si>
  <si>
    <t>구조용 금속제품, 탱크 및 증기발생기 제조업</t>
  </si>
  <si>
    <t>구조용 금속제품 제조업</t>
  </si>
  <si>
    <t>10C2511100</t>
  </si>
  <si>
    <t>금속 문, 창, 셔터 및 관련제품 제조업</t>
  </si>
  <si>
    <t>10C2511200</t>
  </si>
  <si>
    <t>구조용 금속 판제품 및 공작물 제조업</t>
  </si>
  <si>
    <t>10C2511300</t>
  </si>
  <si>
    <t>육상 금속 골조 구조재 제조업</t>
  </si>
  <si>
    <t>10C2511400</t>
  </si>
  <si>
    <t>수상 금속 골조 구조재 제조업</t>
  </si>
  <si>
    <t>10C2511900</t>
  </si>
  <si>
    <t>기타 구조용 금속제품 제조업</t>
  </si>
  <si>
    <t>10C2512000</t>
  </si>
  <si>
    <t>산업용 난방보일러, 금속탱크 및 유사 용기 제조업</t>
  </si>
  <si>
    <t>10C2512100</t>
  </si>
  <si>
    <t>산업용 난방보일러 및 방열기 제조업</t>
  </si>
  <si>
    <t>10C2512200</t>
  </si>
  <si>
    <t>금속탱크 및 저장용기 제조업</t>
  </si>
  <si>
    <t>10C2512300</t>
  </si>
  <si>
    <t>압축 및 액화 가스용기 제조업</t>
  </si>
  <si>
    <t>10C2513000</t>
  </si>
  <si>
    <t>핵반응기 및 증기 보일러 제조업</t>
  </si>
  <si>
    <t>10C2520000</t>
  </si>
  <si>
    <t>무기 및 총포탄 제조업</t>
  </si>
  <si>
    <t>10C2590000</t>
  </si>
  <si>
    <t>기타 금속 가공제품 제조업</t>
  </si>
  <si>
    <t>10C2591000</t>
  </si>
  <si>
    <t>금속 단조, 압형 및 분말야금 제품 제조업</t>
  </si>
  <si>
    <t>10C2591100</t>
  </si>
  <si>
    <t>분말 야금제품 제조업</t>
  </si>
  <si>
    <t>10C2591200</t>
  </si>
  <si>
    <t>금속 단조제품 제조업</t>
  </si>
  <si>
    <t>10C2591300</t>
  </si>
  <si>
    <t>자동차용 금속 압형제품 제조업</t>
  </si>
  <si>
    <t>10C2591400</t>
  </si>
  <si>
    <t>그 외 금속 압형제품 제조업</t>
  </si>
  <si>
    <t>10C2592000</t>
  </si>
  <si>
    <t>금속 열처리, 도금 및 기타 금속가공업</t>
  </si>
  <si>
    <t>10C2592100</t>
  </si>
  <si>
    <t>금속 열처리업</t>
  </si>
  <si>
    <t>10C2592200</t>
  </si>
  <si>
    <t>도금업</t>
  </si>
  <si>
    <t>10C2592300</t>
  </si>
  <si>
    <t>도장 및 기타 피막처리업</t>
  </si>
  <si>
    <t>10C2592400</t>
  </si>
  <si>
    <t>절삭가공 및 유사처리업</t>
  </si>
  <si>
    <t>10C2592900</t>
  </si>
  <si>
    <t>그 외 기타 금속가공업</t>
  </si>
  <si>
    <t>10C2593000</t>
  </si>
  <si>
    <t>날붙이, 수공구 및 일반철물 제조업</t>
  </si>
  <si>
    <t>10C2593100</t>
  </si>
  <si>
    <t>날붙이 제조업</t>
  </si>
  <si>
    <t>10C2593200</t>
  </si>
  <si>
    <t>일반철물 제조업</t>
  </si>
  <si>
    <t>10C2593300</t>
  </si>
  <si>
    <t>비동력식 수공구 제조업</t>
  </si>
  <si>
    <t>10C2593400</t>
  </si>
  <si>
    <t>톱 및 호환성 공구 제조업</t>
  </si>
  <si>
    <t>10C2594000</t>
  </si>
  <si>
    <t>금속파스너, 스프링 및 금속선 가공제품 제조업</t>
  </si>
  <si>
    <t>10C2594100</t>
  </si>
  <si>
    <t>볼트 및 너트류 제조업</t>
  </si>
  <si>
    <t>10C2594200</t>
  </si>
  <si>
    <t>그 외 금속파스너 및 나사제품 제조업</t>
  </si>
  <si>
    <t>10C2594300</t>
  </si>
  <si>
    <t>금속 스프링 제조업</t>
  </si>
  <si>
    <t>10C2594400</t>
  </si>
  <si>
    <t>금속선 가공제품 제조업</t>
  </si>
  <si>
    <t>10C2599000</t>
  </si>
  <si>
    <t>그 외 기타 금속가공제품 제조업</t>
  </si>
  <si>
    <t>10C2599100</t>
  </si>
  <si>
    <t>금속 캔 및 기타 포장용기 제조업</t>
  </si>
  <si>
    <t>10C2599200</t>
  </si>
  <si>
    <t>수동식 식품 가공기기 및 금속 주방용기 제조업</t>
  </si>
  <si>
    <t>10C2599300</t>
  </si>
  <si>
    <t>금속 위생용품 제조업</t>
  </si>
  <si>
    <t>10C2599400</t>
  </si>
  <si>
    <t>금속 표시판 제조업</t>
  </si>
  <si>
    <t>10C2599500</t>
  </si>
  <si>
    <t>피복 및 충전 용접봉 제조업</t>
  </si>
  <si>
    <t>10C2599900</t>
  </si>
  <si>
    <t>그 외 기타 분류 안된 금속 가공 제품 제조업</t>
  </si>
  <si>
    <t>10C2600000</t>
  </si>
  <si>
    <t>전자부품, 컴퓨터, 영상, 음향 및 통신장비 제조업</t>
  </si>
  <si>
    <t>10C2610000</t>
  </si>
  <si>
    <t>반도체 제조업</t>
  </si>
  <si>
    <t>10C2611000</t>
  </si>
  <si>
    <t>전자집적회로 제조업</t>
  </si>
  <si>
    <t>10C2611100</t>
  </si>
  <si>
    <t>메모리용 전자집적회로 제조업</t>
  </si>
  <si>
    <t>10C2611200</t>
  </si>
  <si>
    <t>비메모리용 및 기타 전자집적회로 제조업</t>
  </si>
  <si>
    <t>10C2612000</t>
  </si>
  <si>
    <t>다이오드, 트랜지스터 및 유사 반도체소자 제조업</t>
  </si>
  <si>
    <t>10C2612100</t>
  </si>
  <si>
    <t>발광 다이오드 제조업</t>
  </si>
  <si>
    <t>10C2612900</t>
  </si>
  <si>
    <t>기타 반도체소자 제조업</t>
  </si>
  <si>
    <t>10C2620000</t>
  </si>
  <si>
    <t>전자부품 제조업</t>
  </si>
  <si>
    <t>10C2621000</t>
  </si>
  <si>
    <t>표시장치 제조업</t>
  </si>
  <si>
    <t>10C2621100</t>
  </si>
  <si>
    <t>액정 표시장치 제조업</t>
  </si>
  <si>
    <t>10C2621200</t>
  </si>
  <si>
    <t>유기발광 표시장치 제조업</t>
  </si>
  <si>
    <t>10C2621900</t>
  </si>
  <si>
    <t>기타 표시장치 제조업</t>
  </si>
  <si>
    <t>10C2622000</t>
  </si>
  <si>
    <t>인쇄회로기판 및 전자부품 실장기판 제조업</t>
  </si>
  <si>
    <t>10C2622100</t>
  </si>
  <si>
    <t>인쇄회로기판용 적층판 제조업</t>
  </si>
  <si>
    <t>10C2622200</t>
  </si>
  <si>
    <t>경성 인쇄회로기판 제조업</t>
  </si>
  <si>
    <t>10C2622300</t>
  </si>
  <si>
    <t>연성 및 기타 인쇄회로기판 제조업</t>
  </si>
  <si>
    <t>10C2622400</t>
  </si>
  <si>
    <t>전자부품 실장기판 제조업</t>
  </si>
  <si>
    <t>10C2629000</t>
  </si>
  <si>
    <t>기타 전자부품 제조업</t>
  </si>
  <si>
    <t>10C2629100</t>
  </si>
  <si>
    <t>전자축전기 제조업</t>
  </si>
  <si>
    <t>10C2629200</t>
  </si>
  <si>
    <t>전자저항기 제조업</t>
  </si>
  <si>
    <t>10C2629300</t>
  </si>
  <si>
    <t>전자카드 제조업</t>
  </si>
  <si>
    <t>10C2629400</t>
  </si>
  <si>
    <t>전자코일, 변성기 및 기타 전자 유도자 제조업</t>
  </si>
  <si>
    <t>10C2629500</t>
  </si>
  <si>
    <t>전자감지장치 제조업</t>
  </si>
  <si>
    <t>10C2630000</t>
  </si>
  <si>
    <t>컴퓨터 및 주변장치 제조업</t>
  </si>
  <si>
    <t>10C2631000</t>
  </si>
  <si>
    <t>컴퓨터 제조업</t>
  </si>
  <si>
    <t>10C2632000</t>
  </si>
  <si>
    <t>기억장치 및 주변기기 제조업</t>
  </si>
  <si>
    <t>10C2632100</t>
  </si>
  <si>
    <t>기억장치 제조업</t>
  </si>
  <si>
    <t>10C2632200</t>
  </si>
  <si>
    <t>컴퓨터 모니터 제조업</t>
  </si>
  <si>
    <t>10C2632300</t>
  </si>
  <si>
    <t>컴퓨터 프린터 제조업</t>
  </si>
  <si>
    <t>10C2632900</t>
  </si>
  <si>
    <t>기타 주변기기 제조업</t>
  </si>
  <si>
    <t>10C2640000</t>
  </si>
  <si>
    <t>통신 및 방송 장비 제조업</t>
  </si>
  <si>
    <t>10C2641000</t>
  </si>
  <si>
    <t>유선 통신장비 제조업</t>
  </si>
  <si>
    <t>10C2642000</t>
  </si>
  <si>
    <t>방송 및 무선 통신장비 제조업</t>
  </si>
  <si>
    <t>10C2642100</t>
  </si>
  <si>
    <t>방송장비 제조업</t>
  </si>
  <si>
    <t>10C2642200</t>
  </si>
  <si>
    <t>이동전화기 제조업</t>
  </si>
  <si>
    <t>10C2642900</t>
  </si>
  <si>
    <t>기타 무선 통신장비 제조업</t>
  </si>
  <si>
    <t>10C2650000</t>
  </si>
  <si>
    <t>영상 및 음향기기 제조업</t>
  </si>
  <si>
    <t>10C2651000</t>
  </si>
  <si>
    <t>텔레비전, 비디오 및 기타 영상기기 제조업</t>
  </si>
  <si>
    <t>10C2651100</t>
  </si>
  <si>
    <t>텔레비전 제조업</t>
  </si>
  <si>
    <t>10C2651900</t>
  </si>
  <si>
    <t>비디오 및 기타 영상기기 제조업</t>
  </si>
  <si>
    <t>10C2652000</t>
  </si>
  <si>
    <t>오디오, 스피커 및 기타 음향기기 제조업</t>
  </si>
  <si>
    <t>10C2652100</t>
  </si>
  <si>
    <t>라디오, 녹음 및 재생 기기 제조업</t>
  </si>
  <si>
    <t>10C2652900</t>
  </si>
  <si>
    <t>기타 음향기기 제조업</t>
  </si>
  <si>
    <t>10C2660000</t>
  </si>
  <si>
    <t>마그네틱 및 광학 매체 제조업</t>
  </si>
  <si>
    <t>10C2700000</t>
  </si>
  <si>
    <t>의료, 정밀, 광학기기 및 시계 제조업</t>
  </si>
  <si>
    <t>10C2710000</t>
  </si>
  <si>
    <t>의료용 기기 제조업</t>
  </si>
  <si>
    <t>10C2711000</t>
  </si>
  <si>
    <t>방사선 장치 및 전기식 진단 기기 제조업</t>
  </si>
  <si>
    <t>10C2711100</t>
  </si>
  <si>
    <t>방사선 장치 제조업</t>
  </si>
  <si>
    <t>10C2711200</t>
  </si>
  <si>
    <t>전기식 진단 및 요법 기기 제조업</t>
  </si>
  <si>
    <t>10C2719000</t>
  </si>
  <si>
    <t>기타 의료용 기기 제조업</t>
  </si>
  <si>
    <t>10C2719100</t>
  </si>
  <si>
    <t>치과용 기기 제조업</t>
  </si>
  <si>
    <t>10C2719200</t>
  </si>
  <si>
    <t>정형외과용 및 신체보정용 기기 제조업</t>
  </si>
  <si>
    <t>10C2719300</t>
  </si>
  <si>
    <t>안경 및 안경렌즈 제조업</t>
  </si>
  <si>
    <t>10C2719400</t>
  </si>
  <si>
    <t>의료용 가구 제조업</t>
  </si>
  <si>
    <t>10C2719900</t>
  </si>
  <si>
    <t>그 외 기타 의료용 기기 제조업</t>
  </si>
  <si>
    <t>10C2720000</t>
  </si>
  <si>
    <t>측정, 시험, 항해, 제어 및 기타 정밀기기 제조업; 광학기기 제외</t>
  </si>
  <si>
    <t>10C2721000</t>
  </si>
  <si>
    <t>측정, 시험, 항해, 제어 및 기타 정밀기기 제조업</t>
  </si>
  <si>
    <t>10C2721100</t>
  </si>
  <si>
    <t>레이더, 항행용 무선기기 및 측량기구 제조업</t>
  </si>
  <si>
    <t>10C2721200</t>
  </si>
  <si>
    <t>전자기 측정, 시험 및 분석기구 제조업</t>
  </si>
  <si>
    <t>10C2721300</t>
  </si>
  <si>
    <t>물질 검사, 측정 및 분석기구 제조업</t>
  </si>
  <si>
    <t>10C2721400</t>
  </si>
  <si>
    <t>속도계 및 적산계기 제조업</t>
  </si>
  <si>
    <t>10C2721500</t>
  </si>
  <si>
    <t>기기용 자동측정 및 제어장치 제조업</t>
  </si>
  <si>
    <t>10C2721600</t>
  </si>
  <si>
    <t>산업처리공정 제어장비 제조업</t>
  </si>
  <si>
    <t>10C2721900</t>
  </si>
  <si>
    <t>기타 측정, 시험, 항해, 제어 및 정밀기기 제조업</t>
  </si>
  <si>
    <t>10C2730000</t>
  </si>
  <si>
    <t>사진장비 및 광학기기 제조업</t>
  </si>
  <si>
    <t>10C2730100</t>
  </si>
  <si>
    <t>광학렌즈 및 광학요소 제조업</t>
  </si>
  <si>
    <t>10C2730200</t>
  </si>
  <si>
    <t>사진기, 영사기 및 관련 장비 제조업</t>
  </si>
  <si>
    <t>10C2730900</t>
  </si>
  <si>
    <t>기타 광학기기 제조업</t>
  </si>
  <si>
    <t>10C2740000</t>
  </si>
  <si>
    <t>시계 및 시계부품 제조업</t>
  </si>
  <si>
    <t>10C2800000</t>
  </si>
  <si>
    <t>전기장비 제조업</t>
  </si>
  <si>
    <t>10C2810000</t>
  </si>
  <si>
    <t>전동기, 발전기 및 전기 변환ㆍ 공급ㆍ제어 장치 제조업</t>
  </si>
  <si>
    <t>10C2811000</t>
  </si>
  <si>
    <t>전동기, 발전기 및 전기 변환장치 제조업</t>
  </si>
  <si>
    <t>10C2811100</t>
  </si>
  <si>
    <t>전동기 및 발전기 제조업</t>
  </si>
  <si>
    <t>10C2811200</t>
  </si>
  <si>
    <t>변압기 제조업</t>
  </si>
  <si>
    <t>10C2811300</t>
  </si>
  <si>
    <t>방전램프용 안정기 제조업</t>
  </si>
  <si>
    <t>10C2811400</t>
  </si>
  <si>
    <t>에너지 저장장치 제조업</t>
  </si>
  <si>
    <t>10C2811900</t>
  </si>
  <si>
    <t>기타 전기 변환장치 제조업</t>
  </si>
  <si>
    <t>10C2812000</t>
  </si>
  <si>
    <t>전기 공급 및 제어장치 제조업</t>
  </si>
  <si>
    <t>10C2812100</t>
  </si>
  <si>
    <t>전기회로 개폐, 보호장치 제조업</t>
  </si>
  <si>
    <t>10C2812200</t>
  </si>
  <si>
    <t>전기회로 접속장치 제조업</t>
  </si>
  <si>
    <t>10C2812300</t>
  </si>
  <si>
    <t>배전반 및 전기 자동제어반 제조업</t>
  </si>
  <si>
    <t>10C2820000</t>
  </si>
  <si>
    <t>일차전지 및 축전지 제조업</t>
  </si>
  <si>
    <t>10C2820100</t>
  </si>
  <si>
    <t>일차전지 제조업</t>
  </si>
  <si>
    <t>10C2820200</t>
  </si>
  <si>
    <t>축전지 제조업</t>
  </si>
  <si>
    <t>10C2830000</t>
  </si>
  <si>
    <t>절연선 및 케이블 제조업</t>
  </si>
  <si>
    <t>10C2830100</t>
  </si>
  <si>
    <t>광섬유 케이블 제조업</t>
  </si>
  <si>
    <t>10C2830200</t>
  </si>
  <si>
    <t>기타 절연선 및 케이블 제조업</t>
  </si>
  <si>
    <t>10C2830300</t>
  </si>
  <si>
    <t>절연 코드세트 및 기타 도체 제조업</t>
  </si>
  <si>
    <t>10C2840000</t>
  </si>
  <si>
    <t>전구 및 조명장치 제조업</t>
  </si>
  <si>
    <t>10C2841000</t>
  </si>
  <si>
    <t>전구 및 램프 제조업</t>
  </si>
  <si>
    <t>10C2842000</t>
  </si>
  <si>
    <t>조명장치 제조업</t>
  </si>
  <si>
    <t>10C2842100</t>
  </si>
  <si>
    <t>운송장비용 조명장치 제조업</t>
  </si>
  <si>
    <t>10C2842200</t>
  </si>
  <si>
    <t>일반용 전기 조명장치 제조업</t>
  </si>
  <si>
    <t>10C2842300</t>
  </si>
  <si>
    <t>전시 및 광고용 조명장치 제조업</t>
  </si>
  <si>
    <t>10C2842900</t>
  </si>
  <si>
    <t>기타 조명장치 제조업</t>
  </si>
  <si>
    <t>10C2850000</t>
  </si>
  <si>
    <t>가정용 기기 제조업</t>
  </si>
  <si>
    <t>10C2851000</t>
  </si>
  <si>
    <t>가정용 전기기기 제조업</t>
  </si>
  <si>
    <t>10C2851100</t>
  </si>
  <si>
    <t>주방용 전기기기 제조업</t>
  </si>
  <si>
    <t>10C2851200</t>
  </si>
  <si>
    <t>가정용 전기 난방기기 제조업</t>
  </si>
  <si>
    <t>10C2851900</t>
  </si>
  <si>
    <t>기타 가정용 전기기기 제조업</t>
  </si>
  <si>
    <t>10C2852000</t>
  </si>
  <si>
    <t>가정용 비전기식 조리 및 난방 기구 제조업</t>
  </si>
  <si>
    <t>10C2890000</t>
  </si>
  <si>
    <t>기타 전기장비 제조업</t>
  </si>
  <si>
    <t>10C2890100</t>
  </si>
  <si>
    <t>전기경보 및 신호장치 제조업</t>
  </si>
  <si>
    <t>10C2890200</t>
  </si>
  <si>
    <t>전기용 탄소제품 및 절연제품 제조업</t>
  </si>
  <si>
    <t>10C2890300</t>
  </si>
  <si>
    <t>교통 신호장치 제조업</t>
  </si>
  <si>
    <t>10C2890900</t>
  </si>
  <si>
    <t>그 외 기타 전기장비 제조업</t>
  </si>
  <si>
    <t>10C2900000</t>
  </si>
  <si>
    <t>기타 기계 및 장비 제조업</t>
  </si>
  <si>
    <t>10C2910000</t>
  </si>
  <si>
    <t>일반 목적용 기계 제조업</t>
  </si>
  <si>
    <t>10C2911000</t>
  </si>
  <si>
    <t>내연기관 및 터빈 제조업; 항공기용 및 차량용 제외</t>
  </si>
  <si>
    <t>10C2911100</t>
  </si>
  <si>
    <t>내연기관 제조업</t>
  </si>
  <si>
    <t>10C2911900</t>
  </si>
  <si>
    <t>기타 기관 및 터빈 제조업</t>
  </si>
  <si>
    <t>10C2912000</t>
  </si>
  <si>
    <t>유압기기 제조업</t>
  </si>
  <si>
    <t>10C2913000</t>
  </si>
  <si>
    <t>펌프 및 압축기 제조업; 탭, 밸브 및 유사장치 제조 포함</t>
  </si>
  <si>
    <t>10C2913100</t>
  </si>
  <si>
    <t>액체 펌프 제조업</t>
  </si>
  <si>
    <t>10C2913200</t>
  </si>
  <si>
    <t>기체 펌프 및 압축기 제조업</t>
  </si>
  <si>
    <t>10C2913300</t>
  </si>
  <si>
    <t>탭, 밸브 및 유사장치 제조업</t>
  </si>
  <si>
    <t>10C2914000</t>
  </si>
  <si>
    <t>베어링, 기어 및 동력전달장치 제조업</t>
  </si>
  <si>
    <t>10C2914100</t>
  </si>
  <si>
    <t>구름베어링 제조업</t>
  </si>
  <si>
    <t>10C2914200</t>
  </si>
  <si>
    <t>기어 및 동력전달장치 제조업</t>
  </si>
  <si>
    <t>10C2915000</t>
  </si>
  <si>
    <t>산업용 오븐, 노 및 노용 버너 제조업</t>
  </si>
  <si>
    <t>10C2916000</t>
  </si>
  <si>
    <t>산업용 트럭, 승강기 및 물품취급장비 제조업</t>
  </si>
  <si>
    <t>10C2916100</t>
  </si>
  <si>
    <t>산업용 트럭 및 적재기 제조업</t>
  </si>
  <si>
    <t>10C2916200</t>
  </si>
  <si>
    <t>승강기 제조업</t>
  </si>
  <si>
    <t>10C2916300</t>
  </si>
  <si>
    <t>컨베이어장치 제조업</t>
  </si>
  <si>
    <t>10C2916900</t>
  </si>
  <si>
    <t>기타 물품 취급장비 제조업</t>
  </si>
  <si>
    <t>10C2917000</t>
  </si>
  <si>
    <t>냉각, 공기조화, 여과, 증류 및 가스발생기 제조업</t>
  </si>
  <si>
    <t>10C2917100</t>
  </si>
  <si>
    <t>산업용 냉장 및 냉동 장비 제조업</t>
  </si>
  <si>
    <t>10C2917200</t>
  </si>
  <si>
    <t>공기 조화장치 제조업</t>
  </si>
  <si>
    <t>10C2917300</t>
  </si>
  <si>
    <t>산업용 송풍기 및 배기장치 제조업</t>
  </si>
  <si>
    <t>10C2917400</t>
  </si>
  <si>
    <t>기체 여과기 제조업</t>
  </si>
  <si>
    <t>10C2917500</t>
  </si>
  <si>
    <t>액체 여과기 제조업</t>
  </si>
  <si>
    <t>10C2917600</t>
  </si>
  <si>
    <t>증류기, 열교환기 및 가스발생기 제조업</t>
  </si>
  <si>
    <t>10C2918000</t>
  </si>
  <si>
    <t>사무용 기계 및 장비 제조업</t>
  </si>
  <si>
    <t>10C2919000</t>
  </si>
  <si>
    <t>기타 일반 목적용 기계 제조업</t>
  </si>
  <si>
    <t>10C2919100</t>
  </si>
  <si>
    <t>일반저울 제조업</t>
  </si>
  <si>
    <t>10C2919200</t>
  </si>
  <si>
    <t>용기 세척, 포장 및 충전기 제조업</t>
  </si>
  <si>
    <t>10C2919300</t>
  </si>
  <si>
    <t>분사기 및 소화기 제조업</t>
  </si>
  <si>
    <t>10C2919400</t>
  </si>
  <si>
    <t>동력식 수지공구 제조업</t>
  </si>
  <si>
    <t>10C2919900</t>
  </si>
  <si>
    <t>그 외 기타 일반목적용 기계 제조업</t>
  </si>
  <si>
    <t>10C2920000</t>
  </si>
  <si>
    <t>특수 목적용 기계 제조업</t>
  </si>
  <si>
    <t>10C2921000</t>
  </si>
  <si>
    <t>농업 및 임업용 기계 제조업</t>
  </si>
  <si>
    <t>10C2922000</t>
  </si>
  <si>
    <t>가공 공작기계 제조업</t>
  </si>
  <si>
    <t>10C2922100</t>
  </si>
  <si>
    <t>전자 응용 절삭기계 제조업</t>
  </si>
  <si>
    <t>10C2922200</t>
  </si>
  <si>
    <t>디지털 적층 성형기계 제조업</t>
  </si>
  <si>
    <t>10C2922300</t>
  </si>
  <si>
    <t>금속 절삭기계 제조업</t>
  </si>
  <si>
    <t>10C2922400</t>
  </si>
  <si>
    <t>금속 성형기계 제조업</t>
  </si>
  <si>
    <t>10C2922900</t>
  </si>
  <si>
    <t>기타 가공 공작기계 제조업</t>
  </si>
  <si>
    <t>10C2923000</t>
  </si>
  <si>
    <t>금속 주조 및 기타 야금용 기계 제조업</t>
  </si>
  <si>
    <t>10C2924000</t>
  </si>
  <si>
    <t>건설 및 광업용 기계장비 제조업</t>
  </si>
  <si>
    <t>10C2924100</t>
  </si>
  <si>
    <t>건설 및 채광용 기계장비 제조업</t>
  </si>
  <si>
    <t>10C2924200</t>
  </si>
  <si>
    <t>광물처리 및 취급장비 제조업</t>
  </si>
  <si>
    <t>10C2925000</t>
  </si>
  <si>
    <t>음ㆍ식료품 및 담배 가공기계 제조업</t>
  </si>
  <si>
    <t>10C2926000</t>
  </si>
  <si>
    <t>섬유, 의복 및 가죽 가공기계 제조업</t>
  </si>
  <si>
    <t>10C2926100</t>
  </si>
  <si>
    <t>산업용 섬유 세척, 염색, 정리 및 가공 기계 제조업</t>
  </si>
  <si>
    <t>10C2926900</t>
  </si>
  <si>
    <t>기타 섬유, 의복 및 가죽 가공 기계 제조업</t>
  </si>
  <si>
    <t>10C2927000</t>
  </si>
  <si>
    <t>반도체 및 디스플레이 제조용 기계 제조업</t>
  </si>
  <si>
    <t>10C2927100</t>
  </si>
  <si>
    <t>반도체 제조용 기계 제조업</t>
  </si>
  <si>
    <t>10C2927200</t>
  </si>
  <si>
    <t>디스플레이 제조용 기계 제조업</t>
  </si>
  <si>
    <t>10C2928000</t>
  </si>
  <si>
    <t>산업용 로봇 제조업</t>
  </si>
  <si>
    <t>10C2929000</t>
  </si>
  <si>
    <t>기타 특수 목적용 기계 제조업</t>
  </si>
  <si>
    <t>10C2929100</t>
  </si>
  <si>
    <t>펄프 및 종이 가공용 기계 제조업</t>
  </si>
  <si>
    <t>10C2929200</t>
  </si>
  <si>
    <t>고무, 화학섬유 및 플라스틱 성형기 제조업</t>
  </si>
  <si>
    <t>10C2929300</t>
  </si>
  <si>
    <t>인쇄 및 제책용 기계 제조업</t>
  </si>
  <si>
    <t>10C2929400</t>
  </si>
  <si>
    <t>주형 및 금형 제조업</t>
  </si>
  <si>
    <t>10C2929900</t>
  </si>
  <si>
    <t>그 외 기타 특수목적용 기계 제조업</t>
  </si>
  <si>
    <t>10C3000000</t>
  </si>
  <si>
    <t>자동차 및 트레일러 제조업</t>
  </si>
  <si>
    <t>10C3010000</t>
  </si>
  <si>
    <t>자동차용 엔진 및 자동차 제조업</t>
  </si>
  <si>
    <t>10C3011000</t>
  </si>
  <si>
    <t>자동차용 엔진 제조업</t>
  </si>
  <si>
    <t>10C3012000</t>
  </si>
  <si>
    <t>자동차 제조업</t>
  </si>
  <si>
    <t>10C3012100</t>
  </si>
  <si>
    <t>승용차 및 기타 여객용 자동차 제조업</t>
  </si>
  <si>
    <t>10C3012200</t>
  </si>
  <si>
    <t>화물자동차 및 특수목적용 자동차 제조업</t>
  </si>
  <si>
    <t>10C3020000</t>
  </si>
  <si>
    <t>자동차 차체 및 트레일러 제조업</t>
  </si>
  <si>
    <t>10C3020100</t>
  </si>
  <si>
    <t>차체 및 특장차 제조업</t>
  </si>
  <si>
    <t>10C3020200</t>
  </si>
  <si>
    <t>자동차 구조 및 장치 변경업</t>
  </si>
  <si>
    <t>10C3020300</t>
  </si>
  <si>
    <t>트레일러 및 세미트레일러 제조업</t>
  </si>
  <si>
    <t>10C3030000</t>
  </si>
  <si>
    <t>자동차 신품 부품 제조업</t>
  </si>
  <si>
    <t>10C3031000</t>
  </si>
  <si>
    <t>자동차 엔진용 신품 부품 제조업</t>
  </si>
  <si>
    <t>10C3032000</t>
  </si>
  <si>
    <t>자동차 차체용 신품 부품 제조업</t>
  </si>
  <si>
    <t>10C3033000</t>
  </si>
  <si>
    <t>자동차용 신품 동력전달장치 및 전기장치 제조업</t>
  </si>
  <si>
    <t>10C3033100</t>
  </si>
  <si>
    <t>자동차용 신품 동력전달장치 제조업</t>
  </si>
  <si>
    <t>10C3033200</t>
  </si>
  <si>
    <t>자동차용 신품 전기장치 제조업</t>
  </si>
  <si>
    <t>10C3039000</t>
  </si>
  <si>
    <t>자동차용 기타 신품 부품 제조업</t>
  </si>
  <si>
    <t>10C3039100</t>
  </si>
  <si>
    <t>자동차용 신품 조향장치 및 현가 장치 제조업</t>
  </si>
  <si>
    <t>10C3039200</t>
  </si>
  <si>
    <t>자동차용 신품 제동장치 제조업</t>
  </si>
  <si>
    <t>10C3039300</t>
  </si>
  <si>
    <t>자동차용 신품 의자 제조업</t>
  </si>
  <si>
    <t>10C3039900</t>
  </si>
  <si>
    <t>그 외 자동차용 신품 부품 제조업</t>
  </si>
  <si>
    <t>10C3040000</t>
  </si>
  <si>
    <t>자동차 재제조 부품 제조업</t>
  </si>
  <si>
    <t>10C3100000</t>
  </si>
  <si>
    <t>기타 운송장비 제조업</t>
  </si>
  <si>
    <t>10C3110000</t>
  </si>
  <si>
    <t>선박 및 보트 건조업</t>
  </si>
  <si>
    <t>10C3111000</t>
  </si>
  <si>
    <t>선박 및 수상 부유 구조물 건조업</t>
  </si>
  <si>
    <t>10C3111100</t>
  </si>
  <si>
    <t>강선 건조업</t>
  </si>
  <si>
    <t>10C3111200</t>
  </si>
  <si>
    <t>합성수지선 건조업</t>
  </si>
  <si>
    <t>10C3111300</t>
  </si>
  <si>
    <t>기타 선박 건조업</t>
  </si>
  <si>
    <t>10C3111400</t>
  </si>
  <si>
    <t>선박 구성 부분품 제조업</t>
  </si>
  <si>
    <t>10C3112000</t>
  </si>
  <si>
    <t>오락 및 스포츠용 보트 건조업</t>
  </si>
  <si>
    <t>10C3120000</t>
  </si>
  <si>
    <t>철도장비 제조업</t>
  </si>
  <si>
    <t>10C3120100</t>
  </si>
  <si>
    <t>기관차 및 기타 철도차량 제조업</t>
  </si>
  <si>
    <t>10C3120200</t>
  </si>
  <si>
    <t>철도차량 부품 및 관련 장치물 제조업</t>
  </si>
  <si>
    <t>10C3130000</t>
  </si>
  <si>
    <t>항공기, 우주선 및 부품 제조업</t>
  </si>
  <si>
    <t>10C3131000</t>
  </si>
  <si>
    <t>항공기, 우주선 및 보조장치 제조업</t>
  </si>
  <si>
    <t>10C3131100</t>
  </si>
  <si>
    <t>유인 항공기, 항공우주선 및 보조장치 제조업</t>
  </si>
  <si>
    <t>10C3131200</t>
  </si>
  <si>
    <t>무인 항공기 및 무인 비행장치 제조업</t>
  </si>
  <si>
    <t>10C3132000</t>
  </si>
  <si>
    <t>항공기용 엔진 및 부품 제조업</t>
  </si>
  <si>
    <t>10C3132100</t>
  </si>
  <si>
    <t>항공기용 엔진 제조업</t>
  </si>
  <si>
    <t>10C3132200</t>
  </si>
  <si>
    <t>항공기용 부품 제조업</t>
  </si>
  <si>
    <t>10C3190000</t>
  </si>
  <si>
    <t>그 외 기타 운송장비 제조업</t>
  </si>
  <si>
    <t>10C3191000</t>
  </si>
  <si>
    <t>전투용 차량 제조업</t>
  </si>
  <si>
    <t>10C3192000</t>
  </si>
  <si>
    <t>모터사이클 제조업</t>
  </si>
  <si>
    <t>10C3199000</t>
  </si>
  <si>
    <t>그 외 기타 분류 안된 운송장비 제조업</t>
  </si>
  <si>
    <t>10C3199100</t>
  </si>
  <si>
    <t>자전거 및 환자용 차량 제조업</t>
  </si>
  <si>
    <t>10C3199900</t>
  </si>
  <si>
    <t>그 외 기타 달리 분류되지 않은 운송장비 제조업</t>
  </si>
  <si>
    <t>10C3200000</t>
  </si>
  <si>
    <t>가구 제조업</t>
  </si>
  <si>
    <t>10C3201000</t>
  </si>
  <si>
    <t>침대 및 내장가구 제조업</t>
  </si>
  <si>
    <t>10C3201100</t>
  </si>
  <si>
    <t>매트리스 및 침대 제조업</t>
  </si>
  <si>
    <t>10C3201900</t>
  </si>
  <si>
    <t>소파 및 기타 내장가구 제조업</t>
  </si>
  <si>
    <t>10C3202000</t>
  </si>
  <si>
    <t>목재가구 제조업</t>
  </si>
  <si>
    <t>10C3202100</t>
  </si>
  <si>
    <t>주방용 및 음식점용 목재가구 제조업</t>
  </si>
  <si>
    <t>10C3202900</t>
  </si>
  <si>
    <t>기타 목재가구 제조업</t>
  </si>
  <si>
    <t>10C3209000</t>
  </si>
  <si>
    <t>기타 가구 제조업</t>
  </si>
  <si>
    <t>10C3209100</t>
  </si>
  <si>
    <t>금속 가구 제조업</t>
  </si>
  <si>
    <t>10C3209900</t>
  </si>
  <si>
    <t>그 외 기타 가구 제조업</t>
  </si>
  <si>
    <t>10C3300000</t>
  </si>
  <si>
    <t>기타 제품 제조업</t>
  </si>
  <si>
    <t>10C3310000</t>
  </si>
  <si>
    <t>귀금속 및 장신용품 제조업</t>
  </si>
  <si>
    <t>10C3311000</t>
  </si>
  <si>
    <t>귀금속 및 관련제품 제조업</t>
  </si>
  <si>
    <t>10C3312000</t>
  </si>
  <si>
    <t>모조 귀금속 및 모조 장신용품 제조업</t>
  </si>
  <si>
    <t>10C3320000</t>
  </si>
  <si>
    <t>악기 제조업</t>
  </si>
  <si>
    <t>10C3320100</t>
  </si>
  <si>
    <t>건반 악기 제조업</t>
  </si>
  <si>
    <t>10C3320200</t>
  </si>
  <si>
    <t>전자 악기 제조업</t>
  </si>
  <si>
    <t>10C3320900</t>
  </si>
  <si>
    <t>기타 악기 제조업</t>
  </si>
  <si>
    <t>10C3330000</t>
  </si>
  <si>
    <t>운동 및 경기용구 제조업</t>
  </si>
  <si>
    <t>10C3330100</t>
  </si>
  <si>
    <t>체조, 육상 및 체력단련용 장비 제조업</t>
  </si>
  <si>
    <t>10C3330200</t>
  </si>
  <si>
    <t>놀이터용 장비 제조업</t>
  </si>
  <si>
    <t>10C3330300</t>
  </si>
  <si>
    <t>낚시 및 수렵용구 제조업</t>
  </si>
  <si>
    <t>10C3330900</t>
  </si>
  <si>
    <t>기타 운동 및 경기용구 제조업</t>
  </si>
  <si>
    <t>10C3340000</t>
  </si>
  <si>
    <t>인형, 장난감 및 오락용품 제조업</t>
  </si>
  <si>
    <t>10C3340100</t>
  </si>
  <si>
    <t>인형 및 장난감 제조업</t>
  </si>
  <si>
    <t>10C3340200</t>
  </si>
  <si>
    <t>영상게임기 제조업</t>
  </si>
  <si>
    <t>10C3340900</t>
  </si>
  <si>
    <t>기타 오락용품 제조업</t>
  </si>
  <si>
    <t>10C3390000</t>
  </si>
  <si>
    <t>그 외 기타 제품 제조업</t>
  </si>
  <si>
    <t>10C3391000</t>
  </si>
  <si>
    <t>간판 및 광고물 제조업</t>
  </si>
  <si>
    <t>10C3392000</t>
  </si>
  <si>
    <t>사무 및 회화용품 제조업</t>
  </si>
  <si>
    <t>10C3393000</t>
  </si>
  <si>
    <t>가발, 장식용품 및 전시용 모형 제조업</t>
  </si>
  <si>
    <t>10C3393100</t>
  </si>
  <si>
    <t>가발 및 유사 제품 제조업</t>
  </si>
  <si>
    <t>10C3393200</t>
  </si>
  <si>
    <t>전시용 모형 제조업</t>
  </si>
  <si>
    <t>10C3393300</t>
  </si>
  <si>
    <t>표구처리업</t>
  </si>
  <si>
    <t>10C3399000</t>
  </si>
  <si>
    <t>그 외 기타 분류 안된 제품 제조업</t>
  </si>
  <si>
    <t>10C3399100</t>
  </si>
  <si>
    <t>단추 및 유사 파스너 제조업</t>
  </si>
  <si>
    <t>10C3399200</t>
  </si>
  <si>
    <t>라이터, 연소물 및 흡연용품 제조업</t>
  </si>
  <si>
    <t>10C3399300</t>
  </si>
  <si>
    <t>비 및 솔 제조업</t>
  </si>
  <si>
    <t>10C3399900</t>
  </si>
  <si>
    <t>그 외 기타 달리 분류되지 않은 제품 제조업</t>
  </si>
  <si>
    <t>10C3400000</t>
  </si>
  <si>
    <t>산업용 기계 및 장비 수리업</t>
  </si>
  <si>
    <t>10C3401000</t>
  </si>
  <si>
    <t>일반 기계류 수리업</t>
  </si>
  <si>
    <t>10C3401100</t>
  </si>
  <si>
    <t>건설.광업용 기계 및 장비 수리업</t>
  </si>
  <si>
    <t>10C3401900</t>
  </si>
  <si>
    <t>기타 일반 기계 및 장비 수리업</t>
  </si>
  <si>
    <t>10C3402000</t>
  </si>
  <si>
    <t>전기.전자 및 정밀기기 수리업</t>
  </si>
  <si>
    <t>10D0000000</t>
  </si>
  <si>
    <t>D 전기, 가스, 증기 및 공기조절 공급업(35)</t>
  </si>
  <si>
    <t>10D3500000</t>
  </si>
  <si>
    <t>전기, 가스, 증기 및 공기조절 공급업</t>
  </si>
  <si>
    <t>10D3510000</t>
  </si>
  <si>
    <t>전기업</t>
  </si>
  <si>
    <t>10D3511000</t>
  </si>
  <si>
    <t>발전업</t>
  </si>
  <si>
    <t>10D3511100</t>
  </si>
  <si>
    <t>원자력 발전업</t>
  </si>
  <si>
    <t>10D3511200</t>
  </si>
  <si>
    <t>수력 발전업</t>
  </si>
  <si>
    <t>10D3511300</t>
  </si>
  <si>
    <t>화력 발전업</t>
  </si>
  <si>
    <t>10D3511400</t>
  </si>
  <si>
    <t>태양력 발전업</t>
  </si>
  <si>
    <t>10D3511900</t>
  </si>
  <si>
    <t>기타 발전업</t>
  </si>
  <si>
    <t>10D3512000</t>
  </si>
  <si>
    <t>송전 및 배전업</t>
  </si>
  <si>
    <t>10D3513000</t>
  </si>
  <si>
    <t>전기 판매업</t>
  </si>
  <si>
    <t>10D3520000</t>
  </si>
  <si>
    <t>연료용 가스 제조 및 배관공급업</t>
  </si>
  <si>
    <t>10D3530000</t>
  </si>
  <si>
    <t>증기, 냉ㆍ온수 및 공기조절 공급업</t>
  </si>
  <si>
    <t>E 수도, 하수 및 폐기물 처리, 원료 재생업(36~39)</t>
  </si>
  <si>
    <t>10E3600000</t>
  </si>
  <si>
    <t>수도업</t>
  </si>
  <si>
    <t>10E3601000</t>
  </si>
  <si>
    <t>생활용수 공급업</t>
  </si>
  <si>
    <t>10E3602000</t>
  </si>
  <si>
    <t>산업용수 공급업</t>
  </si>
  <si>
    <t>10E3700000</t>
  </si>
  <si>
    <t>하수, 폐수 및 분뇨 처리업</t>
  </si>
  <si>
    <t>10E3701000</t>
  </si>
  <si>
    <t>하수 및 폐수 처리업</t>
  </si>
  <si>
    <t>A</t>
  </si>
  <si>
    <t>10E3701100</t>
  </si>
  <si>
    <t>하수 처리업</t>
  </si>
  <si>
    <t>10E3701200</t>
  </si>
  <si>
    <t>폐수 처리업</t>
  </si>
  <si>
    <t>10E3702000</t>
  </si>
  <si>
    <t>분뇨 처리업</t>
  </si>
  <si>
    <t>10E3702100</t>
  </si>
  <si>
    <t>사람 분뇨 처리업</t>
  </si>
  <si>
    <t>10E3702200</t>
  </si>
  <si>
    <t>축산 분뇨 처리업</t>
  </si>
  <si>
    <t>10E3800000</t>
  </si>
  <si>
    <t>폐기물 수집, 운반, 처리 및 원료 재생업</t>
  </si>
  <si>
    <t>10E3810000</t>
  </si>
  <si>
    <t>폐기물 수집, 운반업</t>
  </si>
  <si>
    <t>10E3811000</t>
  </si>
  <si>
    <t>지정 외 폐기물 수집, 운반업</t>
  </si>
  <si>
    <t>10E3812000</t>
  </si>
  <si>
    <t>지정 폐기물 수집, 운반업</t>
  </si>
  <si>
    <t>10E3813000</t>
  </si>
  <si>
    <t>건설 폐기물 수집, 운반업</t>
  </si>
  <si>
    <t>10E3820000</t>
  </si>
  <si>
    <t>폐기물 처리업</t>
  </si>
  <si>
    <t>10E3821000</t>
  </si>
  <si>
    <t>지정 외 폐기물 처리업</t>
  </si>
  <si>
    <t>10E3822000</t>
  </si>
  <si>
    <t>지정 폐기물 처리업</t>
  </si>
  <si>
    <t>10E3823000</t>
  </si>
  <si>
    <t>건설 폐기물 처리업</t>
  </si>
  <si>
    <t>10E3824000</t>
  </si>
  <si>
    <t>방사성 폐기물 수집, 운반 및 처리업</t>
  </si>
  <si>
    <t>10E3830000</t>
  </si>
  <si>
    <t>해체, 선별 및 원료 재생업</t>
  </si>
  <si>
    <t>10E3831000</t>
  </si>
  <si>
    <t>금속류 해체, 선별 및 원료 재생업</t>
  </si>
  <si>
    <t>10E3831100</t>
  </si>
  <si>
    <t>금속류 해체 및 선별업</t>
  </si>
  <si>
    <t>10E3831200</t>
  </si>
  <si>
    <t>금속류 원료 재생업</t>
  </si>
  <si>
    <t>10E3832000</t>
  </si>
  <si>
    <t>비금속류 해체, 선별 및 원료 재생업</t>
  </si>
  <si>
    <t>10E3832100</t>
  </si>
  <si>
    <t>비금속류 해체 및 선별업</t>
  </si>
  <si>
    <t>10E3832200</t>
  </si>
  <si>
    <t>비금속류 원료 재생업</t>
  </si>
  <si>
    <t>10E3900000</t>
  </si>
  <si>
    <t>환경 정화 및 복원업</t>
  </si>
  <si>
    <t>10E3900100</t>
  </si>
  <si>
    <t>토양 및 지하수 정화업</t>
  </si>
  <si>
    <t>10E3900900</t>
  </si>
  <si>
    <t>기타 환경 정화 및 복원업</t>
  </si>
  <si>
    <t>10F0000000</t>
  </si>
  <si>
    <t>F 건설업(41~42)</t>
  </si>
  <si>
    <t>10F4100000</t>
  </si>
  <si>
    <t>종합 건설업</t>
  </si>
  <si>
    <t>10F4110000</t>
  </si>
  <si>
    <t>건물 건설업</t>
  </si>
  <si>
    <t>10F4111000</t>
  </si>
  <si>
    <t>주거용 건물 건설업</t>
  </si>
  <si>
    <t>10F4111100</t>
  </si>
  <si>
    <t>단독 주택 건설업</t>
  </si>
  <si>
    <t>10F4111200</t>
  </si>
  <si>
    <t>아파트 건설업</t>
  </si>
  <si>
    <t>10F4111900</t>
  </si>
  <si>
    <t>기타 공동 주택 건설업</t>
  </si>
  <si>
    <t>10F4112000</t>
  </si>
  <si>
    <t>비주거용 건물 건설업</t>
  </si>
  <si>
    <t>10F4112100</t>
  </si>
  <si>
    <t>사무ㆍ상업용 및 공공기관용 건물 건설업</t>
  </si>
  <si>
    <t>10F4112200</t>
  </si>
  <si>
    <t>제조업 및 유사 산업용 건물 건설업</t>
  </si>
  <si>
    <t>10F4112900</t>
  </si>
  <si>
    <t>기타 비주거용 건물 건설업</t>
  </si>
  <si>
    <t>10F4120000</t>
  </si>
  <si>
    <t>토목 건설업</t>
  </si>
  <si>
    <t>10F4121000</t>
  </si>
  <si>
    <t>지반조성 건설업</t>
  </si>
  <si>
    <t>10F4122000</t>
  </si>
  <si>
    <t>토목시설물 건설업</t>
  </si>
  <si>
    <t>10F4122100</t>
  </si>
  <si>
    <t>도로 건설업</t>
  </si>
  <si>
    <t>10F4122200</t>
  </si>
  <si>
    <t>교량, 터널 및 철도 건설업</t>
  </si>
  <si>
    <t>10F4122300</t>
  </si>
  <si>
    <t>항만, 수로, 댐 및 유사 구조물 건설업</t>
  </si>
  <si>
    <t>10F4122400</t>
  </si>
  <si>
    <t>환경설비 건설업</t>
  </si>
  <si>
    <t>10F4122500</t>
  </si>
  <si>
    <t>산업생산시설 종합건설업</t>
  </si>
  <si>
    <t>10F4122600</t>
  </si>
  <si>
    <t>조경 건설업</t>
  </si>
  <si>
    <t>10F4122900</t>
  </si>
  <si>
    <t>기타 토목시설물 건설업</t>
  </si>
  <si>
    <t>10F4200000</t>
  </si>
  <si>
    <t>전문직별 공사업</t>
  </si>
  <si>
    <t>10F4210000</t>
  </si>
  <si>
    <t>기반조성 및 시설물 축조관련 전문공사업</t>
  </si>
  <si>
    <t>10F4211000</t>
  </si>
  <si>
    <t>건물 및 구축물 해체 공사업</t>
  </si>
  <si>
    <t>10F4212000</t>
  </si>
  <si>
    <t>기반조성 관련 전문공사업</t>
  </si>
  <si>
    <t>10F4212100</t>
  </si>
  <si>
    <t>토공사업</t>
  </si>
  <si>
    <t>10F4212200</t>
  </si>
  <si>
    <t>보링, 그라우팅 및 관정 공사업</t>
  </si>
  <si>
    <t>10F4212300</t>
  </si>
  <si>
    <t>파일공사 및 축조관련 기초 공사업</t>
  </si>
  <si>
    <t>10F4212900</t>
  </si>
  <si>
    <t>기타 기반조성 관련 전문공사업</t>
  </si>
  <si>
    <t>10F4213000</t>
  </si>
  <si>
    <t>시설물 축조 관련 전문공사업</t>
  </si>
  <si>
    <t>10F4213100</t>
  </si>
  <si>
    <t>철골 및 관련 구조물 공사업</t>
  </si>
  <si>
    <t>10F4213200</t>
  </si>
  <si>
    <t>콘크리트 및 철근 공사업</t>
  </si>
  <si>
    <t>10F4213300</t>
  </si>
  <si>
    <t>조적 및 석 공사업</t>
  </si>
  <si>
    <t>10F4213400</t>
  </si>
  <si>
    <t>포장 공사업</t>
  </si>
  <si>
    <t>10F4213500</t>
  </si>
  <si>
    <t>철도궤도 전문공사업</t>
  </si>
  <si>
    <t>10F4213600</t>
  </si>
  <si>
    <t>수중 공사업</t>
  </si>
  <si>
    <t>10F4213700</t>
  </si>
  <si>
    <t>비계 및 형틀 공사업</t>
  </si>
  <si>
    <t>10F4213800</t>
  </si>
  <si>
    <t>지붕, 내ㆍ외벽 축조 관련 전문 공사업</t>
  </si>
  <si>
    <t>10F4213900</t>
  </si>
  <si>
    <t>기타 옥외 시설물 축조 관련 전문공사업</t>
  </si>
  <si>
    <t>10F4220000</t>
  </si>
  <si>
    <t>건물설비 설치 공사업</t>
  </si>
  <si>
    <t>10F4220100</t>
  </si>
  <si>
    <t>배관 및 냉ㆍ난방 공사업</t>
  </si>
  <si>
    <t>10F4220200</t>
  </si>
  <si>
    <t>건물용 기계ㆍ장비 설치 공사업</t>
  </si>
  <si>
    <t>10F4220300</t>
  </si>
  <si>
    <t>방음, 방진 및 내화 공사업</t>
  </si>
  <si>
    <t>10F4220400</t>
  </si>
  <si>
    <t>소방시설 공사업</t>
  </si>
  <si>
    <t>10F4220900</t>
  </si>
  <si>
    <t>기타 건물 관련설비 설치 공사업</t>
  </si>
  <si>
    <t>10F4230000</t>
  </si>
  <si>
    <t>전기 및 통신 공사업</t>
  </si>
  <si>
    <t>10F4231000</t>
  </si>
  <si>
    <t>전기 공사업</t>
  </si>
  <si>
    <t>10F4231100</t>
  </si>
  <si>
    <t>일반전기 공사업</t>
  </si>
  <si>
    <t>10F4231200</t>
  </si>
  <si>
    <t>내부 전기배선 공사업</t>
  </si>
  <si>
    <t>10F4232000</t>
  </si>
  <si>
    <t>통신 공사업</t>
  </si>
  <si>
    <t>10F4232100</t>
  </si>
  <si>
    <t>일반 통신 공사업</t>
  </si>
  <si>
    <t>10F4232200</t>
  </si>
  <si>
    <t>내부 통신배선 공사업</t>
  </si>
  <si>
    <t>10F4240000</t>
  </si>
  <si>
    <t>실내건축 및 건축마무리 공사업</t>
  </si>
  <si>
    <t>10F4241000</t>
  </si>
  <si>
    <t>도장, 도배 및 내장 공사업</t>
  </si>
  <si>
    <t>10F4241100</t>
  </si>
  <si>
    <t>도장 공사업</t>
  </si>
  <si>
    <t>10F4241200</t>
  </si>
  <si>
    <t>도배, 실내장식 및 내장 목공사업</t>
  </si>
  <si>
    <t>10F4242000</t>
  </si>
  <si>
    <t>유리 및 창호 공사업</t>
  </si>
  <si>
    <t>10F4249000</t>
  </si>
  <si>
    <t>기타 건축마무리 공사업</t>
  </si>
  <si>
    <t>10F4249100</t>
  </si>
  <si>
    <t>미장, 타일 및 방수 공사업</t>
  </si>
  <si>
    <t>10F4249200</t>
  </si>
  <si>
    <t>건물용 금속공작물 설치 공사업</t>
  </si>
  <si>
    <t>10F4249900</t>
  </si>
  <si>
    <t>그 외 기타 건축 마무리 공사업</t>
  </si>
  <si>
    <t>10F4250000</t>
  </si>
  <si>
    <t>시설물 유지관리 공사업</t>
  </si>
  <si>
    <t>10F4260000</t>
  </si>
  <si>
    <t>건설장비 운영업</t>
  </si>
  <si>
    <t>10G0000000</t>
  </si>
  <si>
    <t>G 도매 및 소매업(45~47)</t>
  </si>
  <si>
    <t>10G4500000</t>
  </si>
  <si>
    <t>자동차 및 부품 판매업</t>
  </si>
  <si>
    <t>10G4510000</t>
  </si>
  <si>
    <t>자동차 판매업</t>
  </si>
  <si>
    <t>10G4511000</t>
  </si>
  <si>
    <t>자동차 신품 판매업</t>
  </si>
  <si>
    <t>10G4512000</t>
  </si>
  <si>
    <t>중고 자동차 판매업</t>
  </si>
  <si>
    <t>10G4520000</t>
  </si>
  <si>
    <t>자동차 부품 및 내장품 판매업</t>
  </si>
  <si>
    <t>10G4521000</t>
  </si>
  <si>
    <t>자동차 신품 부품 및 내장품 판매업</t>
  </si>
  <si>
    <t>10G4521100</t>
  </si>
  <si>
    <t>자동차 신품 타이어 및 튜브 판매업</t>
  </si>
  <si>
    <t>10G4521200</t>
  </si>
  <si>
    <t>자동차용 전용 신품 부품 판매업</t>
  </si>
  <si>
    <t>10G4521300</t>
  </si>
  <si>
    <t>자동차 내장용 신품 전기ㆍ전자ㆍ 정밀 기기 판매업</t>
  </si>
  <si>
    <t>10G4521900</t>
  </si>
  <si>
    <t>기타 자동차 신품 부품 및 내장품 판매업</t>
  </si>
  <si>
    <t>10G4522000</t>
  </si>
  <si>
    <t>자동차 중고 부품 및 내장품 판매업</t>
  </si>
  <si>
    <t>10G4530000</t>
  </si>
  <si>
    <t>모터사이클 및 부품 판매업</t>
  </si>
  <si>
    <t>10G4530100</t>
  </si>
  <si>
    <t>모터사이클 및 부품 도매업</t>
  </si>
  <si>
    <t>10G4530200</t>
  </si>
  <si>
    <t>모터사이클 및 부품 소매업</t>
  </si>
  <si>
    <t>10G4600000</t>
  </si>
  <si>
    <t>도매 및 상품 중개업</t>
  </si>
  <si>
    <t>10G4610000</t>
  </si>
  <si>
    <t>상품 중개업</t>
  </si>
  <si>
    <t>10G4610100</t>
  </si>
  <si>
    <t>산업용 농ㆍ축산물, 섬유 원료 및 동물 중개업</t>
  </si>
  <si>
    <t>10G4610200</t>
  </si>
  <si>
    <t>음ㆍ식료품 및 담배 중개업</t>
  </si>
  <si>
    <t>10G4610300</t>
  </si>
  <si>
    <t>섬유, 의복, 신발 및 가죽제품 중개업</t>
  </si>
  <si>
    <t>10G4610400</t>
  </si>
  <si>
    <t>목재 및 건축자재 중개업</t>
  </si>
  <si>
    <t>10G4610500</t>
  </si>
  <si>
    <t>연료, 광물, 1차 금속, 비료 및 화학제품 중개업</t>
  </si>
  <si>
    <t>10G4610600</t>
  </si>
  <si>
    <t>기계 및 장비 중개업</t>
  </si>
  <si>
    <t>10G4610700</t>
  </si>
  <si>
    <t>그 외 기타 특정 상품 중개업</t>
  </si>
  <si>
    <t>10G4610900</t>
  </si>
  <si>
    <t>상품 종합 중개업</t>
  </si>
  <si>
    <t>10G4620000</t>
  </si>
  <si>
    <t>산업용 농ㆍ축산물 및 동ㆍ식물 도매업</t>
  </si>
  <si>
    <t>10G4620100</t>
  </si>
  <si>
    <t>곡물 및 유지작물 도매업</t>
  </si>
  <si>
    <t>10G4620200</t>
  </si>
  <si>
    <t>종자 및 묘목 도매업</t>
  </si>
  <si>
    <t>10G4620300</t>
  </si>
  <si>
    <t>사료 도매업</t>
  </si>
  <si>
    <t>10G4620400</t>
  </si>
  <si>
    <t>화훼류 및 식물 도매업</t>
  </si>
  <si>
    <t>10G4620500</t>
  </si>
  <si>
    <t>육지동물 및 애완동물 도매업</t>
  </si>
  <si>
    <t>10G4620900</t>
  </si>
  <si>
    <t>기타 산업용 농산물 도매업</t>
  </si>
  <si>
    <t>10G4630000</t>
  </si>
  <si>
    <t>음ㆍ식료품 및 담배 도매업</t>
  </si>
  <si>
    <t>10G4631000</t>
  </si>
  <si>
    <t>신선식품 및 단순 가공식품 도매업</t>
  </si>
  <si>
    <t>10G4631100</t>
  </si>
  <si>
    <t>과실류 도매업</t>
  </si>
  <si>
    <t>10G4631200</t>
  </si>
  <si>
    <t>채소류, 서류 및 향신작물류 도매업</t>
  </si>
  <si>
    <t>10G4631300</t>
  </si>
  <si>
    <t>육류 도매업</t>
  </si>
  <si>
    <t>10G4631400</t>
  </si>
  <si>
    <t>건어물 및 젓갈류 도매업</t>
  </si>
  <si>
    <t>10G4631500</t>
  </si>
  <si>
    <t>신선, 냉동 및 기타 수산물 도매업</t>
  </si>
  <si>
    <t>10G4631900</t>
  </si>
  <si>
    <t>기타 신선식품 및 단순 가공식품 도매업</t>
  </si>
  <si>
    <t>10G4632000</t>
  </si>
  <si>
    <t>가공식품 도매업</t>
  </si>
  <si>
    <t>10G4632100</t>
  </si>
  <si>
    <t>육류 가공식품 도매업</t>
  </si>
  <si>
    <t>10G4632200</t>
  </si>
  <si>
    <t>수산물 가공식품 도매업</t>
  </si>
  <si>
    <t>10G4632300</t>
  </si>
  <si>
    <t>빵류, 과자류, 당류, 초콜릿 도매업</t>
  </si>
  <si>
    <t>10G4632400</t>
  </si>
  <si>
    <t>낙농품 및 동ㆍ식물성 유지 도매업</t>
  </si>
  <si>
    <t>10G4632500</t>
  </si>
  <si>
    <t>커피 및 차류 도매업</t>
  </si>
  <si>
    <t>10G4632600</t>
  </si>
  <si>
    <t>조미료 도매업</t>
  </si>
  <si>
    <t>10G4632900</t>
  </si>
  <si>
    <t>기타 가공식품 도매업</t>
  </si>
  <si>
    <t>10G4633000</t>
  </si>
  <si>
    <t>음료 및 담배 도매업</t>
  </si>
  <si>
    <t>10G4633100</t>
  </si>
  <si>
    <t>주류 도매업</t>
  </si>
  <si>
    <t>10G4633200</t>
  </si>
  <si>
    <t>비알코올음료 도매업</t>
  </si>
  <si>
    <t>10G4633300</t>
  </si>
  <si>
    <t>담배 도매업</t>
  </si>
  <si>
    <t>10G4640000</t>
  </si>
  <si>
    <t>생활용품 도매업</t>
  </si>
  <si>
    <t>10G4641000</t>
  </si>
  <si>
    <t>생활용 섬유제품, 의복, 의복 액세 서리 및 모피제품 도매업</t>
  </si>
  <si>
    <t>10G4641100</t>
  </si>
  <si>
    <t>생활용 섬유 및 실 도매업</t>
  </si>
  <si>
    <t>10G4641200</t>
  </si>
  <si>
    <t>커튼 및 침구용품 도매업</t>
  </si>
  <si>
    <t>10G4641300</t>
  </si>
  <si>
    <t>남녀용 겉옷 및 셔츠 도매업</t>
  </si>
  <si>
    <t>10G4641400</t>
  </si>
  <si>
    <t>유아용 의류 도매업</t>
  </si>
  <si>
    <t>10G4641500</t>
  </si>
  <si>
    <t>속옷 및 잠옷 도매업</t>
  </si>
  <si>
    <t>10G4641600</t>
  </si>
  <si>
    <t>가죽 및 모피제품 도매업</t>
  </si>
  <si>
    <t>10G4641700</t>
  </si>
  <si>
    <t>의복 액세서리 및 모조 장신구 도매업</t>
  </si>
  <si>
    <t>10G4641900</t>
  </si>
  <si>
    <t>기타 생활용 섬유 및 직물제품 도매업</t>
  </si>
  <si>
    <t>10G4642000</t>
  </si>
  <si>
    <t>신발 도매업</t>
  </si>
  <si>
    <t>10G4643000</t>
  </si>
  <si>
    <t>생활용 가구, 조명기구 및 비전기식 생활용 기기 도매업</t>
  </si>
  <si>
    <t>10G4643100</t>
  </si>
  <si>
    <t>생활용 가구 도매업</t>
  </si>
  <si>
    <t>10G4643200</t>
  </si>
  <si>
    <t>전구, 램프 및 조명장치 도매업</t>
  </si>
  <si>
    <t>10G4643300</t>
  </si>
  <si>
    <t>생활용 유리ㆍ요업ㆍ목재ㆍ금속 제품 및 날붙이 도매업</t>
  </si>
  <si>
    <t>10G4643900</t>
  </si>
  <si>
    <t>기타 비전기식 생활용 기기 및 기구 도매업</t>
  </si>
  <si>
    <t>10G4644000</t>
  </si>
  <si>
    <t>의약품, 의료용품 및 화장품 도매업</t>
  </si>
  <si>
    <t>10G4644100</t>
  </si>
  <si>
    <t>의약품 도매업</t>
  </si>
  <si>
    <t>10G4644200</t>
  </si>
  <si>
    <t>의료용품 도매업</t>
  </si>
  <si>
    <t>10G4644300</t>
  </si>
  <si>
    <t>화장품 및 화장용품 도매업</t>
  </si>
  <si>
    <t>10G4644400</t>
  </si>
  <si>
    <t>비누 및 세정제 도매업</t>
  </si>
  <si>
    <t>10G4645000</t>
  </si>
  <si>
    <t>생활용 포장ㆍ위생용품, 문구용품 및 출판 인쇄물 도매업</t>
  </si>
  <si>
    <t>10G4645100</t>
  </si>
  <si>
    <t>생활용 포장 및 위생용품, 봉투 및 유사 제품 도매업</t>
  </si>
  <si>
    <t>10G4645200</t>
  </si>
  <si>
    <t>문구용품, 회화용품, 사무용품 도매업</t>
  </si>
  <si>
    <t>10G4645300</t>
  </si>
  <si>
    <t>서적, 잡지 및 기타 인쇄물 도매업</t>
  </si>
  <si>
    <t>10G4646000</t>
  </si>
  <si>
    <t>음반 및 비디오물, 악기, 오락 및 경기용품 도매업</t>
  </si>
  <si>
    <t>10G4646100</t>
  </si>
  <si>
    <t>음반 및 비디오물 도매업</t>
  </si>
  <si>
    <t>10G4646200</t>
  </si>
  <si>
    <t>악기 도매업</t>
  </si>
  <si>
    <t>10G4646300</t>
  </si>
  <si>
    <t>장난감 및 취미, 오락용품 도매업</t>
  </si>
  <si>
    <t>10G4646400</t>
  </si>
  <si>
    <t>운동 및 경기용품 도매업</t>
  </si>
  <si>
    <t>10G4646500</t>
  </si>
  <si>
    <t>자전거 및 기타 운송장비 도매업</t>
  </si>
  <si>
    <t>10G4649000</t>
  </si>
  <si>
    <t>가방, 시계, 안경 및 기타 생활용품 도매업</t>
  </si>
  <si>
    <t>10G4649100</t>
  </si>
  <si>
    <t>가방 및 보호용 케이스 도매업</t>
  </si>
  <si>
    <t>10G4649200</t>
  </si>
  <si>
    <t>시계 및 귀금속제품 도매업</t>
  </si>
  <si>
    <t>10G4649300</t>
  </si>
  <si>
    <t>안경, 사진장비 및 광학용품 도매업</t>
  </si>
  <si>
    <t>10G4649900</t>
  </si>
  <si>
    <t>그 외 기타 생활용품 도매업</t>
  </si>
  <si>
    <t>10G4650000</t>
  </si>
  <si>
    <t>기계장비 및 관련 물품 도매업</t>
  </si>
  <si>
    <t>10G4651000</t>
  </si>
  <si>
    <t>컴퓨터 및 주변장치, 소프트웨어 도매업</t>
  </si>
  <si>
    <t>10G4652000</t>
  </si>
  <si>
    <t>가전제품, 통신장비 및 부품 도매업</t>
  </si>
  <si>
    <t>10G4652100</t>
  </si>
  <si>
    <t>가전제품 및 부품 도매업</t>
  </si>
  <si>
    <t>10G4652200</t>
  </si>
  <si>
    <t>통신ㆍ방송장비 및 부품 도매업</t>
  </si>
  <si>
    <t>10G4653000</t>
  </si>
  <si>
    <t>산업용 기계 및 장비 도매업</t>
  </si>
  <si>
    <t>10G4653100</t>
  </si>
  <si>
    <t>농림업용 기계 및 장비 도매업</t>
  </si>
  <si>
    <t>10G4653200</t>
  </si>
  <si>
    <t>건설ㆍ광업용 기계 및 장비 도매업</t>
  </si>
  <si>
    <t>10G4653300</t>
  </si>
  <si>
    <t>공작용 기계 및 장비 도매업</t>
  </si>
  <si>
    <t>10G4653900</t>
  </si>
  <si>
    <t>기타 산업용 기계 및 장비 도매업</t>
  </si>
  <si>
    <t>10G4659000</t>
  </si>
  <si>
    <t>기타 기계 및 장비 도매업</t>
  </si>
  <si>
    <t>10G4659100</t>
  </si>
  <si>
    <t>사무용 가구 및 기기 도매업</t>
  </si>
  <si>
    <t>10G4659200</t>
  </si>
  <si>
    <t>의료기기 도매업</t>
  </si>
  <si>
    <t>10G4659300</t>
  </si>
  <si>
    <t>정밀기기 및 과학기기 도매업</t>
  </si>
  <si>
    <t>10G4659400</t>
  </si>
  <si>
    <t>수송용 운송장비 도매업</t>
  </si>
  <si>
    <t>10G4659500</t>
  </si>
  <si>
    <t>전기용 기계ㆍ장비 및 관련 기자재 도매업</t>
  </si>
  <si>
    <t>10G4659600</t>
  </si>
  <si>
    <t>전지 및 케이블 도매업</t>
  </si>
  <si>
    <t>10G4659900</t>
  </si>
  <si>
    <t>그 외 기타 기계 및 장비 도매업</t>
  </si>
  <si>
    <t>10G4660000</t>
  </si>
  <si>
    <t>건축자재, 철물 및 난방장치 도매업</t>
  </si>
  <si>
    <t>10G4661000</t>
  </si>
  <si>
    <t>일반 건축자재 도매업</t>
  </si>
  <si>
    <t>10G4661100</t>
  </si>
  <si>
    <t>원목 및 건축관련 목제품 도매업</t>
  </si>
  <si>
    <t>10G4661200</t>
  </si>
  <si>
    <t>골재, 벽돌 및 시멘트 도매업</t>
  </si>
  <si>
    <t>10G4661300</t>
  </si>
  <si>
    <t>유리 및 창호 도매업</t>
  </si>
  <si>
    <t>10G4662000</t>
  </si>
  <si>
    <t>냉ㆍ난방장치 및 철물, 수공구 도매업</t>
  </si>
  <si>
    <t>10G4662100</t>
  </si>
  <si>
    <t>배관 및 냉ㆍ난방장치 도매업</t>
  </si>
  <si>
    <t>10G4662200</t>
  </si>
  <si>
    <t>철물, 금속 파스너 및 수공구 도매업</t>
  </si>
  <si>
    <t>10G4669000</t>
  </si>
  <si>
    <t>기타 건축자재 도매업</t>
  </si>
  <si>
    <t>10G4669100</t>
  </si>
  <si>
    <t>도료 도매업</t>
  </si>
  <si>
    <t>10G4669200</t>
  </si>
  <si>
    <t>벽지 및 장판류 도매업</t>
  </si>
  <si>
    <t>10G4669900</t>
  </si>
  <si>
    <t>그 외 기타 건축자재 도매업</t>
  </si>
  <si>
    <t>10G4670000</t>
  </si>
  <si>
    <t>기타 전문 도매업</t>
  </si>
  <si>
    <t>10G4671000</t>
  </si>
  <si>
    <t>연료, 연료용 광물 및 관련제품 도매업</t>
  </si>
  <si>
    <t>10G4671100</t>
  </si>
  <si>
    <t>고체연료 및 관련제품 도매업</t>
  </si>
  <si>
    <t>10G4671200</t>
  </si>
  <si>
    <t>액체연료 및 관련제품 도매업</t>
  </si>
  <si>
    <t>10G4671300</t>
  </si>
  <si>
    <t>기체연료 및 관련제품 도매업</t>
  </si>
  <si>
    <t>10G4672000</t>
  </si>
  <si>
    <t>1차 금속제품 및 금속광물 도매업</t>
  </si>
  <si>
    <t>10G4672100</t>
  </si>
  <si>
    <t>1차 금속제품 도매업</t>
  </si>
  <si>
    <t>10G4672200</t>
  </si>
  <si>
    <t>금속광물 도매업</t>
  </si>
  <si>
    <t>10G4673000</t>
  </si>
  <si>
    <t>화학물질 및 화학제품 도매업</t>
  </si>
  <si>
    <t>10G4673100</t>
  </si>
  <si>
    <t>염료, 안료 및 관련제품 도매업</t>
  </si>
  <si>
    <t>10G4673200</t>
  </si>
  <si>
    <t>비료 및 농약 도매업</t>
  </si>
  <si>
    <t>10G4673300</t>
  </si>
  <si>
    <t>플라스틱물질 및 합성고무 도매업</t>
  </si>
  <si>
    <t>10G4673900</t>
  </si>
  <si>
    <t>기타 화학물질 및 화학제품 도매업</t>
  </si>
  <si>
    <t>10G4674000</t>
  </si>
  <si>
    <t>방직용 섬유, 실 및 직물 도매업</t>
  </si>
  <si>
    <t>10G4674100</t>
  </si>
  <si>
    <t>방직용 섬유 및 실 도매업</t>
  </si>
  <si>
    <t>10G4674200</t>
  </si>
  <si>
    <t>직물 도매업</t>
  </si>
  <si>
    <t>10G4675000</t>
  </si>
  <si>
    <t>종이 원지, 판지, 종이상자 도매업</t>
  </si>
  <si>
    <t>10G4679000</t>
  </si>
  <si>
    <t>재생용 재료 및 기타 상품 전문 도매업</t>
  </si>
  <si>
    <t>10G4679100</t>
  </si>
  <si>
    <t>재생용 재료 수집 및 판매업</t>
  </si>
  <si>
    <t>10G4679900</t>
  </si>
  <si>
    <t>그 외 기타 상품 전문 도매업</t>
  </si>
  <si>
    <t>10G4680000</t>
  </si>
  <si>
    <t>상품 종합 도매업</t>
  </si>
  <si>
    <t>10G4700000</t>
  </si>
  <si>
    <t>소매업; 자동차 제외</t>
  </si>
  <si>
    <t>10G4710000</t>
  </si>
  <si>
    <t>종합 소매업</t>
  </si>
  <si>
    <t>10G4711000</t>
  </si>
  <si>
    <t>대형 종합 소매업</t>
  </si>
  <si>
    <t>10G4711100</t>
  </si>
  <si>
    <t>백화점</t>
  </si>
  <si>
    <t>10G4711200</t>
  </si>
  <si>
    <t>대형 마트</t>
  </si>
  <si>
    <t>10G4711900</t>
  </si>
  <si>
    <t>기타 대형 종합 소매업</t>
  </si>
  <si>
    <t>10G4712000</t>
  </si>
  <si>
    <t>음ㆍ식료품 위주 종합 소매업</t>
  </si>
  <si>
    <t>10G4712100</t>
  </si>
  <si>
    <t>슈퍼마켓</t>
  </si>
  <si>
    <t>10G4712200</t>
  </si>
  <si>
    <t>체인화 편의점</t>
  </si>
  <si>
    <t>10G4712900</t>
  </si>
  <si>
    <t>기타 음ㆍ식료품 위주 종합 소매업</t>
  </si>
  <si>
    <t>10G4713000</t>
  </si>
  <si>
    <t>면세점</t>
  </si>
  <si>
    <t>10G4719000</t>
  </si>
  <si>
    <t>그 외 기타 종합 소매업</t>
  </si>
  <si>
    <t>10G4720000</t>
  </si>
  <si>
    <t>음ㆍ식료품 및 담배 소매업</t>
  </si>
  <si>
    <t>10G4721000</t>
  </si>
  <si>
    <t>식료품 소매업</t>
  </si>
  <si>
    <t>10G4721100</t>
  </si>
  <si>
    <t>곡물, 곡분 및 가축 사료 소매업</t>
  </si>
  <si>
    <t>10G4721200</t>
  </si>
  <si>
    <t>육류 소매업</t>
  </si>
  <si>
    <t>10G4721300</t>
  </si>
  <si>
    <t>건어물 및 젓갈류 소매업</t>
  </si>
  <si>
    <t>10G4721400</t>
  </si>
  <si>
    <t>신선, 냉동 및 기타 수산물 소매업</t>
  </si>
  <si>
    <t>10G4721500</t>
  </si>
  <si>
    <t>채소, 과실 및 뿌리작물 소매업</t>
  </si>
  <si>
    <t>10G4721600</t>
  </si>
  <si>
    <t>빵류, 과자류 및 당류 소매업</t>
  </si>
  <si>
    <t>10G4721700</t>
  </si>
  <si>
    <t>건강보조식품 소매업</t>
  </si>
  <si>
    <t>10G4721800</t>
  </si>
  <si>
    <t>조리 반찬류 소매업</t>
  </si>
  <si>
    <t>10G4721900</t>
  </si>
  <si>
    <t>기타 식료품 소매업</t>
  </si>
  <si>
    <t>10G4722000</t>
  </si>
  <si>
    <t>음료 및 담배 소매업</t>
  </si>
  <si>
    <t>10G4722100</t>
  </si>
  <si>
    <t>음료 소매업</t>
  </si>
  <si>
    <t>10G4722200</t>
  </si>
  <si>
    <t>담배 소매업</t>
  </si>
  <si>
    <t>10G4730000</t>
  </si>
  <si>
    <t>가전제품 및 정보통신장비 소매업</t>
  </si>
  <si>
    <t>10G4731000</t>
  </si>
  <si>
    <t>컴퓨터 및 주변장치, 소프트웨어 및 통신기기 소매업</t>
  </si>
  <si>
    <t>10G4731100</t>
  </si>
  <si>
    <t>컴퓨터 및 주변장치, 소프트웨어 소매업</t>
  </si>
  <si>
    <t>10G4731200</t>
  </si>
  <si>
    <t>통신기기 소매업</t>
  </si>
  <si>
    <t>10G4732000</t>
  </si>
  <si>
    <t>가전제품 소매업</t>
  </si>
  <si>
    <t>10G4740000</t>
  </si>
  <si>
    <t>섬유, 의복, 신발 및 가죽제품 소매업</t>
  </si>
  <si>
    <t>10G4741000</t>
  </si>
  <si>
    <t>의복 소매업</t>
  </si>
  <si>
    <t>10G4741100</t>
  </si>
  <si>
    <t>남자용 겉옷 소매업</t>
  </si>
  <si>
    <t>10G4741200</t>
  </si>
  <si>
    <t>여자용 겉옷 소매업</t>
  </si>
  <si>
    <t>10G4741300</t>
  </si>
  <si>
    <t>속옷 및 잠옷 소매업</t>
  </si>
  <si>
    <t>10G4741400</t>
  </si>
  <si>
    <t>셔츠 및 블라우스 소매업</t>
  </si>
  <si>
    <t>10G4741500</t>
  </si>
  <si>
    <t>한복 소매업</t>
  </si>
  <si>
    <t>10G4741600</t>
  </si>
  <si>
    <t>가죽 및 모피의복 소매업</t>
  </si>
  <si>
    <t>10G4741700</t>
  </si>
  <si>
    <t>유아용 의류 소매업</t>
  </si>
  <si>
    <t>10G4741900</t>
  </si>
  <si>
    <t>기타 의복 소매업</t>
  </si>
  <si>
    <t>10G4742000</t>
  </si>
  <si>
    <t>섬유, 직물 및 의복액세서리 소매업</t>
  </si>
  <si>
    <t>10G4742100</t>
  </si>
  <si>
    <t>가정용 직물제품 소매업</t>
  </si>
  <si>
    <t>10G4742200</t>
  </si>
  <si>
    <t>의복 액세서리 및 모조 장신구 소매업</t>
  </si>
  <si>
    <t>10G4742900</t>
  </si>
  <si>
    <t>섬유 원단, 실 및 기타 섬유제품 소매업</t>
  </si>
  <si>
    <t>10G4743000</t>
  </si>
  <si>
    <t>신발 소매업</t>
  </si>
  <si>
    <t>10G4744000</t>
  </si>
  <si>
    <t>가방 및 기타 가죽제품 소매업</t>
  </si>
  <si>
    <t>10G4750000</t>
  </si>
  <si>
    <t>기타 생활용품 소매업</t>
  </si>
  <si>
    <t>10G4751000</t>
  </si>
  <si>
    <t>철물, 공구, 창호 및 건설자재 소매업</t>
  </si>
  <si>
    <t>10G4751100</t>
  </si>
  <si>
    <t>철물 및 난방용구 소매업</t>
  </si>
  <si>
    <t>10G4751200</t>
  </si>
  <si>
    <t>공구 소매업</t>
  </si>
  <si>
    <t>10G4751300</t>
  </si>
  <si>
    <t>벽지, 마루덮개 및 장판류 소매업</t>
  </si>
  <si>
    <t>10G4751900</t>
  </si>
  <si>
    <t>페인트, 창호 및 기타 건설자재 소매업</t>
  </si>
  <si>
    <t>10G4752000</t>
  </si>
  <si>
    <t>가구 소매업</t>
  </si>
  <si>
    <t>10G4759000</t>
  </si>
  <si>
    <t>그 외 기타 가정용품 소매업</t>
  </si>
  <si>
    <t>10G4759100</t>
  </si>
  <si>
    <t>전기용품 및 조명장치 소매업</t>
  </si>
  <si>
    <t>10G4759200</t>
  </si>
  <si>
    <t>주방용품 및 가정용 유리, 요업 제품 소매업</t>
  </si>
  <si>
    <t>10G4759300</t>
  </si>
  <si>
    <t>악기 소매업</t>
  </si>
  <si>
    <t>10G4759900</t>
  </si>
  <si>
    <t>그 외 기타 분류 안된 가정용품 소매업</t>
  </si>
  <si>
    <t>10G4760000</t>
  </si>
  <si>
    <t>문화, 오락 및 여가 용품 소매업</t>
  </si>
  <si>
    <t>10G4761000</t>
  </si>
  <si>
    <t>서적 및 문구용품 소매업</t>
  </si>
  <si>
    <t>10G4761100</t>
  </si>
  <si>
    <t>서적, 신문 및 잡지류 소매업</t>
  </si>
  <si>
    <t>10G4761200</t>
  </si>
  <si>
    <t>문구용품 및 회화용품 소매업</t>
  </si>
  <si>
    <t>10G4762000</t>
  </si>
  <si>
    <t>음반 및 비디오물 소매업</t>
  </si>
  <si>
    <t>10G4763000</t>
  </si>
  <si>
    <t>운동용품 및 자전거 소매업</t>
  </si>
  <si>
    <t>10G4763100</t>
  </si>
  <si>
    <t>운동 및 경기용품 소매업</t>
  </si>
  <si>
    <t>10G4763200</t>
  </si>
  <si>
    <t>자전거 및 기타 운송장비 소매업</t>
  </si>
  <si>
    <t>10G4764000</t>
  </si>
  <si>
    <t>게임용구, 인형 및 장난감 소매업</t>
  </si>
  <si>
    <t>10G4770000</t>
  </si>
  <si>
    <t>연료 소매업</t>
  </si>
  <si>
    <t>10G4771000</t>
  </si>
  <si>
    <t>운송장비용 연료 소매업</t>
  </si>
  <si>
    <t>10G4771100</t>
  </si>
  <si>
    <t>운송장비용 주유소 운영업</t>
  </si>
  <si>
    <t>10G4771200</t>
  </si>
  <si>
    <t>운송장비용 가스 충전업</t>
  </si>
  <si>
    <t>10G4772000</t>
  </si>
  <si>
    <t>가정용 연료 소매업</t>
  </si>
  <si>
    <t>10G4772100</t>
  </si>
  <si>
    <t>가정용 고체연료 소매업</t>
  </si>
  <si>
    <t>10G4772200</t>
  </si>
  <si>
    <t>가정용 액체연료 소매업</t>
  </si>
  <si>
    <t>10G4772300</t>
  </si>
  <si>
    <t>가정용 가스연료 소매업</t>
  </si>
  <si>
    <t>10G4780000</t>
  </si>
  <si>
    <t>기타 상품 전문 소매업</t>
  </si>
  <si>
    <t>10G4781000</t>
  </si>
  <si>
    <t>의약품, 의료용 기구, 화장품 및 방향제 소매업</t>
  </si>
  <si>
    <t>10G4781100</t>
  </si>
  <si>
    <t>의약품 및 의료용품 소매업</t>
  </si>
  <si>
    <t>10G4781200</t>
  </si>
  <si>
    <t>의료용 기구 소매업</t>
  </si>
  <si>
    <t>10G4781300</t>
  </si>
  <si>
    <t>화장품, 비누 및 방향제 소매업</t>
  </si>
  <si>
    <t>10G4782000</t>
  </si>
  <si>
    <t>사무용 기기, 안경, 사진장비 및 정밀기기 소매업</t>
  </si>
  <si>
    <t>10G4782100</t>
  </si>
  <si>
    <t>사무용 기기 소매업</t>
  </si>
  <si>
    <t>10G4782200</t>
  </si>
  <si>
    <t>안경 및 렌즈 소매업</t>
  </si>
  <si>
    <t>10G4782300</t>
  </si>
  <si>
    <t>사진기 및 사진용품 소매업</t>
  </si>
  <si>
    <t>10G4782900</t>
  </si>
  <si>
    <t>기타 광학 및 정밀 기기 소매업</t>
  </si>
  <si>
    <t>10G4783000</t>
  </si>
  <si>
    <t>시계 및 귀금속 소매업</t>
  </si>
  <si>
    <t>10G4784000</t>
  </si>
  <si>
    <t>예술품, 기념품 및 장식용품 소매업</t>
  </si>
  <si>
    <t>10G4784100</t>
  </si>
  <si>
    <t>예술품 및 골동품 소매업</t>
  </si>
  <si>
    <t>10G4784200</t>
  </si>
  <si>
    <t>기념품, 관광 민예품 및 장식용품 소매업</t>
  </si>
  <si>
    <t>10G4785000</t>
  </si>
  <si>
    <t>그 외 기타 상품 전문 소매업</t>
  </si>
  <si>
    <t>10G4785100</t>
  </si>
  <si>
    <t>화초 및 식물 소매업</t>
  </si>
  <si>
    <t>10G4785200</t>
  </si>
  <si>
    <t>애완용 동물 및 관련용품 소매업</t>
  </si>
  <si>
    <t>10G4785900</t>
  </si>
  <si>
    <t>그 외 기타 분류 안된 상품 전문 소매업</t>
  </si>
  <si>
    <t>10G4786000</t>
  </si>
  <si>
    <t>중고 상품 소매업</t>
  </si>
  <si>
    <t>10G4786100</t>
  </si>
  <si>
    <t>중고 가구 소매업</t>
  </si>
  <si>
    <t>10G4786200</t>
  </si>
  <si>
    <t>중고 가전제품 및 통신장비 소매업</t>
  </si>
  <si>
    <t>10G4786900</t>
  </si>
  <si>
    <t>기타 중고 상품 소매업</t>
  </si>
  <si>
    <t>10G4790000</t>
  </si>
  <si>
    <t>무점포 소매업</t>
  </si>
  <si>
    <t>10G4791000</t>
  </si>
  <si>
    <t>통신 판매업</t>
  </si>
  <si>
    <t>10G4791100</t>
  </si>
  <si>
    <t>전자상거래 소매 중개업</t>
  </si>
  <si>
    <t>10G4791200</t>
  </si>
  <si>
    <t>전자상거래 소매업</t>
  </si>
  <si>
    <t>10G4791900</t>
  </si>
  <si>
    <t>기타 통신 판매업</t>
  </si>
  <si>
    <t>10G4792000</t>
  </si>
  <si>
    <t>노점 및 유사이동 소매업</t>
  </si>
  <si>
    <t>10G4799000</t>
  </si>
  <si>
    <t>기타 무점포 소매업</t>
  </si>
  <si>
    <t>10G4799100</t>
  </si>
  <si>
    <t>자동판매기 운영업</t>
  </si>
  <si>
    <t>10G4799200</t>
  </si>
  <si>
    <t>계약배달 판매업</t>
  </si>
  <si>
    <t>10G4799300</t>
  </si>
  <si>
    <t>방문 판매업</t>
  </si>
  <si>
    <t>10G4799900</t>
  </si>
  <si>
    <t>그 외 기타 무점포 소매업</t>
  </si>
  <si>
    <t>10H0000000</t>
  </si>
  <si>
    <t>H 운수 및 창고업(49~52)</t>
  </si>
  <si>
    <t>10H4900000</t>
  </si>
  <si>
    <t>육상운송 및 파이프라인 운송업</t>
  </si>
  <si>
    <t>10H4910000</t>
  </si>
  <si>
    <t>철도 운송업</t>
  </si>
  <si>
    <t>10H4910100</t>
  </si>
  <si>
    <t>철도 여객 운송업</t>
  </si>
  <si>
    <t>10H4910200</t>
  </si>
  <si>
    <t>철도 화물 운송업</t>
  </si>
  <si>
    <t>10H4920000</t>
  </si>
  <si>
    <t>육상 여객 운송업</t>
  </si>
  <si>
    <t>10H4921000</t>
  </si>
  <si>
    <t>도시 정기 육상 여객 운송업</t>
  </si>
  <si>
    <t>10H4921100</t>
  </si>
  <si>
    <t>도시철도 운송업</t>
  </si>
  <si>
    <t>10H4921200</t>
  </si>
  <si>
    <t>시내버스 운송업</t>
  </si>
  <si>
    <t>10H4921900</t>
  </si>
  <si>
    <t>기타 도시 정기 육상 여객 운송업</t>
  </si>
  <si>
    <t>10H4922000</t>
  </si>
  <si>
    <t>시외버스 운송업</t>
  </si>
  <si>
    <t>10H4923000</t>
  </si>
  <si>
    <t>부정기 육상 여객 운송업</t>
  </si>
  <si>
    <t>10H4923100</t>
  </si>
  <si>
    <t>택시 운송업</t>
  </si>
  <si>
    <t>10H4923200</t>
  </si>
  <si>
    <t>전세버스 운송업</t>
  </si>
  <si>
    <t>10H4923300</t>
  </si>
  <si>
    <t>특수여객자동차 운송업</t>
  </si>
  <si>
    <t>10H4923900</t>
  </si>
  <si>
    <t>기타 부정기 여객 육상 운송업</t>
  </si>
  <si>
    <t>10H4930000</t>
  </si>
  <si>
    <t>도로 화물 운송업</t>
  </si>
  <si>
    <t>10H4930100</t>
  </si>
  <si>
    <t>일반 화물자동차 운송업</t>
  </si>
  <si>
    <t>10H4930200</t>
  </si>
  <si>
    <t>용달 화물자동차 운송업</t>
  </si>
  <si>
    <t>10H4930300</t>
  </si>
  <si>
    <t>개별 화물자동차 운송업</t>
  </si>
  <si>
    <t>10H4930900</t>
  </si>
  <si>
    <t>기타 도로화물 운송업</t>
  </si>
  <si>
    <t>10H4940000</t>
  </si>
  <si>
    <t>소화물 전문 운송업</t>
  </si>
  <si>
    <t>10H4940100</t>
  </si>
  <si>
    <t>택배업</t>
  </si>
  <si>
    <t>10H4940200</t>
  </si>
  <si>
    <t>늘찬 배달업</t>
  </si>
  <si>
    <t>10H4950000</t>
  </si>
  <si>
    <t>파이프라인 운송업</t>
  </si>
  <si>
    <t>10H5000000</t>
  </si>
  <si>
    <t>수상 운송업</t>
  </si>
  <si>
    <t>10H5010000</t>
  </si>
  <si>
    <t>해상 운송업</t>
  </si>
  <si>
    <t>10H5011000</t>
  </si>
  <si>
    <t>외항 운송업</t>
  </si>
  <si>
    <t>10H5011100</t>
  </si>
  <si>
    <t>외항 여객 운송업</t>
  </si>
  <si>
    <t>10H5011200</t>
  </si>
  <si>
    <t>외항 화물 운송업</t>
  </si>
  <si>
    <t>10H5012000</t>
  </si>
  <si>
    <t>내항 운송업</t>
  </si>
  <si>
    <t>10H5012100</t>
  </si>
  <si>
    <t>내항 여객 운송업</t>
  </si>
  <si>
    <t>10H5012200</t>
  </si>
  <si>
    <t>내항 화물 운송업</t>
  </si>
  <si>
    <t>10H5013000</t>
  </si>
  <si>
    <t>기타 해상 운송업</t>
  </si>
  <si>
    <t>10H5020000</t>
  </si>
  <si>
    <t>내륙 수상 및 항만 내 운송업</t>
  </si>
  <si>
    <t>10H5020100</t>
  </si>
  <si>
    <t>내륙 수상 여객 및 화물 운송업</t>
  </si>
  <si>
    <t>10H5020200</t>
  </si>
  <si>
    <t>항만 내 여객 운송업</t>
  </si>
  <si>
    <t>10H5020900</t>
  </si>
  <si>
    <t>기타 내륙 수상 운송업</t>
  </si>
  <si>
    <t>10H5100000</t>
  </si>
  <si>
    <t>항공 운송업</t>
  </si>
  <si>
    <t>10H5110000</t>
  </si>
  <si>
    <t>항공 여객 운송업</t>
  </si>
  <si>
    <t>10H5120000</t>
  </si>
  <si>
    <t>항공 화물 운송업</t>
  </si>
  <si>
    <t>10H5200000</t>
  </si>
  <si>
    <t>창고 및 운송관련 서비스업</t>
  </si>
  <si>
    <t>10H5210000</t>
  </si>
  <si>
    <t>보관 및 창고업</t>
  </si>
  <si>
    <t>10H5210100</t>
  </si>
  <si>
    <t>일반 창고업</t>
  </si>
  <si>
    <t>10H5210200</t>
  </si>
  <si>
    <t>냉장 및 냉동 창고업</t>
  </si>
  <si>
    <t>10H5210300</t>
  </si>
  <si>
    <t>농산물 창고업</t>
  </si>
  <si>
    <t>10H5210400</t>
  </si>
  <si>
    <t>위험물품 보관업</t>
  </si>
  <si>
    <t>10H5210900</t>
  </si>
  <si>
    <t>기타 보관 및 창고업</t>
  </si>
  <si>
    <t>10H5290000</t>
  </si>
  <si>
    <t>기타 운송관련 서비스업</t>
  </si>
  <si>
    <t>10H5291000</t>
  </si>
  <si>
    <t>육상 운송지원 서비스업</t>
  </si>
  <si>
    <t>10H5291100</t>
  </si>
  <si>
    <t>철도 운송지원 서비스업</t>
  </si>
  <si>
    <t>10H5291200</t>
  </si>
  <si>
    <t>여객 자동차 터미널 운영업</t>
  </si>
  <si>
    <t>10H5291300</t>
  </si>
  <si>
    <t>물류 터미널 운영업</t>
  </si>
  <si>
    <t>10H5291400</t>
  </si>
  <si>
    <t>도로 및 관련시설 운영업</t>
  </si>
  <si>
    <t>10H5291500</t>
  </si>
  <si>
    <t>주차장 운영업</t>
  </si>
  <si>
    <t>10H5291900</t>
  </si>
  <si>
    <t>기타 육상 운송지원 서비스업</t>
  </si>
  <si>
    <t>10H5292000</t>
  </si>
  <si>
    <t>수상 운송지원 서비스업</t>
  </si>
  <si>
    <t>10H5292100</t>
  </si>
  <si>
    <t>항구 및 기타 해상 터미널 운영업</t>
  </si>
  <si>
    <t>10H5292900</t>
  </si>
  <si>
    <t>기타 수상 운송지원 서비스업</t>
  </si>
  <si>
    <t>10H5293000</t>
  </si>
  <si>
    <t>항공 운송지원 서비스업</t>
  </si>
  <si>
    <t>10H5293100</t>
  </si>
  <si>
    <t>공항 운영업</t>
  </si>
  <si>
    <t>10H5293900</t>
  </si>
  <si>
    <t>기타 항공 운송지원 서비스업</t>
  </si>
  <si>
    <t>10H5294000</t>
  </si>
  <si>
    <t>화물 취급업</t>
  </si>
  <si>
    <t>10H5294100</t>
  </si>
  <si>
    <t>항공 및 육상 화물 취급업</t>
  </si>
  <si>
    <t>10H5294200</t>
  </si>
  <si>
    <t>수상 화물 취급업</t>
  </si>
  <si>
    <t>10H5299000</t>
  </si>
  <si>
    <t>그 외 기타 운송관련 서비스업</t>
  </si>
  <si>
    <t>10H5299100</t>
  </si>
  <si>
    <t>통관 대리 및 관련서비스업</t>
  </si>
  <si>
    <t>10H5299200</t>
  </si>
  <si>
    <t>화물운송 중개, 대리 및 관련 서비스업</t>
  </si>
  <si>
    <t>10H5299300</t>
  </si>
  <si>
    <t>화물 포장, 검수 및 계량 서비스업</t>
  </si>
  <si>
    <t>10H5299900</t>
  </si>
  <si>
    <t>그 외 기타 분류 안된 운송 관련 서비스업</t>
  </si>
  <si>
    <t>10I0000000</t>
  </si>
  <si>
    <t>I 숙박 및 음식점업(55~56)</t>
  </si>
  <si>
    <t>10I5500000</t>
  </si>
  <si>
    <t>숙박업</t>
  </si>
  <si>
    <t>10I5510000</t>
  </si>
  <si>
    <t>일반 및 생활 숙박시설 운영업</t>
  </si>
  <si>
    <t>10I5510100</t>
  </si>
  <si>
    <t>호텔업</t>
  </si>
  <si>
    <t>10I5510200</t>
  </si>
  <si>
    <t>여관업</t>
  </si>
  <si>
    <t>10I5510300</t>
  </si>
  <si>
    <t>휴양콘도 운영업</t>
  </si>
  <si>
    <t>10I5510400</t>
  </si>
  <si>
    <t>민박업</t>
  </si>
  <si>
    <t>10I5510900</t>
  </si>
  <si>
    <t>기타 일반 및 생활 숙박시설 운영업</t>
  </si>
  <si>
    <t>10I5590000</t>
  </si>
  <si>
    <t>기타 숙박업</t>
  </si>
  <si>
    <t>10I5590100</t>
  </si>
  <si>
    <t>기숙사 및 고시원 운영업</t>
  </si>
  <si>
    <t>10I5590900</t>
  </si>
  <si>
    <t>그 외 기타 숙박업</t>
  </si>
  <si>
    <t>10I5600000</t>
  </si>
  <si>
    <t>음식점 및 주점업</t>
  </si>
  <si>
    <t>10I5610000</t>
  </si>
  <si>
    <t>음식점업</t>
  </si>
  <si>
    <t>10I5611000</t>
  </si>
  <si>
    <t>한식 음식점업</t>
  </si>
  <si>
    <t>10I5611100</t>
  </si>
  <si>
    <t>한식 일반 음식점업</t>
  </si>
  <si>
    <t>10I5611200</t>
  </si>
  <si>
    <t>한식 면요리 전문점</t>
  </si>
  <si>
    <t>10I5611300</t>
  </si>
  <si>
    <t>한식 육류요리 전문점</t>
  </si>
  <si>
    <t>10I5611400</t>
  </si>
  <si>
    <t>한식 해산물요리 전문점</t>
  </si>
  <si>
    <t>10I5612000</t>
  </si>
  <si>
    <t>외국식 음식점업</t>
  </si>
  <si>
    <t>10I5612100</t>
  </si>
  <si>
    <t>중식 음식점업</t>
  </si>
  <si>
    <t>10I5612200</t>
  </si>
  <si>
    <t>일식 음식점업</t>
  </si>
  <si>
    <t>10I5612300</t>
  </si>
  <si>
    <t>서양식 음식점업</t>
  </si>
  <si>
    <t>10I5612900</t>
  </si>
  <si>
    <t>기타 외국식 음식점업</t>
  </si>
  <si>
    <t>10I5613000</t>
  </si>
  <si>
    <t>기관 구내식당업</t>
  </si>
  <si>
    <t>10I5614000</t>
  </si>
  <si>
    <t>출장 및 이동 음식점업</t>
  </si>
  <si>
    <t>10I5614100</t>
  </si>
  <si>
    <t>출장 음식 서비스업</t>
  </si>
  <si>
    <t>10I5614200</t>
  </si>
  <si>
    <t>이동 음식점업</t>
  </si>
  <si>
    <t>10I5619000</t>
  </si>
  <si>
    <t>기타 간이 음식점업</t>
  </si>
  <si>
    <t>10I5619100</t>
  </si>
  <si>
    <t>제과점업</t>
  </si>
  <si>
    <t>10I5619200</t>
  </si>
  <si>
    <t>피자, 햄버거, 샌드위치 및 유사 음식점업</t>
  </si>
  <si>
    <t>10I5619300</t>
  </si>
  <si>
    <t>치킨 전문점</t>
  </si>
  <si>
    <t>10I5619400</t>
  </si>
  <si>
    <t>김밥 및 기타 간이 음식점업</t>
  </si>
  <si>
    <t>10I5619900</t>
  </si>
  <si>
    <t>간이음식 포장 판매 전문점</t>
  </si>
  <si>
    <t>10I5620000</t>
  </si>
  <si>
    <t>주점 및 비알코올 음료점업</t>
  </si>
  <si>
    <t>10I5621000</t>
  </si>
  <si>
    <t>주점업</t>
  </si>
  <si>
    <t>10I5621100</t>
  </si>
  <si>
    <t>일반 유흥주점업</t>
  </si>
  <si>
    <t>10I5621200</t>
  </si>
  <si>
    <t>무도 유흥주점업</t>
  </si>
  <si>
    <t>10I5621300</t>
  </si>
  <si>
    <t>생맥주 전문점</t>
  </si>
  <si>
    <t>10I5621900</t>
  </si>
  <si>
    <t>기타 주점업</t>
  </si>
  <si>
    <t>10I5622000</t>
  </si>
  <si>
    <t>비알코올 음료점업</t>
  </si>
  <si>
    <t>10I5622100</t>
  </si>
  <si>
    <t>커피 전문점</t>
  </si>
  <si>
    <t>10I5622900</t>
  </si>
  <si>
    <t>기타 비알코올 음료점업</t>
  </si>
  <si>
    <t>10J0000000</t>
  </si>
  <si>
    <t>J 정보통신업(58~63)</t>
  </si>
  <si>
    <t>10J5800000</t>
  </si>
  <si>
    <t>출판업</t>
  </si>
  <si>
    <t>10J5810000</t>
  </si>
  <si>
    <t>서적, 잡지 및 기타 인쇄물 출판업</t>
  </si>
  <si>
    <t>10J5811000</t>
  </si>
  <si>
    <t>서적 출판업</t>
  </si>
  <si>
    <t>10J5811100</t>
  </si>
  <si>
    <t>교과서 및 학습서적 출판업</t>
  </si>
  <si>
    <t>10J5811200</t>
  </si>
  <si>
    <t>만화 출판업</t>
  </si>
  <si>
    <t>10J5811300</t>
  </si>
  <si>
    <t>일반 서적 출판업</t>
  </si>
  <si>
    <t>10J5812000</t>
  </si>
  <si>
    <t>신문, 잡지 및 정기간행물 출판업</t>
  </si>
  <si>
    <t>10J5812100</t>
  </si>
  <si>
    <t>신문 발행업</t>
  </si>
  <si>
    <t>10J5812200</t>
  </si>
  <si>
    <t>잡지 및 정기간행물 발행업</t>
  </si>
  <si>
    <t>10J5812300</t>
  </si>
  <si>
    <t>정기 광고간행물 발행업</t>
  </si>
  <si>
    <t>10J5819000</t>
  </si>
  <si>
    <t>기타 인쇄물 출판업</t>
  </si>
  <si>
    <t>10J5820000</t>
  </si>
  <si>
    <t>소프트웨어 개발 및 공급업</t>
  </si>
  <si>
    <t>10J5821000</t>
  </si>
  <si>
    <t>게임 소프트웨어 개발 및 공급업</t>
  </si>
  <si>
    <t>10J5821100</t>
  </si>
  <si>
    <t>유선 온라인 게임 소프트웨어 개발 및 공급업</t>
  </si>
  <si>
    <t>10J5821200</t>
  </si>
  <si>
    <t>모바일 게임 소프트웨어 개발 및 공급업</t>
  </si>
  <si>
    <t>10J5821900</t>
  </si>
  <si>
    <t>기타 게임 소프트웨어 개발 및 공급업</t>
  </si>
  <si>
    <t>10J5822000</t>
  </si>
  <si>
    <t>시스템ㆍ응용 소프트웨어 개발 및 공급업</t>
  </si>
  <si>
    <t>10J5822100</t>
  </si>
  <si>
    <t>시스템 소프트웨어 개발 및 공급업</t>
  </si>
  <si>
    <t>10J5822200</t>
  </si>
  <si>
    <t>응용 소프트웨어 개발 및 공급업</t>
  </si>
  <si>
    <t>10J5900000</t>
  </si>
  <si>
    <t>영상ㆍ오디오 기록물 제작 및 배급업</t>
  </si>
  <si>
    <t>10J5910000</t>
  </si>
  <si>
    <t>영화, 비디오물, 방송프로그램 제작 및 배급업</t>
  </si>
  <si>
    <t>10J5911000</t>
  </si>
  <si>
    <t>영화, 비디오물 및 방송프로그램 제작업</t>
  </si>
  <si>
    <t>10J5911100</t>
  </si>
  <si>
    <t>일반 영화 및 비디오물 제작업</t>
  </si>
  <si>
    <t>10J5911200</t>
  </si>
  <si>
    <t>애니메이션 영화 및 비디오물 제작업</t>
  </si>
  <si>
    <t>10J5911300</t>
  </si>
  <si>
    <t>광고 영화 및 비디오물 제작업</t>
  </si>
  <si>
    <t>10J5911400</t>
  </si>
  <si>
    <t>방송 프로그램 제작업</t>
  </si>
  <si>
    <t>10J5912000</t>
  </si>
  <si>
    <t>영화, 비디오물 및 방송프로그램 제작 관련 서비스업</t>
  </si>
  <si>
    <t>10J5913000</t>
  </si>
  <si>
    <t>영화, 비디오물 및 방송프로그램 배급업</t>
  </si>
  <si>
    <t>10J5914000</t>
  </si>
  <si>
    <t>영화 및 비디오물 상영업</t>
  </si>
  <si>
    <t>10J5914100</t>
  </si>
  <si>
    <t>영화관 운영업</t>
  </si>
  <si>
    <t>10J5914200</t>
  </si>
  <si>
    <t>비디오물 감상실 운영업</t>
  </si>
  <si>
    <t>10J5920000</t>
  </si>
  <si>
    <t>오디오물 출판 및 원판 녹음업</t>
  </si>
  <si>
    <t>10J5920100</t>
  </si>
  <si>
    <t>음악 및 기타 오디오물 출판업</t>
  </si>
  <si>
    <t>10J5920200</t>
  </si>
  <si>
    <t>녹음시설 운영업</t>
  </si>
  <si>
    <t>10J6000000</t>
  </si>
  <si>
    <t>방송업</t>
  </si>
  <si>
    <t>10J6010000</t>
  </si>
  <si>
    <t>라디오 방송업</t>
  </si>
  <si>
    <t>10J6020000</t>
  </si>
  <si>
    <t>텔레비전 방송업</t>
  </si>
  <si>
    <t>10J6021000</t>
  </si>
  <si>
    <t>지상파 방송업</t>
  </si>
  <si>
    <t>10J6022000</t>
  </si>
  <si>
    <t>유선, 위성 및 기타 방송업</t>
  </si>
  <si>
    <t>10J6022100</t>
  </si>
  <si>
    <t>프로그램 공급업</t>
  </si>
  <si>
    <t>10J6022200</t>
  </si>
  <si>
    <t>유선 방송업</t>
  </si>
  <si>
    <t>10J6022900</t>
  </si>
  <si>
    <t>위성 및 기타 방송업</t>
  </si>
  <si>
    <t>10J6100000</t>
  </si>
  <si>
    <t>우편 및 통신업</t>
  </si>
  <si>
    <t>10J6110000</t>
  </si>
  <si>
    <t>공영 우편업</t>
  </si>
  <si>
    <t>10J6120000</t>
  </si>
  <si>
    <t>전기 통신업</t>
  </si>
  <si>
    <t>10J6121000</t>
  </si>
  <si>
    <t>유선 통신업</t>
  </si>
  <si>
    <t>10J6122000</t>
  </si>
  <si>
    <t>무선 및 위성 통신업</t>
  </si>
  <si>
    <t>10J6129000</t>
  </si>
  <si>
    <t>기타 전기 통신업</t>
  </si>
  <si>
    <t>10J6129100</t>
  </si>
  <si>
    <t>통신 재판매업</t>
  </si>
  <si>
    <t>10J6129900</t>
  </si>
  <si>
    <t>그 외 기타 전기 통신업</t>
  </si>
  <si>
    <t>10J6200000</t>
  </si>
  <si>
    <t>컴퓨터 프로그래밍, 시스템 통합 및 관리업</t>
  </si>
  <si>
    <t>10J6201000</t>
  </si>
  <si>
    <t>컴퓨터 프로그래밍 서비스업</t>
  </si>
  <si>
    <t>10J6202000</t>
  </si>
  <si>
    <t>컴퓨터시스템 통합 자문, 구축 및 관리업</t>
  </si>
  <si>
    <t>10J6202100</t>
  </si>
  <si>
    <t>컴퓨터시스템 통합 자문 및 구축 서비스업</t>
  </si>
  <si>
    <t>10J6202200</t>
  </si>
  <si>
    <t>컴퓨터시설 관리업</t>
  </si>
  <si>
    <t>10J6209000</t>
  </si>
  <si>
    <t>기타 정보기술 및 컴퓨터운영 관련 서비스업</t>
  </si>
  <si>
    <t>10J6300000</t>
  </si>
  <si>
    <t>정보서비스업</t>
  </si>
  <si>
    <t>10J6310000</t>
  </si>
  <si>
    <t>자료처리, 호스팅, 포털 및 기타 인터넷 정보매개 서비스업</t>
  </si>
  <si>
    <t>10J6311000</t>
  </si>
  <si>
    <t>자료처리, 호스팅 및 관련 서비스업</t>
  </si>
  <si>
    <t>10J6311100</t>
  </si>
  <si>
    <t>자료 처리업</t>
  </si>
  <si>
    <t>10J6311200</t>
  </si>
  <si>
    <t>호스팅 및 관련 서비스업</t>
  </si>
  <si>
    <t>10J6312000</t>
  </si>
  <si>
    <t>포털 및 기타 인터넷 정보매개 서비스업</t>
  </si>
  <si>
    <t>10J6390000</t>
  </si>
  <si>
    <t>기타 정보 서비스업</t>
  </si>
  <si>
    <t>10J6391000</t>
  </si>
  <si>
    <t>뉴스 제공업</t>
  </si>
  <si>
    <t>10J6399000</t>
  </si>
  <si>
    <t>그 외 기타 정보 서비스업</t>
  </si>
  <si>
    <t>10J6399100</t>
  </si>
  <si>
    <t>데이터베이스 및 온라인정보 제공업</t>
  </si>
  <si>
    <t>10J6399900</t>
  </si>
  <si>
    <t>10K0000000</t>
  </si>
  <si>
    <t>K 금융 및 보험업(64~66)</t>
  </si>
  <si>
    <t>10K6400000</t>
  </si>
  <si>
    <t>금융업</t>
  </si>
  <si>
    <t>10K6410000</t>
  </si>
  <si>
    <t>은행 및 저축기관</t>
  </si>
  <si>
    <t>10K6411000</t>
  </si>
  <si>
    <t>중앙은행</t>
  </si>
  <si>
    <t>10K6412000</t>
  </si>
  <si>
    <t>일반은행</t>
  </si>
  <si>
    <t>10K6412100</t>
  </si>
  <si>
    <t>국내은행</t>
  </si>
  <si>
    <t>10K6412200</t>
  </si>
  <si>
    <t>외국은행</t>
  </si>
  <si>
    <t>10K6413000</t>
  </si>
  <si>
    <t>신용조합 및 저축기관</t>
  </si>
  <si>
    <t>10K6413100</t>
  </si>
  <si>
    <t>신용조합</t>
  </si>
  <si>
    <t>10K6413200</t>
  </si>
  <si>
    <t>상호저축은행 및 기타 저축기관</t>
  </si>
  <si>
    <t>10K6420000</t>
  </si>
  <si>
    <t>신탁업 및 집합투자업</t>
  </si>
  <si>
    <t>10K6420100</t>
  </si>
  <si>
    <t>10K6420900</t>
  </si>
  <si>
    <t>기타 금융 투자업</t>
  </si>
  <si>
    <t>10K6490000</t>
  </si>
  <si>
    <t>기타 금융업</t>
  </si>
  <si>
    <t>10K6491000</t>
  </si>
  <si>
    <t>여신금융업</t>
  </si>
  <si>
    <t>10K6491100</t>
  </si>
  <si>
    <t>금융리스업</t>
  </si>
  <si>
    <t>10K6491200</t>
  </si>
  <si>
    <t>개발금융기관</t>
  </si>
  <si>
    <t>10K6491300</t>
  </si>
  <si>
    <t>신용카드 및 할부금융업</t>
  </si>
  <si>
    <t>10K6491900</t>
  </si>
  <si>
    <t>그 외 기타 여신금융업</t>
  </si>
  <si>
    <t>10K6499000</t>
  </si>
  <si>
    <t>그 외 기타 금융업</t>
  </si>
  <si>
    <t>10K6499100</t>
  </si>
  <si>
    <t>기금 운영업</t>
  </si>
  <si>
    <t>10K6499200</t>
  </si>
  <si>
    <t>지주회사</t>
  </si>
  <si>
    <t>10K6499900</t>
  </si>
  <si>
    <t>그 외 기타 분류 안된 금융업</t>
  </si>
  <si>
    <t>10K6500000</t>
  </si>
  <si>
    <t>보험 및 연금업</t>
  </si>
  <si>
    <t>10K6510000</t>
  </si>
  <si>
    <t>보험업</t>
  </si>
  <si>
    <t>10K6511000</t>
  </si>
  <si>
    <t>생명 보험업</t>
  </si>
  <si>
    <t>10K6512000</t>
  </si>
  <si>
    <t>손해 및 보증 보험업</t>
  </si>
  <si>
    <t>10K6512100</t>
  </si>
  <si>
    <t>손해 보험업</t>
  </si>
  <si>
    <t>10K6512200</t>
  </si>
  <si>
    <t>보증 보험업</t>
  </si>
  <si>
    <t>10K6513000</t>
  </si>
  <si>
    <t>사회보장 보험업</t>
  </si>
  <si>
    <t>10K6513100</t>
  </si>
  <si>
    <t>건강 보험업</t>
  </si>
  <si>
    <t>10K6513900</t>
  </si>
  <si>
    <t>산업재해 및 기타 사회보장 보험업</t>
  </si>
  <si>
    <t>10K6520000</t>
  </si>
  <si>
    <t>재 보험업</t>
  </si>
  <si>
    <t>10K6530000</t>
  </si>
  <si>
    <t>연금 및 공제업</t>
  </si>
  <si>
    <t>10K6530100</t>
  </si>
  <si>
    <t>개인 공제업</t>
  </si>
  <si>
    <t>10K6530200</t>
  </si>
  <si>
    <t>사업 공제업</t>
  </si>
  <si>
    <t>10K6530300</t>
  </si>
  <si>
    <t>연금업</t>
  </si>
  <si>
    <t>10K6600000</t>
  </si>
  <si>
    <t>금융 및 보험 관련 서비스업</t>
  </si>
  <si>
    <t>10K6610000</t>
  </si>
  <si>
    <t>금융 지원 서비스업</t>
  </si>
  <si>
    <t>10K6611000</t>
  </si>
  <si>
    <t>금융시장 관리업</t>
  </si>
  <si>
    <t>10K6612000</t>
  </si>
  <si>
    <t>증권 및 선물 중개업</t>
  </si>
  <si>
    <t>10K6612100</t>
  </si>
  <si>
    <t>증권 중개업</t>
  </si>
  <si>
    <t>10K6612200</t>
  </si>
  <si>
    <t>선물 중개업</t>
  </si>
  <si>
    <t>10K6619000</t>
  </si>
  <si>
    <t>기타 금융 지원 서비스업</t>
  </si>
  <si>
    <t>10K6619100</t>
  </si>
  <si>
    <t>증권 발행, 관리, 보관 및 거래 지원 서비스업</t>
  </si>
  <si>
    <t>10K6619200</t>
  </si>
  <si>
    <t>투자 자문업 및 투자 일임업</t>
  </si>
  <si>
    <t>10K6619900</t>
  </si>
  <si>
    <t>그 외 기타 금융 지원 서비스업</t>
  </si>
  <si>
    <t>10K6620000</t>
  </si>
  <si>
    <t>보험 및 연금관련 서비스업</t>
  </si>
  <si>
    <t>10K6620100</t>
  </si>
  <si>
    <t>손해 사정업</t>
  </si>
  <si>
    <t>10K6620200</t>
  </si>
  <si>
    <t>보험 대리 및 중개업</t>
  </si>
  <si>
    <t>10K6620900</t>
  </si>
  <si>
    <t>기타 보험 및 연금관련 서비스업</t>
  </si>
  <si>
    <t>10L0000000</t>
  </si>
  <si>
    <t>L 부동산업(68)</t>
  </si>
  <si>
    <t>10L6800000</t>
  </si>
  <si>
    <t>부동산업</t>
  </si>
  <si>
    <t>10L6810000</t>
  </si>
  <si>
    <t>부동산 임대 및 공급업</t>
  </si>
  <si>
    <t>10L6811000</t>
  </si>
  <si>
    <t>부동산 임대업</t>
  </si>
  <si>
    <t>10L6811100</t>
  </si>
  <si>
    <t>주거용 건물 임대업</t>
  </si>
  <si>
    <t>10L6811200</t>
  </si>
  <si>
    <t>비주거용 건물 임대업</t>
  </si>
  <si>
    <t>10L6811900</t>
  </si>
  <si>
    <t>기타 부동산 임대업</t>
  </si>
  <si>
    <t>10L6812000</t>
  </si>
  <si>
    <t>부동산 개발 및 공급업</t>
  </si>
  <si>
    <t>10L6812100</t>
  </si>
  <si>
    <t>주거용 건물 개발 및 공급업</t>
  </si>
  <si>
    <t>10L6812200</t>
  </si>
  <si>
    <t>비주거용 건물 개발 및 공급업</t>
  </si>
  <si>
    <t>10L6812900</t>
  </si>
  <si>
    <t>기타 부동산 개발 및 공급업</t>
  </si>
  <si>
    <t>10L6820000</t>
  </si>
  <si>
    <t>부동산 관련 서비스업</t>
  </si>
  <si>
    <t>10L6821000</t>
  </si>
  <si>
    <t>부동산 관리업</t>
  </si>
  <si>
    <t>10L6821100</t>
  </si>
  <si>
    <t>주거용 부동산 관리업</t>
  </si>
  <si>
    <t>10L6821200</t>
  </si>
  <si>
    <t>비주거용 부동산 관리업</t>
  </si>
  <si>
    <t>10L6822000</t>
  </si>
  <si>
    <t>부동산 중개, 자문 및 감정평가업</t>
  </si>
  <si>
    <t>10L6822100</t>
  </si>
  <si>
    <t>부동산 중개 및 대리업</t>
  </si>
  <si>
    <t>10L6822200</t>
  </si>
  <si>
    <t>부동산 투자자문업</t>
  </si>
  <si>
    <t>10L6822300</t>
  </si>
  <si>
    <t>부동산 감정평가업</t>
  </si>
  <si>
    <t>10M0000000</t>
  </si>
  <si>
    <t>M 전문, 과학 및 기술 서비스업(70~73)</t>
  </si>
  <si>
    <t>10M7000000</t>
  </si>
  <si>
    <t>연구개발업</t>
  </si>
  <si>
    <t>10M7010000</t>
  </si>
  <si>
    <t>자연과학 및 공학 연구개발업</t>
  </si>
  <si>
    <t>10M7011000</t>
  </si>
  <si>
    <t>자연과학 연구개발업</t>
  </si>
  <si>
    <t>10M7011100</t>
  </si>
  <si>
    <t>물리, 화학 및 생물학 연구개발업</t>
  </si>
  <si>
    <t>10M7011200</t>
  </si>
  <si>
    <t>농림수산학 및 수의학 연구개발업</t>
  </si>
  <si>
    <t>의학 및 약학 연구개발업</t>
  </si>
  <si>
    <t>10M7011900</t>
  </si>
  <si>
    <t>기타 자연과학 연구개발업</t>
  </si>
  <si>
    <t>10M7012000</t>
  </si>
  <si>
    <t>공학 연구개발업</t>
  </si>
  <si>
    <t>10M7012100</t>
  </si>
  <si>
    <t>전기ㆍ전자공학 연구개발업</t>
  </si>
  <si>
    <t>10M7012900</t>
  </si>
  <si>
    <t>기타 공학 연구개발업</t>
  </si>
  <si>
    <t>10M7013000</t>
  </si>
  <si>
    <t>자연과학 및 공학 융합 연구개발업</t>
  </si>
  <si>
    <t>10M7020000</t>
  </si>
  <si>
    <t>인문 및 사회과학 연구개발업</t>
  </si>
  <si>
    <t>10M7020100</t>
  </si>
  <si>
    <t>경제 및 경영학 연구개발업</t>
  </si>
  <si>
    <t>10M7020900</t>
  </si>
  <si>
    <t>기타 인문 및 사회과학 연구개발업</t>
  </si>
  <si>
    <t>10M7100000</t>
  </si>
  <si>
    <t>전문 서비스업</t>
  </si>
  <si>
    <t>10M7110000</t>
  </si>
  <si>
    <t>법무관련 서비스업</t>
  </si>
  <si>
    <t>10M7110100</t>
  </si>
  <si>
    <t>변호사업</t>
  </si>
  <si>
    <t>10M7110200</t>
  </si>
  <si>
    <t>변리사업</t>
  </si>
  <si>
    <t>10M7110300</t>
  </si>
  <si>
    <t>법무사업</t>
  </si>
  <si>
    <t>10M7110900</t>
  </si>
  <si>
    <t>기타 법무관련 서비스업</t>
  </si>
  <si>
    <t>10M7120000</t>
  </si>
  <si>
    <t>10M7120100</t>
  </si>
  <si>
    <t>공인회계사업</t>
  </si>
  <si>
    <t>10M7120200</t>
  </si>
  <si>
    <t>세무사업</t>
  </si>
  <si>
    <t>10M7120900</t>
  </si>
  <si>
    <t>기타 회계 관련 서비스업</t>
  </si>
  <si>
    <t>10M7130000</t>
  </si>
  <si>
    <t>광고업</t>
  </si>
  <si>
    <t>10M7131000</t>
  </si>
  <si>
    <t>광고 대행업</t>
  </si>
  <si>
    <t>10M7139000</t>
  </si>
  <si>
    <t>기타 광고업</t>
  </si>
  <si>
    <t>10M7139100</t>
  </si>
  <si>
    <t>옥외 및 전시 광고업</t>
  </si>
  <si>
    <t>10M7139200</t>
  </si>
  <si>
    <t>광고매체 판매업</t>
  </si>
  <si>
    <t>10M7139300</t>
  </si>
  <si>
    <t>광고물 문안, 도안, 설계 등 작성업</t>
  </si>
  <si>
    <t>10M7139900</t>
  </si>
  <si>
    <t>그 외 기타 광고 관련 서비스업</t>
  </si>
  <si>
    <t>10M7140000</t>
  </si>
  <si>
    <t>시장조사 및 여론조사업</t>
  </si>
  <si>
    <t>10M7150000</t>
  </si>
  <si>
    <t>회사 본부 및 경영 컨설팅 서비스업</t>
  </si>
  <si>
    <t>10M7151000</t>
  </si>
  <si>
    <t>회사 본부</t>
  </si>
  <si>
    <t>10M7151100</t>
  </si>
  <si>
    <t>제조업 회사 본부</t>
  </si>
  <si>
    <t>10M7151900</t>
  </si>
  <si>
    <t>기타 산업 회사 본부</t>
  </si>
  <si>
    <t>10M7153000</t>
  </si>
  <si>
    <t>경영 컨설팅 및 공공 관계 서비스업</t>
  </si>
  <si>
    <t>10M7153100</t>
  </si>
  <si>
    <t>경영 컨설팅업</t>
  </si>
  <si>
    <t>10M7153200</t>
  </si>
  <si>
    <t>공공관계 서비스업</t>
  </si>
  <si>
    <t>10M7160000</t>
  </si>
  <si>
    <t>기타 전문 서비스업</t>
  </si>
  <si>
    <t>10M7200000</t>
  </si>
  <si>
    <t>건축기술, 엔지니어링 및 기타 과학기술 서비스업</t>
  </si>
  <si>
    <t>10M7210000</t>
  </si>
  <si>
    <t>건축기술, 엔지니어링 및 관련 기술 서비스업</t>
  </si>
  <si>
    <t>10M7211000</t>
  </si>
  <si>
    <t>건축 및 조경 설계 서비스업</t>
  </si>
  <si>
    <t>10M7211100</t>
  </si>
  <si>
    <t>건축설계 및 관련 서비스업</t>
  </si>
  <si>
    <t>10M7211200</t>
  </si>
  <si>
    <t>도시계획 및 조경설계 서비스업</t>
  </si>
  <si>
    <t>10M7212000</t>
  </si>
  <si>
    <t>엔지니어링 서비스업</t>
  </si>
  <si>
    <t>10M7212100</t>
  </si>
  <si>
    <t>건물 및 토목 엔지니어링 서비스업</t>
  </si>
  <si>
    <t>10M7212200</t>
  </si>
  <si>
    <t>환경 관련 엔지니어링 서비스업</t>
  </si>
  <si>
    <t>10M7212900</t>
  </si>
  <si>
    <t>기타 엔지니어링 서비스업</t>
  </si>
  <si>
    <t>10M7290000</t>
  </si>
  <si>
    <t>기타 과학기술 서비스업</t>
  </si>
  <si>
    <t>10M7291000</t>
  </si>
  <si>
    <t>기술 시험, 검사 및 분석업</t>
  </si>
  <si>
    <t>10M7291100</t>
  </si>
  <si>
    <t>물질성분 검사 및 분석업</t>
  </si>
  <si>
    <t>10M7291900</t>
  </si>
  <si>
    <t>기타 기술 시험, 검사 및 분석업</t>
  </si>
  <si>
    <t>10M7292000</t>
  </si>
  <si>
    <t>측량, 지질조사 및 지도제작업</t>
  </si>
  <si>
    <t>10M7292100</t>
  </si>
  <si>
    <t>측량업</t>
  </si>
  <si>
    <t>10M7292200</t>
  </si>
  <si>
    <t>제도업</t>
  </si>
  <si>
    <t>10M7292300</t>
  </si>
  <si>
    <t>지질 조사 및 탐사업</t>
  </si>
  <si>
    <t>10M7292400</t>
  </si>
  <si>
    <t>지도 제작업</t>
  </si>
  <si>
    <t>10M7300000</t>
  </si>
  <si>
    <t>기타 전문, 과학 및 기술 서비스업</t>
  </si>
  <si>
    <t>10M7310000</t>
  </si>
  <si>
    <t>수의업</t>
  </si>
  <si>
    <t>10M7320000</t>
  </si>
  <si>
    <t>전문 디자인업</t>
  </si>
  <si>
    <t>10M7320100</t>
  </si>
  <si>
    <t>인테리어 디자인업</t>
  </si>
  <si>
    <t>10M7320200</t>
  </si>
  <si>
    <t>제품 디자인업</t>
  </si>
  <si>
    <t>10M7320300</t>
  </si>
  <si>
    <t>시각 디자인업</t>
  </si>
  <si>
    <t>10M7320900</t>
  </si>
  <si>
    <t>패션, 섬유류 및 기타 전문 디자인업</t>
  </si>
  <si>
    <t>10M7330000</t>
  </si>
  <si>
    <t>사진 촬영 및 처리업</t>
  </si>
  <si>
    <t>10M7330100</t>
  </si>
  <si>
    <t>인물사진 및 행사용 영상 촬영업</t>
  </si>
  <si>
    <t>10M7330200</t>
  </si>
  <si>
    <t>상업용 사진 촬영업</t>
  </si>
  <si>
    <t>10M7330300</t>
  </si>
  <si>
    <t>사진 처리업</t>
  </si>
  <si>
    <t>10M7390000</t>
  </si>
  <si>
    <t>그 외 기타 전문, 과학 및 기술 서비스업</t>
  </si>
  <si>
    <t>10M7390100</t>
  </si>
  <si>
    <t>매니저업</t>
  </si>
  <si>
    <t>10M7390200</t>
  </si>
  <si>
    <t>번역 및 통역 서비스업</t>
  </si>
  <si>
    <t>10M7390300</t>
  </si>
  <si>
    <t>사업 및 무형 재산권 중개업</t>
  </si>
  <si>
    <t>10M7390400</t>
  </si>
  <si>
    <t>물품 감정, 계량 및 견본 추출업</t>
  </si>
  <si>
    <t>10M7390900</t>
  </si>
  <si>
    <t>그 외 기타 분류 안된 전문, 과학 및 기술 서비스업</t>
  </si>
  <si>
    <t>10N0000000</t>
  </si>
  <si>
    <t>N 사업시설 관리, 사업 지원 및 임대 서비스업(74~76)</t>
  </si>
  <si>
    <t>10N7400000</t>
  </si>
  <si>
    <t>사업시설 관리 및 조경 서비스업</t>
  </si>
  <si>
    <t>10N7410000</t>
  </si>
  <si>
    <t>사업시설 유지ㆍ관리 서비스업</t>
  </si>
  <si>
    <t>10N7420000</t>
  </si>
  <si>
    <t>건물ㆍ산업설비 청소 및 방제 서비스업</t>
  </si>
  <si>
    <t>10N7421000</t>
  </si>
  <si>
    <t>건물 및 산업설비 청소업</t>
  </si>
  <si>
    <t>10N7421100</t>
  </si>
  <si>
    <t>건축물 일반 청소업</t>
  </si>
  <si>
    <t>10N7421200</t>
  </si>
  <si>
    <t>산업설비, 운송장비 및 공공장소 청소업</t>
  </si>
  <si>
    <t>10N7422000</t>
  </si>
  <si>
    <t>소독, 구충 및 방제 서비스업</t>
  </si>
  <si>
    <t>10N7430000</t>
  </si>
  <si>
    <t>조경 관리 및 유지 서비스업</t>
  </si>
  <si>
    <t>10N7500000</t>
  </si>
  <si>
    <t>사업지원 서비스업</t>
  </si>
  <si>
    <t>10N7510000</t>
  </si>
  <si>
    <t>고용알선 및 인력공급업</t>
  </si>
  <si>
    <t>10N7511000</t>
  </si>
  <si>
    <t>고용 알선업</t>
  </si>
  <si>
    <t>10N7512000</t>
  </si>
  <si>
    <t>인력 공급업</t>
  </si>
  <si>
    <t>10N7512100</t>
  </si>
  <si>
    <t>임시 및 일용 인력 공급업</t>
  </si>
  <si>
    <t>10N7512200</t>
  </si>
  <si>
    <t>상용 인력 공급 및 인사관리 서비스업</t>
  </si>
  <si>
    <t>10N7520000</t>
  </si>
  <si>
    <t>여행사 및 기타 여행보조 서비스업</t>
  </si>
  <si>
    <t>10N7521000</t>
  </si>
  <si>
    <t>여행사업</t>
  </si>
  <si>
    <t>10N7529000</t>
  </si>
  <si>
    <t>기타 여행보조 및 예약 서비스업</t>
  </si>
  <si>
    <t>10N7530000</t>
  </si>
  <si>
    <t>경비, 경호 및 탐정업</t>
  </si>
  <si>
    <t>10N7531000</t>
  </si>
  <si>
    <t>경비 및 경호 서비스업</t>
  </si>
  <si>
    <t>10N7532000</t>
  </si>
  <si>
    <t>보안시스템 서비스업</t>
  </si>
  <si>
    <t>10N7533000</t>
  </si>
  <si>
    <t>탐정 및 조사 서비스업</t>
  </si>
  <si>
    <t>10N7590000</t>
  </si>
  <si>
    <t>기타 사업지원 서비스업</t>
  </si>
  <si>
    <t>10N7591000</t>
  </si>
  <si>
    <t>사무지원 서비스업</t>
  </si>
  <si>
    <t>10N7591100</t>
  </si>
  <si>
    <t>문서 작성업</t>
  </si>
  <si>
    <t>10N7591200</t>
  </si>
  <si>
    <t>복사업</t>
  </si>
  <si>
    <t>10N7591900</t>
  </si>
  <si>
    <t>기타 사무지원 서비스업</t>
  </si>
  <si>
    <t>10N7599000</t>
  </si>
  <si>
    <t>그 외 기타 사업지원 서비스업</t>
  </si>
  <si>
    <t>10N7599100</t>
  </si>
  <si>
    <t>콜센터 및 텔레마케팅 서비스업</t>
  </si>
  <si>
    <t>10N7599200</t>
  </si>
  <si>
    <t>전시, 컨벤션 및 행사 대행업</t>
  </si>
  <si>
    <t>10N7599300</t>
  </si>
  <si>
    <t>신용 조사 및 추심 대행업</t>
  </si>
  <si>
    <t>10N7599400</t>
  </si>
  <si>
    <t>포장 및 충전업</t>
  </si>
  <si>
    <t>10N7599900</t>
  </si>
  <si>
    <t>그 외 기타 분류 안된 사업지원 서비스업</t>
  </si>
  <si>
    <t>10N7600000</t>
  </si>
  <si>
    <t>임대업; 부동산 제외</t>
  </si>
  <si>
    <t>10N7610000</t>
  </si>
  <si>
    <t>운송장비 임대업</t>
  </si>
  <si>
    <t>10N7611000</t>
  </si>
  <si>
    <t>자동차 임대업</t>
  </si>
  <si>
    <t>10N7619000</t>
  </si>
  <si>
    <t>기타 운송장비 임대업</t>
  </si>
  <si>
    <t>10N7620000</t>
  </si>
  <si>
    <t>개인 및 가정용품 임대업</t>
  </si>
  <si>
    <t>10N7621000</t>
  </si>
  <si>
    <t>스포츠 및 레크리에이션 용품 임대업</t>
  </si>
  <si>
    <t>10N7622000</t>
  </si>
  <si>
    <t>음반 및 비디오물 임대업</t>
  </si>
  <si>
    <t>10N7629000</t>
  </si>
  <si>
    <t>기타 개인 및 가정용품 임대업</t>
  </si>
  <si>
    <t>10N7629100</t>
  </si>
  <si>
    <t>서적 임대업</t>
  </si>
  <si>
    <t>10N7629200</t>
  </si>
  <si>
    <t>의류 임대업</t>
  </si>
  <si>
    <t>10N7629900</t>
  </si>
  <si>
    <t>그 외 기타 개인 및 가정용품 임대업</t>
  </si>
  <si>
    <t>10N7630000</t>
  </si>
  <si>
    <t>산업용 기계 및 장비 임대업</t>
  </si>
  <si>
    <t>10N7631000</t>
  </si>
  <si>
    <t>건설 및 토목공사용 기계ㆍ장비 임대업</t>
  </si>
  <si>
    <t>10N7632000</t>
  </si>
  <si>
    <t>컴퓨터 및 사무용 기계ㆍ장비 임대업</t>
  </si>
  <si>
    <t>10N7639000</t>
  </si>
  <si>
    <t>기타 산업용 기계 및 장비 임대업</t>
  </si>
  <si>
    <t>10N7640000</t>
  </si>
  <si>
    <t>무형재산권 임대업</t>
  </si>
  <si>
    <t>10O0000000</t>
  </si>
  <si>
    <t>O 공공행정, 국방 및 사회보장 행정(84)</t>
  </si>
  <si>
    <t>10O8400000</t>
  </si>
  <si>
    <t>공공행정, 국방 및 사회보장 행정</t>
  </si>
  <si>
    <t>10O8410000</t>
  </si>
  <si>
    <t>입법 및 일반 정부 행정</t>
  </si>
  <si>
    <t>10O8411000</t>
  </si>
  <si>
    <t>일반 공공 행정</t>
  </si>
  <si>
    <t>10O8411100</t>
  </si>
  <si>
    <t>입법기관</t>
  </si>
  <si>
    <t>10O8411200</t>
  </si>
  <si>
    <t>중앙 최고 집행기관</t>
  </si>
  <si>
    <t>10O8411300</t>
  </si>
  <si>
    <t>지방행정 집행기관</t>
  </si>
  <si>
    <t>10O8411400</t>
  </si>
  <si>
    <t>재정 및 경제정책 행정</t>
  </si>
  <si>
    <t>10O8411900</t>
  </si>
  <si>
    <t>기타 일반 공공 행정</t>
  </si>
  <si>
    <t>10O8412000</t>
  </si>
  <si>
    <t>정부기관 일반 보조 행정</t>
  </si>
  <si>
    <t>10O8420000</t>
  </si>
  <si>
    <t>사회 및 산업정책 행정</t>
  </si>
  <si>
    <t>10O8421000</t>
  </si>
  <si>
    <t>사회서비스 관리 행정</t>
  </si>
  <si>
    <t>10O8421100</t>
  </si>
  <si>
    <t>교육 행정</t>
  </si>
  <si>
    <t>10O8421200</t>
  </si>
  <si>
    <t>문화 및 관광 행정</t>
  </si>
  <si>
    <t>10O8421300</t>
  </si>
  <si>
    <t>환경 행정</t>
  </si>
  <si>
    <t>10O8421400</t>
  </si>
  <si>
    <t>보건 및 복지 행정</t>
  </si>
  <si>
    <t>10O8421900</t>
  </si>
  <si>
    <t>기타 사회서비스 관리 행정</t>
  </si>
  <si>
    <t>10O8422000</t>
  </si>
  <si>
    <t>노동 및 산업진흥 행정</t>
  </si>
  <si>
    <t>10O8422100</t>
  </si>
  <si>
    <t>노동 행정</t>
  </si>
  <si>
    <t>10O8422200</t>
  </si>
  <si>
    <t>농림수산 행정</t>
  </si>
  <si>
    <t>10O8422300</t>
  </si>
  <si>
    <t>건설 및 운송 행정</t>
  </si>
  <si>
    <t>10O8422400</t>
  </si>
  <si>
    <t>우편 및 통신행정</t>
  </si>
  <si>
    <t>10O8422900</t>
  </si>
  <si>
    <t>기타 산업진흥 행정</t>
  </si>
  <si>
    <t>10O8430000</t>
  </si>
  <si>
    <t>외무 및 국방 행정</t>
  </si>
  <si>
    <t>10O8431000</t>
  </si>
  <si>
    <t>외무 행정</t>
  </si>
  <si>
    <t>10O8432000</t>
  </si>
  <si>
    <t>국방 행정</t>
  </si>
  <si>
    <t>10O8440000</t>
  </si>
  <si>
    <t>사법 및 공공질서 행정</t>
  </si>
  <si>
    <t>10O8440100</t>
  </si>
  <si>
    <t>법원</t>
  </si>
  <si>
    <t>10O8440200</t>
  </si>
  <si>
    <t>검찰</t>
  </si>
  <si>
    <t>10O8440300</t>
  </si>
  <si>
    <t>교도기관</t>
  </si>
  <si>
    <t>10O8440400</t>
  </si>
  <si>
    <t>경찰</t>
  </si>
  <si>
    <t>10O8440500</t>
  </si>
  <si>
    <t>소방서</t>
  </si>
  <si>
    <t>10O8440900</t>
  </si>
  <si>
    <t>기타 사법 및 공공질서 행정</t>
  </si>
  <si>
    <t>10O8450000</t>
  </si>
  <si>
    <t>사회보장 행정</t>
  </si>
  <si>
    <t>10P0000000</t>
  </si>
  <si>
    <t>P 교육 서비스업(85)</t>
  </si>
  <si>
    <t>10P8500000</t>
  </si>
  <si>
    <t>교육 서비스업</t>
  </si>
  <si>
    <t>10P8510000</t>
  </si>
  <si>
    <t>초등 교육기관</t>
  </si>
  <si>
    <t>10P8511000</t>
  </si>
  <si>
    <t>유아 교육기관</t>
  </si>
  <si>
    <t>10P8512000</t>
  </si>
  <si>
    <t>초등학교</t>
  </si>
  <si>
    <t>10P8520000</t>
  </si>
  <si>
    <t>중등 교육기관</t>
  </si>
  <si>
    <t>10P8521000</t>
  </si>
  <si>
    <t>일반 중등 교육기관</t>
  </si>
  <si>
    <t>10P8521100</t>
  </si>
  <si>
    <t>중학교</t>
  </si>
  <si>
    <t>10P8521200</t>
  </si>
  <si>
    <t>일반 고등학교</t>
  </si>
  <si>
    <t>10P8522000</t>
  </si>
  <si>
    <t>특성화 고등학교</t>
  </si>
  <si>
    <t>10P8522100</t>
  </si>
  <si>
    <t>상업 및 정보산업 특성화 고등학교</t>
  </si>
  <si>
    <t>10P8522200</t>
  </si>
  <si>
    <t>공업 특성화 고등학교</t>
  </si>
  <si>
    <t>10P8522900</t>
  </si>
  <si>
    <t>기타 특성화 고등학교</t>
  </si>
  <si>
    <t>10P8530000</t>
  </si>
  <si>
    <t>고등 교육기관</t>
  </si>
  <si>
    <t>10P8530100</t>
  </si>
  <si>
    <t>전문대학</t>
  </si>
  <si>
    <t>10P8530200</t>
  </si>
  <si>
    <t>대학교</t>
  </si>
  <si>
    <t>10P8530300</t>
  </si>
  <si>
    <t>대학원</t>
  </si>
  <si>
    <t>10P8540000</t>
  </si>
  <si>
    <t>특수학교, 외국인학교 및 대안학교</t>
  </si>
  <si>
    <t>10P8541000</t>
  </si>
  <si>
    <t>특수학교</t>
  </si>
  <si>
    <t>10P8542000</t>
  </si>
  <si>
    <t>외국인 학교</t>
  </si>
  <si>
    <t>10P8543000</t>
  </si>
  <si>
    <t>대안학교</t>
  </si>
  <si>
    <t>10P8550000</t>
  </si>
  <si>
    <t>일반 교습 학원</t>
  </si>
  <si>
    <t>10P8550100</t>
  </si>
  <si>
    <t>일반 교과 학원</t>
  </si>
  <si>
    <t>10P8550200</t>
  </si>
  <si>
    <t>방문 교육 학원</t>
  </si>
  <si>
    <t>10P8550300</t>
  </si>
  <si>
    <t>온라인 교육 학원</t>
  </si>
  <si>
    <t>10P8560000</t>
  </si>
  <si>
    <t>기타 교육기관</t>
  </si>
  <si>
    <t>10P8561000</t>
  </si>
  <si>
    <t>스포츠 및 레크리에이션 교육기관</t>
  </si>
  <si>
    <t>10P8561100</t>
  </si>
  <si>
    <t>태권도 및 무술 교육기관</t>
  </si>
  <si>
    <t>10P8561200</t>
  </si>
  <si>
    <t>기타 스포츠 교육기관</t>
  </si>
  <si>
    <t>10P8561300</t>
  </si>
  <si>
    <t>레크리에이션 교육기관</t>
  </si>
  <si>
    <t>10P8561400</t>
  </si>
  <si>
    <t>청소년 수련시설 운영업</t>
  </si>
  <si>
    <t>10P8562000</t>
  </si>
  <si>
    <t>예술학원</t>
  </si>
  <si>
    <t>10P8562100</t>
  </si>
  <si>
    <t>음악학원</t>
  </si>
  <si>
    <t>10P8562200</t>
  </si>
  <si>
    <t>미술학원</t>
  </si>
  <si>
    <t>10P8562900</t>
  </si>
  <si>
    <t>기타 예술학원</t>
  </si>
  <si>
    <t>10P8563000</t>
  </si>
  <si>
    <t>외국어학원 및 기타 교습학원</t>
  </si>
  <si>
    <t>10P8563100</t>
  </si>
  <si>
    <t>외국어학원</t>
  </si>
  <si>
    <t>10P8563200</t>
  </si>
  <si>
    <t>기타 교습학원</t>
  </si>
  <si>
    <t>10P8564000</t>
  </si>
  <si>
    <t>사회교육시설</t>
  </si>
  <si>
    <t>10P8565000</t>
  </si>
  <si>
    <t>직원훈련기관</t>
  </si>
  <si>
    <t>10P8566000</t>
  </si>
  <si>
    <t>기술 및 직업훈련학원</t>
  </si>
  <si>
    <t>10P8566100</t>
  </si>
  <si>
    <t>운전학원</t>
  </si>
  <si>
    <t>10P8566900</t>
  </si>
  <si>
    <t>기타 기술 및 직업훈련학원</t>
  </si>
  <si>
    <t>10P8569000</t>
  </si>
  <si>
    <t>그 외 기타 교육기관</t>
  </si>
  <si>
    <t>10P8569100</t>
  </si>
  <si>
    <t>컴퓨터 학원</t>
  </si>
  <si>
    <t>10P8569900</t>
  </si>
  <si>
    <t>그 외 기타 분류 안된 교육기관</t>
  </si>
  <si>
    <t>10P8570000</t>
  </si>
  <si>
    <t>교육지원 서비스업</t>
  </si>
  <si>
    <t>10P8570100</t>
  </si>
  <si>
    <t>교육관련 자문 및 평가업</t>
  </si>
  <si>
    <t>10P8570900</t>
  </si>
  <si>
    <t>기타 교육지원 서비스업</t>
  </si>
  <si>
    <t>10Q0000000</t>
  </si>
  <si>
    <t>Q 보건업 및 사회복지 서비스업(86~87)</t>
  </si>
  <si>
    <t>10Q8600000</t>
  </si>
  <si>
    <t>보건업</t>
  </si>
  <si>
    <t>10Q8610000</t>
  </si>
  <si>
    <t>병원</t>
  </si>
  <si>
    <t>10Q8610100</t>
  </si>
  <si>
    <t>종합 병원</t>
  </si>
  <si>
    <t>10Q8610200</t>
  </si>
  <si>
    <t>일반 병원</t>
  </si>
  <si>
    <t>10Q8610300</t>
  </si>
  <si>
    <t>치과 병원</t>
  </si>
  <si>
    <t>10Q8610400</t>
  </si>
  <si>
    <t>한방 병원</t>
  </si>
  <si>
    <t>10Q8610500</t>
  </si>
  <si>
    <t>요양 병원</t>
  </si>
  <si>
    <t>10Q8620000</t>
  </si>
  <si>
    <t>의원</t>
  </si>
  <si>
    <t>10Q8620100</t>
  </si>
  <si>
    <t>일반 의원</t>
  </si>
  <si>
    <t>10Q8620200</t>
  </si>
  <si>
    <t>치과 의원</t>
  </si>
  <si>
    <t>10Q8620300</t>
  </si>
  <si>
    <t>한의원</t>
  </si>
  <si>
    <t>10Q8620400</t>
  </si>
  <si>
    <t>방사선 진단 및 병리 검사 의원</t>
  </si>
  <si>
    <t>10Q8630000</t>
  </si>
  <si>
    <t>공중 보건 의료업</t>
  </si>
  <si>
    <t>10Q8690000</t>
  </si>
  <si>
    <t>기타 보건업</t>
  </si>
  <si>
    <t>10Q8690100</t>
  </si>
  <si>
    <t>앰뷸런스 서비스업</t>
  </si>
  <si>
    <t>10Q8690200</t>
  </si>
  <si>
    <t>유사 의료업</t>
  </si>
  <si>
    <t>10Q8690900</t>
  </si>
  <si>
    <t>그 외 기타 보건업</t>
  </si>
  <si>
    <t>10Q8700000</t>
  </si>
  <si>
    <t>사회복지 서비스업</t>
  </si>
  <si>
    <t>10Q8710000</t>
  </si>
  <si>
    <t>거주 복지시설 운영업</t>
  </si>
  <si>
    <t>10Q8711000</t>
  </si>
  <si>
    <t>노인 거주 복지시설 운영업</t>
  </si>
  <si>
    <t>10Q8711100</t>
  </si>
  <si>
    <t>노인 요양 복지시설 운영업</t>
  </si>
  <si>
    <t>10Q8711200</t>
  </si>
  <si>
    <t>노인 양로 복지시설 운영업</t>
  </si>
  <si>
    <t>10Q8712000</t>
  </si>
  <si>
    <t>심신장애인 거주 복지시설 운영업</t>
  </si>
  <si>
    <t>10Q8712100</t>
  </si>
  <si>
    <t>신체 부자유자 거주 복지시설 운영업</t>
  </si>
  <si>
    <t>10Q8712200</t>
  </si>
  <si>
    <t>정신질환, 정신지체 및 약물 중독자 거주 복지시설 운영업</t>
  </si>
  <si>
    <t>10Q8713000</t>
  </si>
  <si>
    <t>기타 거주 복지시설 운영업</t>
  </si>
  <si>
    <t>10Q8713100</t>
  </si>
  <si>
    <t>아동 및 부녀자 거주 복지시설 운영업</t>
  </si>
  <si>
    <t>10Q8713900</t>
  </si>
  <si>
    <t>그 외 기타 거주 복지시설 운영업</t>
  </si>
  <si>
    <t>10Q8720000</t>
  </si>
  <si>
    <t>비거주 복지시설 운영업</t>
  </si>
  <si>
    <t>10Q8721000</t>
  </si>
  <si>
    <t>보육시설 운영업</t>
  </si>
  <si>
    <t>10Q8729000</t>
  </si>
  <si>
    <t>기타 비거주 복지 서비스업</t>
  </si>
  <si>
    <t>10Q8729100</t>
  </si>
  <si>
    <t>직업재활원 운영업</t>
  </si>
  <si>
    <t>10Q8729200</t>
  </si>
  <si>
    <t>종합복지관 운영업</t>
  </si>
  <si>
    <t>10Q8729300</t>
  </si>
  <si>
    <t>방문 복지서비스 제공업</t>
  </si>
  <si>
    <t>10Q8729400</t>
  </si>
  <si>
    <t>사회복지 상담서비스 제공업</t>
  </si>
  <si>
    <t>10Q8729900</t>
  </si>
  <si>
    <t>그 외 기타 비거주 복지 서비스업</t>
  </si>
  <si>
    <t>10R0000000</t>
  </si>
  <si>
    <t>R 예술, 스포츠 및 여가관련 서비스업(90~91)</t>
  </si>
  <si>
    <t>10R9000000</t>
  </si>
  <si>
    <t>창작, 예술 및 여가관련 서비스업</t>
  </si>
  <si>
    <t>10R9010000</t>
  </si>
  <si>
    <t>창작 및 예술관련 서비스업</t>
  </si>
  <si>
    <t>10R9011000</t>
  </si>
  <si>
    <t>공연시설 운영업</t>
  </si>
  <si>
    <t>10R9012000</t>
  </si>
  <si>
    <t>공연단체</t>
  </si>
  <si>
    <t>10R9012100</t>
  </si>
  <si>
    <t>연극단체</t>
  </si>
  <si>
    <t>10R9012200</t>
  </si>
  <si>
    <t>무용 및 음악단체</t>
  </si>
  <si>
    <t>10R9012300</t>
  </si>
  <si>
    <t>기타 공연단체</t>
  </si>
  <si>
    <t>10R9013000</t>
  </si>
  <si>
    <t>자영 예술가</t>
  </si>
  <si>
    <t>10R9013100</t>
  </si>
  <si>
    <t>공연 예술가</t>
  </si>
  <si>
    <t>10R9013200</t>
  </si>
  <si>
    <t>비공연 예술가</t>
  </si>
  <si>
    <t>10R9019000</t>
  </si>
  <si>
    <t>기타 창작 및 예술관련 서비스업</t>
  </si>
  <si>
    <t>10R9019100</t>
  </si>
  <si>
    <t>공연 기획업</t>
  </si>
  <si>
    <t>10R9019200</t>
  </si>
  <si>
    <t>공연 및 제작관련 대리업</t>
  </si>
  <si>
    <t>10R9019900</t>
  </si>
  <si>
    <t>그 외 기타 창작 및 예술관련 서비스업</t>
  </si>
  <si>
    <t>10R9020000</t>
  </si>
  <si>
    <t>도서관, 사적지 및 유사 여가관련 서비스업</t>
  </si>
  <si>
    <t>10R9021000</t>
  </si>
  <si>
    <t>도서관, 기록보존소 및 독서실 운영업</t>
  </si>
  <si>
    <t>10R9021100</t>
  </si>
  <si>
    <t>도서관 및 기록보존소 운영업</t>
  </si>
  <si>
    <t>10R9021200</t>
  </si>
  <si>
    <t>독서실 운영업</t>
  </si>
  <si>
    <t>10R9022000</t>
  </si>
  <si>
    <t>박물관 및 사적지 관리 운영업</t>
  </si>
  <si>
    <t>10R9022100</t>
  </si>
  <si>
    <t>박물관 운영업</t>
  </si>
  <si>
    <t>10R9022200</t>
  </si>
  <si>
    <t>사적지 관리 운영업</t>
  </si>
  <si>
    <t>10R9023000</t>
  </si>
  <si>
    <t>식물원, 동물원 및 자연공원 운영업</t>
  </si>
  <si>
    <t>10R9023100</t>
  </si>
  <si>
    <t>식물원 및 동물원 운영업</t>
  </si>
  <si>
    <t>10R9023200</t>
  </si>
  <si>
    <t>자연공원 운영업</t>
  </si>
  <si>
    <t>10R9029000</t>
  </si>
  <si>
    <t>기타 유사 여가관련 서비스업</t>
  </si>
  <si>
    <t>10R9100000</t>
  </si>
  <si>
    <t>스포츠 및 오락관련 서비스업</t>
  </si>
  <si>
    <t>10R9110000</t>
  </si>
  <si>
    <t>스포츠 서비스업</t>
  </si>
  <si>
    <t>10R9111000</t>
  </si>
  <si>
    <t>경기장 운영업</t>
  </si>
  <si>
    <t>10R9111100</t>
  </si>
  <si>
    <t>실내 경기장 운영업</t>
  </si>
  <si>
    <t>10R9111200</t>
  </si>
  <si>
    <t>실외 경기장 운영업</t>
  </si>
  <si>
    <t>10R9111300</t>
  </si>
  <si>
    <t>경주장 및 동물 경기장 운영업</t>
  </si>
  <si>
    <t>10R9112000</t>
  </si>
  <si>
    <t>골프장 및 스키장 운영업</t>
  </si>
  <si>
    <t>10R9112100</t>
  </si>
  <si>
    <t>골프장 운영업</t>
  </si>
  <si>
    <t>10R9112200</t>
  </si>
  <si>
    <t>스키장 운영업</t>
  </si>
  <si>
    <t>10R9113000</t>
  </si>
  <si>
    <t>기타 스포츠시설 운영업</t>
  </si>
  <si>
    <t>10R9113100</t>
  </si>
  <si>
    <t>종합 스포츠시설 운영업</t>
  </si>
  <si>
    <t>10R9113200</t>
  </si>
  <si>
    <t>체력단련시설 운영업</t>
  </si>
  <si>
    <t>10R9113300</t>
  </si>
  <si>
    <t>수영장 운영업</t>
  </si>
  <si>
    <t>10R9113400</t>
  </si>
  <si>
    <t>볼링장 운영업</t>
  </si>
  <si>
    <t>10R9113500</t>
  </si>
  <si>
    <t>당구장 운영업</t>
  </si>
  <si>
    <t>10R9113600</t>
  </si>
  <si>
    <t>골프연습장 운영업</t>
  </si>
  <si>
    <t>10R9113900</t>
  </si>
  <si>
    <t>그 외 기타 스포츠시설 운영업</t>
  </si>
  <si>
    <t>10R9119000</t>
  </si>
  <si>
    <t>기타 스포츠 서비스업</t>
  </si>
  <si>
    <t>10R9119100</t>
  </si>
  <si>
    <t>스포츠 클럽 운영업</t>
  </si>
  <si>
    <t>10R9119900</t>
  </si>
  <si>
    <t>그 외 기타 스포츠 서비스업</t>
  </si>
  <si>
    <t>10R9120000</t>
  </si>
  <si>
    <t>유원지 및 기타 오락관련 서비스업</t>
  </si>
  <si>
    <t>10R9121000</t>
  </si>
  <si>
    <t>유원지 및 테마파크 운영업</t>
  </si>
  <si>
    <t>10R9122000</t>
  </si>
  <si>
    <t>오락장 운영업</t>
  </si>
  <si>
    <t>10R9122100</t>
  </si>
  <si>
    <t>전자 게임장 운영업</t>
  </si>
  <si>
    <t>10R9122200</t>
  </si>
  <si>
    <t>컴퓨터 게임방 운영업</t>
  </si>
  <si>
    <t>10R9122300</t>
  </si>
  <si>
    <t>노래연습장 운영업</t>
  </si>
  <si>
    <t>10R9122900</t>
  </si>
  <si>
    <t>기타 오락장 운영업</t>
  </si>
  <si>
    <t>10R9123000</t>
  </si>
  <si>
    <t>수상오락 서비스업</t>
  </si>
  <si>
    <t>10R9123100</t>
  </si>
  <si>
    <t>낚시장 운영업</t>
  </si>
  <si>
    <t>10R9123900</t>
  </si>
  <si>
    <t>기타 수상오락 서비스업</t>
  </si>
  <si>
    <t>10R9124000</t>
  </si>
  <si>
    <t>사행시설 관리 및 운영업</t>
  </si>
  <si>
    <t>10R9124100</t>
  </si>
  <si>
    <t>복권발행 및 판매업</t>
  </si>
  <si>
    <t>10R9124900</t>
  </si>
  <si>
    <t>기타 사행시설 관리 및 운영업</t>
  </si>
  <si>
    <t>10R9129000</t>
  </si>
  <si>
    <t>그 외 기타 오락관련 서비스업</t>
  </si>
  <si>
    <t>10R9129100</t>
  </si>
  <si>
    <t>무도장 운영업</t>
  </si>
  <si>
    <t>10R9129200</t>
  </si>
  <si>
    <t>체육공원 및 유사 공원 운영업</t>
  </si>
  <si>
    <t>10R9129300</t>
  </si>
  <si>
    <t>기원 운영업</t>
  </si>
  <si>
    <t>10R9129900</t>
  </si>
  <si>
    <t>그 외 기타 분류 안된 오락관련 서비스업</t>
  </si>
  <si>
    <t>10S0000000</t>
  </si>
  <si>
    <t>S 협회 및 단체, 수리 및 기타 개인 서비스업(94~96)</t>
  </si>
  <si>
    <t>10S9400000</t>
  </si>
  <si>
    <t>협회 및 단체</t>
  </si>
  <si>
    <t>10S9410000</t>
  </si>
  <si>
    <t>산업 및 전문가 단체</t>
  </si>
  <si>
    <t>10S9411000</t>
  </si>
  <si>
    <t>산업 단체</t>
  </si>
  <si>
    <t>10S9412000</t>
  </si>
  <si>
    <t>전문가 단체</t>
  </si>
  <si>
    <t>10S9420000</t>
  </si>
  <si>
    <t>노동조합</t>
  </si>
  <si>
    <t>10S9490000</t>
  </si>
  <si>
    <t>기타 협회 및 단체</t>
  </si>
  <si>
    <t>10S9491000</t>
  </si>
  <si>
    <t>종교 단체</t>
  </si>
  <si>
    <t>10S9491100</t>
  </si>
  <si>
    <t>불교 단체</t>
  </si>
  <si>
    <t>10S9491200</t>
  </si>
  <si>
    <t>기독교 단체</t>
  </si>
  <si>
    <t>10S9491300</t>
  </si>
  <si>
    <t>천주교 단체</t>
  </si>
  <si>
    <t>10S9491400</t>
  </si>
  <si>
    <t>민족종교 단체</t>
  </si>
  <si>
    <t>10S9491900</t>
  </si>
  <si>
    <t>기타 종교 단체</t>
  </si>
  <si>
    <t>10S9492000</t>
  </si>
  <si>
    <t>정치 단체</t>
  </si>
  <si>
    <t>10S9493000</t>
  </si>
  <si>
    <t>시민운동 단체</t>
  </si>
  <si>
    <t>10S9493100</t>
  </si>
  <si>
    <t>환경운동 단체</t>
  </si>
  <si>
    <t>10S9493900</t>
  </si>
  <si>
    <t>기타 시민운동 단체</t>
  </si>
  <si>
    <t>10S9499000</t>
  </si>
  <si>
    <t>그 외 기타 협회 및 단체</t>
  </si>
  <si>
    <t>10S9500000</t>
  </si>
  <si>
    <t>개인 및 소비용품 수리업</t>
  </si>
  <si>
    <t>10S9510000</t>
  </si>
  <si>
    <t>컴퓨터 및 통신장비 수리업</t>
  </si>
  <si>
    <t>10S9511000</t>
  </si>
  <si>
    <t>컴퓨터 및 주변 기기 수리업</t>
  </si>
  <si>
    <t>10S9512000</t>
  </si>
  <si>
    <t>통신장비 수리업</t>
  </si>
  <si>
    <t>10S9520000</t>
  </si>
  <si>
    <t>자동차 및 모터사이클 수리업</t>
  </si>
  <si>
    <t>10S9521000</t>
  </si>
  <si>
    <t>자동차 수리 및 세차업</t>
  </si>
  <si>
    <t>10S9521100</t>
  </si>
  <si>
    <t>자동차 종합 수리업</t>
  </si>
  <si>
    <t>10S9521200</t>
  </si>
  <si>
    <t>자동차 전문 수리업</t>
  </si>
  <si>
    <t>10S9521300</t>
  </si>
  <si>
    <t>자동차 세차업</t>
  </si>
  <si>
    <t>10S9522000</t>
  </si>
  <si>
    <t>모터사이클 수리업</t>
  </si>
  <si>
    <t>10S9530000</t>
  </si>
  <si>
    <t>개인 및 가정용품 수리업</t>
  </si>
  <si>
    <t>10S9531000</t>
  </si>
  <si>
    <t>가전제품 수리업</t>
  </si>
  <si>
    <t>10S9539000</t>
  </si>
  <si>
    <t>기타 개인 및 가정용품 수리업</t>
  </si>
  <si>
    <t>10S9539100</t>
  </si>
  <si>
    <t>의복 및 기타 가정용 직물제품 수리업</t>
  </si>
  <si>
    <t>10S9539200</t>
  </si>
  <si>
    <t>가죽, 가방 및 신발 수리업</t>
  </si>
  <si>
    <t>10S9539300</t>
  </si>
  <si>
    <t>시계, 귀금속 및 악기 수리업</t>
  </si>
  <si>
    <t>10S9539900</t>
  </si>
  <si>
    <t>그 외 기타 개인 및 가정용품 수리업</t>
  </si>
  <si>
    <t>10S9600000</t>
  </si>
  <si>
    <t>기타 개인 서비스업</t>
  </si>
  <si>
    <t>10S9610000</t>
  </si>
  <si>
    <t>미용, 욕탕 및 유사 서비스업</t>
  </si>
  <si>
    <t>10S9611000</t>
  </si>
  <si>
    <t>이용 및 미용업</t>
  </si>
  <si>
    <t>10S9611100</t>
  </si>
  <si>
    <t>이용업</t>
  </si>
  <si>
    <t>10S9611200</t>
  </si>
  <si>
    <t>두발 미용업</t>
  </si>
  <si>
    <t>10S9611300</t>
  </si>
  <si>
    <t>피부 미용업</t>
  </si>
  <si>
    <t>10S9611900</t>
  </si>
  <si>
    <t>기타 미용업</t>
  </si>
  <si>
    <t>10S9612000</t>
  </si>
  <si>
    <t>욕탕, 마사지 및 기타 신체관리 서비스업</t>
  </si>
  <si>
    <t>10S9612100</t>
  </si>
  <si>
    <t>욕탕업</t>
  </si>
  <si>
    <t>10S9612200</t>
  </si>
  <si>
    <t>마사지업</t>
  </si>
  <si>
    <t>10S9612900</t>
  </si>
  <si>
    <t>체형 등 기타 신체관리 서비스업</t>
  </si>
  <si>
    <t>10S9690000</t>
  </si>
  <si>
    <t>그 외 기타 개인 서비스업</t>
  </si>
  <si>
    <t>10S9691000</t>
  </si>
  <si>
    <t>세탁업</t>
  </si>
  <si>
    <t>10S9691100</t>
  </si>
  <si>
    <t>산업용 세탁업</t>
  </si>
  <si>
    <t>10S9691200</t>
  </si>
  <si>
    <t>가정용 세탁업</t>
  </si>
  <si>
    <t>10S9691300</t>
  </si>
  <si>
    <t>세탁물 공급업</t>
  </si>
  <si>
    <t>10S9692000</t>
  </si>
  <si>
    <t>장례식장 및 관련 서비스업</t>
  </si>
  <si>
    <t>10S9692100</t>
  </si>
  <si>
    <t>장례식장 및 장의관련 서비스업</t>
  </si>
  <si>
    <t>10S9692200</t>
  </si>
  <si>
    <t>화장터 운영, 묘지 분양 및 관리업</t>
  </si>
  <si>
    <t>10S9699000</t>
  </si>
  <si>
    <t>그 외 기타 분류 안된 개인 서비스업</t>
  </si>
  <si>
    <t>10S9699100</t>
  </si>
  <si>
    <t>예식장업</t>
  </si>
  <si>
    <t>10S9699200</t>
  </si>
  <si>
    <t>점술 및 유사 서비스업</t>
  </si>
  <si>
    <t>10S9699300</t>
  </si>
  <si>
    <t>개인 간병 및 유사 서비스업</t>
  </si>
  <si>
    <t>10S9699400</t>
  </si>
  <si>
    <t>결혼 상담 및 준비 서비스업</t>
  </si>
  <si>
    <t>10S9699500</t>
  </si>
  <si>
    <t>애완동물 장묘 및 보호 서비스업</t>
  </si>
  <si>
    <t>10S9699900</t>
  </si>
  <si>
    <t>그 외 기타 달리 분류되지 않은 개인 서비스업</t>
  </si>
  <si>
    <t>10T0000000</t>
  </si>
  <si>
    <t>T 가구 내 고용활동 및 달리 분류되지 않은 자가소비 생산활동(97~98)</t>
  </si>
  <si>
    <t>10T9700000</t>
  </si>
  <si>
    <t>가구 내 고용활동</t>
  </si>
  <si>
    <t>10T9800000</t>
  </si>
  <si>
    <t>달리 분류되지 않은 자가소비를 위한 가구의 재화 및 서비스 생산활동</t>
  </si>
  <si>
    <t>10T9810000</t>
  </si>
  <si>
    <t>자가 소비를 위한 가사 생산 활동</t>
  </si>
  <si>
    <t>10T9820000</t>
  </si>
  <si>
    <t>자가 소비를 위한 가사 서비스 활동</t>
  </si>
  <si>
    <t>10U0000000</t>
  </si>
  <si>
    <t>U 국제 및 외국기관(99)</t>
  </si>
  <si>
    <t>10U9900000</t>
  </si>
  <si>
    <t>국제 및 외국기관</t>
  </si>
  <si>
    <t>10U9900100</t>
  </si>
  <si>
    <t>주한 외국공관</t>
  </si>
  <si>
    <t>10U9900900</t>
  </si>
  <si>
    <t>기타 국제 및 외국기관</t>
  </si>
  <si>
    <t>등급</t>
    <phoneticPr fontId="3" type="noConversion"/>
  </si>
  <si>
    <t>AAA</t>
  </si>
  <si>
    <t>AA+</t>
  </si>
  <si>
    <t>AA-</t>
  </si>
  <si>
    <t>A+</t>
  </si>
  <si>
    <t>A-</t>
  </si>
  <si>
    <t>BBB+</t>
  </si>
  <si>
    <t>BBB-</t>
  </si>
  <si>
    <t>BB+</t>
  </si>
  <si>
    <t>BB-</t>
  </si>
  <si>
    <t>B+</t>
  </si>
  <si>
    <t>B-</t>
  </si>
  <si>
    <t>CCC</t>
  </si>
  <si>
    <t>그외</t>
  </si>
  <si>
    <t>* 평점의 미만을 충족하면 해당 등급</t>
    <phoneticPr fontId="3" type="noConversion"/>
  </si>
  <si>
    <t>AAA</t>
    <phoneticPr fontId="3" type="noConversion"/>
  </si>
  <si>
    <t>AA+</t>
    <phoneticPr fontId="3" type="noConversion"/>
  </si>
  <si>
    <t>AA</t>
    <phoneticPr fontId="3" type="noConversion"/>
  </si>
  <si>
    <t>AA-</t>
    <phoneticPr fontId="3" type="noConversion"/>
  </si>
  <si>
    <t>A+</t>
    <phoneticPr fontId="3" type="noConversion"/>
  </si>
  <si>
    <t>A</t>
    <phoneticPr fontId="3" type="noConversion"/>
  </si>
  <si>
    <t>A-</t>
    <phoneticPr fontId="3" type="noConversion"/>
  </si>
  <si>
    <t>BBB+</t>
    <phoneticPr fontId="3" type="noConversion"/>
  </si>
  <si>
    <t>BBB</t>
    <phoneticPr fontId="3" type="noConversion"/>
  </si>
  <si>
    <t>BBB-</t>
    <phoneticPr fontId="3" type="noConversion"/>
  </si>
  <si>
    <t>BB+</t>
    <phoneticPr fontId="3" type="noConversion"/>
  </si>
  <si>
    <t>BB</t>
    <phoneticPr fontId="3" type="noConversion"/>
  </si>
  <si>
    <t>BB-</t>
    <phoneticPr fontId="3" type="noConversion"/>
  </si>
  <si>
    <t>B+</t>
    <phoneticPr fontId="3" type="noConversion"/>
  </si>
  <si>
    <t>B</t>
    <phoneticPr fontId="3" type="noConversion"/>
  </si>
  <si>
    <t>B-</t>
    <phoneticPr fontId="3" type="noConversion"/>
  </si>
  <si>
    <t>CCC</t>
    <phoneticPr fontId="3" type="noConversion"/>
  </si>
  <si>
    <t>D</t>
    <phoneticPr fontId="3" type="noConversion"/>
  </si>
  <si>
    <t>모델</t>
    <phoneticPr fontId="3" type="noConversion"/>
  </si>
  <si>
    <t>기타조정</t>
    <phoneticPr fontId="3" type="noConversion"/>
  </si>
  <si>
    <t>※조정 없을 시 0 / 상향조정+ / 하향조정 -</t>
    <phoneticPr fontId="3" type="noConversion"/>
  </si>
  <si>
    <t>기업SR</t>
    <phoneticPr fontId="3" type="noConversion"/>
  </si>
  <si>
    <t>구분</t>
    <phoneticPr fontId="5" type="noConversion"/>
  </si>
  <si>
    <t>성명</t>
    <phoneticPr fontId="5" type="noConversion"/>
  </si>
  <si>
    <t>의견</t>
    <phoneticPr fontId="5" type="noConversion"/>
  </si>
  <si>
    <t>KAP SR Model</t>
    <phoneticPr fontId="5" type="noConversion"/>
  </si>
  <si>
    <t>누적평점</t>
    <phoneticPr fontId="3" type="noConversion"/>
  </si>
  <si>
    <t>장기성차입금</t>
    <phoneticPr fontId="3" type="noConversion"/>
  </si>
  <si>
    <t>이자비용</t>
    <phoneticPr fontId="3" type="noConversion"/>
  </si>
  <si>
    <t>감가상각(CF)</t>
    <phoneticPr fontId="3" type="noConversion"/>
  </si>
  <si>
    <t>CAPEX</t>
    <phoneticPr fontId="3" type="noConversion"/>
  </si>
  <si>
    <t>[재무제표를 보고 재무데이터를 직접 입력하는 경우]</t>
    <phoneticPr fontId="3" type="noConversion"/>
  </si>
  <si>
    <t>현금및현금성자산</t>
    <phoneticPr fontId="3" type="noConversion"/>
  </si>
  <si>
    <t>재무상태표</t>
  </si>
  <si>
    <t>유동자산(계)</t>
  </si>
  <si>
    <t xml:space="preserve"> 당좌자산(계)</t>
  </si>
  <si>
    <t xml:space="preserve"> (당좌자산대손충당금(계))</t>
  </si>
  <si>
    <t xml:space="preserve">  현금및현금등가물</t>
  </si>
  <si>
    <t xml:space="preserve">  (국고보조금)</t>
  </si>
  <si>
    <t xml:space="preserve">  [외화현금및현금등가물]</t>
  </si>
  <si>
    <t xml:space="preserve">   현금</t>
  </si>
  <si>
    <t xml:space="preserve">   [외화현금]</t>
  </si>
  <si>
    <t xml:space="preserve">   예금</t>
  </si>
  <si>
    <t xml:space="preserve">   [외화예금]</t>
  </si>
  <si>
    <t xml:space="preserve">    당좌예금</t>
  </si>
  <si>
    <t xml:space="preserve">    단자예치금</t>
  </si>
  <si>
    <t xml:space="preserve">    기타예금</t>
  </si>
  <si>
    <t xml:space="preserve">   기타현금등가물</t>
  </si>
  <si>
    <t xml:space="preserve">  단기금융상품</t>
  </si>
  <si>
    <t xml:space="preserve">  [사용제한단기금융상품]</t>
  </si>
  <si>
    <t xml:space="preserve">  [외화단기금융상품]</t>
  </si>
  <si>
    <t xml:space="preserve">   정기예금</t>
  </si>
  <si>
    <t xml:space="preserve">   정기적금</t>
  </si>
  <si>
    <t xml:space="preserve">   별단예금</t>
  </si>
  <si>
    <t xml:space="preserve">   기타단기금융상품</t>
  </si>
  <si>
    <t xml:space="preserve">  단기투자증권</t>
  </si>
  <si>
    <t xml:space="preserve">  (단기투자증권평가충당금)</t>
  </si>
  <si>
    <t xml:space="preserve">  (단기투자증권공정가액조정)</t>
  </si>
  <si>
    <t xml:space="preserve">   [수익증권]</t>
  </si>
  <si>
    <t xml:space="preserve">   [지분증권]</t>
  </si>
  <si>
    <t xml:space="preserve">   [채무증권]</t>
  </si>
  <si>
    <t xml:space="preserve">   [기타단기투자증권]</t>
  </si>
  <si>
    <t xml:space="preserve">   단기매매증권</t>
  </si>
  <si>
    <t xml:space="preserve">   (단기매매증권평가충당금)</t>
  </si>
  <si>
    <t xml:space="preserve">   매도가능증권</t>
  </si>
  <si>
    <t xml:space="preserve">   (매도가능증권평가충당금)</t>
  </si>
  <si>
    <t xml:space="preserve">   (매도가능증권공정가액조정)</t>
  </si>
  <si>
    <t xml:space="preserve">   만기보유증권</t>
  </si>
  <si>
    <t xml:space="preserve">   (만기보유증권평가충당금)</t>
  </si>
  <si>
    <t xml:space="preserve">   (만기보유증권공정가액조정)</t>
  </si>
  <si>
    <t xml:space="preserve">   기타단기투자증권</t>
  </si>
  <si>
    <t xml:space="preserve">   (기타단기투자증권평가충당금)</t>
  </si>
  <si>
    <t xml:space="preserve">   (기타단기투자증권공정가액조정)</t>
  </si>
  <si>
    <t xml:space="preserve">  단기투자일임계약자산</t>
  </si>
  <si>
    <t xml:space="preserve">  매출채권</t>
  </si>
  <si>
    <t xml:space="preserve">  (매출채권현재가치할인차금)</t>
  </si>
  <si>
    <t xml:space="preserve">  (매출채권대손충당금)</t>
  </si>
  <si>
    <t xml:space="preserve">  [특수관계자매출채권]</t>
  </si>
  <si>
    <t xml:space="preserve">  [만기미도래매출채권양도잔액(할인/배서어음포함)</t>
  </si>
  <si>
    <t xml:space="preserve">   [상환의무있는양도잔액]</t>
  </si>
  <si>
    <t xml:space="preserve">   [상환의무없는양도잔액]</t>
  </si>
  <si>
    <t xml:space="preserve">  [회계기간동안의매출채권양도총액]</t>
  </si>
  <si>
    <t xml:space="preserve">   외화매출채권</t>
  </si>
  <si>
    <t xml:space="preserve">   원화매출채권</t>
  </si>
  <si>
    <t xml:space="preserve">   기타매출채권</t>
  </si>
  <si>
    <t xml:space="preserve">  단기대여금</t>
  </si>
  <si>
    <t xml:space="preserve">  (단기대여금현재가치할인차금)</t>
  </si>
  <si>
    <t xml:space="preserve">  (단기대여금대손충당금)</t>
  </si>
  <si>
    <t xml:space="preserve">   특수관계자단기대여금</t>
  </si>
  <si>
    <t xml:space="preserve">   주주임원종업원단기대여금</t>
  </si>
  <si>
    <t xml:space="preserve">   어음단기대여금</t>
  </si>
  <si>
    <t xml:space="preserve">   기타단기대여금</t>
  </si>
  <si>
    <t xml:space="preserve">  미수금</t>
  </si>
  <si>
    <t xml:space="preserve">  (미수금현재가치할인차금)</t>
  </si>
  <si>
    <t xml:space="preserve">  (미수금대손충당금)</t>
  </si>
  <si>
    <t xml:space="preserve">  [특수관계자미수금]</t>
  </si>
  <si>
    <t xml:space="preserve">   영업미수금</t>
  </si>
  <si>
    <t xml:space="preserve">   영업외화미수금</t>
  </si>
  <si>
    <t xml:space="preserve">   공사미수금</t>
  </si>
  <si>
    <t xml:space="preserve">   분양미수금</t>
  </si>
  <si>
    <t xml:space="preserve">   임대미수금</t>
  </si>
  <si>
    <t xml:space="preserve">   외화미수금</t>
  </si>
  <si>
    <t xml:space="preserve">   기타미수금</t>
  </si>
  <si>
    <t xml:space="preserve">  미수수익</t>
  </si>
  <si>
    <t xml:space="preserve">  (미수수익대손충당금)</t>
  </si>
  <si>
    <t xml:space="preserve">  [특수관계자미수수익]</t>
  </si>
  <si>
    <t xml:space="preserve">   외화미수수익</t>
  </si>
  <si>
    <t xml:space="preserve">   원화미수수익</t>
  </si>
  <si>
    <t xml:space="preserve">   기타미수수익</t>
  </si>
  <si>
    <t xml:space="preserve">  이연법인세자산</t>
  </si>
  <si>
    <t xml:space="preserve">  선급금</t>
  </si>
  <si>
    <t xml:space="preserve">  (선급금대손충당금)</t>
  </si>
  <si>
    <t xml:space="preserve">   공사선급금</t>
  </si>
  <si>
    <t xml:space="preserve">   기타선급금</t>
  </si>
  <si>
    <t xml:space="preserve">  선급비용</t>
  </si>
  <si>
    <t xml:space="preserve">  선급법인세</t>
  </si>
  <si>
    <t xml:space="preserve">  부가세대급금</t>
  </si>
  <si>
    <t xml:space="preserve">  보증금</t>
  </si>
  <si>
    <t xml:space="preserve">  담보금</t>
  </si>
  <si>
    <t xml:space="preserve">  자기사채</t>
  </si>
  <si>
    <t xml:space="preserve">  가지급금</t>
  </si>
  <si>
    <t xml:space="preserve">  위탁증거금</t>
  </si>
  <si>
    <t xml:space="preserve">  단기투자자산</t>
  </si>
  <si>
    <t xml:space="preserve">  [사용제한단기투자자산]</t>
  </si>
  <si>
    <t xml:space="preserve">  [특수관계자단기투자자산]</t>
  </si>
  <si>
    <t xml:space="preserve">  [외화단기투자자산]</t>
  </si>
  <si>
    <t xml:space="preserve">  파생상품</t>
  </si>
  <si>
    <t xml:space="preserve">   선도</t>
  </si>
  <si>
    <t xml:space="preserve">    상품선도</t>
  </si>
  <si>
    <t xml:space="preserve">    통화선도</t>
  </si>
  <si>
    <t xml:space="preserve">    이자율선도</t>
  </si>
  <si>
    <t xml:space="preserve">    기타선도</t>
  </si>
  <si>
    <t xml:space="preserve">   선물</t>
  </si>
  <si>
    <t xml:space="preserve">    상품선물</t>
  </si>
  <si>
    <t xml:space="preserve">    통화선물</t>
  </si>
  <si>
    <t xml:space="preserve">    이자율선물</t>
  </si>
  <si>
    <t xml:space="preserve">    주가지수선물</t>
  </si>
  <si>
    <t xml:space="preserve">    기타선물</t>
  </si>
  <si>
    <t xml:space="preserve">   옵션</t>
  </si>
  <si>
    <t xml:space="preserve">    매수상품옵션</t>
  </si>
  <si>
    <t xml:space="preserve">    매수통화옵션</t>
  </si>
  <si>
    <t xml:space="preserve">    매수이자율옵션</t>
  </si>
  <si>
    <t xml:space="preserve">    매수주가지수옵션</t>
  </si>
  <si>
    <t xml:space="preserve">    매수주식옵션</t>
  </si>
  <si>
    <t xml:space="preserve">    매수기타옵션</t>
  </si>
  <si>
    <t xml:space="preserve">   스왑</t>
  </si>
  <si>
    <t xml:space="preserve">    통화스왑</t>
  </si>
  <si>
    <t xml:space="preserve">    이자율스왑</t>
  </si>
  <si>
    <t xml:space="preserve">    기타스왑</t>
  </si>
  <si>
    <t xml:space="preserve">   기타파생상품</t>
  </si>
  <si>
    <t xml:space="preserve">  리스채권</t>
  </si>
  <si>
    <t xml:space="preserve">  (리스채권현재가치할인차금)</t>
  </si>
  <si>
    <t xml:space="preserve">  (리스채권대손충당금)</t>
  </si>
  <si>
    <t xml:space="preserve">   금융리스채권</t>
  </si>
  <si>
    <t xml:space="preserve">   (금융리스채권현재가치할인차금)</t>
  </si>
  <si>
    <t xml:space="preserve">   (금융리스채권대손충당금)</t>
  </si>
  <si>
    <t xml:space="preserve">   해지금융리스채권</t>
  </si>
  <si>
    <t xml:space="preserve">   (해지금융리스채권현재가치할인차금)</t>
  </si>
  <si>
    <t xml:space="preserve">   (해지금융리스채권대손충당금)</t>
  </si>
  <si>
    <t xml:space="preserve">  선급공사원가</t>
  </si>
  <si>
    <t xml:space="preserve">  기타당좌자산</t>
  </si>
  <si>
    <t xml:space="preserve">  (기타당좌자산대손충당금)</t>
  </si>
  <si>
    <t xml:space="preserve"> 재고자산(계)</t>
  </si>
  <si>
    <t xml:space="preserve"> (재고자산평가손실충당금)</t>
  </si>
  <si>
    <t xml:space="preserve"> (재고자산사용권조정)</t>
  </si>
  <si>
    <t xml:space="preserve">  상품</t>
  </si>
  <si>
    <t xml:space="preserve">   토지,건물등</t>
  </si>
  <si>
    <t xml:space="preserve">   적송품</t>
  </si>
  <si>
    <t xml:space="preserve">   기타상품</t>
  </si>
  <si>
    <t xml:space="preserve">  제품</t>
  </si>
  <si>
    <t xml:space="preserve">   완성주택,완성원가</t>
  </si>
  <si>
    <t xml:space="preserve">   부산물</t>
  </si>
  <si>
    <t xml:space="preserve">   기타제품</t>
  </si>
  <si>
    <t xml:space="preserve">  반제품</t>
  </si>
  <si>
    <t xml:space="preserve">  재공품</t>
  </si>
  <si>
    <t xml:space="preserve">   미완성공사및주택</t>
  </si>
  <si>
    <t xml:space="preserve">   외주가공재공품</t>
  </si>
  <si>
    <t xml:space="preserve">   기타재공품</t>
  </si>
  <si>
    <t xml:space="preserve">  원재료</t>
  </si>
  <si>
    <t xml:space="preserve">   건설용자재</t>
  </si>
  <si>
    <t xml:space="preserve">   매입부분품,구입부품</t>
  </si>
  <si>
    <t xml:space="preserve">   기타원재료</t>
  </si>
  <si>
    <t xml:space="preserve">  용지</t>
  </si>
  <si>
    <t xml:space="preserve">  저장품</t>
  </si>
  <si>
    <t xml:space="preserve">  미착품</t>
  </si>
  <si>
    <t xml:space="preserve">   미착원재료</t>
  </si>
  <si>
    <t xml:space="preserve">   미착상품</t>
  </si>
  <si>
    <t xml:space="preserve">   기타미착품</t>
  </si>
  <si>
    <t xml:space="preserve">  가설재</t>
  </si>
  <si>
    <t xml:space="preserve">  기타재고자산</t>
  </si>
  <si>
    <t>임대주택자산</t>
  </si>
  <si>
    <t xml:space="preserve"> 임대주택용지</t>
  </si>
  <si>
    <t xml:space="preserve"> 미완성임대주택</t>
  </si>
  <si>
    <t xml:space="preserve"> 임대주택토지</t>
  </si>
  <si>
    <t xml:space="preserve"> 완성임대주택</t>
  </si>
  <si>
    <t xml:space="preserve"> (완성임대주택감가상각누계액)</t>
  </si>
  <si>
    <t xml:space="preserve"> 임대주택채권</t>
  </si>
  <si>
    <t xml:space="preserve"> (임대주택채권관련국민주택기금차입금)</t>
  </si>
  <si>
    <t xml:space="preserve"> (임대주택채권관련표준임대보증금)</t>
  </si>
  <si>
    <t xml:space="preserve"> (임대주택채권관련전환임대보증금)</t>
  </si>
  <si>
    <t xml:space="preserve"> 임대주택</t>
  </si>
  <si>
    <t xml:space="preserve"> (임대주택관련임대자산조정)</t>
  </si>
  <si>
    <t xml:space="preserve"> (임대주택감가상각누계액)</t>
  </si>
  <si>
    <t xml:space="preserve"> 기타임대주택자산</t>
  </si>
  <si>
    <t>비유동자산(계)</t>
  </si>
  <si>
    <t xml:space="preserve"> 투자자산(계)</t>
  </si>
  <si>
    <t xml:space="preserve"> (대손충당금(계))</t>
  </si>
  <si>
    <t xml:space="preserve"> (현재가치할인차금(계))</t>
  </si>
  <si>
    <t xml:space="preserve">  장기금융상품</t>
  </si>
  <si>
    <t xml:space="preserve">  [사용제한장기금융상품]</t>
  </si>
  <si>
    <t xml:space="preserve">  [외화장기금융상품]</t>
  </si>
  <si>
    <t xml:space="preserve">   기타장기금융상품</t>
  </si>
  <si>
    <t xml:space="preserve">  장기성예금</t>
  </si>
  <si>
    <t xml:space="preserve">  특정현금과예금</t>
  </si>
  <si>
    <t xml:space="preserve">  장기투자자산</t>
  </si>
  <si>
    <t xml:space="preserve">  [사용제한장기투자자산]</t>
  </si>
  <si>
    <t xml:space="preserve">  [특수관계자장기투자자산]</t>
  </si>
  <si>
    <t xml:space="preserve">  [외화장기투자자산]</t>
  </si>
  <si>
    <t xml:space="preserve">  장기투자증권</t>
  </si>
  <si>
    <t xml:space="preserve">  (장기투자증권공정가액조정)</t>
  </si>
  <si>
    <t xml:space="preserve">  (장기투자증권평가충당금)</t>
  </si>
  <si>
    <t xml:space="preserve">   [특수관계자매도가능증권]</t>
  </si>
  <si>
    <t xml:space="preserve">   [특수관계자만기보유증권]</t>
  </si>
  <si>
    <t xml:space="preserve">  지분법적용주식</t>
  </si>
  <si>
    <t xml:space="preserve">  출자금</t>
  </si>
  <si>
    <t xml:space="preserve">  (출자금평가충당금)</t>
  </si>
  <si>
    <t xml:space="preserve">  장기투자일임계약자산</t>
  </si>
  <si>
    <t xml:space="preserve">  장기대여금</t>
  </si>
  <si>
    <t xml:space="preserve">  (장기대여금현재가치할인차금)</t>
  </si>
  <si>
    <t xml:space="preserve">  (장기대여금대손충당금)</t>
  </si>
  <si>
    <t xml:space="preserve">   특수관계자장기대여금</t>
  </si>
  <si>
    <t xml:space="preserve">   주주임원종업원장기대여금</t>
  </si>
  <si>
    <t xml:space="preserve">   기타장기대여금</t>
  </si>
  <si>
    <t xml:space="preserve">  투자부동산</t>
  </si>
  <si>
    <t xml:space="preserve">   토지</t>
  </si>
  <si>
    <t xml:space="preserve">   건물</t>
  </si>
  <si>
    <t xml:space="preserve">   기타투자부동산</t>
  </si>
  <si>
    <t xml:space="preserve">  신주인수권</t>
  </si>
  <si>
    <t xml:space="preserve">  기타투자자산</t>
  </si>
  <si>
    <t xml:space="preserve">  (기타투자자산대손충당금)</t>
  </si>
  <si>
    <t xml:space="preserve">  (기타투자자산현재가치할인차금)</t>
  </si>
  <si>
    <t xml:space="preserve"> 유형자산(계)</t>
  </si>
  <si>
    <t xml:space="preserve"> (유형자산공사부담금계)</t>
  </si>
  <si>
    <t xml:space="preserve"> (유형자산국고보조금계)</t>
  </si>
  <si>
    <t xml:space="preserve"> (유형자산감가상각누계액계)</t>
  </si>
  <si>
    <t xml:space="preserve"> (유형자산사용권조정계)</t>
  </si>
  <si>
    <t xml:space="preserve"> (유형자산감액손실누계액계)</t>
  </si>
  <si>
    <t xml:space="preserve">  리스자산</t>
  </si>
  <si>
    <t xml:space="preserve">  (리스자산감가상각누계액)</t>
  </si>
  <si>
    <t xml:space="preserve">  (리스자산현재가치할인차금)</t>
  </si>
  <si>
    <t xml:space="preserve">  (리스자산대손충당금)</t>
  </si>
  <si>
    <t xml:space="preserve">  (리스자산처분손실충당금)</t>
  </si>
  <si>
    <t xml:space="preserve">   금융리스자산</t>
  </si>
  <si>
    <t xml:space="preserve">   (금융리스자산감가상각누계액)</t>
  </si>
  <si>
    <t xml:space="preserve">   리스개량자산</t>
  </si>
  <si>
    <t xml:space="preserve">   (리스개량자산감가상각누계액)</t>
  </si>
  <si>
    <t xml:space="preserve">   해지금융리스자산</t>
  </si>
  <si>
    <t xml:space="preserve">   (해지금융리스자산감가상각누계액)</t>
  </si>
  <si>
    <t xml:space="preserve">   운용리스자산</t>
  </si>
  <si>
    <t xml:space="preserve">   (운용리스자산처분손실충당금)</t>
  </si>
  <si>
    <t xml:space="preserve">   (운용리스자산감가상각누계액)</t>
  </si>
  <si>
    <t xml:space="preserve">   선급리스자산</t>
  </si>
  <si>
    <t xml:space="preserve">   (선급리스자산대손충당금)</t>
  </si>
  <si>
    <t xml:space="preserve">   기타리스자산</t>
  </si>
  <si>
    <t xml:space="preserve">   (기타리스자산현재가치할인차금)</t>
  </si>
  <si>
    <t xml:space="preserve">   (기타리스자산대손충당금)</t>
  </si>
  <si>
    <t xml:space="preserve">   (기타리스자산처분손실충당금)</t>
  </si>
  <si>
    <t xml:space="preserve">   (기타리스자산감가상각누계액)</t>
  </si>
  <si>
    <t xml:space="preserve">   렌탈자산</t>
  </si>
  <si>
    <t xml:space="preserve">   (렌탈자산감가상각누계액)</t>
  </si>
  <si>
    <t xml:space="preserve">   (렌탈자산처분손실충당금)</t>
  </si>
  <si>
    <t xml:space="preserve">   선급렌탈자산</t>
  </si>
  <si>
    <t xml:space="preserve">  토지</t>
  </si>
  <si>
    <t xml:space="preserve">  (토지공사부담금)</t>
  </si>
  <si>
    <t xml:space="preserve">  (토지국고보조금)</t>
  </si>
  <si>
    <t xml:space="preserve">  (토지사용권조정)</t>
  </si>
  <si>
    <t xml:space="preserve">  (토지감액손실누계액)</t>
  </si>
  <si>
    <t xml:space="preserve">  건물</t>
  </si>
  <si>
    <t xml:space="preserve">  (건물공사부담금)</t>
  </si>
  <si>
    <t xml:space="preserve">  (건물국고보조금)</t>
  </si>
  <si>
    <t xml:space="preserve">  (건물감가상각누계액)</t>
  </si>
  <si>
    <t xml:space="preserve">  (건물사용권조정)</t>
  </si>
  <si>
    <t xml:space="preserve">  (건물감액손실누계액)</t>
  </si>
  <si>
    <t xml:space="preserve">  구축물</t>
  </si>
  <si>
    <t xml:space="preserve">  (구축물공사부담금)</t>
  </si>
  <si>
    <t xml:space="preserve">  (구축물국고보조금)</t>
  </si>
  <si>
    <t xml:space="preserve">  (구축물감가상각누계액)</t>
  </si>
  <si>
    <t xml:space="preserve">  (구축물사용권조정)</t>
  </si>
  <si>
    <t xml:space="preserve">  (구축물감액손실누계액)</t>
  </si>
  <si>
    <t xml:space="preserve">  기계장치</t>
  </si>
  <si>
    <t xml:space="preserve">  (기계장치공사부담금)</t>
  </si>
  <si>
    <t xml:space="preserve">  (기계장치국고보조금)</t>
  </si>
  <si>
    <t xml:space="preserve">  (기계장치감가상각누계액)</t>
  </si>
  <si>
    <t xml:space="preserve">  (기계장치사용권조정)</t>
  </si>
  <si>
    <t xml:space="preserve">  (기계장치감액손실누계액)</t>
  </si>
  <si>
    <t xml:space="preserve">  시설장치</t>
  </si>
  <si>
    <t xml:space="preserve">  (시설장치공사부담금)</t>
  </si>
  <si>
    <t xml:space="preserve">  (시설장치국고보조금)</t>
  </si>
  <si>
    <t xml:space="preserve">  (시설장치감가상각누계액)</t>
  </si>
  <si>
    <t xml:space="preserve">  (시설장치사용권조정)</t>
  </si>
  <si>
    <t xml:space="preserve">  (시설장치감액손실누계액)</t>
  </si>
  <si>
    <t xml:space="preserve">  선박/항공기</t>
  </si>
  <si>
    <t xml:space="preserve">  (선박/항공기공사부담금)</t>
  </si>
  <si>
    <t xml:space="preserve">  (선박/항공기국고보조금)</t>
  </si>
  <si>
    <t xml:space="preserve">  (선박/항공기감가상각누계액)</t>
  </si>
  <si>
    <t xml:space="preserve">  (선박/항공기사용권조정)</t>
  </si>
  <si>
    <t xml:space="preserve">  (선박/항공기감액손실누계액)</t>
  </si>
  <si>
    <t xml:space="preserve">  차량운반구</t>
  </si>
  <si>
    <t xml:space="preserve">  (차량운반구공사부담금)</t>
  </si>
  <si>
    <t xml:space="preserve">  (차량운반구국고보조금)</t>
  </si>
  <si>
    <t xml:space="preserve">  (차량운반구감가상각누계액)</t>
  </si>
  <si>
    <t xml:space="preserve">  (차량운반구사용권조정)</t>
  </si>
  <si>
    <t xml:space="preserve">  (차량운반구감액손실누계액)</t>
  </si>
  <si>
    <t xml:space="preserve">  공구와기구</t>
  </si>
  <si>
    <t xml:space="preserve">  (공구와기구공사부담금)</t>
  </si>
  <si>
    <t xml:space="preserve">  (공구와기구국고보조금)</t>
  </si>
  <si>
    <t xml:space="preserve">  (공구와기구감가상각누계액)</t>
  </si>
  <si>
    <t xml:space="preserve">  (공구와기구사용권조정)</t>
  </si>
  <si>
    <t xml:space="preserve">  (공구와기구감액손실누계액)</t>
  </si>
  <si>
    <t xml:space="preserve">  비품</t>
  </si>
  <si>
    <t xml:space="preserve">  (비품공사부담금)</t>
  </si>
  <si>
    <t xml:space="preserve">  (비품국고보조금)</t>
  </si>
  <si>
    <t xml:space="preserve">  (비품감가상각누계액)</t>
  </si>
  <si>
    <t xml:space="preserve">  (비품사용권조정)</t>
  </si>
  <si>
    <t xml:space="preserve">  (비품감액손실누계액)</t>
  </si>
  <si>
    <t xml:space="preserve">  금형</t>
  </si>
  <si>
    <t xml:space="preserve">  (금형공사부담금)</t>
  </si>
  <si>
    <t xml:space="preserve">  (금형국고보조금)</t>
  </si>
  <si>
    <t xml:space="preserve">  (금형감가상각누계액)</t>
  </si>
  <si>
    <t xml:space="preserve">  (금형사용권조정)</t>
  </si>
  <si>
    <t xml:space="preserve">  (금형감액손실누계액)</t>
  </si>
  <si>
    <t xml:space="preserve">  기타유형자산</t>
  </si>
  <si>
    <t xml:space="preserve">  (기타유형자산공사부담금)</t>
  </si>
  <si>
    <t xml:space="preserve">  (기타유형자산국고보조금)</t>
  </si>
  <si>
    <t xml:space="preserve">  (기타유형자산감가상각누계액)</t>
  </si>
  <si>
    <t xml:space="preserve">  (기타유형자산사용권조정)</t>
  </si>
  <si>
    <t xml:space="preserve">  (기타유형자산감액손실누계액)</t>
  </si>
  <si>
    <t xml:space="preserve">  건설중인자산</t>
  </si>
  <si>
    <t xml:space="preserve">  (건설중인자산공사부담금)</t>
  </si>
  <si>
    <t xml:space="preserve">  (건설중인자산국고보조금)</t>
  </si>
  <si>
    <t xml:space="preserve">  (건설중인자산사용권조정)</t>
  </si>
  <si>
    <t xml:space="preserve">  (건설중인자산감액손실누계액)</t>
  </si>
  <si>
    <t xml:space="preserve"> 무형자산(계)</t>
  </si>
  <si>
    <t xml:space="preserve"> (상각누계액)</t>
  </si>
  <si>
    <t xml:space="preserve"> (감액손실누계액)</t>
  </si>
  <si>
    <t xml:space="preserve"> (국고보조금)</t>
  </si>
  <si>
    <t xml:space="preserve">  영업권</t>
  </si>
  <si>
    <t xml:space="preserve">  (영업권상각누계액)</t>
  </si>
  <si>
    <t xml:space="preserve">  (영업권감액손실누계액)</t>
  </si>
  <si>
    <t xml:space="preserve">  (영업권국고보조금)</t>
  </si>
  <si>
    <t xml:space="preserve">  부의영업권(-)</t>
  </si>
  <si>
    <t xml:space="preserve">  라이선스와프랜차이즈</t>
  </si>
  <si>
    <t xml:space="preserve">  (라이선스와프랜차이즈상각누계액)</t>
  </si>
  <si>
    <t xml:space="preserve">  (라이선스와프랜차이즈감액손실누계액)</t>
  </si>
  <si>
    <t xml:space="preserve">  (라이선스와프랜차이즈국고보조금)</t>
  </si>
  <si>
    <t xml:space="preserve">  산업재산권</t>
  </si>
  <si>
    <t xml:space="preserve">  (산업재산권상각누계액)</t>
  </si>
  <si>
    <t xml:space="preserve">  (산업재산권감액손실누계액)</t>
  </si>
  <si>
    <t xml:space="preserve">  (산업재산권국고보조금)</t>
  </si>
  <si>
    <t xml:space="preserve">  저작권</t>
  </si>
  <si>
    <t xml:space="preserve">  (저작권상각누계액)</t>
  </si>
  <si>
    <t xml:space="preserve">  (저작권감액손실누계액)</t>
  </si>
  <si>
    <t xml:space="preserve">  (저작권국고보조금)</t>
  </si>
  <si>
    <t xml:space="preserve">  광업권</t>
  </si>
  <si>
    <t xml:space="preserve">  (광업권상각누계액)</t>
  </si>
  <si>
    <t xml:space="preserve">  (광업권감액손실누계액)</t>
  </si>
  <si>
    <t xml:space="preserve">  (광업권국고보조금)</t>
  </si>
  <si>
    <t xml:space="preserve">  임차권리금</t>
  </si>
  <si>
    <t xml:space="preserve">  (임차권리금상각누계액)</t>
  </si>
  <si>
    <t xml:space="preserve">  (임차권리금감액손실누계액)</t>
  </si>
  <si>
    <t xml:space="preserve">  (임차권리금국고보조금)</t>
  </si>
  <si>
    <t xml:space="preserve">  어업권</t>
  </si>
  <si>
    <t xml:space="preserve">  (어업권상각누계액)</t>
  </si>
  <si>
    <t xml:space="preserve">  (어업권감액손실누계액)</t>
  </si>
  <si>
    <t xml:space="preserve">  (어업권국고보조금)</t>
  </si>
  <si>
    <t xml:space="preserve">  차지권</t>
  </si>
  <si>
    <t xml:space="preserve">  (차지권상각누계액)</t>
  </si>
  <si>
    <t xml:space="preserve">  (차지권감액손실누계액)</t>
  </si>
  <si>
    <t xml:space="preserve">  (차지권국고보조금)</t>
  </si>
  <si>
    <t xml:space="preserve">  전용시설이용권</t>
  </si>
  <si>
    <t xml:space="preserve">  (전용시설이용권상각누계액)</t>
  </si>
  <si>
    <t xml:space="preserve">  (전용시설이용권감액손실누계액)</t>
  </si>
  <si>
    <t xml:space="preserve">  (전용시설이용권국고보조금)</t>
  </si>
  <si>
    <t xml:space="preserve">  창업비</t>
  </si>
  <si>
    <t xml:space="preserve">  (창업비상각누계액)</t>
  </si>
  <si>
    <t xml:space="preserve">  (창업비감액손실누계액)</t>
  </si>
  <si>
    <t xml:space="preserve">  (창업비국고보조금)</t>
  </si>
  <si>
    <t xml:space="preserve">  개발비</t>
  </si>
  <si>
    <t xml:space="preserve">  (개발비상각누계액)</t>
  </si>
  <si>
    <t xml:space="preserve">  (개발비감액손실누계액)</t>
  </si>
  <si>
    <t xml:space="preserve">  (개발비국고보조금)</t>
  </si>
  <si>
    <t xml:space="preserve">  소프트웨어</t>
  </si>
  <si>
    <t xml:space="preserve">  (소프트웨어상각누계액)</t>
  </si>
  <si>
    <t xml:space="preserve">  (소프트웨어감액손실누계액)</t>
  </si>
  <si>
    <t xml:space="preserve">  (소프트웨어국고보조금)</t>
  </si>
  <si>
    <t xml:space="preserve">  기타무형자산</t>
  </si>
  <si>
    <t xml:space="preserve">  (기타무형자산상각누계액)</t>
  </si>
  <si>
    <t xml:space="preserve">  (기타무형자산감액손실누계액)</t>
  </si>
  <si>
    <t xml:space="preserve">  (기타무형자산국고보조금)</t>
  </si>
  <si>
    <t xml:space="preserve"> 기타비유동자산(계)</t>
  </si>
  <si>
    <t xml:space="preserve"> (기타비유동자산대손충당금)</t>
  </si>
  <si>
    <t xml:space="preserve"> (기타비유동자산현재가치할인차금)</t>
  </si>
  <si>
    <t xml:space="preserve">  (보증금대손충당금)</t>
  </si>
  <si>
    <t xml:space="preserve">   기타금융리스채권</t>
  </si>
  <si>
    <t xml:space="preserve">   (기타금융리스채권대손충당금)</t>
  </si>
  <si>
    <t xml:space="preserve">   (기타금융리스채권현재가치할인차금)</t>
  </si>
  <si>
    <t xml:space="preserve">  장기매출채권</t>
  </si>
  <si>
    <t xml:space="preserve">  (장기매출채권대손충당금)</t>
  </si>
  <si>
    <t xml:space="preserve">  (장기매출채권현재가치할인차금)</t>
  </si>
  <si>
    <t xml:space="preserve">  (장기매출채권선물거래차)</t>
  </si>
  <si>
    <t xml:space="preserve">  출자전환채권</t>
  </si>
  <si>
    <t xml:space="preserve">  (출자전환채권대손충당금)</t>
  </si>
  <si>
    <t xml:space="preserve">  장기미수금</t>
  </si>
  <si>
    <t xml:space="preserve">  (장기미수금대손충당금)</t>
  </si>
  <si>
    <t xml:space="preserve">  (장기미수금현재가치할인차금)</t>
  </si>
  <si>
    <t xml:space="preserve">  (장기미수금선물거래차)</t>
  </si>
  <si>
    <t xml:space="preserve">  장기선급금</t>
  </si>
  <si>
    <t xml:space="preserve">  (장기선급금대손충당금)</t>
  </si>
  <si>
    <t xml:space="preserve">  (장기선급금현재가치할인차금)</t>
  </si>
  <si>
    <t xml:space="preserve">  장기선급비용</t>
  </si>
  <si>
    <t xml:space="preserve">  (장기선급비용대손충당금)</t>
  </si>
  <si>
    <t xml:space="preserve">  부도어음</t>
  </si>
  <si>
    <t xml:space="preserve">  (부도어음대손충당금)</t>
  </si>
  <si>
    <t xml:space="preserve">  퇴직관련예치금</t>
  </si>
  <si>
    <t xml:space="preserve">  운휴자산</t>
  </si>
  <si>
    <t xml:space="preserve">  (운휴자산공사부담금)</t>
  </si>
  <si>
    <t xml:space="preserve">  (운휴자산국고보조금)</t>
  </si>
  <si>
    <t xml:space="preserve">  (운휴자산감가상각누계액)</t>
  </si>
  <si>
    <t xml:space="preserve">  (운휴자산사용권조정)</t>
  </si>
  <si>
    <t xml:space="preserve">  (운휴자산감액손실누계액)</t>
  </si>
  <si>
    <t xml:space="preserve">  회원권</t>
  </si>
  <si>
    <t xml:space="preserve">  기타비유동자산</t>
  </si>
  <si>
    <t xml:space="preserve">  (기타대손충당금)</t>
  </si>
  <si>
    <t xml:space="preserve">  (기타현재가치할인차금)</t>
  </si>
  <si>
    <t xml:space="preserve"> 이연자산(계)</t>
  </si>
  <si>
    <t xml:space="preserve">  개업비</t>
  </si>
  <si>
    <t xml:space="preserve">  신주발행비</t>
  </si>
  <si>
    <t xml:space="preserve">  사채발행비</t>
  </si>
  <si>
    <t xml:space="preserve">  연구개발비</t>
  </si>
  <si>
    <t xml:space="preserve">  환율조정차</t>
  </si>
  <si>
    <t xml:space="preserve">  기타이연자산</t>
  </si>
  <si>
    <t xml:space="preserve"> 유동부채(계)</t>
  </si>
  <si>
    <t xml:space="preserve">  매입채무</t>
  </si>
  <si>
    <t xml:space="preserve">  (매입채무현재가치할인차금)</t>
  </si>
  <si>
    <t xml:space="preserve">  [특수관계자매입채무]</t>
  </si>
  <si>
    <t xml:space="preserve">   외화매입채무</t>
  </si>
  <si>
    <t xml:space="preserve">   원화매입채무</t>
  </si>
  <si>
    <t xml:space="preserve">   기타매입채무</t>
  </si>
  <si>
    <t xml:space="preserve">  단기사채(계)</t>
  </si>
  <si>
    <t xml:space="preserve">  (사채할증발행차금)</t>
  </si>
  <si>
    <t xml:space="preserve">  (사채할인발행차금)</t>
  </si>
  <si>
    <t xml:space="preserve">  단기차입금</t>
  </si>
  <si>
    <t xml:space="preserve">   당좌차월</t>
  </si>
  <si>
    <t xml:space="preserve">   외화단기차입금</t>
  </si>
  <si>
    <t xml:space="preserve">   특수관계자단기차입금</t>
  </si>
  <si>
    <t xml:space="preserve">   어음차입금</t>
  </si>
  <si>
    <t xml:space="preserve">   주주,임원,종업원단기차입금</t>
  </si>
  <si>
    <t xml:space="preserve">   기타단기차입금</t>
  </si>
  <si>
    <t xml:space="preserve">  미지급금</t>
  </si>
  <si>
    <t xml:space="preserve">  (미지급금현재가치할인차금)</t>
  </si>
  <si>
    <t xml:space="preserve">   공사미지급금</t>
  </si>
  <si>
    <t xml:space="preserve">   영업(대행)미지급금</t>
  </si>
  <si>
    <t xml:space="preserve">   어음미지급금</t>
  </si>
  <si>
    <t xml:space="preserve">   미지급배당금</t>
  </si>
  <si>
    <t xml:space="preserve">   미지급법인세</t>
  </si>
  <si>
    <t xml:space="preserve">   미지급관세</t>
  </si>
  <si>
    <t xml:space="preserve">   미지급부가세</t>
  </si>
  <si>
    <t xml:space="preserve">   기타미지급금</t>
  </si>
  <si>
    <t xml:space="preserve">  선수금</t>
  </si>
  <si>
    <t xml:space="preserve">  (상품권할인액)</t>
  </si>
  <si>
    <t xml:space="preserve">   공사선수금</t>
  </si>
  <si>
    <t xml:space="preserve">   분양선수금</t>
  </si>
  <si>
    <t xml:space="preserve">   임대선수금</t>
  </si>
  <si>
    <t xml:space="preserve">   상품권선수금</t>
  </si>
  <si>
    <t xml:space="preserve">   기타선수금</t>
  </si>
  <si>
    <t xml:space="preserve">  예수금</t>
  </si>
  <si>
    <t xml:space="preserve">   제세예수금</t>
  </si>
  <si>
    <t xml:space="preserve">   부가세예수금</t>
  </si>
  <si>
    <t xml:space="preserve">   예수보증금</t>
  </si>
  <si>
    <t xml:space="preserve">   수탁계정</t>
  </si>
  <si>
    <t xml:space="preserve">   기타예수금</t>
  </si>
  <si>
    <t xml:space="preserve">   수입보증금</t>
  </si>
  <si>
    <t xml:space="preserve">   임대보증금</t>
  </si>
  <si>
    <t xml:space="preserve">   기타보증금</t>
  </si>
  <si>
    <t xml:space="preserve">  미지급비용</t>
  </si>
  <si>
    <t xml:space="preserve">  유동화채무</t>
  </si>
  <si>
    <t xml:space="preserve">  유동성장기부채</t>
  </si>
  <si>
    <t xml:space="preserve">  (유동성장기부채전환권조정)</t>
  </si>
  <si>
    <t xml:space="preserve">  (유동성장기부채신주인수권조정)</t>
  </si>
  <si>
    <t xml:space="preserve">  (유동성장기부채장기미지급이자)</t>
  </si>
  <si>
    <t xml:space="preserve">  (유동성장기부채할증발행차금)</t>
  </si>
  <si>
    <t xml:space="preserve">  (유동성장기부채할인발행차금)</t>
  </si>
  <si>
    <t xml:space="preserve">  (유동성장기부채상환할증금)</t>
  </si>
  <si>
    <t xml:space="preserve">  (유동성장기부채현재가치할인차금)</t>
  </si>
  <si>
    <t xml:space="preserve">   유동성장기차입금</t>
  </si>
  <si>
    <t xml:space="preserve">   유동성외화장기차입금</t>
  </si>
  <si>
    <t xml:space="preserve">   유동성사채</t>
  </si>
  <si>
    <t xml:space="preserve">   (전환권조정)</t>
  </si>
  <si>
    <t xml:space="preserve">   (신주인수권조정)</t>
  </si>
  <si>
    <t xml:space="preserve">   (장기미지급이자)</t>
  </si>
  <si>
    <t xml:space="preserve">   (유동성사채할증발행차금)</t>
  </si>
  <si>
    <t xml:space="preserve">   (유동성사채할인발행차금)</t>
  </si>
  <si>
    <t xml:space="preserve">   (유동성사채상환할증금)</t>
  </si>
  <si>
    <t xml:space="preserve">   (유동성사채현재가치할인차금)</t>
  </si>
  <si>
    <t xml:space="preserve">   유동성금융리스부채장기미지급금선수금</t>
  </si>
  <si>
    <t xml:space="preserve">   (유동성금융리스부채)</t>
  </si>
  <si>
    <t xml:space="preserve">   기타유동성장기부채</t>
  </si>
  <si>
    <t xml:space="preserve">  선수수익</t>
  </si>
  <si>
    <t xml:space="preserve">  단기부채성충당부채</t>
  </si>
  <si>
    <t xml:space="preserve">   공사손실충당부채</t>
  </si>
  <si>
    <t xml:space="preserve">   반품충당부채</t>
  </si>
  <si>
    <t xml:space="preserve">   하자보수충당부채</t>
  </si>
  <si>
    <t xml:space="preserve">   복구충당부채</t>
  </si>
  <si>
    <t xml:space="preserve">   보증손실충당부채</t>
  </si>
  <si>
    <t xml:space="preserve">   판매보증충당부채</t>
  </si>
  <si>
    <t xml:space="preserve">   기타단기부채성충당부채</t>
  </si>
  <si>
    <t xml:space="preserve">  이연법인세부채</t>
  </si>
  <si>
    <t xml:space="preserve">  가수금</t>
  </si>
  <si>
    <t xml:space="preserve">    매도상품옵션</t>
  </si>
  <si>
    <t xml:space="preserve">    매도통화옵션</t>
  </si>
  <si>
    <t xml:space="preserve">    매도이자율옵션</t>
  </si>
  <si>
    <t xml:space="preserve">    매도주가지수옵션</t>
  </si>
  <si>
    <t xml:space="preserve">    매도주식옵션</t>
  </si>
  <si>
    <t xml:space="preserve">    매도기타옵션</t>
  </si>
  <si>
    <t xml:space="preserve">  기타유동부채</t>
  </si>
  <si>
    <t xml:space="preserve"> 비유동부채(계)</t>
  </si>
  <si>
    <t xml:space="preserve">  장기사채(계)</t>
  </si>
  <si>
    <t xml:space="preserve">  (전환권조정계)</t>
  </si>
  <si>
    <t xml:space="preserve">  (신주인수권조정계)</t>
  </si>
  <si>
    <t xml:space="preserve">  (장기미지급이자계)</t>
  </si>
  <si>
    <t xml:space="preserve">  (사채할증발행차금계)</t>
  </si>
  <si>
    <t xml:space="preserve">  (사채할인발행차금계)</t>
  </si>
  <si>
    <t xml:space="preserve">  (사채상환할증금계)</t>
  </si>
  <si>
    <t xml:space="preserve">   사채</t>
  </si>
  <si>
    <t xml:space="preserve">   (사채할증발행차금)</t>
  </si>
  <si>
    <t xml:space="preserve">   (사채할인발행차금)</t>
  </si>
  <si>
    <t xml:space="preserve">   (사채상환할증금)</t>
  </si>
  <si>
    <t xml:space="preserve">   전환사채</t>
  </si>
  <si>
    <t xml:space="preserve">   (전환사채장기미지급이자)</t>
  </si>
  <si>
    <t xml:space="preserve">   (전환사채할증발행차금)</t>
  </si>
  <si>
    <t xml:space="preserve">   (전환사채할인발행차금)</t>
  </si>
  <si>
    <t xml:space="preserve">   (전환사채상환할증금)</t>
  </si>
  <si>
    <t xml:space="preserve">   신주인수권부사채</t>
  </si>
  <si>
    <t xml:space="preserve">   (신주인수권부사채장기미지급이자)</t>
  </si>
  <si>
    <t xml:space="preserve">   (신주인수권부사채할증발행차금)</t>
  </si>
  <si>
    <t xml:space="preserve">   (신주인수권부사채할인발행차금)</t>
  </si>
  <si>
    <t xml:space="preserve">   (신주인수권부사채상환할증금)</t>
  </si>
  <si>
    <t xml:space="preserve">   교환사채</t>
  </si>
  <si>
    <t xml:space="preserve">   (교환사채장기미지급이자)</t>
  </si>
  <si>
    <t xml:space="preserve">   (교환사채할증발행차금)</t>
  </si>
  <si>
    <t xml:space="preserve">   (교환사채상환할증금)</t>
  </si>
  <si>
    <t xml:space="preserve">   (교환사채할인발행차금)</t>
  </si>
  <si>
    <t xml:space="preserve">  장기차입금(계)</t>
  </si>
  <si>
    <t xml:space="preserve">  (장기차입금현재가치할인차금)</t>
  </si>
  <si>
    <t xml:space="preserve">  (장기차입금선물거래대)</t>
  </si>
  <si>
    <t xml:space="preserve">   장기차입금</t>
  </si>
  <si>
    <t xml:space="preserve">   외화장기차입금</t>
  </si>
  <si>
    <t xml:space="preserve">   차관</t>
  </si>
  <si>
    <t xml:space="preserve">   특수관계자장기차입금</t>
  </si>
  <si>
    <t xml:space="preserve">   주주,임원,종업원차입금</t>
  </si>
  <si>
    <t xml:space="preserve">   금융리스부채</t>
  </si>
  <si>
    <t xml:space="preserve">   국민주택기금차입금</t>
  </si>
  <si>
    <t xml:space="preserve">  금융리스부채</t>
  </si>
  <si>
    <t xml:space="preserve">  장기매입채무</t>
  </si>
  <si>
    <t xml:space="preserve">  (장기매입채무현재가치할인차금)</t>
  </si>
  <si>
    <t xml:space="preserve">  (장기매입채무선물거래대)</t>
  </si>
  <si>
    <t xml:space="preserve">  장기선수금</t>
  </si>
  <si>
    <t xml:space="preserve">  (장기선수금현재가치할인차금)</t>
  </si>
  <si>
    <t xml:space="preserve">  장기미지급금</t>
  </si>
  <si>
    <t xml:space="preserve">  (장기미지급금현재가치할인차금)</t>
  </si>
  <si>
    <t xml:space="preserve">   (금융리스부채현재가치할인차금)</t>
  </si>
  <si>
    <t xml:space="preserve">   기타장기미지급금</t>
  </si>
  <si>
    <t xml:space="preserve">   (기타장기미지급금현재가치할인차금)</t>
  </si>
  <si>
    <t xml:space="preserve">  장기미지급비용</t>
  </si>
  <si>
    <t xml:space="preserve">  (장기미지급비용현재가치할인차금)</t>
  </si>
  <si>
    <t xml:space="preserve">  장기부채성충당부채(계)</t>
  </si>
  <si>
    <t xml:space="preserve">   퇴직급여충당부채</t>
  </si>
  <si>
    <t xml:space="preserve">   (퇴직연금미지급금)</t>
  </si>
  <si>
    <t xml:space="preserve">   (퇴직연금운용자산)</t>
  </si>
  <si>
    <t xml:space="preserve">   (퇴직보험예치금)</t>
  </si>
  <si>
    <t xml:space="preserve">   (국민연금전환금)</t>
  </si>
  <si>
    <t xml:space="preserve">   단체퇴직급여충당부채</t>
  </si>
  <si>
    <t xml:space="preserve">   퇴직보험충당부채</t>
  </si>
  <si>
    <t xml:space="preserve">   기타부채성충당부채</t>
  </si>
  <si>
    <t xml:space="preserve">   표준임대보증금</t>
  </si>
  <si>
    <t xml:space="preserve">   (표준임대보증금현재가치할인차금)</t>
  </si>
  <si>
    <t xml:space="preserve">   전환임대보증금</t>
  </si>
  <si>
    <t xml:space="preserve">   (전환임대보증금현재가치할인차금)</t>
  </si>
  <si>
    <t xml:space="preserve">  정리및화의채무</t>
  </si>
  <si>
    <t xml:space="preserve">  (정리및화의채무현재가치할인차금)</t>
  </si>
  <si>
    <t xml:space="preserve">   장기차입금등정리및화의채무</t>
  </si>
  <si>
    <t xml:space="preserve">   (장차등정리화의채무현재가치할인차금)</t>
  </si>
  <si>
    <t xml:space="preserve">   기타정리및화의채무</t>
  </si>
  <si>
    <t xml:space="preserve">   (현재가치할인차금)</t>
  </si>
  <si>
    <t xml:space="preserve">  기타비유동부채</t>
  </si>
  <si>
    <t xml:space="preserve"> 이연부채(계)</t>
  </si>
  <si>
    <t xml:space="preserve">  환율조정대</t>
  </si>
  <si>
    <t xml:space="preserve">  해외사업환산이익</t>
  </si>
  <si>
    <t xml:space="preserve">  기타이연부채</t>
  </si>
  <si>
    <t xml:space="preserve"> 자본금</t>
  </si>
  <si>
    <t xml:space="preserve"> [수권주식수]</t>
  </si>
  <si>
    <t xml:space="preserve"> [1주의금액]</t>
  </si>
  <si>
    <t xml:space="preserve">  보통주자본금</t>
  </si>
  <si>
    <t xml:space="preserve">  [보통주발행주식수]</t>
  </si>
  <si>
    <t xml:space="preserve">  우선주자본금</t>
  </si>
  <si>
    <t xml:space="preserve">  [우선주발행주식수]</t>
  </si>
  <si>
    <t xml:space="preserve"> 자본잉여금</t>
  </si>
  <si>
    <t xml:space="preserve">  자본준비금</t>
  </si>
  <si>
    <t xml:space="preserve">   주식발행초과금</t>
  </si>
  <si>
    <t xml:space="preserve">   [주식발행초과금포함신주발행비]</t>
  </si>
  <si>
    <t xml:space="preserve">   감자차익</t>
  </si>
  <si>
    <t xml:space="preserve">   합병차익</t>
  </si>
  <si>
    <t xml:space="preserve">   기타자본잉여금</t>
  </si>
  <si>
    <t xml:space="preserve">    국고보조금</t>
  </si>
  <si>
    <t xml:space="preserve">    공사부담금</t>
  </si>
  <si>
    <t xml:space="preserve">    보험차익</t>
  </si>
  <si>
    <t xml:space="preserve">    자산수증이익</t>
  </si>
  <si>
    <t xml:space="preserve">    채무면제이익</t>
  </si>
  <si>
    <t xml:space="preserve">    자기주식처분이익</t>
  </si>
  <si>
    <t xml:space="preserve">    전환권대가</t>
  </si>
  <si>
    <t xml:space="preserve">    신주인수권대가</t>
  </si>
  <si>
    <t xml:space="preserve">    기타</t>
  </si>
  <si>
    <t xml:space="preserve">  재평가적립금</t>
  </si>
  <si>
    <t xml:space="preserve">  기타</t>
  </si>
  <si>
    <t xml:space="preserve"> 자본조정</t>
  </si>
  <si>
    <t xml:space="preserve">  주식할인발행차금(-)</t>
  </si>
  <si>
    <t xml:space="preserve">  [주식할인발행차금포함신주발행비]</t>
  </si>
  <si>
    <t xml:space="preserve">  배당건설이자(-)</t>
  </si>
  <si>
    <t xml:space="preserve">  자기주식(-)</t>
  </si>
  <si>
    <t xml:space="preserve">  [보통주자기주식수]</t>
  </si>
  <si>
    <t xml:space="preserve">  [우선주자기주식수]</t>
  </si>
  <si>
    <t xml:space="preserve">  감자차손(-)</t>
  </si>
  <si>
    <t xml:space="preserve">  자기주식처분손실(-)</t>
  </si>
  <si>
    <t xml:space="preserve">  전환권대가</t>
  </si>
  <si>
    <t xml:space="preserve">  신주인수권대가</t>
  </si>
  <si>
    <t xml:space="preserve">  미교부주식배당금</t>
  </si>
  <si>
    <t xml:space="preserve">  주식선택권</t>
  </si>
  <si>
    <t xml:space="preserve">  신주인수권(-)</t>
  </si>
  <si>
    <t xml:space="preserve">  파생상품평가손실(-)</t>
  </si>
  <si>
    <t xml:space="preserve">  파생상품평가이익</t>
  </si>
  <si>
    <t xml:space="preserve">  출자전환채무</t>
  </si>
  <si>
    <t xml:space="preserve">  신주청약증거금</t>
  </si>
  <si>
    <t xml:space="preserve">  미가득주식</t>
  </si>
  <si>
    <t xml:space="preserve"> 기타포괄손익누계액</t>
  </si>
  <si>
    <t xml:space="preserve">  해외사업환산손실(-)</t>
  </si>
  <si>
    <t xml:space="preserve">  투자증권평가손실(-)</t>
  </si>
  <si>
    <t xml:space="preserve">   매도가능증권평가손실(-)</t>
  </si>
  <si>
    <t xml:space="preserve">   만기보유증권평가손실(-)</t>
  </si>
  <si>
    <t xml:space="preserve">   부의지분법자본변동(-)</t>
  </si>
  <si>
    <t xml:space="preserve">   기타투자증권평가손실(-)</t>
  </si>
  <si>
    <t xml:space="preserve">  투자증권평가이익</t>
  </si>
  <si>
    <t xml:space="preserve">   매도가능증권평가이익</t>
  </si>
  <si>
    <t xml:space="preserve">   만기보유증권평가이익</t>
  </si>
  <si>
    <t xml:space="preserve">   지분법자본변동</t>
  </si>
  <si>
    <t xml:space="preserve">   기타투자증권평가이익</t>
  </si>
  <si>
    <t xml:space="preserve">  장기투자일임계약자산평가손실(-)</t>
  </si>
  <si>
    <t xml:space="preserve">  장기투자일임계약자산평가이익</t>
  </si>
  <si>
    <t xml:space="preserve">  외화환산손실</t>
  </si>
  <si>
    <t xml:space="preserve">  외화환산이익</t>
  </si>
  <si>
    <t xml:space="preserve">  현금흐름위험회피파생상품평가손실(-)</t>
  </si>
  <si>
    <t xml:space="preserve">  현금흐름위험회피파생상품평가이익</t>
  </si>
  <si>
    <t xml:space="preserve"> 이익잉여금</t>
  </si>
  <si>
    <t xml:space="preserve">  법정적립금,준비금</t>
  </si>
  <si>
    <t xml:space="preserve">   이익준비금</t>
  </si>
  <si>
    <t xml:space="preserve">   기업합리화적립금</t>
  </si>
  <si>
    <t xml:space="preserve">   재무구조개선적립금</t>
  </si>
  <si>
    <t xml:space="preserve">   기업발전적립금</t>
  </si>
  <si>
    <t xml:space="preserve">   기타법정적립금</t>
  </si>
  <si>
    <t xml:space="preserve">  임의적립금</t>
  </si>
  <si>
    <t xml:space="preserve">   해외시장개척준비금</t>
  </si>
  <si>
    <t xml:space="preserve">   수출손실준비금</t>
  </si>
  <si>
    <t xml:space="preserve">   가격변동준비금</t>
  </si>
  <si>
    <t xml:space="preserve">   기술개발준비금</t>
  </si>
  <si>
    <t xml:space="preserve">   자사주처분손실준비금</t>
  </si>
  <si>
    <t xml:space="preserve">   사업및시설확장적립금</t>
  </si>
  <si>
    <t xml:space="preserve">   사업손실준비금</t>
  </si>
  <si>
    <t xml:space="preserve">   기타임의적립금</t>
  </si>
  <si>
    <t xml:space="preserve">  미처분이익잉여금</t>
  </si>
  <si>
    <t xml:space="preserve">  [당기순이익]</t>
  </si>
  <si>
    <t>부채와자본총계</t>
  </si>
  <si>
    <t>[평균발행주식수]</t>
  </si>
  <si>
    <t>[희석평균발행주식수]</t>
  </si>
  <si>
    <t>손익계산서</t>
  </si>
  <si>
    <t xml:space="preserve"> 총매출액</t>
  </si>
  <si>
    <t xml:space="preserve">  [국내]</t>
  </si>
  <si>
    <t xml:space="preserve">  [수출]</t>
  </si>
  <si>
    <t xml:space="preserve">  [구분불명]</t>
  </si>
  <si>
    <t xml:space="preserve">  상품매출액</t>
  </si>
  <si>
    <t xml:space="preserve">   국내</t>
  </si>
  <si>
    <t xml:space="preserve">   수출</t>
  </si>
  <si>
    <t xml:space="preserve">   구분불명</t>
  </si>
  <si>
    <t xml:space="preserve">  제품매출액</t>
  </si>
  <si>
    <t xml:space="preserve">  [공사수입]</t>
  </si>
  <si>
    <t xml:space="preserve">  [분양수입]</t>
  </si>
  <si>
    <t xml:space="preserve">  [임대수입]</t>
  </si>
  <si>
    <t xml:space="preserve">  [용역수입]</t>
  </si>
  <si>
    <t xml:space="preserve">  [지분법이익]</t>
  </si>
  <si>
    <t xml:space="preserve">  [배당수익]</t>
  </si>
  <si>
    <t xml:space="preserve">  [로열티수입]</t>
  </si>
  <si>
    <t xml:space="preserve">  [이자수입]</t>
  </si>
  <si>
    <t xml:space="preserve">  [수수료수입]</t>
  </si>
  <si>
    <t xml:space="preserve">  [제품매출]</t>
  </si>
  <si>
    <t xml:space="preserve">  [기타수입]</t>
  </si>
  <si>
    <t xml:space="preserve">  상품제품매출액</t>
  </si>
  <si>
    <t xml:space="preserve">  기타매출액</t>
  </si>
  <si>
    <t xml:space="preserve"> 매출에누리와환입</t>
  </si>
  <si>
    <t xml:space="preserve"> 매출장려금등</t>
  </si>
  <si>
    <t xml:space="preserve"> 매출할인</t>
  </si>
  <si>
    <t xml:space="preserve"> 반품추정매출</t>
  </si>
  <si>
    <t xml:space="preserve"> 특정매입원가</t>
  </si>
  <si>
    <t xml:space="preserve"> 기타매출조정</t>
  </si>
  <si>
    <t>매출원가</t>
  </si>
  <si>
    <t xml:space="preserve"> 상품매출원가</t>
  </si>
  <si>
    <t xml:space="preserve">  기초재고</t>
  </si>
  <si>
    <t xml:space="preserve">  매입</t>
  </si>
  <si>
    <t xml:space="preserve">  타계정에서대체</t>
  </si>
  <si>
    <t xml:space="preserve">  관세환급금</t>
  </si>
  <si>
    <t xml:space="preserve">  타계정으로대체</t>
  </si>
  <si>
    <t xml:space="preserve">  기말재고</t>
  </si>
  <si>
    <t xml:space="preserve"> 제품매출원가</t>
  </si>
  <si>
    <t xml:space="preserve">  당기제품제조원가</t>
  </si>
  <si>
    <t xml:space="preserve"> [공사원가]</t>
  </si>
  <si>
    <t xml:space="preserve"> [분양원가]</t>
  </si>
  <si>
    <t xml:space="preserve"> [임대원가]</t>
  </si>
  <si>
    <t xml:space="preserve"> [용역원가]</t>
  </si>
  <si>
    <t xml:space="preserve"> [제품매출원가]</t>
  </si>
  <si>
    <t xml:space="preserve"> [이자비용]</t>
  </si>
  <si>
    <t xml:space="preserve"> [지분법손실]</t>
  </si>
  <si>
    <t xml:space="preserve"> [기타원가]</t>
  </si>
  <si>
    <t xml:space="preserve"> 상품제품매출원가</t>
  </si>
  <si>
    <t xml:space="preserve">  매입/제조</t>
  </si>
  <si>
    <t xml:space="preserve"> 기타매출원가</t>
  </si>
  <si>
    <t xml:space="preserve"> 재고자산평가손실</t>
  </si>
  <si>
    <t xml:space="preserve"> 반품추정매출원가</t>
  </si>
  <si>
    <t xml:space="preserve"> 매입할인</t>
  </si>
  <si>
    <t xml:space="preserve"> 매출원가조정</t>
  </si>
  <si>
    <t>매출총이익(손실)</t>
  </si>
  <si>
    <t>판매비와관리비</t>
  </si>
  <si>
    <t xml:space="preserve"> 인건비</t>
  </si>
  <si>
    <t xml:space="preserve">  임원급여</t>
  </si>
  <si>
    <t xml:space="preserve">  급료와임금</t>
  </si>
  <si>
    <t xml:space="preserve">  제수당</t>
  </si>
  <si>
    <t xml:space="preserve">  상여금</t>
  </si>
  <si>
    <t xml:space="preserve">  퇴직급여충당금전입액</t>
  </si>
  <si>
    <t xml:space="preserve">  퇴직금</t>
  </si>
  <si>
    <t xml:space="preserve">  복리후생비</t>
  </si>
  <si>
    <t xml:space="preserve">  주식보상비용</t>
  </si>
  <si>
    <t xml:space="preserve">  기타인건비</t>
  </si>
  <si>
    <t xml:space="preserve"> 일반관리비</t>
  </si>
  <si>
    <t xml:space="preserve">  여비교통비</t>
  </si>
  <si>
    <t xml:space="preserve">  통신비</t>
  </si>
  <si>
    <t xml:space="preserve">  수도광열비</t>
  </si>
  <si>
    <t xml:space="preserve">  세금과공과</t>
  </si>
  <si>
    <t xml:space="preserve">  임차료비용</t>
  </si>
  <si>
    <t xml:space="preserve">  감가상각비</t>
  </si>
  <si>
    <t xml:space="preserve">  수선비</t>
  </si>
  <si>
    <t xml:space="preserve">  보험료</t>
  </si>
  <si>
    <t xml:space="preserve">  도서구입비</t>
  </si>
  <si>
    <t xml:space="preserve">  소모품비</t>
  </si>
  <si>
    <t xml:space="preserve">  도서인쇄비</t>
  </si>
  <si>
    <t xml:space="preserve">  차량유지비</t>
  </si>
  <si>
    <t xml:space="preserve">  교육훈련비</t>
  </si>
  <si>
    <t xml:space="preserve">  수수료비용</t>
  </si>
  <si>
    <t xml:space="preserve">  리스료</t>
  </si>
  <si>
    <t xml:space="preserve">  전산처리비</t>
  </si>
  <si>
    <t xml:space="preserve">  하자보수비</t>
  </si>
  <si>
    <t xml:space="preserve">  기타관리비</t>
  </si>
  <si>
    <t xml:space="preserve"> 판매비</t>
  </si>
  <si>
    <t xml:space="preserve">  접대비</t>
  </si>
  <si>
    <t xml:space="preserve">  광고선전비</t>
  </si>
  <si>
    <t xml:space="preserve">  보관료</t>
  </si>
  <si>
    <t xml:space="preserve">  견본비</t>
  </si>
  <si>
    <t xml:space="preserve">  포장비</t>
  </si>
  <si>
    <t xml:space="preserve">  운반비</t>
  </si>
  <si>
    <t xml:space="preserve">  판매수수료</t>
  </si>
  <si>
    <t xml:space="preserve">  판매촉진비</t>
  </si>
  <si>
    <t xml:space="preserve">  해외시장개척비</t>
  </si>
  <si>
    <t xml:space="preserve">  수출비용</t>
  </si>
  <si>
    <t xml:space="preserve">  A/S비</t>
  </si>
  <si>
    <t xml:space="preserve">  반품충당부채전입액</t>
  </si>
  <si>
    <t xml:space="preserve">  기타판매비</t>
  </si>
  <si>
    <t xml:space="preserve"> 기타판매비와관리비</t>
  </si>
  <si>
    <t xml:space="preserve">  연구비</t>
  </si>
  <si>
    <t xml:space="preserve">  경상연구개발비</t>
  </si>
  <si>
    <t xml:space="preserve">  경상개발비</t>
  </si>
  <si>
    <t xml:space="preserve">  로얄티</t>
  </si>
  <si>
    <t xml:space="preserve">  대손상각비</t>
  </si>
  <si>
    <t xml:space="preserve">  무형자산상각비</t>
  </si>
  <si>
    <t xml:space="preserve">   영업권상각</t>
  </si>
  <si>
    <t xml:space="preserve">   부의영업권환입(-)</t>
  </si>
  <si>
    <t xml:space="preserve">   라이선스와프랜차이즈상각</t>
  </si>
  <si>
    <t xml:space="preserve">   산업재산권상각</t>
  </si>
  <si>
    <t xml:space="preserve">   저작권상각</t>
  </si>
  <si>
    <t xml:space="preserve">   임차권리금상각</t>
  </si>
  <si>
    <t xml:space="preserve">   광업권상각</t>
  </si>
  <si>
    <t xml:space="preserve">   어업권상각</t>
  </si>
  <si>
    <t xml:space="preserve">   차지권상각</t>
  </si>
  <si>
    <t xml:space="preserve">   전용시설이용권상각</t>
  </si>
  <si>
    <t xml:space="preserve">   창업비상각</t>
  </si>
  <si>
    <t xml:space="preserve">   개발비상각</t>
  </si>
  <si>
    <t xml:space="preserve">   소프트웨어상각</t>
  </si>
  <si>
    <t xml:space="preserve">   기타무형자산상각</t>
  </si>
  <si>
    <t xml:space="preserve">  중간기간판매비와관리비조정</t>
  </si>
  <si>
    <t>영업이익(손실)</t>
  </si>
  <si>
    <t>영업외수익</t>
  </si>
  <si>
    <t xml:space="preserve"> 이자수익</t>
  </si>
  <si>
    <t xml:space="preserve"> 장단기투자증권이자수익</t>
  </si>
  <si>
    <t xml:space="preserve"> 배당금수익</t>
  </si>
  <si>
    <t xml:space="preserve"> 단기투자자산처분이익</t>
  </si>
  <si>
    <t xml:space="preserve"> 장기투자자산처분이익</t>
  </si>
  <si>
    <t xml:space="preserve"> 단기금융상품처분이익</t>
  </si>
  <si>
    <t xml:space="preserve"> 단기금융상품평가이익</t>
  </si>
  <si>
    <t xml:space="preserve"> 단기매매증권처분이익</t>
  </si>
  <si>
    <t xml:space="preserve"> 단기매매증권평가이익</t>
  </si>
  <si>
    <t xml:space="preserve"> 단기투자일임계약자산평가이익</t>
  </si>
  <si>
    <t xml:space="preserve"> 매출채권처분이익</t>
  </si>
  <si>
    <t xml:space="preserve"> 재고자산평가손실환입</t>
  </si>
  <si>
    <t xml:space="preserve"> 임대주택자산처분이익</t>
  </si>
  <si>
    <t xml:space="preserve"> 주식배당금수익</t>
  </si>
  <si>
    <t xml:space="preserve"> 신주인수권처분이익</t>
  </si>
  <si>
    <t xml:space="preserve"> 임대료수익</t>
  </si>
  <si>
    <t xml:space="preserve"> 수수료수익</t>
  </si>
  <si>
    <t xml:space="preserve"> 원가차익</t>
  </si>
  <si>
    <t xml:space="preserve"> 보험차익</t>
  </si>
  <si>
    <t xml:space="preserve"> 외환차익</t>
  </si>
  <si>
    <t xml:space="preserve"> 외화환산이익</t>
  </si>
  <si>
    <t xml:space="preserve"> 파생상품거래이익</t>
  </si>
  <si>
    <t xml:space="preserve"> 파생상품거래대환입</t>
  </si>
  <si>
    <t xml:space="preserve"> 파생상품평가이익</t>
  </si>
  <si>
    <t xml:space="preserve"> 환율조정대환입</t>
  </si>
  <si>
    <t xml:space="preserve"> 대손충당금환입</t>
  </si>
  <si>
    <t xml:space="preserve"> 장단기투자증권평가충당금환입</t>
  </si>
  <si>
    <t xml:space="preserve"> 투자자산평가이익</t>
  </si>
  <si>
    <t xml:space="preserve"> 매도가능증권평가이익</t>
  </si>
  <si>
    <t xml:space="preserve"> 투자자산평가충당금환입</t>
  </si>
  <si>
    <t xml:space="preserve"> 투자자산처분이익</t>
  </si>
  <si>
    <t xml:space="preserve"> 매도가능증권처분이익</t>
  </si>
  <si>
    <t xml:space="preserve"> 만기보유증권처분이익</t>
  </si>
  <si>
    <t xml:space="preserve"> 지분법주식처분이익</t>
  </si>
  <si>
    <t xml:space="preserve"> 기타장단기투자증권처분이익</t>
  </si>
  <si>
    <t xml:space="preserve"> 기타장단기투자증권평가이익</t>
  </si>
  <si>
    <t xml:space="preserve"> 자전거래이익</t>
  </si>
  <si>
    <t xml:space="preserve"> 유,무형,리스자산처분이익</t>
  </si>
  <si>
    <t xml:space="preserve"> 공정가액조정이익</t>
  </si>
  <si>
    <t xml:space="preserve"> 상각채권추심이익</t>
  </si>
  <si>
    <t xml:space="preserve"> 사채상환이익</t>
  </si>
  <si>
    <t xml:space="preserve"> 지분법이익</t>
  </si>
  <si>
    <t xml:space="preserve"> 임대주택자산감액손실환입</t>
  </si>
  <si>
    <t xml:space="preserve"> 투자자산감액손실환입</t>
  </si>
  <si>
    <t xml:space="preserve"> 매도가능증권감액손실환입</t>
  </si>
  <si>
    <t xml:space="preserve"> 만기보유증권감액손실환입</t>
  </si>
  <si>
    <t xml:space="preserve"> 지분법주식감액손실환입</t>
  </si>
  <si>
    <t xml:space="preserve"> 유형자산감액손실환입</t>
  </si>
  <si>
    <t xml:space="preserve"> 유형자산평가이익</t>
  </si>
  <si>
    <t xml:space="preserve"> 무형자산감액손실환입</t>
  </si>
  <si>
    <t xml:space="preserve"> 기타자산감액손실환입</t>
  </si>
  <si>
    <t xml:space="preserve"> 주식보상비용환입</t>
  </si>
  <si>
    <t xml:space="preserve"> 법인세환급액</t>
  </si>
  <si>
    <t xml:space="preserve"> 전환사채전환이익</t>
  </si>
  <si>
    <t xml:space="preserve"> 중간기간오류이익</t>
  </si>
  <si>
    <t xml:space="preserve"> 중간기간영업외수익조정</t>
  </si>
  <si>
    <t xml:space="preserve"> 전기오류수정이익</t>
  </si>
  <si>
    <t xml:space="preserve"> 복구충당부채환입액</t>
  </si>
  <si>
    <t xml:space="preserve"> 복구공사이익</t>
  </si>
  <si>
    <t xml:space="preserve"> 유동화수익</t>
  </si>
  <si>
    <t xml:space="preserve"> 자산수증이익</t>
  </si>
  <si>
    <t xml:space="preserve"> 채무면제이익</t>
  </si>
  <si>
    <t xml:space="preserve"> 해외사업환산이익환입</t>
  </si>
  <si>
    <t xml:space="preserve"> 기타영업외수익</t>
  </si>
  <si>
    <t>영업외비용</t>
  </si>
  <si>
    <t xml:space="preserve"> 이자비용</t>
  </si>
  <si>
    <t xml:space="preserve"> 사채이자</t>
  </si>
  <si>
    <t xml:space="preserve"> 단기투자자산처분손실</t>
  </si>
  <si>
    <t xml:space="preserve"> 장기투자자산처분손실</t>
  </si>
  <si>
    <t xml:space="preserve"> 단기금융상품처분손실</t>
  </si>
  <si>
    <t xml:space="preserve"> 단기매매증권처분손실</t>
  </si>
  <si>
    <t xml:space="preserve"> 지분법주식처분손실</t>
  </si>
  <si>
    <t xml:space="preserve"> 기타장단기투자증권처분손실</t>
  </si>
  <si>
    <t xml:space="preserve"> 매출채권처분손실</t>
  </si>
  <si>
    <t xml:space="preserve"> 임대주택자산처분손실</t>
  </si>
  <si>
    <t xml:space="preserve"> 신주인수권처분손실</t>
  </si>
  <si>
    <t xml:space="preserve"> 기부금</t>
  </si>
  <si>
    <t xml:space="preserve"> 외환차손</t>
  </si>
  <si>
    <t xml:space="preserve"> 파생상품거래손실</t>
  </si>
  <si>
    <t xml:space="preserve"> 파생상품거래차상각</t>
  </si>
  <si>
    <t xml:space="preserve"> 파생상품평가손실</t>
  </si>
  <si>
    <t xml:space="preserve"> 자산평가손실</t>
  </si>
  <si>
    <t xml:space="preserve">  단기금융상품평가손실</t>
  </si>
  <si>
    <t xml:space="preserve">  재고자산평가손실</t>
  </si>
  <si>
    <t xml:space="preserve">  재고자산감모손실</t>
  </si>
  <si>
    <t xml:space="preserve">  단기매매증권평가손실</t>
  </si>
  <si>
    <t xml:space="preserve">  단기투자일임계약자산평가손실</t>
  </si>
  <si>
    <t xml:space="preserve">  투자자산평가손실</t>
  </si>
  <si>
    <t xml:space="preserve">  매도가능증권평가손실</t>
  </si>
  <si>
    <t xml:space="preserve">  유형자산평가손실</t>
  </si>
  <si>
    <t xml:space="preserve">  기타장단기투자증권평가손실</t>
  </si>
  <si>
    <t xml:space="preserve"> 외화환산손실</t>
  </si>
  <si>
    <t xml:space="preserve"> 수수료비용</t>
  </si>
  <si>
    <t xml:space="preserve"> 원가차손</t>
  </si>
  <si>
    <t xml:space="preserve"> 무형자산상각비</t>
  </si>
  <si>
    <t xml:space="preserve">  영업권상각</t>
  </si>
  <si>
    <t xml:space="preserve">  부의영업권환입(-)</t>
  </si>
  <si>
    <t xml:space="preserve">  라이선스와프랜차이즈상각</t>
  </si>
  <si>
    <t xml:space="preserve">  산업재산권상각</t>
  </si>
  <si>
    <t xml:space="preserve">  저작권상각</t>
  </si>
  <si>
    <t xml:space="preserve">  임차권리금상각</t>
  </si>
  <si>
    <t xml:space="preserve">  광업권상각</t>
  </si>
  <si>
    <t xml:space="preserve">  어업권상각</t>
  </si>
  <si>
    <t xml:space="preserve">  차지권상각</t>
  </si>
  <si>
    <t xml:space="preserve">  전용시설이용권상각</t>
  </si>
  <si>
    <t xml:space="preserve">  창업비상각</t>
  </si>
  <si>
    <t xml:space="preserve">  개발비상각</t>
  </si>
  <si>
    <t xml:space="preserve">  소프트웨어상각</t>
  </si>
  <si>
    <t xml:space="preserve">  기타무형자산상각</t>
  </si>
  <si>
    <t xml:space="preserve"> 이연자산상각</t>
  </si>
  <si>
    <t xml:space="preserve">  개업비상각</t>
  </si>
  <si>
    <t xml:space="preserve">  신주발행비상각</t>
  </si>
  <si>
    <t xml:space="preserve">  사채발행비상각</t>
  </si>
  <si>
    <t xml:space="preserve">  연구개발비상각</t>
  </si>
  <si>
    <t xml:space="preserve">  환율조정차상각</t>
  </si>
  <si>
    <t xml:space="preserve">  기타이연자산상각</t>
  </si>
  <si>
    <t xml:space="preserve"> 기타대손상각비</t>
  </si>
  <si>
    <t xml:space="preserve"> 감가상각비</t>
  </si>
  <si>
    <t xml:space="preserve"> 유,무형,리스자산처분손실</t>
  </si>
  <si>
    <t xml:space="preserve"> 투자자산처분손실</t>
  </si>
  <si>
    <t xml:space="preserve"> 매도가능증권처분손실</t>
  </si>
  <si>
    <t xml:space="preserve"> 만기보유증권처분손실</t>
  </si>
  <si>
    <t xml:space="preserve"> 자전거래손실</t>
  </si>
  <si>
    <t xml:space="preserve"> 공정가액조정손실</t>
  </si>
  <si>
    <t xml:space="preserve"> 임대주택자산감액손실</t>
  </si>
  <si>
    <t xml:space="preserve"> 투자자산감액손실</t>
  </si>
  <si>
    <t xml:space="preserve"> 매도가능증권감액손실</t>
  </si>
  <si>
    <t xml:space="preserve"> 만기보유증권감액손실</t>
  </si>
  <si>
    <t xml:space="preserve"> 지분법주식감액손실</t>
  </si>
  <si>
    <t xml:space="preserve"> 유형자산감액손실</t>
  </si>
  <si>
    <t xml:space="preserve"> 무형자산감액손실</t>
  </si>
  <si>
    <t xml:space="preserve"> 기타자산감액손실</t>
  </si>
  <si>
    <t xml:space="preserve"> 사채상환손실</t>
  </si>
  <si>
    <t xml:space="preserve"> 부채상환손실</t>
  </si>
  <si>
    <t xml:space="preserve"> 지분법손실</t>
  </si>
  <si>
    <t xml:space="preserve"> 법인세추납액</t>
  </si>
  <si>
    <t xml:space="preserve"> 전환사채전환손실</t>
  </si>
  <si>
    <t xml:space="preserve"> 중간기간오류손실</t>
  </si>
  <si>
    <t xml:space="preserve"> 중간기간영업외비용조정</t>
  </si>
  <si>
    <t xml:space="preserve"> 전기오류수정손실</t>
  </si>
  <si>
    <t xml:space="preserve"> 복구충당부채전입액</t>
  </si>
  <si>
    <t xml:space="preserve"> 복구공사손실</t>
  </si>
  <si>
    <t xml:space="preserve"> 재해손실</t>
  </si>
  <si>
    <t xml:space="preserve"> 특별상각</t>
  </si>
  <si>
    <t xml:space="preserve"> 해외사업환산손실상각</t>
  </si>
  <si>
    <t xml:space="preserve"> 기타영업외비용</t>
  </si>
  <si>
    <t>법인세비용차감전계속사업이익(손실)</t>
  </si>
  <si>
    <t>계속사업손익법인세비용(부의법인세비용)</t>
  </si>
  <si>
    <t>계속사업이익(손실)</t>
  </si>
  <si>
    <t>중단사업이익(손실)</t>
  </si>
  <si>
    <t>[중단사업매출액]</t>
  </si>
  <si>
    <t>[중단사업매출원가]</t>
  </si>
  <si>
    <t>[중단사업매출총이익(손실)]</t>
  </si>
  <si>
    <t>[중단사업판매비와관리비]</t>
  </si>
  <si>
    <t>[중단사업감가상각비]</t>
  </si>
  <si>
    <t>[중단사업영업이익(손실)]</t>
  </si>
  <si>
    <t>[중단사업영업외수익]</t>
  </si>
  <si>
    <t>[중단사업영업외비용]</t>
  </si>
  <si>
    <t>[중단사업법인세비용차감전순이익(손실)]</t>
  </si>
  <si>
    <t>[사업중단직접비용]</t>
  </si>
  <si>
    <t>[중단사업손상차손등]</t>
  </si>
  <si>
    <t>[중단사업손익법인세효과]</t>
  </si>
  <si>
    <t>당기순이익(손실)</t>
  </si>
  <si>
    <t>[포괄손익]</t>
  </si>
  <si>
    <t>기본주당계속사업손익</t>
  </si>
  <si>
    <t>기본주당순손익</t>
  </si>
  <si>
    <t>희석주당계속사업손익</t>
  </si>
  <si>
    <t>희석주당순손익</t>
  </si>
  <si>
    <t>현금흐름표</t>
  </si>
  <si>
    <t>영업활동으로인한현금흐름</t>
  </si>
  <si>
    <t xml:space="preserve"> 당기순이익(손실)</t>
  </si>
  <si>
    <t xml:space="preserve"> 현금유출없는비용등가산</t>
  </si>
  <si>
    <t xml:space="preserve">  유형,임대주택자산감가상각비</t>
  </si>
  <si>
    <t xml:space="preserve">   기타무형자산상각비</t>
  </si>
  <si>
    <t xml:space="preserve">  이연자산상각비</t>
  </si>
  <si>
    <t xml:space="preserve">  기타의대손상각비</t>
  </si>
  <si>
    <t xml:space="preserve">  퇴직급여</t>
  </si>
  <si>
    <t xml:space="preserve">  단기금융상품처분손실</t>
  </si>
  <si>
    <t xml:space="preserve">  단기투자자산처분손실</t>
  </si>
  <si>
    <t xml:space="preserve">  장기투자자산처분손실</t>
  </si>
  <si>
    <t xml:space="preserve">  단기매매증권처분손실</t>
  </si>
  <si>
    <t xml:space="preserve">  매도가능증권처분손실</t>
  </si>
  <si>
    <t xml:space="preserve">  만기보유증권처분손실</t>
  </si>
  <si>
    <t xml:space="preserve">  지분법주식처분손실</t>
  </si>
  <si>
    <t xml:space="preserve">  신주인수권처분손실</t>
  </si>
  <si>
    <t xml:space="preserve">  기타장단기투자증권처분손실</t>
  </si>
  <si>
    <t xml:space="preserve">  매출채권처분손실</t>
  </si>
  <si>
    <t xml:space="preserve">  재고자산처분손실</t>
  </si>
  <si>
    <t xml:space="preserve">  임대주택자산처분손실</t>
  </si>
  <si>
    <t xml:space="preserve">  투자자산처분손실</t>
  </si>
  <si>
    <t xml:space="preserve">  유,무형,리스자산처분손실</t>
  </si>
  <si>
    <t xml:space="preserve">  재고자산평가(감모)손실</t>
  </si>
  <si>
    <t xml:space="preserve">  임대주택자산감액손실</t>
  </si>
  <si>
    <t xml:space="preserve">  투자자산감액손실</t>
  </si>
  <si>
    <t xml:space="preserve">  매도가능증권감액손실</t>
  </si>
  <si>
    <t xml:space="preserve">  만기보유증권감액손실</t>
  </si>
  <si>
    <t xml:space="preserve">  지분법주식감액손실</t>
  </si>
  <si>
    <t xml:space="preserve">  유형자산감액손실</t>
  </si>
  <si>
    <t xml:space="preserve">  무형자산감액손실</t>
  </si>
  <si>
    <t xml:space="preserve">  기타자산감액손실</t>
  </si>
  <si>
    <t xml:space="preserve">  지분법손실</t>
  </si>
  <si>
    <t xml:space="preserve">  법인세비용</t>
  </si>
  <si>
    <t xml:space="preserve">  외환차손</t>
  </si>
  <si>
    <t xml:space="preserve">  부채상환손실</t>
  </si>
  <si>
    <t xml:space="preserve">  사채상환손실</t>
  </si>
  <si>
    <t xml:space="preserve">  사채이자</t>
  </si>
  <si>
    <t xml:space="preserve">  이자비용</t>
  </si>
  <si>
    <t xml:space="preserve">  전기오류수정이익</t>
  </si>
  <si>
    <t xml:space="preserve">  전기오류수정손실</t>
  </si>
  <si>
    <t xml:space="preserve">  장기미지급이자</t>
  </si>
  <si>
    <t xml:space="preserve">  전환사채전환손실</t>
  </si>
  <si>
    <t xml:space="preserve">  부채성충당부채전입액</t>
  </si>
  <si>
    <t xml:space="preserve">  파생상품거래손실</t>
  </si>
  <si>
    <t xml:space="preserve">  파생상품거래차상각</t>
  </si>
  <si>
    <t xml:space="preserve">  파생상품평가손실</t>
  </si>
  <si>
    <t xml:space="preserve">  중간기간오류손실</t>
  </si>
  <si>
    <t xml:space="preserve">  중간기간영업외비용조정</t>
  </si>
  <si>
    <t xml:space="preserve">  자전거래손실</t>
  </si>
  <si>
    <t xml:space="preserve">  공정가액조정손실</t>
  </si>
  <si>
    <t xml:space="preserve">  복구공사손실</t>
  </si>
  <si>
    <t xml:space="preserve">  현금의유출이없는기타비용</t>
  </si>
  <si>
    <t xml:space="preserve"> 현금유입없는수익등차감</t>
  </si>
  <si>
    <t xml:space="preserve">  단기금융상품처분이익</t>
  </si>
  <si>
    <t xml:space="preserve">  단기투자자산처분이익</t>
  </si>
  <si>
    <t xml:space="preserve">  장기투자자산처분이익</t>
  </si>
  <si>
    <t xml:space="preserve">  단기매매증권처분이익</t>
  </si>
  <si>
    <t xml:space="preserve">  단기매매증권평가이익</t>
  </si>
  <si>
    <t xml:space="preserve">  매도가능증권평가이익</t>
  </si>
  <si>
    <t xml:space="preserve">  매도가능증권처분이익</t>
  </si>
  <si>
    <t xml:space="preserve">  만기보유증권처분이익</t>
  </si>
  <si>
    <t xml:space="preserve">  지분법주식처분이익</t>
  </si>
  <si>
    <t xml:space="preserve">  신주인수권처분이익</t>
  </si>
  <si>
    <t xml:space="preserve">  기타장단기투자증권처분이익</t>
  </si>
  <si>
    <t xml:space="preserve">  매출채권처분이익</t>
  </si>
  <si>
    <t xml:space="preserve">  재고자산처분이익</t>
  </si>
  <si>
    <t xml:space="preserve">  임대주택자산처분이익</t>
  </si>
  <si>
    <t xml:space="preserve">  투자자산처분이익</t>
  </si>
  <si>
    <t xml:space="preserve">  유,무형,리스자산처분이익</t>
  </si>
  <si>
    <t xml:space="preserve">  단기금융상품평가이익</t>
  </si>
  <si>
    <t xml:space="preserve">  기타장단기투자증권평가이익</t>
  </si>
  <si>
    <t xml:space="preserve">  단기투자일임계약자산평가이익</t>
  </si>
  <si>
    <t xml:space="preserve">  투자자산평가이익</t>
  </si>
  <si>
    <t xml:space="preserve">  임대주택자산감액손실환입</t>
  </si>
  <si>
    <t xml:space="preserve">  투자자산감액손실환입</t>
  </si>
  <si>
    <t xml:space="preserve">  매도가능증권감액손실환입</t>
  </si>
  <si>
    <t xml:space="preserve">  만기보유증권감액손실환입</t>
  </si>
  <si>
    <t xml:space="preserve">  지분법주식감액손실환입</t>
  </si>
  <si>
    <t xml:space="preserve">  유형자산감액손실환입</t>
  </si>
  <si>
    <t xml:space="preserve">  유형자산평가이익</t>
  </si>
  <si>
    <t xml:space="preserve">  무형자산감액손실환입</t>
  </si>
  <si>
    <t xml:space="preserve">  기타자산감액손실환입</t>
  </si>
  <si>
    <t xml:space="preserve">  지분법이익</t>
  </si>
  <si>
    <t xml:space="preserve">  외환차익</t>
  </si>
  <si>
    <t xml:space="preserve">  부채상환이익</t>
  </si>
  <si>
    <t xml:space="preserve">  대손충당금환입</t>
  </si>
  <si>
    <t xml:space="preserve">  투자자산평가충당금환입</t>
  </si>
  <si>
    <t xml:space="preserve">  이연부채환입</t>
  </si>
  <si>
    <t xml:space="preserve">  이자수익</t>
  </si>
  <si>
    <t xml:space="preserve">  주식보상비용환입</t>
  </si>
  <si>
    <t xml:space="preserve">  채무면제이익</t>
  </si>
  <si>
    <t xml:space="preserve">  배당금수익</t>
  </si>
  <si>
    <t xml:space="preserve">  법인세비용의환급</t>
  </si>
  <si>
    <t xml:space="preserve">  전환사채전환이익</t>
  </si>
  <si>
    <t xml:space="preserve">  부채성충당금환입액</t>
  </si>
  <si>
    <t xml:space="preserve">  파생상품거래이익</t>
  </si>
  <si>
    <t xml:space="preserve">  파생상품거래대환입</t>
  </si>
  <si>
    <t xml:space="preserve">  중간기간오류이익</t>
  </si>
  <si>
    <t xml:space="preserve">  중간기간영업외수익조정</t>
  </si>
  <si>
    <t xml:space="preserve">  자전거래이익</t>
  </si>
  <si>
    <t xml:space="preserve">  공정가액조정이익</t>
  </si>
  <si>
    <t xml:space="preserve">  재고자산평가손실충당금환입</t>
  </si>
  <si>
    <t xml:space="preserve">  원가차익</t>
  </si>
  <si>
    <t xml:space="preserve">  환율조정대환입</t>
  </si>
  <si>
    <t xml:space="preserve">  상각채권추심이익</t>
  </si>
  <si>
    <t xml:space="preserve">  사채상환이익</t>
  </si>
  <si>
    <t xml:space="preserve">  복구충당부채환입</t>
  </si>
  <si>
    <t xml:space="preserve">  복구공사이익</t>
  </si>
  <si>
    <t xml:space="preserve">  자산수증이익</t>
  </si>
  <si>
    <t xml:space="preserve">  해외사업환산이익환입</t>
  </si>
  <si>
    <t xml:space="preserve">  현금의유입이없는기타수익</t>
  </si>
  <si>
    <t xml:space="preserve"> 영업활동관련자산부채변동</t>
  </si>
  <si>
    <t xml:space="preserve">  매출채권의감소(증가)</t>
  </si>
  <si>
    <t xml:space="preserve">  장기매출채권의감소(증가)</t>
  </si>
  <si>
    <t xml:space="preserve">  재고자산의감소(증가)</t>
  </si>
  <si>
    <t xml:space="preserve">  선급금의감소(증가)</t>
  </si>
  <si>
    <t xml:space="preserve">  선급법인세의감소(증가)</t>
  </si>
  <si>
    <t xml:space="preserve">  선급비용의감소(증가)</t>
  </si>
  <si>
    <t xml:space="preserve">  장기선급비용의감소(증가)</t>
  </si>
  <si>
    <t xml:space="preserve">  미수금의감소(증가)</t>
  </si>
  <si>
    <t xml:space="preserve">  미수수익의감소(증가)</t>
  </si>
  <si>
    <t xml:space="preserve">  부가세대급금의감소(증가)</t>
  </si>
  <si>
    <t xml:space="preserve">  단기금융상품의감소(증가)</t>
  </si>
  <si>
    <t xml:space="preserve">  단기투자자산의감소(증가)</t>
  </si>
  <si>
    <t xml:space="preserve">  장기투자자산의감소(증가)</t>
  </si>
  <si>
    <t xml:space="preserve">  기타유동자산의감소(증가</t>
  </si>
  <si>
    <t xml:space="preserve">  임대주택자산의감소(증가)</t>
  </si>
  <si>
    <t xml:space="preserve">  이연법인세자산감소(증가)</t>
  </si>
  <si>
    <t xml:space="preserve">  기타투자및비유동자산감소(증가)</t>
  </si>
  <si>
    <t xml:space="preserve">  (퇴직관련예치금감소(증가))</t>
  </si>
  <si>
    <t xml:space="preserve">  유,무형,리스자산의감소(증가)</t>
  </si>
  <si>
    <t xml:space="preserve">  이연자산의감소(증가)</t>
  </si>
  <si>
    <t xml:space="preserve">  매입채무의증가(감소)</t>
  </si>
  <si>
    <t xml:space="preserve">  선수금의증가(감소)</t>
  </si>
  <si>
    <t xml:space="preserve">  예수금의증가(감소)</t>
  </si>
  <si>
    <t xml:space="preserve">  부가세예수금의증가(감소)</t>
  </si>
  <si>
    <t xml:space="preserve">  미지급비용의증가(감소)</t>
  </si>
  <si>
    <t xml:space="preserve">  미지급금의증가(감소)</t>
  </si>
  <si>
    <t xml:space="preserve">  기타유동부채증가(감소)</t>
  </si>
  <si>
    <t xml:space="preserve">  국민연금전환금감소(증가</t>
  </si>
  <si>
    <t xml:space="preserve">  퇴직보험예치금의감소(증가)</t>
  </si>
  <si>
    <t xml:space="preserve">  퇴직금의지급</t>
  </si>
  <si>
    <t xml:space="preserve">  부채성충당부채지급</t>
  </si>
  <si>
    <t xml:space="preserve">  부채성충당부채의증가(감소)</t>
  </si>
  <si>
    <t xml:space="preserve">  이연법인세부채증가(감소)</t>
  </si>
  <si>
    <t xml:space="preserve">  비유동부채의증가(감소)</t>
  </si>
  <si>
    <t>영업활동으로인한현금흐름(직접법)</t>
  </si>
  <si>
    <t xml:space="preserve">  매출등수익활동으로부터의유입액</t>
  </si>
  <si>
    <t xml:space="preserve">  매입및종업원에대한유출액</t>
  </si>
  <si>
    <t xml:space="preserve">  이자수익유입액</t>
  </si>
  <si>
    <t xml:space="preserve">  배당금수익유입액</t>
  </si>
  <si>
    <t xml:space="preserve">  잡이익유입액</t>
  </si>
  <si>
    <t xml:space="preserve">  기타유입액</t>
  </si>
  <si>
    <t xml:space="preserve">  미지급법인세의지급액</t>
  </si>
  <si>
    <t xml:space="preserve">  이자비용유출액</t>
  </si>
  <si>
    <t xml:space="preserve">  잡손실유출액</t>
  </si>
  <si>
    <t xml:space="preserve">  기타유출액</t>
  </si>
  <si>
    <t>투자활동으로인한현금흐름</t>
  </si>
  <si>
    <t xml:space="preserve"> 투자활동으로인한현금유입</t>
  </si>
  <si>
    <t xml:space="preserve">  유동자산의감소</t>
  </si>
  <si>
    <t xml:space="preserve">   매출채권의감소</t>
  </si>
  <si>
    <t xml:space="preserve">   단기투자증권의처분</t>
  </si>
  <si>
    <t xml:space="preserve">   단기투자자산의감소</t>
  </si>
  <si>
    <t xml:space="preserve">   단기대여금의회수</t>
  </si>
  <si>
    <t xml:space="preserve">   미수금의회수</t>
  </si>
  <si>
    <t xml:space="preserve">   미수수익의회수</t>
  </si>
  <si>
    <t xml:space="preserve">   단기금융상품의회수</t>
  </si>
  <si>
    <t xml:space="preserve">   기타유동자산감소</t>
  </si>
  <si>
    <t xml:space="preserve">  임대주택자산의감소</t>
  </si>
  <si>
    <t xml:space="preserve">  투자자산및기타비유동자산의감소</t>
  </si>
  <si>
    <t xml:space="preserve">   장기금융상품의감소</t>
  </si>
  <si>
    <t xml:space="preserve">   장기성예금의감소</t>
  </si>
  <si>
    <t xml:space="preserve">   장기투자자산의감소</t>
  </si>
  <si>
    <t xml:space="preserve">   장기투자증권처분</t>
  </si>
  <si>
    <t xml:space="preserve">   지분법주식처분</t>
  </si>
  <si>
    <t xml:space="preserve">   출자금의회수</t>
  </si>
  <si>
    <t xml:space="preserve">   투자부동산의감소</t>
  </si>
  <si>
    <t xml:space="preserve">   장기대여금의회수</t>
  </si>
  <si>
    <t xml:space="preserve">   장기미수금의회수</t>
  </si>
  <si>
    <t xml:space="preserve">   특정현금예금감소</t>
  </si>
  <si>
    <t xml:space="preserve">   퇴직관련예치금감소</t>
  </si>
  <si>
    <t xml:space="preserve">   보증금의감소</t>
  </si>
  <si>
    <t xml:space="preserve">   부도어음의감소</t>
  </si>
  <si>
    <t xml:space="preserve">   장기성매출채권의감소</t>
  </si>
  <si>
    <t xml:space="preserve">   기타비유동자산의감소</t>
  </si>
  <si>
    <t xml:space="preserve">   기타투자자산감소</t>
  </si>
  <si>
    <t xml:space="preserve">  유,무형,리스자산의감소</t>
  </si>
  <si>
    <t xml:space="preserve">   토지의처분</t>
  </si>
  <si>
    <t xml:space="preserve">   건물구축물시설장치의처분</t>
  </si>
  <si>
    <t xml:space="preserve">   기계장치의처분</t>
  </si>
  <si>
    <t xml:space="preserve">   공구,기구,비품처분</t>
  </si>
  <si>
    <t xml:space="preserve">   차량운반구처분</t>
  </si>
  <si>
    <t xml:space="preserve">   건설중인자산의감소</t>
  </si>
  <si>
    <t xml:space="preserve">   무형자산감소</t>
  </si>
  <si>
    <t xml:space="preserve">    개발비감소</t>
  </si>
  <si>
    <t xml:space="preserve">    기타무형자산감소</t>
  </si>
  <si>
    <t xml:space="preserve">   기타유형,리스자산처분</t>
  </si>
  <si>
    <t xml:space="preserve">  이연자산의감소</t>
  </si>
  <si>
    <t xml:space="preserve">  유동부채의증가</t>
  </si>
  <si>
    <t xml:space="preserve">  비유동부채의증가</t>
  </si>
  <si>
    <t xml:space="preserve">  파생상품의처분</t>
  </si>
  <si>
    <t xml:space="preserve">  국고보조금의증가</t>
  </si>
  <si>
    <t xml:space="preserve">  합병(영업양수도)현금유입</t>
  </si>
  <si>
    <t xml:space="preserve"> 투자활동으로인한현금유출</t>
  </si>
  <si>
    <t xml:space="preserve">  유동자산의증가</t>
  </si>
  <si>
    <t xml:space="preserve">   매출채권의증가</t>
  </si>
  <si>
    <t xml:space="preserve">   단기투자증권의취득</t>
  </si>
  <si>
    <t xml:space="preserve">   단기투자자산의증가</t>
  </si>
  <si>
    <t xml:space="preserve">   단기대여금의증가</t>
  </si>
  <si>
    <t xml:space="preserve">   미수금의증가</t>
  </si>
  <si>
    <t xml:space="preserve">   미수수익의증가</t>
  </si>
  <si>
    <t xml:space="preserve">   단기금융상품의증가</t>
  </si>
  <si>
    <t xml:space="preserve">   기타유동자산증가</t>
  </si>
  <si>
    <t xml:space="preserve">  임대주택자산의증가</t>
  </si>
  <si>
    <t xml:space="preserve">  투자자산및비유동자산의증가</t>
  </si>
  <si>
    <t xml:space="preserve">   장기금융상품의증가</t>
  </si>
  <si>
    <t xml:space="preserve">   장기성예금의증가</t>
  </si>
  <si>
    <t xml:space="preserve">   장기투자자산의증가</t>
  </si>
  <si>
    <t xml:space="preserve">   장기투자증권취득</t>
  </si>
  <si>
    <t xml:space="preserve">   지분법주식취득</t>
  </si>
  <si>
    <t xml:space="preserve">   출자금증가</t>
  </si>
  <si>
    <t xml:space="preserve">   투자부동산증가</t>
  </si>
  <si>
    <t xml:space="preserve">   장기대여금증가</t>
  </si>
  <si>
    <t xml:space="preserve">   장기미수금증가</t>
  </si>
  <si>
    <t xml:space="preserve">   특정현금예금증가</t>
  </si>
  <si>
    <t xml:space="preserve">   퇴직관련예치금증가</t>
  </si>
  <si>
    <t xml:space="preserve">   보증금의증가</t>
  </si>
  <si>
    <t xml:space="preserve">   부도어음의증가</t>
  </si>
  <si>
    <t xml:space="preserve">   장기성매출채권의증가</t>
  </si>
  <si>
    <t xml:space="preserve">   기타비유동자산의증가</t>
  </si>
  <si>
    <t xml:space="preserve">   기타투자자산의증가</t>
  </si>
  <si>
    <t xml:space="preserve">  유,무형,리스자산의증가</t>
  </si>
  <si>
    <t xml:space="preserve">   토지의취득</t>
  </si>
  <si>
    <t xml:space="preserve">   건물구축물시설장치의취득</t>
  </si>
  <si>
    <t xml:space="preserve">   기계장치의취득</t>
  </si>
  <si>
    <t xml:space="preserve">   공구,기구,비품취득</t>
  </si>
  <si>
    <t xml:space="preserve">   차량운반구취득</t>
  </si>
  <si>
    <t xml:space="preserve">   건설중인자산의증가</t>
  </si>
  <si>
    <t xml:space="preserve">   무형자산증가</t>
  </si>
  <si>
    <t xml:space="preserve">    개발비의증가</t>
  </si>
  <si>
    <t xml:space="preserve">    기타무형자산증가</t>
  </si>
  <si>
    <t xml:space="preserve">   기타유형,리스자산증가</t>
  </si>
  <si>
    <t xml:space="preserve">  이연자산의증가</t>
  </si>
  <si>
    <t xml:space="preserve">   신주발행비의증가</t>
  </si>
  <si>
    <t xml:space="preserve">   사채발행비의증가</t>
  </si>
  <si>
    <t xml:space="preserve">   연구개발비의증가</t>
  </si>
  <si>
    <t xml:space="preserve">   기타</t>
  </si>
  <si>
    <t xml:space="preserve">  유동부채의감소</t>
  </si>
  <si>
    <t xml:space="preserve">  비유동부채의감소</t>
  </si>
  <si>
    <t xml:space="preserve">  파생상품의취득</t>
  </si>
  <si>
    <t xml:space="preserve">  국고보조금의감소</t>
  </si>
  <si>
    <t xml:space="preserve">  합병(영업양수도)현금유출</t>
  </si>
  <si>
    <t>재무활동으로인한현금흐름</t>
  </si>
  <si>
    <t xml:space="preserve"> 재무활동으로인한현금유입</t>
  </si>
  <si>
    <t xml:space="preserve">  투자및기타비유동자산의감소</t>
  </si>
  <si>
    <t xml:space="preserve">   신주발행비의감소</t>
  </si>
  <si>
    <t xml:space="preserve">   사채발행비의감소</t>
  </si>
  <si>
    <t xml:space="preserve">   기타이연자산의감소</t>
  </si>
  <si>
    <t xml:space="preserve">   당좌차월의증가</t>
  </si>
  <si>
    <t xml:space="preserve">   단기차입금의증가</t>
  </si>
  <si>
    <t xml:space="preserve">   단기사채의증가</t>
  </si>
  <si>
    <t xml:space="preserve">   미지급금의증가</t>
  </si>
  <si>
    <t xml:space="preserve">   정리및화의채무의증가</t>
  </si>
  <si>
    <t xml:space="preserve">   유동화채무의증가</t>
  </si>
  <si>
    <t xml:space="preserve">   기타유동부채증가</t>
  </si>
  <si>
    <t xml:space="preserve">   사채의발행</t>
  </si>
  <si>
    <t xml:space="preserve">   전환사채의발행</t>
  </si>
  <si>
    <t xml:space="preserve">   신주인수권부사채발행</t>
  </si>
  <si>
    <t xml:space="preserve">   교환사채의발행</t>
  </si>
  <si>
    <t xml:space="preserve">   장기차입금증가</t>
  </si>
  <si>
    <t xml:space="preserve">   외화장기차입금증가</t>
  </si>
  <si>
    <t xml:space="preserve">   장기미지급금증가</t>
  </si>
  <si>
    <t xml:space="preserve">   기타비유동부채증가</t>
  </si>
  <si>
    <t xml:space="preserve">  이연부채증가</t>
  </si>
  <si>
    <t xml:space="preserve">  자본의증가</t>
  </si>
  <si>
    <t xml:space="preserve">   유상증자(주식발행초과금)</t>
  </si>
  <si>
    <t xml:space="preserve">   신주청약증거금증가</t>
  </si>
  <si>
    <t xml:space="preserve">   자본잉여금증가</t>
  </si>
  <si>
    <t xml:space="preserve">   이익잉여금증가</t>
  </si>
  <si>
    <t xml:space="preserve">   자기주식처분</t>
  </si>
  <si>
    <t xml:space="preserve">   전환권대가</t>
  </si>
  <si>
    <t xml:space="preserve">   신주인수권대가</t>
  </si>
  <si>
    <t xml:space="preserve">  환율변동으로인한차이조정</t>
  </si>
  <si>
    <t xml:space="preserve"> 재무활동으로인한현금유출</t>
  </si>
  <si>
    <t xml:space="preserve">  투자및기타비유동자산의증가</t>
  </si>
  <si>
    <t xml:space="preserve">   기타이연자산의증가</t>
  </si>
  <si>
    <t xml:space="preserve">   당좌차월의감소</t>
  </si>
  <si>
    <t xml:space="preserve">   단기차입금의상환</t>
  </si>
  <si>
    <t xml:space="preserve">   단기사채의상환</t>
  </si>
  <si>
    <t xml:space="preserve">   미지급금의지급</t>
  </si>
  <si>
    <t xml:space="preserve">   유동성사채상환</t>
  </si>
  <si>
    <t xml:space="preserve">   유동성장기차입금상환</t>
  </si>
  <si>
    <t xml:space="preserve">   유동성외화장기차입금상환</t>
  </si>
  <si>
    <t xml:space="preserve">   유동성금융리스부채장기미지급금등감소</t>
  </si>
  <si>
    <t xml:space="preserve">   기타유동성장기부채상환</t>
  </si>
  <si>
    <t xml:space="preserve">   정리및화의채무의감소</t>
  </si>
  <si>
    <t xml:space="preserve">   유동화채무의감소</t>
  </si>
  <si>
    <t xml:space="preserve">   기타유동부채감소</t>
  </si>
  <si>
    <t xml:space="preserve">   사채의상환</t>
  </si>
  <si>
    <t xml:space="preserve">   전환사채의상환</t>
  </si>
  <si>
    <t xml:space="preserve">   신주인수권부사채상환</t>
  </si>
  <si>
    <t xml:space="preserve">   장기차입금상환</t>
  </si>
  <si>
    <t xml:space="preserve">   외화장기차입금상환</t>
  </si>
  <si>
    <t xml:space="preserve">   장기미지급금지급</t>
  </si>
  <si>
    <t xml:space="preserve">   기타비유동부채감소</t>
  </si>
  <si>
    <t xml:space="preserve">  이연부채의감소</t>
  </si>
  <si>
    <t xml:space="preserve">  유동성장기부채의상환</t>
  </si>
  <si>
    <t xml:space="preserve">  자본의감소</t>
  </si>
  <si>
    <t xml:space="preserve">   유상감자</t>
  </si>
  <si>
    <t xml:space="preserve">   자본잉여금감소</t>
  </si>
  <si>
    <t xml:space="preserve">   (재평가세납부)</t>
  </si>
  <si>
    <t xml:space="preserve">   이익잉여금감소</t>
  </si>
  <si>
    <t xml:space="preserve">   자기주식취득</t>
  </si>
  <si>
    <t xml:space="preserve">   전환권대가상환</t>
  </si>
  <si>
    <t xml:space="preserve">   신주인수권대가상환</t>
  </si>
  <si>
    <t xml:space="preserve">  배당금의지급</t>
  </si>
  <si>
    <t>기타의현금흐름</t>
  </si>
  <si>
    <t>현금의증가(감소)</t>
  </si>
  <si>
    <t>합병(영업양수도)으로인한증감</t>
  </si>
  <si>
    <t>환율변동으로인한차이조정</t>
  </si>
  <si>
    <t>기초의현금</t>
  </si>
  <si>
    <t>기말의현금</t>
  </si>
  <si>
    <t>현금유입과유출없는거래</t>
  </si>
  <si>
    <t xml:space="preserve"> 유동자산의유,무형자산대체</t>
  </si>
  <si>
    <t xml:space="preserve"> 유,무형자산의유동자산대체</t>
  </si>
  <si>
    <t xml:space="preserve"> 유,무형자산의이연자산대체</t>
  </si>
  <si>
    <t xml:space="preserve"> 투자자산간대체</t>
  </si>
  <si>
    <t xml:space="preserve"> 유,무형자산의투자자산대체</t>
  </si>
  <si>
    <t xml:space="preserve"> 유,무형자산간대체</t>
  </si>
  <si>
    <t xml:space="preserve"> 유,무형자산의연불구입</t>
  </si>
  <si>
    <t xml:space="preserve"> 금융리스의한유,무형자산구입</t>
  </si>
  <si>
    <t xml:space="preserve"> 사채의유동성대체</t>
  </si>
  <si>
    <t xml:space="preserve"> 장기차입금유동성대체</t>
  </si>
  <si>
    <t xml:space="preserve"> 외화장기차입금유동성대체</t>
  </si>
  <si>
    <t xml:space="preserve"> 장기미지급금,선수금유동성대체</t>
  </si>
  <si>
    <t xml:space="preserve"> 기타비유동부채유동성대체</t>
  </si>
  <si>
    <t xml:space="preserve"> 기타비유동자산유동성대체</t>
  </si>
  <si>
    <t xml:space="preserve"> 환율변동에따른부채증가</t>
  </si>
  <si>
    <t xml:space="preserve"> 환율변동에따른부채감소</t>
  </si>
  <si>
    <t xml:space="preserve"> 교환사채의교환</t>
  </si>
  <si>
    <t xml:space="preserve"> 무상증자</t>
  </si>
  <si>
    <t xml:space="preserve"> 무상감자</t>
  </si>
  <si>
    <t xml:space="preserve"> 주식배당</t>
  </si>
  <si>
    <t xml:space="preserve"> 현물출자</t>
  </si>
  <si>
    <t xml:space="preserve"> 전환사채등의자본전환</t>
  </si>
  <si>
    <t xml:space="preserve"> 기타자본조정의변동</t>
  </si>
  <si>
    <t xml:space="preserve"> 기타포괄손익누계액의변동</t>
  </si>
  <si>
    <t xml:space="preserve"> 신주청약증거금의자본전환</t>
  </si>
  <si>
    <t xml:space="preserve"> 재평가적립금발생</t>
  </si>
  <si>
    <t xml:space="preserve"> 자기주식처분손실</t>
  </si>
  <si>
    <t xml:space="preserve"> 자기주식처분이익</t>
  </si>
  <si>
    <t xml:space="preserve"> 전환권대가의자본잉여금전환</t>
  </si>
  <si>
    <t xml:space="preserve"> 신주인수권대가의자본잉여금전환</t>
  </si>
  <si>
    <t xml:space="preserve"> 주식할인발행차금상각</t>
  </si>
  <si>
    <t xml:space="preserve"> 배당건설이자상각</t>
  </si>
  <si>
    <t xml:space="preserve"> 합병(영업양수도)비현금거래</t>
  </si>
  <si>
    <t xml:space="preserve"> 전기오류이익발생</t>
  </si>
  <si>
    <t xml:space="preserve"> 전기오류손실발생</t>
  </si>
  <si>
    <t xml:space="preserve"> 유동화채무의유동성대체</t>
  </si>
  <si>
    <t xml:space="preserve"> 정리및화의채무의유동성대체</t>
  </si>
  <si>
    <t xml:space="preserve"> 미지급금으로취득한유형자산</t>
  </si>
  <si>
    <t xml:space="preserve"> 단기투자증권의장기투자증권전환</t>
  </si>
  <si>
    <t xml:space="preserve"> 장기투자증권의단기투자증권전환</t>
  </si>
  <si>
    <t xml:space="preserve"> 유동자산의투자자산대체</t>
  </si>
  <si>
    <t xml:space="preserve"> 투자자산의유동자산대체</t>
  </si>
  <si>
    <t xml:space="preserve"> 장,단기매출채권의대손처리</t>
  </si>
  <si>
    <t xml:space="preserve"> 미지급배당금발생</t>
  </si>
  <si>
    <t xml:space="preserve"> 감가상각비의타계정대체</t>
  </si>
  <si>
    <t xml:space="preserve"> 재평가세의미지급계상</t>
  </si>
  <si>
    <t xml:space="preserve"> 임대자산조정과현재가치할인차금상계</t>
  </si>
  <si>
    <t xml:space="preserve"> 국민연금전환금의퇴직금대체</t>
  </si>
  <si>
    <t xml:space="preserve"> 회계변경의누적효과</t>
  </si>
  <si>
    <t xml:space="preserve"> 기타</t>
  </si>
  <si>
    <t>순차입금</t>
    <phoneticPr fontId="3" type="noConversion"/>
  </si>
  <si>
    <t>단기성차입금</t>
    <phoneticPr fontId="3" type="noConversion"/>
  </si>
  <si>
    <t>장기성차입금</t>
    <phoneticPr fontId="3" type="noConversion"/>
  </si>
  <si>
    <t>총차입금</t>
    <phoneticPr fontId="3" type="noConversion"/>
  </si>
  <si>
    <t>순차입금</t>
    <phoneticPr fontId="3" type="noConversion"/>
  </si>
  <si>
    <t>자본총계</t>
    <phoneticPr fontId="3" type="noConversion"/>
  </si>
  <si>
    <t>총자산</t>
    <phoneticPr fontId="3" type="noConversion"/>
  </si>
  <si>
    <t>매출액</t>
    <phoneticPr fontId="3" type="noConversion"/>
  </si>
  <si>
    <t>당기순이익</t>
    <phoneticPr fontId="3" type="noConversion"/>
  </si>
  <si>
    <t>EBITDA</t>
    <phoneticPr fontId="3" type="noConversion"/>
  </si>
  <si>
    <t>단기금융상품+단기투자증권(단기매매증권등)</t>
    <phoneticPr fontId="3" type="noConversion"/>
  </si>
  <si>
    <t>장기사채+장기차입금+금융리스부채+유동화채무</t>
    <phoneticPr fontId="3" type="noConversion"/>
  </si>
  <si>
    <t>이자비용+사채이자+매출채권처분손실</t>
    <phoneticPr fontId="3" type="noConversion"/>
  </si>
  <si>
    <t>유형,임대주택자산감가상각비+무형자산상각비</t>
    <phoneticPr fontId="3" type="noConversion"/>
  </si>
  <si>
    <t xml:space="preserve"> 유,무형,리스자산의증가-유,무형,리스자산의감소</t>
    <phoneticPr fontId="3" type="noConversion"/>
  </si>
  <si>
    <t>이자비용+매출채권처분손실+자본화된이자비용</t>
    <phoneticPr fontId="3" type="noConversion"/>
  </si>
  <si>
    <t>금융비용(이자비용등)</t>
    <phoneticPr fontId="3" type="noConversion"/>
  </si>
  <si>
    <t>GAAP 기반 총자산+매출채권할인잔액</t>
    <phoneticPr fontId="3" type="noConversion"/>
  </si>
  <si>
    <t>현금및현금등가물+단기금융상품 등</t>
    <phoneticPr fontId="3" type="noConversion"/>
  </si>
  <si>
    <t>단기사채+단기차입금+유동성장기부채+(단기)유동화채무</t>
    <phoneticPr fontId="3" type="noConversion"/>
  </si>
  <si>
    <t>[계정과목]</t>
    <phoneticPr fontId="3" type="noConversion"/>
  </si>
  <si>
    <t>단기금융상품등</t>
    <phoneticPr fontId="3" type="noConversion"/>
  </si>
  <si>
    <t>A</t>
    <phoneticPr fontId="3" type="noConversion"/>
  </si>
  <si>
    <t>B</t>
    <phoneticPr fontId="3" type="noConversion"/>
  </si>
  <si>
    <t>C</t>
    <phoneticPr fontId="3" type="noConversion"/>
  </si>
  <si>
    <t>D</t>
    <phoneticPr fontId="3" type="noConversion"/>
  </si>
  <si>
    <t>C+D</t>
    <phoneticPr fontId="3" type="noConversion"/>
  </si>
  <si>
    <t>E</t>
    <phoneticPr fontId="3" type="noConversion"/>
  </si>
  <si>
    <t>F</t>
    <phoneticPr fontId="3" type="noConversion"/>
  </si>
  <si>
    <t>G</t>
    <phoneticPr fontId="3" type="noConversion"/>
  </si>
  <si>
    <t>H</t>
    <phoneticPr fontId="3" type="noConversion"/>
  </si>
  <si>
    <t>I</t>
    <phoneticPr fontId="3" type="noConversion"/>
  </si>
  <si>
    <t>J</t>
    <phoneticPr fontId="3" type="noConversion"/>
  </si>
  <si>
    <t>K</t>
    <phoneticPr fontId="3" type="noConversion"/>
  </si>
  <si>
    <t>L</t>
    <phoneticPr fontId="3" type="noConversion"/>
  </si>
  <si>
    <t>M</t>
    <phoneticPr fontId="3" type="noConversion"/>
  </si>
  <si>
    <t>N</t>
    <phoneticPr fontId="3" type="noConversion"/>
  </si>
  <si>
    <t>O</t>
    <phoneticPr fontId="3" type="noConversion"/>
  </si>
  <si>
    <t>P</t>
    <phoneticPr fontId="3" type="noConversion"/>
  </si>
  <si>
    <t>Q</t>
    <phoneticPr fontId="3" type="noConversion"/>
  </si>
  <si>
    <t>R</t>
    <phoneticPr fontId="3" type="noConversion"/>
  </si>
  <si>
    <t>E-G</t>
    <phoneticPr fontId="3" type="noConversion"/>
  </si>
  <si>
    <t>A+B</t>
    <phoneticPr fontId="3" type="noConversion"/>
  </si>
  <si>
    <t>[단기사채+단기차입금+매출채권할인잔액 등] + [유동성사채+유동성장기차입금+유동성금융리스미지급금+단기유동화채무 등]</t>
    <phoneticPr fontId="3" type="noConversion"/>
  </si>
  <si>
    <t>장기차입금+금융리스부채+장기유동화채무 등</t>
    <phoneticPr fontId="3" type="noConversion"/>
  </si>
  <si>
    <t>총차입금-현금성자산</t>
    <phoneticPr fontId="3" type="noConversion"/>
  </si>
  <si>
    <t>EBIT+감가상각비+무형자산상각비</t>
    <phoneticPr fontId="3" type="noConversion"/>
  </si>
  <si>
    <t>EBIT(영업이익)</t>
    <phoneticPr fontId="3" type="noConversion"/>
  </si>
  <si>
    <t>매출액-매출원가-판관비</t>
    <phoneticPr fontId="3" type="noConversion"/>
  </si>
  <si>
    <t>순영업활동현금흐름 = [EBITDA-이자/법인세 등+비현금항목조정] - [운전자금투자]</t>
    <phoneticPr fontId="3" type="noConversion"/>
  </si>
  <si>
    <t>자본적지출 = 유형자산증가+무형자산증가+생물자산증가</t>
    <phoneticPr fontId="3" type="noConversion"/>
  </si>
  <si>
    <t>P-Q (한기평과 달리 배당금지급을 차감하지 않음.)</t>
    <phoneticPr fontId="3" type="noConversion"/>
  </si>
  <si>
    <t>[NMPS 재무데이터 가져오기]</t>
    <phoneticPr fontId="3" type="noConversion"/>
  </si>
  <si>
    <t>[KR 재무데이터 가져오기]</t>
    <phoneticPr fontId="3" type="noConversion"/>
  </si>
  <si>
    <t>재무지표의 정의</t>
    <phoneticPr fontId="3" type="noConversion"/>
  </si>
  <si>
    <t>[수치 표시 방식의 의미]</t>
    <phoneticPr fontId="3" type="noConversion"/>
  </si>
  <si>
    <t>K+O</t>
    <phoneticPr fontId="3" type="noConversion"/>
  </si>
  <si>
    <t>P-Q</t>
    <phoneticPr fontId="3" type="noConversion"/>
  </si>
  <si>
    <t>시트1에서 참조해 오는 수치</t>
    <phoneticPr fontId="3" type="noConversion"/>
  </si>
  <si>
    <t>모형에 사용되지 않는 수치 (본 시트 내에서 계산되는 수치)</t>
    <phoneticPr fontId="3" type="noConversion"/>
  </si>
  <si>
    <t>n.a.</t>
    <phoneticPr fontId="3" type="noConversion"/>
  </si>
  <si>
    <t>n.a. : 표시되지 않는 수치이며 모형에 사용되지 않는 수치임.</t>
    <phoneticPr fontId="3" type="noConversion"/>
  </si>
  <si>
    <t>[NMPS 수치와 차이 체크]</t>
    <phoneticPr fontId="3" type="noConversion"/>
  </si>
  <si>
    <t>수치 입력하는 셀</t>
    <phoneticPr fontId="3" type="noConversion"/>
  </si>
  <si>
    <t>본 시트 내에서 셀을 참조하여 계산되는 수치</t>
    <phoneticPr fontId="3" type="noConversion"/>
  </si>
  <si>
    <t>영업활동현금흐름(net)</t>
    <phoneticPr fontId="3" type="noConversion"/>
  </si>
  <si>
    <t>감가상각비+무형자산상각비</t>
    <phoneticPr fontId="3" type="noConversion"/>
  </si>
  <si>
    <t>[계정과목] (한기평 순영업현금흐름과 유사하지만 다름.)</t>
    <phoneticPr fontId="3" type="noConversion"/>
  </si>
  <si>
    <t>A+B (* 단기금융상품이 NMPS 순재무부채 계산시 제외되지만 여기서는 포함)</t>
    <phoneticPr fontId="3" type="noConversion"/>
  </si>
  <si>
    <t>[SR 계량데이터 확정]</t>
    <phoneticPr fontId="3" type="noConversion"/>
  </si>
  <si>
    <t>현금및현금성자산</t>
  </si>
  <si>
    <t>단기금융상품등</t>
  </si>
  <si>
    <t>1. 재무데이터 가져오기 (재무수치 확정)</t>
    <phoneticPr fontId="3" type="noConversion"/>
  </si>
  <si>
    <t>최근수치</t>
    <phoneticPr fontId="3" type="noConversion"/>
  </si>
  <si>
    <t>3년금액평균</t>
    <phoneticPr fontId="3" type="noConversion"/>
  </si>
  <si>
    <t>3년비율평균</t>
    <phoneticPr fontId="3" type="noConversion"/>
  </si>
  <si>
    <t>차입구조</t>
    <phoneticPr fontId="3" type="noConversion"/>
  </si>
  <si>
    <t>부채비율</t>
    <phoneticPr fontId="3" type="noConversion"/>
  </si>
  <si>
    <t>차입금의존도</t>
    <phoneticPr fontId="3" type="noConversion"/>
  </si>
  <si>
    <t>총자산수익률</t>
    <phoneticPr fontId="3" type="noConversion"/>
  </si>
  <si>
    <t>EBITDA/이자비용 (배)</t>
    <phoneticPr fontId="3" type="noConversion"/>
  </si>
  <si>
    <t>순차입금/EBITDA (배)</t>
    <phoneticPr fontId="3" type="noConversion"/>
  </si>
  <si>
    <t>Index</t>
    <phoneticPr fontId="3" type="noConversion"/>
  </si>
  <si>
    <t>적용수치</t>
    <phoneticPr fontId="3" type="noConversion"/>
  </si>
  <si>
    <t>2. 계량 지표 적용하기</t>
    <phoneticPr fontId="3" type="noConversion"/>
  </si>
  <si>
    <t>매출액 (백만원)</t>
    <phoneticPr fontId="3" type="noConversion"/>
  </si>
  <si>
    <t>총자산 (백만원)</t>
    <phoneticPr fontId="3" type="noConversion"/>
  </si>
  <si>
    <t>3. 예외적인 숫자들의 적용</t>
    <phoneticPr fontId="3" type="noConversion"/>
  </si>
  <si>
    <t>[SR 비계량 데이터 추가 및 모델평점 확정]</t>
    <phoneticPr fontId="3" type="noConversion"/>
  </si>
  <si>
    <t>1. 재무위험</t>
    <phoneticPr fontId="3" type="noConversion"/>
  </si>
  <si>
    <t>2. 사업위험</t>
    <phoneticPr fontId="3" type="noConversion"/>
  </si>
  <si>
    <t>회사명 :</t>
    <phoneticPr fontId="3" type="noConversion"/>
  </si>
  <si>
    <t>적용근거</t>
    <phoneticPr fontId="5" type="noConversion"/>
  </si>
  <si>
    <t>2. 모델등급 및 기업 SR</t>
    <phoneticPr fontId="3" type="noConversion"/>
  </si>
  <si>
    <t>기업 SR</t>
    <phoneticPr fontId="3" type="noConversion"/>
  </si>
  <si>
    <t>계정과목</t>
    <phoneticPr fontId="3" type="noConversion"/>
  </si>
  <si>
    <t>구분</t>
    <phoneticPr fontId="3" type="noConversion"/>
  </si>
  <si>
    <t>NMPS([6100] 한신평 기업정보) 계정 참조 산식</t>
    <phoneticPr fontId="3" type="noConversion"/>
  </si>
  <si>
    <t>계량 지표</t>
    <phoneticPr fontId="3" type="noConversion"/>
  </si>
  <si>
    <t>평가요소</t>
  </si>
  <si>
    <t>평가요소</t>
    <phoneticPr fontId="3" type="noConversion"/>
  </si>
  <si>
    <t>평점</t>
  </si>
  <si>
    <t>점수</t>
  </si>
  <si>
    <t>가중점수</t>
  </si>
  <si>
    <t>유의사항</t>
    <phoneticPr fontId="3" type="noConversion"/>
  </si>
  <si>
    <t>차이 및 유의사항 설명</t>
    <phoneticPr fontId="3" type="noConversion"/>
  </si>
  <si>
    <t>계정과목 차이점 및 유의사항</t>
    <phoneticPr fontId="3" type="noConversion"/>
  </si>
  <si>
    <t>한기평의 잉여현금흐름은 배당금까지 차감하는데 KAP기준은 차감하지 않으므로 잉여현금흐름 수치를 직접 가져오지 말고 영업활동현금흐름에서 CAPEX를 차감하는 수식으로 가져오도록 해야 함</t>
    <phoneticPr fontId="3" type="noConversion"/>
  </si>
  <si>
    <t>한기평은 상환청구권 있는 매출채권할인잔액을 단기성차입금에 가산하며, 이는 총차입금, 순차입금, 총부채, 총자산에 모두 영향을 줌.</t>
    <phoneticPr fontId="3" type="noConversion"/>
  </si>
  <si>
    <t>NMPS에서 순재무부채 계산시에는 단기금융상품을 현금성자산으로 반영하지 않지만, SR모형에서는 단기금융상품등을 현금성자산으로 반영하므로 유의 요망</t>
    <phoneticPr fontId="3" type="noConversion"/>
  </si>
  <si>
    <t>NMPS에서는 현금흐름표 계정과목 수치를 가져오지만, 한기평은 별도 계산을 거쳐 순영업활동현금흐름으로서의 수치를 구함.</t>
    <phoneticPr fontId="3" type="noConversion"/>
  </si>
  <si>
    <t>KR raw data 사용시</t>
    <phoneticPr fontId="3" type="noConversion"/>
  </si>
  <si>
    <t>NMPS raw data 사용시</t>
    <phoneticPr fontId="3" type="noConversion"/>
  </si>
  <si>
    <t>단기금융상품+단기투자증권(단기매매증권등)
** 단기투자증권에서 단기투자자산중 단기대여금은 빠짐. 단기매매증권+매도가능증권+만기보유증권 모두 포함</t>
    <phoneticPr fontId="3" type="noConversion"/>
  </si>
  <si>
    <t>구분</t>
  </si>
  <si>
    <t>계정과목</t>
  </si>
  <si>
    <t>입력시 유의사항</t>
  </si>
  <si>
    <t>[재무상태표 참고]</t>
  </si>
  <si>
    <t>단기금융상품+단기투자증권(단기매매증권등)</t>
  </si>
  <si>
    <t>C</t>
  </si>
  <si>
    <t>단기성차입금</t>
  </si>
  <si>
    <t>단기사채+단기차입금+유동성장기부채+(단기)유동화채무</t>
  </si>
  <si>
    <t>D</t>
  </si>
  <si>
    <t>장기성차입금</t>
  </si>
  <si>
    <t>장기사채+장기차입금+금융리스부채+유동화채무</t>
  </si>
  <si>
    <t>H</t>
  </si>
  <si>
    <t>I</t>
  </si>
  <si>
    <t>총자산</t>
  </si>
  <si>
    <t>J</t>
  </si>
  <si>
    <t>[손익계산서 참고]</t>
  </si>
  <si>
    <t>K</t>
  </si>
  <si>
    <t>영업이익</t>
  </si>
  <si>
    <t>L</t>
  </si>
  <si>
    <t>M</t>
  </si>
  <si>
    <t>이자비용</t>
  </si>
  <si>
    <t>이자비용+매출채권처분손실</t>
  </si>
  <si>
    <t>O</t>
  </si>
  <si>
    <t>감가상각(CF)</t>
  </si>
  <si>
    <t>[현금흐름표 참고] 감가상각비+무형자산상각비</t>
  </si>
  <si>
    <t>P</t>
  </si>
  <si>
    <t>영업활동현금흐름</t>
  </si>
  <si>
    <t xml:space="preserve">[현금흐름표 참고] </t>
  </si>
  <si>
    <t>Q</t>
  </si>
  <si>
    <t>CAPEX</t>
  </si>
  <si>
    <t>[현금흐름표 참고]  유,무형,리스자산의증가-유,무형,리스자산의감소</t>
  </si>
  <si>
    <t>총차입금 0 이면 0 값으로 처리되도록 함.</t>
    <phoneticPr fontId="3" type="noConversion"/>
  </si>
  <si>
    <t>자기자본과 당기순이익이 모두 마이너스일 경우 지표는 플러스가 되는데, 이러한 모순을 "예외"로 표시함.</t>
    <phoneticPr fontId="3" type="noConversion"/>
  </si>
  <si>
    <t>NMPS에서 재무수치를 가져올 경우에는 5개년 전체 재무제표로 다운받아야 함.</t>
    <phoneticPr fontId="3" type="noConversion"/>
  </si>
  <si>
    <t>KR(한기평) 홈페이지로부터 재무수치를 가져올 경우에는 연결 또는 개별 재무제표를 선택하여 사용 가능함.</t>
    <phoneticPr fontId="3" type="noConversion"/>
  </si>
  <si>
    <t xml:space="preserve">* 적용수치 default : </t>
    <phoneticPr fontId="3" type="noConversion"/>
  </si>
  <si>
    <t>규모지표(매출액, 총자산), Stock지표(차입구조,부채비율,차입금의존도)는 index 1(최근수치) 적용도 고려</t>
    <phoneticPr fontId="3" type="noConversion"/>
  </si>
  <si>
    <t>전체적으로 계량지표의 디폴트는 index 2(3년금액평균). 특히 수익성지표와 커버리지지표는 3년금액평균 우선 고려</t>
    <phoneticPr fontId="3" type="noConversion"/>
  </si>
  <si>
    <t>자기자본이 마이너스일 경우 "자본잠식"으로 표시</t>
    <phoneticPr fontId="3" type="noConversion"/>
  </si>
  <si>
    <t>이자비용 0 이면 "무이자"로 표시</t>
    <phoneticPr fontId="3" type="noConversion"/>
  </si>
  <si>
    <t>총차입금 0 이면 "무차입"으로 표시</t>
    <phoneticPr fontId="3" type="noConversion"/>
  </si>
  <si>
    <t>EBITDA가 마이너스이면 CCC로 적용</t>
    <phoneticPr fontId="3" type="noConversion"/>
  </si>
  <si>
    <t>산업등급</t>
  </si>
  <si>
    <t>계량지표 디폴트 값 선택 Rule 수정 (시트 "2-계량") : 금액평균을 디폴트로 함</t>
    <phoneticPr fontId="3" type="noConversion"/>
  </si>
  <si>
    <t>계량지표 산식 수정 : ROE, ROA 평잔 수식 /2 대신 average 함수 사용 - 수치가 없을 때 오류 방지</t>
    <phoneticPr fontId="3" type="noConversion"/>
  </si>
  <si>
    <t>산업등급 변경 : 산업부도율 2019년 1개년 전체(법인+개인) -&gt; 2019년까지 10년간 법인 평균</t>
    <phoneticPr fontId="3" type="noConversion"/>
  </si>
  <si>
    <t>기업SR 시트 아래에 참고사항으로서 계량평점 만으로 산출되는 등급을 표시함.</t>
    <phoneticPr fontId="3" type="noConversion"/>
  </si>
  <si>
    <t>계량요소 가중점수</t>
    <phoneticPr fontId="3" type="noConversion"/>
  </si>
  <si>
    <t>[참고]</t>
    <phoneticPr fontId="3" type="noConversion"/>
  </si>
  <si>
    <t>계량요소 가중치</t>
    <phoneticPr fontId="3" type="noConversion"/>
  </si>
  <si>
    <t>계량요소 환산점수</t>
    <phoneticPr fontId="3" type="noConversion"/>
  </si>
  <si>
    <t>계량요소만의 등급</t>
    <phoneticPr fontId="3" type="noConversion"/>
  </si>
  <si>
    <t>ver (200730) 대비 변경사항</t>
    <phoneticPr fontId="3" type="noConversion"/>
  </si>
  <si>
    <t>직전 ver (200818) 대비 변경사항</t>
    <phoneticPr fontId="3" type="noConversion"/>
  </si>
  <si>
    <t>계량지표에서 "예외"인 경우 높은 숫자로 인식함.  수익률 지표 등 높은 등급을 부여했던 문제가 있어 오류 수정함.</t>
    <phoneticPr fontId="3" type="noConversion"/>
  </si>
  <si>
    <t>계량지표 중 커버리지 지표의 경우 무차입이나, 무이자일 때 등급을 AAA로 부여했으나, (수정 중)</t>
    <phoneticPr fontId="3" type="noConversion"/>
  </si>
  <si>
    <t>개별</t>
    <phoneticPr fontId="3" type="noConversion"/>
  </si>
  <si>
    <t>연결</t>
    <phoneticPr fontId="3" type="noConversion"/>
  </si>
  <si>
    <t>↑</t>
    <phoneticPr fontId="3" type="noConversion"/>
  </si>
  <si>
    <t>개별/연결구분</t>
    <phoneticPr fontId="3" type="noConversion"/>
  </si>
  <si>
    <t>관리번호</t>
    <phoneticPr fontId="5" type="noConversion"/>
  </si>
  <si>
    <t>평정위원회 의사록</t>
    <phoneticPr fontId="5" type="noConversion"/>
  </si>
  <si>
    <t>1. 평정유형</t>
    <phoneticPr fontId="5" type="noConversion"/>
  </si>
  <si>
    <t>기업 SR</t>
    <phoneticPr fontId="5" type="noConversion"/>
  </si>
  <si>
    <t>○</t>
    <phoneticPr fontId="5" type="noConversion"/>
  </si>
  <si>
    <t>채무 SR</t>
    <phoneticPr fontId="5" type="noConversion"/>
  </si>
  <si>
    <t>2. 평정대상</t>
    <phoneticPr fontId="5" type="noConversion"/>
  </si>
  <si>
    <t>대상기업명</t>
    <phoneticPr fontId="5" type="noConversion"/>
  </si>
  <si>
    <t>대상 채무 명칭</t>
    <phoneticPr fontId="5" type="noConversion"/>
  </si>
  <si>
    <t>채무특성 특기 사항</t>
    <phoneticPr fontId="5" type="noConversion"/>
  </si>
  <si>
    <t>법인등록번호</t>
    <phoneticPr fontId="5" type="noConversion"/>
  </si>
  <si>
    <t>3. 평정일</t>
    <phoneticPr fontId="5" type="noConversion"/>
  </si>
  <si>
    <t>4. 재무제표일</t>
    <phoneticPr fontId="5" type="noConversion"/>
  </si>
  <si>
    <t>담당자 서명</t>
    <phoneticPr fontId="5" type="noConversion"/>
  </si>
  <si>
    <t>5. 담당부서</t>
    <phoneticPr fontId="5" type="noConversion"/>
  </si>
  <si>
    <t>6. 담당자</t>
    <phoneticPr fontId="5" type="noConversion"/>
  </si>
  <si>
    <t>7. 평정등급</t>
    <phoneticPr fontId="5" type="noConversion"/>
  </si>
  <si>
    <t>제시 등급</t>
    <phoneticPr fontId="5" type="noConversion"/>
  </si>
  <si>
    <t>평정 등급</t>
    <phoneticPr fontId="5" type="noConversion"/>
  </si>
  <si>
    <t>8. 평정위원 평정의견</t>
    <phoneticPr fontId="5" type="noConversion"/>
  </si>
  <si>
    <t>동의 여부</t>
    <phoneticPr fontId="5" type="noConversion"/>
  </si>
  <si>
    <t>평정위원 서명</t>
    <phoneticPr fontId="5" type="noConversion"/>
  </si>
  <si>
    <t>평정위원장</t>
    <phoneticPr fontId="5" type="noConversion"/>
  </si>
  <si>
    <t>동의</t>
    <phoneticPr fontId="5" type="noConversion"/>
  </si>
  <si>
    <t>제시등급에 동의함.</t>
    <phoneticPr fontId="5" type="noConversion"/>
  </si>
  <si>
    <t>평정위원</t>
    <phoneticPr fontId="5" type="noConversion"/>
  </si>
  <si>
    <t>9. 검토내용</t>
    <phoneticPr fontId="5" type="noConversion"/>
  </si>
  <si>
    <t>경쟁시장 내 중상위권의 시장지위</t>
    <phoneticPr fontId="5" type="noConversion"/>
  </si>
  <si>
    <t>범용화된 기술력, 업계 평균수준대비 열위한 원가효율성</t>
    <phoneticPr fontId="5" type="noConversion"/>
  </si>
  <si>
    <t>3년금액평균</t>
    <phoneticPr fontId="3" type="noConversion"/>
  </si>
  <si>
    <t>재무점수</t>
    <phoneticPr fontId="3" type="noConversion"/>
  </si>
  <si>
    <t>시장지배력 결여</t>
    <phoneticPr fontId="5" type="noConversion"/>
  </si>
  <si>
    <t>B열의 산업분류를 참고하여 C열의 산업등급을 적용한다.</t>
    <phoneticPr fontId="3" type="noConversion"/>
  </si>
  <si>
    <t>10C2511000</t>
  </si>
  <si>
    <t>10M7011300</t>
  </si>
  <si>
    <r>
      <t xml:space="preserve">    </t>
    </r>
    <r>
      <rPr>
        <sz val="11"/>
        <color theme="1"/>
        <rFont val="돋움"/>
        <family val="3"/>
        <charset val="129"/>
      </rPr>
      <t>유동성장기부채</t>
    </r>
  </si>
  <si>
    <r>
      <t xml:space="preserve">    </t>
    </r>
    <r>
      <rPr>
        <sz val="11"/>
        <color theme="1"/>
        <rFont val="돋움"/>
        <family val="3"/>
        <charset val="129"/>
      </rPr>
      <t>사채</t>
    </r>
  </si>
  <si>
    <r>
      <t xml:space="preserve">    </t>
    </r>
    <r>
      <rPr>
        <sz val="11"/>
        <color theme="1"/>
        <rFont val="돋움"/>
        <family val="3"/>
        <charset val="129"/>
      </rPr>
      <t>장기차입금</t>
    </r>
    <r>
      <rPr>
        <sz val="11"/>
        <color theme="1"/>
        <rFont val="Inherit"/>
        <family val="2"/>
      </rPr>
      <t xml:space="preserve"> </t>
    </r>
    <r>
      <rPr>
        <sz val="11"/>
        <color theme="1"/>
        <rFont val="돋움"/>
        <family val="3"/>
        <charset val="129"/>
      </rPr>
      <t>등</t>
    </r>
  </si>
  <si>
    <r>
      <t xml:space="preserve">    </t>
    </r>
    <r>
      <rPr>
        <sz val="11"/>
        <color theme="1"/>
        <rFont val="돋움"/>
        <family val="3"/>
        <charset val="129"/>
      </rPr>
      <t>재고자산</t>
    </r>
  </si>
  <si>
    <r>
      <t xml:space="preserve">    </t>
    </r>
    <r>
      <rPr>
        <sz val="11"/>
        <color theme="1"/>
        <rFont val="돋움"/>
        <family val="3"/>
        <charset val="129"/>
      </rPr>
      <t>매입채무</t>
    </r>
  </si>
  <si>
    <t xml:space="preserve">    EBITDA</t>
  </si>
  <si>
    <r>
      <t xml:space="preserve">    </t>
    </r>
    <r>
      <rPr>
        <sz val="11"/>
        <color theme="1"/>
        <rFont val="돋움"/>
        <family val="3"/>
        <charset val="129"/>
      </rPr>
      <t>이자</t>
    </r>
    <r>
      <rPr>
        <sz val="11"/>
        <color theme="1"/>
        <rFont val="Inherit"/>
        <family val="2"/>
      </rPr>
      <t>/</t>
    </r>
    <r>
      <rPr>
        <sz val="11"/>
        <color theme="1"/>
        <rFont val="돋움"/>
        <family val="3"/>
        <charset val="129"/>
      </rPr>
      <t>법인세</t>
    </r>
    <r>
      <rPr>
        <sz val="11"/>
        <color theme="1"/>
        <rFont val="Inherit"/>
        <family val="2"/>
      </rPr>
      <t xml:space="preserve"> </t>
    </r>
    <r>
      <rPr>
        <sz val="11"/>
        <color theme="1"/>
        <rFont val="돋움"/>
        <family val="3"/>
        <charset val="129"/>
      </rPr>
      <t>등</t>
    </r>
  </si>
  <si>
    <r>
      <t xml:space="preserve">    </t>
    </r>
    <r>
      <rPr>
        <sz val="11"/>
        <color theme="1"/>
        <rFont val="돋움"/>
        <family val="3"/>
        <charset val="129"/>
      </rPr>
      <t>비현금항목</t>
    </r>
    <r>
      <rPr>
        <sz val="11"/>
        <color theme="1"/>
        <rFont val="Inherit"/>
        <family val="2"/>
      </rPr>
      <t xml:space="preserve"> </t>
    </r>
    <r>
      <rPr>
        <sz val="11"/>
        <color theme="1"/>
        <rFont val="돋움"/>
        <family val="3"/>
        <charset val="129"/>
      </rPr>
      <t>조정</t>
    </r>
  </si>
  <si>
    <r>
      <t xml:space="preserve">    </t>
    </r>
    <r>
      <rPr>
        <sz val="11"/>
        <color theme="1"/>
        <rFont val="돋움"/>
        <family val="3"/>
        <charset val="129"/>
      </rPr>
      <t>재고자산의</t>
    </r>
    <r>
      <rPr>
        <sz val="11"/>
        <color theme="1"/>
        <rFont val="Inherit"/>
        <family val="2"/>
      </rPr>
      <t xml:space="preserve"> </t>
    </r>
    <r>
      <rPr>
        <sz val="11"/>
        <color theme="1"/>
        <rFont val="돋움"/>
        <family val="3"/>
        <charset val="129"/>
      </rPr>
      <t>증감</t>
    </r>
  </si>
  <si>
    <r>
      <t xml:space="preserve">    </t>
    </r>
    <r>
      <rPr>
        <sz val="11"/>
        <color theme="1"/>
        <rFont val="돋움"/>
        <family val="3"/>
        <charset val="129"/>
      </rPr>
      <t>매입채무</t>
    </r>
    <r>
      <rPr>
        <sz val="11"/>
        <color theme="1"/>
        <rFont val="Inherit"/>
        <family val="2"/>
      </rPr>
      <t xml:space="preserve"> </t>
    </r>
    <r>
      <rPr>
        <sz val="11"/>
        <color theme="1"/>
        <rFont val="돋움"/>
        <family val="3"/>
        <charset val="129"/>
      </rPr>
      <t>등의</t>
    </r>
    <r>
      <rPr>
        <sz val="11"/>
        <color theme="1"/>
        <rFont val="Inherit"/>
        <family val="2"/>
      </rPr>
      <t xml:space="preserve"> </t>
    </r>
    <r>
      <rPr>
        <sz val="11"/>
        <color theme="1"/>
        <rFont val="돋움"/>
        <family val="3"/>
        <charset val="129"/>
      </rPr>
      <t>증감</t>
    </r>
  </si>
  <si>
    <r>
      <t xml:space="preserve">    </t>
    </r>
    <r>
      <rPr>
        <sz val="11"/>
        <color theme="1"/>
        <rFont val="돋움"/>
        <family val="3"/>
        <charset val="129"/>
      </rPr>
      <t>기타</t>
    </r>
  </si>
  <si>
    <r>
      <t xml:space="preserve">    </t>
    </r>
    <r>
      <rPr>
        <sz val="11"/>
        <color theme="1"/>
        <rFont val="돋움"/>
        <family val="3"/>
        <charset val="129"/>
      </rPr>
      <t>배당금지급</t>
    </r>
  </si>
  <si>
    <r>
      <t xml:space="preserve">    </t>
    </r>
    <r>
      <rPr>
        <sz val="11"/>
        <color theme="1"/>
        <rFont val="돋움"/>
        <family val="3"/>
        <charset val="129"/>
      </rPr>
      <t>투자자산의처분</t>
    </r>
    <r>
      <rPr>
        <sz val="11"/>
        <color theme="1"/>
        <rFont val="Inherit"/>
        <family val="2"/>
      </rPr>
      <t>(net)</t>
    </r>
  </si>
  <si>
    <r>
      <t xml:space="preserve">    </t>
    </r>
    <r>
      <rPr>
        <sz val="11"/>
        <color theme="1"/>
        <rFont val="돋움"/>
        <family val="3"/>
        <charset val="129"/>
      </rPr>
      <t>기타</t>
    </r>
    <r>
      <rPr>
        <sz val="11"/>
        <color theme="1"/>
        <rFont val="Inherit"/>
        <family val="2"/>
      </rPr>
      <t>(net)</t>
    </r>
  </si>
  <si>
    <r>
      <t xml:space="preserve">    </t>
    </r>
    <r>
      <rPr>
        <sz val="11"/>
        <color theme="1"/>
        <rFont val="돋움"/>
        <family val="3"/>
        <charset val="129"/>
      </rPr>
      <t>기타</t>
    </r>
    <r>
      <rPr>
        <sz val="11"/>
        <color theme="1"/>
        <rFont val="Inherit"/>
        <family val="2"/>
      </rPr>
      <t xml:space="preserve"> </t>
    </r>
    <r>
      <rPr>
        <sz val="11"/>
        <color theme="1"/>
        <rFont val="돋움"/>
        <family val="3"/>
        <charset val="129"/>
      </rPr>
      <t>차입외조달</t>
    </r>
    <r>
      <rPr>
        <sz val="11"/>
        <color theme="1"/>
        <rFont val="Inherit"/>
        <family val="2"/>
      </rPr>
      <t>(net)</t>
    </r>
  </si>
  <si>
    <r>
      <t>Op.EBIT/</t>
    </r>
    <r>
      <rPr>
        <sz val="11"/>
        <color theme="1"/>
        <rFont val="돋움"/>
        <family val="3"/>
        <charset val="129"/>
      </rPr>
      <t>매출액</t>
    </r>
    <r>
      <rPr>
        <sz val="11"/>
        <color theme="1"/>
        <rFont val="Inherit"/>
        <family val="2"/>
      </rPr>
      <t>(%)</t>
    </r>
  </si>
  <si>
    <r>
      <t>EBITDA/</t>
    </r>
    <r>
      <rPr>
        <b/>
        <sz val="11"/>
        <color theme="1"/>
        <rFont val="돋움"/>
        <family val="3"/>
        <charset val="129"/>
      </rPr>
      <t>총금융비용</t>
    </r>
    <r>
      <rPr>
        <b/>
        <sz val="11"/>
        <color theme="1"/>
        <rFont val="Inherit"/>
        <family val="2"/>
      </rPr>
      <t>(</t>
    </r>
    <r>
      <rPr>
        <b/>
        <sz val="11"/>
        <color theme="1"/>
        <rFont val="돋움"/>
        <family val="3"/>
        <charset val="129"/>
      </rPr>
      <t>배</t>
    </r>
    <r>
      <rPr>
        <b/>
        <sz val="11"/>
        <color theme="1"/>
        <rFont val="Inherit"/>
        <family val="2"/>
      </rPr>
      <t>)</t>
    </r>
  </si>
  <si>
    <t>총영업활동현금흐름(OCF)</t>
  </si>
  <si>
    <t>순영업활동현금흐름(NCF)</t>
  </si>
  <si>
    <t>잉여현금흐름(FCF)</t>
  </si>
  <si>
    <t>내부순현금흐름(ICF)</t>
  </si>
  <si>
    <t>재무적가용현금흐름(ACF)</t>
  </si>
  <si>
    <t>세전계속사업이익률(%)</t>
  </si>
  <si>
    <t>부채비율(%)</t>
  </si>
  <si>
    <t>단기차입금의존도(%)</t>
  </si>
  <si>
    <t>차입금의존도(%)</t>
  </si>
  <si>
    <t>총차입금/OCF(배)</t>
  </si>
  <si>
    <t>순차입금/OCF(배)</t>
  </si>
  <si>
    <t>총차입금/EBITDA(배)</t>
  </si>
  <si>
    <t>순차입금/EBITDA(배)</t>
  </si>
  <si>
    <t>조정총차입금/EBITDA(배)</t>
  </si>
  <si>
    <t>O</t>
    <phoneticPr fontId="3" type="noConversion"/>
  </si>
  <si>
    <t>부채비율</t>
    <phoneticPr fontId="3" type="noConversion"/>
  </si>
  <si>
    <t>차입금의존도</t>
    <phoneticPr fontId="3" type="noConversion"/>
  </si>
  <si>
    <t>마진율</t>
    <phoneticPr fontId="3" type="noConversion"/>
  </si>
  <si>
    <t>기업명(기업코드)</t>
  </si>
  <si>
    <t>[적용 기준]</t>
    <phoneticPr fontId="3" type="noConversion"/>
  </si>
  <si>
    <t>* 산업등급의 근거는 별도 자료에서 설명</t>
    <phoneticPr fontId="3" type="noConversion"/>
  </si>
  <si>
    <t>회계 및 세무관련 서비스업</t>
  </si>
  <si>
    <t>과실, 음료용 및 향신용 작물 재배업</t>
    <phoneticPr fontId="3" type="noConversion"/>
  </si>
  <si>
    <t>사업점수</t>
    <phoneticPr fontId="3" type="noConversion"/>
  </si>
  <si>
    <t>회사소개 신용정보활용체제의 공시 Code of Conduct 투명성보고서 사이버민원실 개인정보처리방침 저작권정책 유의사항 이용약관</t>
  </si>
  <si>
    <t>재무제표</t>
  </si>
  <si>
    <t>(납입자본금)</t>
  </si>
  <si>
    <t xml:space="preserve">    단기차입금</t>
  </si>
  <si>
    <t xml:space="preserve">    매출채권</t>
  </si>
  <si>
    <t xml:space="preserve">    매출채권 등의 증감</t>
  </si>
  <si>
    <t xml:space="preserve">    자본적지출</t>
  </si>
  <si>
    <t xml:space="preserve">    영업자산의처분</t>
  </si>
  <si>
    <t xml:space="preserve">    자본조달(자사주 포함,net)</t>
  </si>
  <si>
    <t>EBIT/매출액(%)</t>
  </si>
  <si>
    <t>EBIT/총금융비용(배)</t>
  </si>
  <si>
    <t>OCF/매출액(%)</t>
  </si>
  <si>
    <t>기업 정보</t>
  </si>
  <si>
    <t>기업평가등급</t>
  </si>
  <si>
    <t>매출액(개별)</t>
  </si>
  <si>
    <t>개업일자</t>
  </si>
  <si>
    <t>설립일자</t>
  </si>
  <si>
    <t>창업일자</t>
  </si>
  <si>
    <t>기업공개일자</t>
  </si>
  <si>
    <t>종업원 수</t>
  </si>
  <si>
    <t>기업 형태</t>
  </si>
  <si>
    <t>주요 상품</t>
  </si>
  <si>
    <t>표준산업분류(10차)</t>
  </si>
  <si>
    <t>주요 재무지표의 정의</t>
  </si>
  <si>
    <t xml:space="preserve"> </t>
    <phoneticPr fontId="3" type="noConversion"/>
  </si>
  <si>
    <t>평정위원회 의사록</t>
    <phoneticPr fontId="5" type="noConversion"/>
  </si>
  <si>
    <t>사업자번호 </t>
  </si>
  <si>
    <r>
      <t>도로</t>
    </r>
    <r>
      <rPr>
        <sz val="11"/>
        <color rgb="FF5A5F63"/>
        <rFont val="Arial"/>
        <family val="2"/>
      </rPr>
      <t>지번</t>
    </r>
  </si>
  <si>
    <t>현금성자산</t>
    <phoneticPr fontId="3" type="noConversion"/>
  </si>
  <si>
    <t>J</t>
    <phoneticPr fontId="3" type="noConversion"/>
  </si>
  <si>
    <t>L</t>
    <phoneticPr fontId="3" type="noConversion"/>
  </si>
  <si>
    <t>당기순이익</t>
    <phoneticPr fontId="3" type="noConversion"/>
  </si>
  <si>
    <t>M</t>
    <phoneticPr fontId="3" type="noConversion"/>
  </si>
  <si>
    <t>구분</t>
    <phoneticPr fontId="3" type="noConversion"/>
  </si>
  <si>
    <t>계정과목</t>
    <phoneticPr fontId="3" type="noConversion"/>
  </si>
  <si>
    <t>D</t>
    <phoneticPr fontId="3" type="noConversion"/>
  </si>
  <si>
    <t>장기성차입금</t>
    <phoneticPr fontId="3" type="noConversion"/>
  </si>
  <si>
    <t>총자산</t>
    <phoneticPr fontId="3" type="noConversion"/>
  </si>
  <si>
    <t>금융비용(이자비용등)</t>
    <phoneticPr fontId="3" type="noConversion"/>
  </si>
  <si>
    <t>P</t>
    <phoneticPr fontId="3" type="noConversion"/>
  </si>
  <si>
    <t>잉여현금흐름</t>
    <phoneticPr fontId="3" type="noConversion"/>
  </si>
  <si>
    <t>단위: 백만원</t>
    <phoneticPr fontId="3" type="noConversion"/>
  </si>
  <si>
    <t>DB재무제표테스트 파일 CF부분 참고</t>
    <phoneticPr fontId="3" type="noConversion"/>
  </si>
  <si>
    <t>F-1분기, B-반기, T-3분기, K-결산</t>
  </si>
  <si>
    <t>최근 4개년 및 최근 분기 재무제표(누적), 전년 동기 재무제표 필요(누적)</t>
    <phoneticPr fontId="3" type="noConversion"/>
  </si>
  <si>
    <t>DB재무제표 테스트 파일/ 추출(연결) 시트 참고</t>
    <phoneticPr fontId="3" type="noConversion"/>
  </si>
  <si>
    <t xml:space="preserve">동사의 주요 사업이 속해 있는 산업위험과 규모 및 시장지위, 사업포트폴리오, 고정거래처 등의 사업위험 및 주요 재무지표를 통한 재무위험을 검토하여 수익성, 안정성, 성장성, 활동성 등을 종합적으로 검토를 하였음. 또한 추가로 계열요인, 실적 변동성 정도, 각종 이벤트의 영향 등의 기타요소를 고려함.
이를 종합한 동사의 평정등급을 OOO로 제시함. 
이를 종합한 동사의 평정등급을 기존 등급과 동일한 OOO로 유지함. </t>
    <phoneticPr fontId="3" type="noConversion"/>
  </si>
  <si>
    <t>본 건 채무SR은 부동산 담보부를 반영한 건임. 
&lt;판단기준&gt;
*발행일 : OOOO-OO-OO / 만기일 : OOOO-OO-OO
*표면이자율 : O% / 만기이자율 : O%
*SR등급: OO
*사채 발행액: O원
*담보물건 감정평가액: O원
*경락가율: O% 적용
*담보물건 가치: O원
*예상회수율: O%
상기의 사항을 종합하며 본 채무의 회수 가능성을 일정 수준 인정함
이에 본 채무등급은 기존 ICR등급에서 O notch 상향한 O로 제시함.</t>
    <phoneticPr fontId="3" type="noConversion"/>
  </si>
  <si>
    <t>s</t>
    <phoneticPr fontId="3" type="noConversion"/>
  </si>
  <si>
    <t>2020-12-31_x000D_
 결산</t>
    <phoneticPr fontId="3" type="noConversion"/>
  </si>
  <si>
    <t>2021-12-31_x000D_
 결산</t>
    <phoneticPr fontId="3" type="noConversion"/>
  </si>
  <si>
    <t>2022-12-31_x000D_
 결산</t>
    <phoneticPr fontId="3" type="noConversion"/>
  </si>
  <si>
    <t>2023-12-31_x000D_
 결산</t>
    <phoneticPr fontId="3" type="noConversion"/>
  </si>
  <si>
    <t>2022-12-31_x000D_
(결산 누적)</t>
    <phoneticPr fontId="3" type="noConversion"/>
  </si>
  <si>
    <t>2023-12-31_x000D_
(결산 누적)</t>
    <phoneticPr fontId="3" type="noConversion"/>
  </si>
  <si>
    <t>항목코드</t>
  </si>
  <si>
    <t>항목명</t>
  </si>
  <si>
    <t xml:space="preserve">유동자산(계)                                      </t>
  </si>
  <si>
    <t xml:space="preserve"> 당좌자산(계)                                     </t>
  </si>
  <si>
    <t xml:space="preserve"> (당좌자산대손충당금(계))                         </t>
  </si>
  <si>
    <t xml:space="preserve">  현금및현금등가물                                </t>
  </si>
  <si>
    <t xml:space="preserve">  (국고보조금)                                    </t>
  </si>
  <si>
    <t xml:space="preserve">  (국고보조금)                                    </t>
    <phoneticPr fontId="3" type="noConversion"/>
  </si>
  <si>
    <t xml:space="preserve">  [외화현금및현금등가물]                          </t>
  </si>
  <si>
    <t xml:space="preserve">   현금                                           </t>
  </si>
  <si>
    <t xml:space="preserve">   [외화현금]                                     </t>
  </si>
  <si>
    <t xml:space="preserve">   예금                                           </t>
  </si>
  <si>
    <t xml:space="preserve">   [외화예금]                                     </t>
  </si>
  <si>
    <t xml:space="preserve">    당좌예금                                      </t>
  </si>
  <si>
    <t xml:space="preserve">    단자예치금                                    </t>
  </si>
  <si>
    <t xml:space="preserve">    기타예금                                      </t>
  </si>
  <si>
    <t xml:space="preserve">   기타현금등가물                                 </t>
  </si>
  <si>
    <t xml:space="preserve">  단기금융상품                                    </t>
  </si>
  <si>
    <t xml:space="preserve">  [사용제한단기금융상품]                          </t>
  </si>
  <si>
    <t xml:space="preserve">  [외화단기금융상품]                              </t>
  </si>
  <si>
    <t xml:space="preserve">   정기예금                                       </t>
  </si>
  <si>
    <t xml:space="preserve">   정기적금                                       </t>
  </si>
  <si>
    <t xml:space="preserve">   별단예금                                       </t>
  </si>
  <si>
    <t xml:space="preserve">   기타단기금융상품                               </t>
  </si>
  <si>
    <t xml:space="preserve">  단기투자증권                                    </t>
  </si>
  <si>
    <t xml:space="preserve">  (단기투자증권평가충당금)                        </t>
  </si>
  <si>
    <t xml:space="preserve">  (단기투자증권공정가액조정)                      </t>
  </si>
  <si>
    <t xml:space="preserve">   [수익증권]                                     </t>
  </si>
  <si>
    <t xml:space="preserve">   [지분증권]                                     </t>
  </si>
  <si>
    <t xml:space="preserve">   [채무증권]                                     </t>
  </si>
  <si>
    <t xml:space="preserve">   [기타단기투자증권]                             </t>
  </si>
  <si>
    <t xml:space="preserve">   단기매매증권                                   </t>
  </si>
  <si>
    <t xml:space="preserve">   (단기매매증권평가충당금)                       </t>
  </si>
  <si>
    <t xml:space="preserve">   매도가능증권                                   </t>
  </si>
  <si>
    <t xml:space="preserve">   (매도가능증권평가충당금)                       </t>
  </si>
  <si>
    <t xml:space="preserve">   (매도가능증권공정가액조정)                     </t>
  </si>
  <si>
    <t xml:space="preserve">   만기보유증권                                   </t>
  </si>
  <si>
    <t xml:space="preserve">   (만기보유증권평가충당금)                       </t>
  </si>
  <si>
    <t xml:space="preserve">   (만기보유증권공정가액조정)                     </t>
  </si>
  <si>
    <t xml:space="preserve">   기타단기투자증권                               </t>
  </si>
  <si>
    <t xml:space="preserve">   (기타단기투자증권평가충당금)                   </t>
  </si>
  <si>
    <t xml:space="preserve">   (기타단기투자증권공정가액조정)                 </t>
  </si>
  <si>
    <t xml:space="preserve">  단기투자일임계약자산                            </t>
  </si>
  <si>
    <t xml:space="preserve">  매출채권                                        </t>
  </si>
  <si>
    <t xml:space="preserve">  (매출채권현재가치할인차금)                      </t>
  </si>
  <si>
    <t xml:space="preserve">  (매출채권대손충당금)                            </t>
  </si>
  <si>
    <t xml:space="preserve">  [특수관계자매출채권]                            </t>
  </si>
  <si>
    <t xml:space="preserve">  [만기미도래매출채권양도잔액(할인/배서어음포함)  </t>
  </si>
  <si>
    <t xml:space="preserve">   [상환의무있는양도잔액]                         </t>
  </si>
  <si>
    <t xml:space="preserve">   [상환의무없는양도잔액]                         </t>
  </si>
  <si>
    <t xml:space="preserve">  [회계기간동안의매출채권양도총액]                </t>
  </si>
  <si>
    <t xml:space="preserve">   외화매출채권                                   </t>
  </si>
  <si>
    <t xml:space="preserve">   원화매출채권                                   </t>
  </si>
  <si>
    <t xml:space="preserve">   기타매출채권                                   </t>
  </si>
  <si>
    <t xml:space="preserve">  단기대여금                                      </t>
  </si>
  <si>
    <t xml:space="preserve">  (단기대여금현재가치할인차금)                    </t>
  </si>
  <si>
    <t xml:space="preserve">  (단기대여금대손충당금)                          </t>
  </si>
  <si>
    <t xml:space="preserve">   특수관계자단기대여금                           </t>
  </si>
  <si>
    <t xml:space="preserve">   주주임원종업원단기대여금                       </t>
  </si>
  <si>
    <t xml:space="preserve">   어음단기대여금                                 </t>
  </si>
  <si>
    <t xml:space="preserve">   기타단기대여금                                 </t>
  </si>
  <si>
    <t xml:space="preserve">  미수금                                          </t>
  </si>
  <si>
    <t xml:space="preserve">  (미수금현재가치할인차금)                        </t>
  </si>
  <si>
    <t xml:space="preserve">  (미수금대손충당금)                              </t>
  </si>
  <si>
    <t xml:space="preserve">  [특수관계자미수금]                              </t>
  </si>
  <si>
    <t xml:space="preserve">   영업미수금                                     </t>
  </si>
  <si>
    <t xml:space="preserve">   영업외화미수금                                 </t>
  </si>
  <si>
    <t xml:space="preserve">   공사미수금                                     </t>
  </si>
  <si>
    <t xml:space="preserve">   분양미수금                                     </t>
  </si>
  <si>
    <t xml:space="preserve">   임대미수금                                     </t>
  </si>
  <si>
    <t xml:space="preserve">   외화미수금                                     </t>
  </si>
  <si>
    <t xml:space="preserve">   기타미수금                                     </t>
  </si>
  <si>
    <t xml:space="preserve">  미수수익                                        </t>
  </si>
  <si>
    <t xml:space="preserve">  (미수수익대손충당금)                            </t>
  </si>
  <si>
    <t xml:space="preserve">  [특수관계자미수수익]                            </t>
  </si>
  <si>
    <t xml:space="preserve">   외화미수수익                                   </t>
  </si>
  <si>
    <t xml:space="preserve">   원화미수수익                                   </t>
  </si>
  <si>
    <t xml:space="preserve">   기타미수수익                                   </t>
  </si>
  <si>
    <t xml:space="preserve">  이연법인세자산                                  </t>
  </si>
  <si>
    <t xml:space="preserve">  선급금                                          </t>
  </si>
  <si>
    <t xml:space="preserve">  (선급금대손충당금)                              </t>
  </si>
  <si>
    <t xml:space="preserve">   공사선급금                                     </t>
  </si>
  <si>
    <t xml:space="preserve">   기타선급금                                     </t>
  </si>
  <si>
    <t xml:space="preserve">  선급비용                                        </t>
  </si>
  <si>
    <t xml:space="preserve">  선급법인세                                      </t>
  </si>
  <si>
    <t xml:space="preserve">  부가세대급금                                    </t>
  </si>
  <si>
    <t xml:space="preserve">  보증금                                          </t>
  </si>
  <si>
    <t xml:space="preserve">  담보금                                          </t>
  </si>
  <si>
    <t xml:space="preserve">  자기사채                                        </t>
  </si>
  <si>
    <t xml:space="preserve">  가지급금                                        </t>
  </si>
  <si>
    <t xml:space="preserve">  위탁증거금                                      </t>
  </si>
  <si>
    <t xml:space="preserve">  단기투자자산                                    </t>
  </si>
  <si>
    <t xml:space="preserve">  [사용제한단기투자자산]                          </t>
  </si>
  <si>
    <t xml:space="preserve">  [특수관계자단기투자자산]                        </t>
  </si>
  <si>
    <t xml:space="preserve">  [외화단기투자자산]                              </t>
  </si>
  <si>
    <t xml:space="preserve">  파생상품                                        </t>
  </si>
  <si>
    <t xml:space="preserve">   선도                                           </t>
  </si>
  <si>
    <t xml:space="preserve">    상품선도                                      </t>
  </si>
  <si>
    <t xml:space="preserve">    통화선도                                      </t>
  </si>
  <si>
    <t xml:space="preserve">    이자율선도                                    </t>
  </si>
  <si>
    <t xml:space="preserve">    기타선도                                      </t>
  </si>
  <si>
    <t xml:space="preserve">   선물                                           </t>
  </si>
  <si>
    <t xml:space="preserve">    상품선물                                      </t>
  </si>
  <si>
    <t xml:space="preserve">    통화선물                                      </t>
  </si>
  <si>
    <t xml:space="preserve">    이자율선물                                    </t>
  </si>
  <si>
    <t xml:space="preserve">    주가지수선물                                  </t>
  </si>
  <si>
    <t xml:space="preserve">    기타선물                                      </t>
  </si>
  <si>
    <t xml:space="preserve">   옵션                                           </t>
  </si>
  <si>
    <t xml:space="preserve">    매수상품옵션                                  </t>
  </si>
  <si>
    <t xml:space="preserve">    매수통화옵션                                  </t>
  </si>
  <si>
    <t xml:space="preserve">    매수이자율옵션                                </t>
  </si>
  <si>
    <t xml:space="preserve">    매수주가지수옵션                              </t>
  </si>
  <si>
    <t xml:space="preserve">    매수주식옵션                                  </t>
  </si>
  <si>
    <t xml:space="preserve">    매수기타옵션                                  </t>
  </si>
  <si>
    <t xml:space="preserve">   스왑                                           </t>
  </si>
  <si>
    <t xml:space="preserve">    통화스왑                                      </t>
  </si>
  <si>
    <t xml:space="preserve">    이자율스왑                                    </t>
  </si>
  <si>
    <t xml:space="preserve">    기타스왑                                      </t>
  </si>
  <si>
    <t xml:space="preserve">   기타파생상품                                   </t>
  </si>
  <si>
    <t xml:space="preserve">  리스채권                                        </t>
  </si>
  <si>
    <t xml:space="preserve">  (리스채권현재가치할인차금)                      </t>
  </si>
  <si>
    <t xml:space="preserve">  (리스채권대손충당금)                            </t>
  </si>
  <si>
    <t xml:space="preserve">   금융리스채권                                   </t>
  </si>
  <si>
    <t xml:space="preserve">   (금융리스채권현재가치할인차금)                 </t>
  </si>
  <si>
    <t xml:space="preserve">   (금융리스채권대손충당금)                       </t>
  </si>
  <si>
    <t xml:space="preserve">   해지금융리스채권                               </t>
  </si>
  <si>
    <t xml:space="preserve">   (해지금융리스채권현재가치할인차금)             </t>
  </si>
  <si>
    <t xml:space="preserve">   (해지금융리스채권대손충당금)                   </t>
  </si>
  <si>
    <t xml:space="preserve">  선급공사원가                                    </t>
  </si>
  <si>
    <t xml:space="preserve">  기타당좌자산                                    </t>
  </si>
  <si>
    <t xml:space="preserve">  (기타당좌자산대손충당금)                        </t>
  </si>
  <si>
    <t xml:space="preserve"> 재고자산(계)                                     </t>
  </si>
  <si>
    <t xml:space="preserve"> (재고자산평가손실충당금)                         </t>
  </si>
  <si>
    <t xml:space="preserve"> (재고자산사용권조정)                             </t>
  </si>
  <si>
    <t xml:space="preserve">  상품                                            </t>
  </si>
  <si>
    <t xml:space="preserve">   토지,건물등                                    </t>
  </si>
  <si>
    <t xml:space="preserve">   적송품                                         </t>
  </si>
  <si>
    <t xml:space="preserve">   기타상품                                       </t>
  </si>
  <si>
    <t xml:space="preserve">  제품                                            </t>
  </si>
  <si>
    <t xml:space="preserve">   완성주택,완성원가                              </t>
  </si>
  <si>
    <t xml:space="preserve">   부산물                                         </t>
  </si>
  <si>
    <t xml:space="preserve">   기타제품                                       </t>
  </si>
  <si>
    <t xml:space="preserve">  반제품                                          </t>
  </si>
  <si>
    <t xml:space="preserve">  재공품                                          </t>
  </si>
  <si>
    <t xml:space="preserve">   미완성공사및주택                               </t>
  </si>
  <si>
    <t xml:space="preserve">   외주가공재공품                                 </t>
  </si>
  <si>
    <t xml:space="preserve">   기타재공품                                     </t>
  </si>
  <si>
    <t xml:space="preserve">  원재료                                          </t>
  </si>
  <si>
    <t xml:space="preserve">   건설용자재                                     </t>
  </si>
  <si>
    <t xml:space="preserve">   매입부분품,구입부품                            </t>
  </si>
  <si>
    <t xml:space="preserve">   기타원재료                                     </t>
  </si>
  <si>
    <t xml:space="preserve">  용지                                            </t>
  </si>
  <si>
    <t xml:space="preserve">  저장품                                          </t>
  </si>
  <si>
    <t xml:space="preserve">  미착품                                          </t>
  </si>
  <si>
    <t xml:space="preserve">   미착원재료                                     </t>
  </si>
  <si>
    <t xml:space="preserve">   미착상품                                       </t>
  </si>
  <si>
    <t xml:space="preserve">   기타미착품                                     </t>
  </si>
  <si>
    <t xml:space="preserve">  가설재                                          </t>
  </si>
  <si>
    <t xml:space="preserve">  기타재고자산                                    </t>
  </si>
  <si>
    <t xml:space="preserve">임대주택자산                                      </t>
  </si>
  <si>
    <t xml:space="preserve"> 임대주택용지                                     </t>
  </si>
  <si>
    <t xml:space="preserve"> 미완성임대주택                                   </t>
  </si>
  <si>
    <t xml:space="preserve"> 임대주택토지                                     </t>
  </si>
  <si>
    <t xml:space="preserve"> 완성임대주택                                     </t>
  </si>
  <si>
    <t xml:space="preserve"> (완성임대주택감가상각누계액)                     </t>
  </si>
  <si>
    <t xml:space="preserve"> 임대주택채권                                     </t>
  </si>
  <si>
    <t xml:space="preserve"> (임대주택채권관련국민주택기금차입금)             </t>
  </si>
  <si>
    <t xml:space="preserve"> (임대주택채권관련표준임대보증금)                 </t>
  </si>
  <si>
    <t xml:space="preserve"> (임대주택채권관련전환임대보증금)                 </t>
  </si>
  <si>
    <t xml:space="preserve"> 임대주택                                         </t>
  </si>
  <si>
    <t xml:space="preserve"> (임대주택관련임대자산조정)                       </t>
  </si>
  <si>
    <t xml:space="preserve"> (임대주택감가상각누계액)                         </t>
  </si>
  <si>
    <t xml:space="preserve"> 기타임대주택자산                                 </t>
  </si>
  <si>
    <t xml:space="preserve">비유동자산(계)                                    </t>
  </si>
  <si>
    <t xml:space="preserve"> 투자자산(계)                                     </t>
  </si>
  <si>
    <t xml:space="preserve"> (대손충당금(계))                                 </t>
  </si>
  <si>
    <t xml:space="preserve"> (현재가치할인차금(계))                           </t>
  </si>
  <si>
    <t xml:space="preserve">  장기금융상품                                    </t>
  </si>
  <si>
    <t xml:space="preserve">  [사용제한장기금융상품]                          </t>
  </si>
  <si>
    <t xml:space="preserve">  [외화장기금융상품]                              </t>
  </si>
  <si>
    <t xml:space="preserve">   기타장기금융상품                               </t>
  </si>
  <si>
    <t xml:space="preserve">  장기성예금                                      </t>
  </si>
  <si>
    <t xml:space="preserve">  특정현금과예금                                  </t>
  </si>
  <si>
    <t xml:space="preserve">  장기투자자산                                    </t>
  </si>
  <si>
    <t xml:space="preserve">  [사용제한장기투자자산]                          </t>
  </si>
  <si>
    <t xml:space="preserve">  [특수관계자장기투자자산]                        </t>
  </si>
  <si>
    <t xml:space="preserve">  [외화장기투자자산]                              </t>
  </si>
  <si>
    <t xml:space="preserve">  장기투자증권                                    </t>
  </si>
  <si>
    <t xml:space="preserve">  (장기투자증권공정가액조정)                      </t>
  </si>
  <si>
    <t xml:space="preserve">  (장기투자증권평가충당금)                        </t>
  </si>
  <si>
    <t xml:space="preserve">   [특수관계자매도가능증권]                       </t>
  </si>
  <si>
    <t xml:space="preserve">   [특수관계자만기보유증권]                       </t>
  </si>
  <si>
    <t xml:space="preserve">  지분법적용주식                                  </t>
  </si>
  <si>
    <t xml:space="preserve">  출자금                                          </t>
  </si>
  <si>
    <t xml:space="preserve">  (출자금평가충당금)                              </t>
  </si>
  <si>
    <t xml:space="preserve">  장기투자일임계약자산                            </t>
  </si>
  <si>
    <t xml:space="preserve">  장기대여금                                      </t>
  </si>
  <si>
    <t xml:space="preserve">  (장기대여금현재가치할인차금)                    </t>
  </si>
  <si>
    <t xml:space="preserve">  (장기대여금대손충당금)                          </t>
  </si>
  <si>
    <t xml:space="preserve">   특수관계자장기대여금                           </t>
  </si>
  <si>
    <t xml:space="preserve">   주주임원종업원장기대여금                       </t>
  </si>
  <si>
    <t xml:space="preserve">   기타장기대여금                                 </t>
  </si>
  <si>
    <t xml:space="preserve">  투자부동산                                      </t>
  </si>
  <si>
    <t xml:space="preserve">   토지                                           </t>
  </si>
  <si>
    <t xml:space="preserve">   건물                                           </t>
  </si>
  <si>
    <t xml:space="preserve">   기타투자부동산                                 </t>
  </si>
  <si>
    <t xml:space="preserve">  신주인수권                                      </t>
  </si>
  <si>
    <t xml:space="preserve">  기타투자자산                                    </t>
  </si>
  <si>
    <t xml:space="preserve">  (기타투자자산대손충당금)                        </t>
  </si>
  <si>
    <t xml:space="preserve">  (기타투자자산현재가치할인차금)                  </t>
  </si>
  <si>
    <t xml:space="preserve"> 유형자산(계)                                     </t>
  </si>
  <si>
    <t xml:space="preserve"> (유형자산공사부담금계)                           </t>
  </si>
  <si>
    <t xml:space="preserve"> (유형자산국고보조금계)                           </t>
  </si>
  <si>
    <t xml:space="preserve"> (유형자산감가상각누계액계)                       </t>
  </si>
  <si>
    <t xml:space="preserve"> (유형자산사용권조정계)                           </t>
  </si>
  <si>
    <t xml:space="preserve"> (유형자산감액손실누계액계)                       </t>
  </si>
  <si>
    <t xml:space="preserve">  리스자산                                        </t>
  </si>
  <si>
    <t xml:space="preserve">  (리스자산감가상각누계액)                        </t>
  </si>
  <si>
    <t xml:space="preserve">  (리스자산현재가치할인차금)                      </t>
  </si>
  <si>
    <t xml:space="preserve">  (리스자산대손충당금)                            </t>
  </si>
  <si>
    <t xml:space="preserve">  (리스자산처분손실충당금)                        </t>
  </si>
  <si>
    <t xml:space="preserve">   금융리스자산                                   </t>
  </si>
  <si>
    <t xml:space="preserve">   (금융리스자산감가상각누계액)                   </t>
  </si>
  <si>
    <t xml:space="preserve">   리스개량자산                                   </t>
  </si>
  <si>
    <t xml:space="preserve">   (리스개량자산감가상각누계액)                   </t>
  </si>
  <si>
    <t xml:space="preserve">   해지금융리스자산                               </t>
  </si>
  <si>
    <t xml:space="preserve">   (해지금융리스자산감가상각누계액)               </t>
  </si>
  <si>
    <t xml:space="preserve">   운용리스자산                                   </t>
  </si>
  <si>
    <t xml:space="preserve">   (운용리스자산처분손실충당금)                   </t>
  </si>
  <si>
    <t xml:space="preserve">   (운용리스자산감가상각누계액)                   </t>
  </si>
  <si>
    <t xml:space="preserve">   선급리스자산                                   </t>
  </si>
  <si>
    <t xml:space="preserve">   (선급리스자산대손충당금)                       </t>
  </si>
  <si>
    <t xml:space="preserve">   기타리스자산                                   </t>
  </si>
  <si>
    <t xml:space="preserve">   (기타리스자산현재가치할인차금)                 </t>
  </si>
  <si>
    <t xml:space="preserve">   (기타리스자산대손충당금)                       </t>
  </si>
  <si>
    <t xml:space="preserve">   (기타리스자산처분손실충당금)                   </t>
  </si>
  <si>
    <t xml:space="preserve">   (기타리스자산감가상각누계액)                   </t>
  </si>
  <si>
    <t xml:space="preserve">   렌탈자산                                       </t>
  </si>
  <si>
    <t xml:space="preserve">   (렌탈자산감가상각누계액)                       </t>
  </si>
  <si>
    <t xml:space="preserve">   (렌탈자산처분손실충당금)                       </t>
  </si>
  <si>
    <t xml:space="preserve">   선급렌탈자산                                   </t>
  </si>
  <si>
    <t xml:space="preserve">  토지                                            </t>
  </si>
  <si>
    <t xml:space="preserve">  (토지공사부담금)                                </t>
  </si>
  <si>
    <t xml:space="preserve">  (토지국고보조금)                                </t>
  </si>
  <si>
    <t xml:space="preserve">  (토지사용권조정)                                </t>
  </si>
  <si>
    <t xml:space="preserve">  (토지감액손실누계액)                            </t>
  </si>
  <si>
    <t xml:space="preserve">  건물                                            </t>
  </si>
  <si>
    <t xml:space="preserve">  (건물공사부담금)                                </t>
  </si>
  <si>
    <t xml:space="preserve">  (건물국고보조금)                                </t>
  </si>
  <si>
    <t xml:space="preserve">  (건물감가상각누계액)                            </t>
  </si>
  <si>
    <t xml:space="preserve">  (건물사용권조정)                                </t>
  </si>
  <si>
    <t xml:space="preserve">  (건물감액손실누계액)                            </t>
  </si>
  <si>
    <t xml:space="preserve">  구축물                                          </t>
  </si>
  <si>
    <t xml:space="preserve">  (구축물공사부담금)                              </t>
  </si>
  <si>
    <t xml:space="preserve">  (구축물국고보조금)                              </t>
  </si>
  <si>
    <t xml:space="preserve">  (구축물감가상각누계액)                          </t>
  </si>
  <si>
    <t xml:space="preserve">  (구축물사용권조정)                              </t>
  </si>
  <si>
    <t xml:space="preserve">  (구축물감액손실누계액)                          </t>
  </si>
  <si>
    <t xml:space="preserve">  기계장치                                        </t>
  </si>
  <si>
    <t xml:space="preserve">  (기계장치공사부담금)                            </t>
  </si>
  <si>
    <t xml:space="preserve">  (기계장치국고보조금)                            </t>
  </si>
  <si>
    <t xml:space="preserve">  (기계장치감가상각누계액)                        </t>
  </si>
  <si>
    <t xml:space="preserve">  (기계장치사용권조정)                            </t>
  </si>
  <si>
    <t xml:space="preserve">  (기계장치감액손실누계액)                        </t>
  </si>
  <si>
    <t xml:space="preserve">  시설장치                                        </t>
  </si>
  <si>
    <t xml:space="preserve">  (시설장치공사부담금)                            </t>
  </si>
  <si>
    <t xml:space="preserve">  (시설장치국고보조금)                            </t>
  </si>
  <si>
    <t xml:space="preserve">  (시설장치감가상각누계액)                        </t>
  </si>
  <si>
    <t xml:space="preserve">  (시설장치사용권조정)                            </t>
  </si>
  <si>
    <t xml:space="preserve">  (시설장치감액손실누계액)                        </t>
  </si>
  <si>
    <t xml:space="preserve">  선박/항공기                                     </t>
  </si>
  <si>
    <t xml:space="preserve">  (선박/항공기공사부담금)                         </t>
  </si>
  <si>
    <t xml:space="preserve">  (선박/항공기국고보조금)                         </t>
  </si>
  <si>
    <t xml:space="preserve">  (선박/항공기감가상각누계액)                     </t>
  </si>
  <si>
    <t xml:space="preserve">  (선박/항공기사용권조정)                         </t>
  </si>
  <si>
    <t xml:space="preserve">  (선박/항공기감액손실누계액)                     </t>
  </si>
  <si>
    <t xml:space="preserve">  차량운반구                                      </t>
  </si>
  <si>
    <t xml:space="preserve">  (차량운반구공사부담금)                          </t>
  </si>
  <si>
    <t xml:space="preserve">  (차량운반구국고보조금)                          </t>
  </si>
  <si>
    <t xml:space="preserve">  (차량운반구감가상각누계액)                      </t>
  </si>
  <si>
    <t xml:space="preserve">  (차량운반구사용권조정)                          </t>
  </si>
  <si>
    <t xml:space="preserve">  (차량운반구감액손실누계액)                      </t>
  </si>
  <si>
    <t xml:space="preserve">  공구와기구                                      </t>
  </si>
  <si>
    <t xml:space="preserve">  (공구와기구공사부담금)                          </t>
  </si>
  <si>
    <t xml:space="preserve">  (공구와기구국고보조금)                          </t>
  </si>
  <si>
    <t xml:space="preserve">  (공구와기구감가상각누계액)                      </t>
  </si>
  <si>
    <t xml:space="preserve">  (공구와기구사용권조정)                          </t>
  </si>
  <si>
    <t xml:space="preserve">  (공구와기구감액손실누계액)                      </t>
  </si>
  <si>
    <t xml:space="preserve">  비품                                            </t>
  </si>
  <si>
    <t xml:space="preserve">  (비품공사부담금)                                </t>
  </si>
  <si>
    <t xml:space="preserve">  (비품국고보조금)                                </t>
  </si>
  <si>
    <t xml:space="preserve">  (비품감가상각누계액)                            </t>
  </si>
  <si>
    <t xml:space="preserve">  (비품사용권조정)                                </t>
  </si>
  <si>
    <t xml:space="preserve">  (비품감액손실누계액)                            </t>
  </si>
  <si>
    <t xml:space="preserve">  금형                                            </t>
  </si>
  <si>
    <t xml:space="preserve">  (금형공사부담금)                                </t>
  </si>
  <si>
    <t xml:space="preserve">  (금형국고보조금)                                </t>
  </si>
  <si>
    <t xml:space="preserve">  (금형감가상각누계액)                            </t>
  </si>
  <si>
    <t xml:space="preserve">  (금형사용권조정)                                </t>
  </si>
  <si>
    <t xml:space="preserve">  (금형감액손실누계액)                            </t>
  </si>
  <si>
    <t xml:space="preserve">  기타유형자산                                    </t>
  </si>
  <si>
    <t xml:space="preserve">  (기타유형자산공사부담금)                        </t>
  </si>
  <si>
    <t xml:space="preserve">  (기타유형자산국고보조금)                        </t>
  </si>
  <si>
    <t xml:space="preserve">  (기타유형자산감가상각누계액)                    </t>
  </si>
  <si>
    <t xml:space="preserve">  (기타유형자산사용권조정)                        </t>
  </si>
  <si>
    <t xml:space="preserve">  (기타유형자산감액손실누계액)                    </t>
  </si>
  <si>
    <t xml:space="preserve">  건설중인자산                                    </t>
  </si>
  <si>
    <t xml:space="preserve">  (건설중인자산공사부담금)                        </t>
  </si>
  <si>
    <t xml:space="preserve">  (건설중인자산국고보조금)                        </t>
  </si>
  <si>
    <t xml:space="preserve">  (건설중인자산사용권조정)                        </t>
  </si>
  <si>
    <t xml:space="preserve">  (건설중인자산감액손실누계액)                    </t>
  </si>
  <si>
    <t xml:space="preserve"> 무형자산(계)                                     </t>
  </si>
  <si>
    <t xml:space="preserve"> (상각누계액)                                     </t>
  </si>
  <si>
    <t xml:space="preserve"> (감액손실누계액)                                 </t>
  </si>
  <si>
    <t xml:space="preserve"> (국고보조금)                                     </t>
  </si>
  <si>
    <t xml:space="preserve">  영업권                                          </t>
  </si>
  <si>
    <t xml:space="preserve">  (영업권상각누계액)                              </t>
  </si>
  <si>
    <t xml:space="preserve">  (영업권감액손실누계액)                          </t>
  </si>
  <si>
    <t xml:space="preserve">  (영업권국고보조금)                              </t>
  </si>
  <si>
    <t xml:space="preserve">  부의영업권(-)                                   </t>
  </si>
  <si>
    <t xml:space="preserve">  라이선스와프랜차이즈                            </t>
  </si>
  <si>
    <t xml:space="preserve">  (라이선스와프랜차이즈상각누계액)                </t>
  </si>
  <si>
    <t xml:space="preserve">  (라이선스와프랜차이즈감액손실누계액)            </t>
  </si>
  <si>
    <t xml:space="preserve">  (라이선스와프랜차이즈국고보조금)                </t>
  </si>
  <si>
    <t xml:space="preserve">  산업재산권                                      </t>
  </si>
  <si>
    <t xml:space="preserve">  (산업재산권상각누계액)                          </t>
  </si>
  <si>
    <t xml:space="preserve">  (산업재산권감액손실누계액)                      </t>
  </si>
  <si>
    <t xml:space="preserve">  (산업재산권국고보조금)                          </t>
  </si>
  <si>
    <t xml:space="preserve">  저작권                                          </t>
  </si>
  <si>
    <t xml:space="preserve">  (저작권상각누계액)                              </t>
  </si>
  <si>
    <t xml:space="preserve">  (저작권감액손실누계액)                          </t>
  </si>
  <si>
    <t xml:space="preserve">  (저작권국고보조금)                              </t>
  </si>
  <si>
    <t xml:space="preserve">  광업권                                          </t>
  </si>
  <si>
    <t xml:space="preserve">  (광업권상각누계액)                              </t>
  </si>
  <si>
    <t xml:space="preserve">  (광업권감액손실누계액)                          </t>
  </si>
  <si>
    <t xml:space="preserve">  (광업권국고보조금)                              </t>
  </si>
  <si>
    <t xml:space="preserve">  임차권리금                                      </t>
  </si>
  <si>
    <t xml:space="preserve">  (임차권리금상각누계액)                          </t>
  </si>
  <si>
    <t xml:space="preserve">  (임차권리금감액손실누계액)                      </t>
  </si>
  <si>
    <t xml:space="preserve">  (임차권리금국고보조금)                          </t>
  </si>
  <si>
    <t xml:space="preserve">  어업권                                          </t>
  </si>
  <si>
    <t xml:space="preserve">  (어업권상각누계액)                              </t>
  </si>
  <si>
    <t xml:space="preserve">  (어업권감액손실누계액)                          </t>
  </si>
  <si>
    <t xml:space="preserve">  (어업권국고보조금)                              </t>
  </si>
  <si>
    <t xml:space="preserve">  차지권                                          </t>
  </si>
  <si>
    <t xml:space="preserve">  (차지권상각누계액)                              </t>
  </si>
  <si>
    <t xml:space="preserve">  (차지권감액손실누계액)                          </t>
  </si>
  <si>
    <t xml:space="preserve">  (차지권국고보조금)                              </t>
  </si>
  <si>
    <t xml:space="preserve">  전용시설이용권                                  </t>
  </si>
  <si>
    <t xml:space="preserve">  (전용시설이용권상각누계액)                      </t>
  </si>
  <si>
    <t xml:space="preserve">  (전용시설이용권감액손실누계액)                  </t>
  </si>
  <si>
    <t xml:space="preserve">  (전용시설이용권국고보조금)                      </t>
  </si>
  <si>
    <t xml:space="preserve">  창업비                                          </t>
  </si>
  <si>
    <t xml:space="preserve">  (창업비상각누계액)                              </t>
  </si>
  <si>
    <t xml:space="preserve">  (창업비감액손실누계액)                          </t>
  </si>
  <si>
    <t xml:space="preserve">  (창업비국고보조금)                              </t>
  </si>
  <si>
    <t xml:space="preserve">  개발비                                          </t>
  </si>
  <si>
    <t xml:space="preserve">  (개발비상각누계액)                              </t>
  </si>
  <si>
    <t xml:space="preserve">  (개발비감액손실누계액)                          </t>
  </si>
  <si>
    <t xml:space="preserve">  (개발비국고보조금)                              </t>
  </si>
  <si>
    <t xml:space="preserve">  소프트웨어                                      </t>
  </si>
  <si>
    <t xml:space="preserve">  (소프트웨어상각누계액)                          </t>
  </si>
  <si>
    <t xml:space="preserve">  (소프트웨어감액손실누계액)                      </t>
  </si>
  <si>
    <t xml:space="preserve">  (소프트웨어국고보조금)                          </t>
  </si>
  <si>
    <t xml:space="preserve">  기타무형자산                                    </t>
  </si>
  <si>
    <t xml:space="preserve">  (기타무형자산상각누계액)                        </t>
  </si>
  <si>
    <t xml:space="preserve">  (기타무형자산감액손실누계액)                    </t>
  </si>
  <si>
    <t xml:space="preserve">  (기타무형자산국고보조금)                        </t>
  </si>
  <si>
    <t xml:space="preserve"> 기타비유동자산(계)                               </t>
  </si>
  <si>
    <t xml:space="preserve"> (기타비유동자산대손충당금)                       </t>
  </si>
  <si>
    <t xml:space="preserve"> (기타비유동자산현재가치할인차금)                 </t>
  </si>
  <si>
    <t xml:space="preserve">  (보증금대손충당금)                              </t>
  </si>
  <si>
    <t xml:space="preserve">   기타금융리스채권                               </t>
  </si>
  <si>
    <t xml:space="preserve">   (기타금융리스채권대손충당금)                   </t>
  </si>
  <si>
    <t xml:space="preserve">   (기타금융리스채권현재가치할인차금)             </t>
  </si>
  <si>
    <t xml:space="preserve">  장기매출채권                                    </t>
  </si>
  <si>
    <t xml:space="preserve">  (장기매출채권대손충당금)                        </t>
  </si>
  <si>
    <t xml:space="preserve">  (장기매출채권현재가치할인차금)                  </t>
  </si>
  <si>
    <t xml:space="preserve">  (장기매출채권선물거래차)                        </t>
  </si>
  <si>
    <t xml:space="preserve">  출자전환채권                                    </t>
  </si>
  <si>
    <t xml:space="preserve">  (출자전환채권대손충당금)                        </t>
  </si>
  <si>
    <t xml:space="preserve">  장기미수금                                      </t>
  </si>
  <si>
    <t xml:space="preserve">  (장기미수금대손충당금)                          </t>
  </si>
  <si>
    <t xml:space="preserve">  (장기미수금현재가치할인차금)                    </t>
  </si>
  <si>
    <t xml:space="preserve">  (장기미수금선물거래차)                          </t>
  </si>
  <si>
    <t xml:space="preserve">  장기선급금                                      </t>
  </si>
  <si>
    <t xml:space="preserve">  (장기선급금대손충당금)                          </t>
  </si>
  <si>
    <t xml:space="preserve">  (장기선급금현재가치할인차금)                    </t>
  </si>
  <si>
    <t xml:space="preserve">  장기선급비용                                    </t>
  </si>
  <si>
    <t xml:space="preserve">  (장기선급비용대손충당금)                        </t>
  </si>
  <si>
    <t xml:space="preserve">  부도어음                                        </t>
  </si>
  <si>
    <t xml:space="preserve">  (부도어음대손충당금)                            </t>
  </si>
  <si>
    <t xml:space="preserve">  퇴직관련예치금                                  </t>
  </si>
  <si>
    <t xml:space="preserve">  운휴자산                                        </t>
  </si>
  <si>
    <t xml:space="preserve">  (운휴자산공사부담금)                            </t>
  </si>
  <si>
    <t xml:space="preserve">  (운휴자산국고보조금)                            </t>
  </si>
  <si>
    <t xml:space="preserve">  (운휴자산감가상각누계액)                        </t>
  </si>
  <si>
    <t xml:space="preserve">  (운휴자산사용권조정)                            </t>
  </si>
  <si>
    <t xml:space="preserve">  (운휴자산감액손실누계액)                        </t>
  </si>
  <si>
    <t xml:space="preserve">  회원권                                          </t>
  </si>
  <si>
    <t xml:space="preserve">  기타비유동자산                                  </t>
  </si>
  <si>
    <t xml:space="preserve">  (기타대손충당금)                                </t>
  </si>
  <si>
    <t xml:space="preserve">  (기타현재가치할인차금)                          </t>
  </si>
  <si>
    <t xml:space="preserve"> 이연자산(계)                                     </t>
  </si>
  <si>
    <t xml:space="preserve">  개업비                                          </t>
  </si>
  <si>
    <t xml:space="preserve">  신주발행비                                      </t>
  </si>
  <si>
    <t xml:space="preserve">  사채발행비                                      </t>
  </si>
  <si>
    <t xml:space="preserve">  연구개발비                                      </t>
  </si>
  <si>
    <t xml:space="preserve">  환율조정차                                      </t>
  </si>
  <si>
    <t xml:space="preserve">  기타이연자산                                    </t>
  </si>
  <si>
    <t xml:space="preserve">자산총계                                          </t>
  </si>
  <si>
    <t xml:space="preserve"> 유동부채(계)                                     </t>
  </si>
  <si>
    <t xml:space="preserve">  매입채무                                        </t>
  </si>
  <si>
    <t xml:space="preserve">  (매입채무현재가치할인차금)                      </t>
  </si>
  <si>
    <t xml:space="preserve">  [특수관계자매입채무]                            </t>
  </si>
  <si>
    <t xml:space="preserve">   외화매입채무                                   </t>
  </si>
  <si>
    <t xml:space="preserve">   원화매입채무                                   </t>
  </si>
  <si>
    <t xml:space="preserve">   기타매입채무                                   </t>
  </si>
  <si>
    <t xml:space="preserve">  단기사채(계)                                    </t>
  </si>
  <si>
    <t xml:space="preserve">  (사채할증발행차금)                              </t>
  </si>
  <si>
    <t xml:space="preserve">  (사채할인발행차금)                              </t>
  </si>
  <si>
    <t xml:space="preserve">  단기차입금                                      </t>
  </si>
  <si>
    <t xml:space="preserve">   당좌차월                                       </t>
  </si>
  <si>
    <t xml:space="preserve">   외화단기차입금                                 </t>
  </si>
  <si>
    <t xml:space="preserve">   특수관계자단기차입금                           </t>
  </si>
  <si>
    <t xml:space="preserve">   어음차입금                                     </t>
  </si>
  <si>
    <t xml:space="preserve">   주주,임원,종업원단기차입금                     </t>
  </si>
  <si>
    <t xml:space="preserve">   기타단기차입금                                 </t>
  </si>
  <si>
    <t xml:space="preserve">  미지급금                                        </t>
  </si>
  <si>
    <t xml:space="preserve">  (미지급금현재가치할인차금)                      </t>
  </si>
  <si>
    <t xml:space="preserve">   공사미지급금                                   </t>
  </si>
  <si>
    <t xml:space="preserve">   영업(대행)미지급금                             </t>
  </si>
  <si>
    <t xml:space="preserve">   어음미지급금                                   </t>
  </si>
  <si>
    <t xml:space="preserve">   미지급배당금                                   </t>
  </si>
  <si>
    <t xml:space="preserve">   미지급법인세                                   </t>
  </si>
  <si>
    <t xml:space="preserve">   미지급관세                                     </t>
  </si>
  <si>
    <t xml:space="preserve">   미지급부가세                                   </t>
  </si>
  <si>
    <t xml:space="preserve">   기타미지급금                                   </t>
  </si>
  <si>
    <t xml:space="preserve">  선수금                                          </t>
  </si>
  <si>
    <t xml:space="preserve">  (상품권할인액)                                  </t>
  </si>
  <si>
    <t xml:space="preserve">   공사선수금                                     </t>
  </si>
  <si>
    <t xml:space="preserve">   분양선수금                                     </t>
  </si>
  <si>
    <t xml:space="preserve">   임대선수금                                     </t>
  </si>
  <si>
    <t xml:space="preserve">   상품권선수금                                   </t>
  </si>
  <si>
    <t xml:space="preserve">   기타선수금                                     </t>
  </si>
  <si>
    <t xml:space="preserve">  예수금                                          </t>
  </si>
  <si>
    <t xml:space="preserve">   제세예수금                                     </t>
  </si>
  <si>
    <t xml:space="preserve">   부가세예수금                                   </t>
  </si>
  <si>
    <t xml:space="preserve">   예수보증금                                     </t>
  </si>
  <si>
    <t xml:space="preserve">   수탁계정                                       </t>
  </si>
  <si>
    <t xml:space="preserve">   기타예수금                                     </t>
  </si>
  <si>
    <t xml:space="preserve">   수입보증금                                     </t>
  </si>
  <si>
    <t xml:space="preserve">   임대보증금                                     </t>
  </si>
  <si>
    <t xml:space="preserve">   기타보증금                                     </t>
  </si>
  <si>
    <t xml:space="preserve">  미지급비용                                      </t>
  </si>
  <si>
    <t xml:space="preserve">  유동화채무                                      </t>
  </si>
  <si>
    <t xml:space="preserve">  유동성장기부채                                  </t>
  </si>
  <si>
    <t xml:space="preserve">  (유동성장기부채전환권조정)                      </t>
  </si>
  <si>
    <t xml:space="preserve">  (유동성장기부채신주인수권조정)                  </t>
  </si>
  <si>
    <t xml:space="preserve">  (유동성장기부채장기미지급이자)                  </t>
  </si>
  <si>
    <t xml:space="preserve">  (유동성장기부채할증발행차금)                    </t>
  </si>
  <si>
    <t xml:space="preserve">  (유동성장기부채할인발행차금)                    </t>
  </si>
  <si>
    <t xml:space="preserve">  (유동성장기부채상환할증금)                      </t>
  </si>
  <si>
    <t xml:space="preserve">  (유동성장기부채현재가치할인차금)                </t>
  </si>
  <si>
    <t xml:space="preserve">   유동성장기차입금                               </t>
  </si>
  <si>
    <t xml:space="preserve">   유동성외화장기차입금                           </t>
  </si>
  <si>
    <t xml:space="preserve">   유동성사채                                     </t>
  </si>
  <si>
    <t xml:space="preserve">   (전환권조정)                                   </t>
  </si>
  <si>
    <t xml:space="preserve">   (신주인수권조정)                               </t>
  </si>
  <si>
    <t xml:space="preserve">   (장기미지급이자)                               </t>
  </si>
  <si>
    <t xml:space="preserve">   (유동성사채할증발행차금)                       </t>
  </si>
  <si>
    <t xml:space="preserve">   (유동성사채할인발행차금)                       </t>
  </si>
  <si>
    <t xml:space="preserve">   (유동성사채상환할증금)                         </t>
  </si>
  <si>
    <t xml:space="preserve">   (유동성사채현재가치할인차금)                   </t>
  </si>
  <si>
    <t xml:space="preserve">   유동성금융리스부채장기미지급금선수금           </t>
  </si>
  <si>
    <t xml:space="preserve">   (유동성금융리스부채)                           </t>
  </si>
  <si>
    <t xml:space="preserve">   기타유동성장기부채                             </t>
  </si>
  <si>
    <t xml:space="preserve">  선수수익                                        </t>
  </si>
  <si>
    <t xml:space="preserve">  단기부채성충당부채                              </t>
  </si>
  <si>
    <t xml:space="preserve">   공사손실충당부채                               </t>
  </si>
  <si>
    <t xml:space="preserve">   반품충당부채                                   </t>
  </si>
  <si>
    <t xml:space="preserve">   하자보수충당부채                               </t>
  </si>
  <si>
    <t xml:space="preserve">   복구충당부채                                   </t>
  </si>
  <si>
    <t xml:space="preserve">   보증손실충당부채                               </t>
  </si>
  <si>
    <t xml:space="preserve">   판매보증충당부채                               </t>
  </si>
  <si>
    <t xml:space="preserve">   기타단기부채성충당부채                         </t>
  </si>
  <si>
    <t xml:space="preserve">  이연법인세부채                                  </t>
  </si>
  <si>
    <t xml:space="preserve">  가수금                                          </t>
  </si>
  <si>
    <t xml:space="preserve">    매도상품옵션                                  </t>
  </si>
  <si>
    <t xml:space="preserve">    매도통화옵션                                  </t>
  </si>
  <si>
    <t xml:space="preserve">    매도이자율옵션                                </t>
  </si>
  <si>
    <t xml:space="preserve">    매도주가지수옵션                              </t>
  </si>
  <si>
    <t xml:space="preserve">    매도주식옵션                                  </t>
  </si>
  <si>
    <t xml:space="preserve">    매도기타옵션                                  </t>
  </si>
  <si>
    <t xml:space="preserve">  기타유동부채                                    </t>
  </si>
  <si>
    <t xml:space="preserve"> 비유동부채(계)                                   </t>
  </si>
  <si>
    <t xml:space="preserve">  장기사채(계)                                    </t>
  </si>
  <si>
    <t xml:space="preserve">  (전환권조정계)                                  </t>
  </si>
  <si>
    <t xml:space="preserve">  (신주인수권조정계)                              </t>
  </si>
  <si>
    <t xml:space="preserve">  (장기미지급이자계)                              </t>
  </si>
  <si>
    <t xml:space="preserve">  (사채할증발행차금계)                            </t>
  </si>
  <si>
    <t xml:space="preserve">  (사채할인발행차금계)                            </t>
  </si>
  <si>
    <t xml:space="preserve">  (사채상환할증금계)                              </t>
  </si>
  <si>
    <t xml:space="preserve">   사채                                           </t>
  </si>
  <si>
    <t xml:space="preserve">   (사채할증발행차금)                             </t>
  </si>
  <si>
    <t xml:space="preserve">   (사채할인발행차금)                             </t>
  </si>
  <si>
    <t xml:space="preserve">   (사채상환할증금)                               </t>
  </si>
  <si>
    <t xml:space="preserve">   전환사채                                       </t>
  </si>
  <si>
    <t xml:space="preserve">   (전환사채장기미지급이자)                       </t>
  </si>
  <si>
    <t xml:space="preserve">   (전환사채할증발행차금)                         </t>
  </si>
  <si>
    <t xml:space="preserve">   (전환사채할인발행차금)                         </t>
  </si>
  <si>
    <t xml:space="preserve">   (전환사채상환할증금)                           </t>
  </si>
  <si>
    <t xml:space="preserve">   신주인수권부사채                               </t>
  </si>
  <si>
    <t xml:space="preserve">   (신주인수권부사채장기미지급이자)               </t>
  </si>
  <si>
    <t xml:space="preserve">   (신주인수권부사채할증발행차금)                 </t>
  </si>
  <si>
    <t xml:space="preserve">   (신주인수권부사채할인발행차금)                 </t>
  </si>
  <si>
    <t xml:space="preserve">   (신주인수권부사채상환할증금)                   </t>
  </si>
  <si>
    <t xml:space="preserve">   교환사채                                       </t>
  </si>
  <si>
    <t xml:space="preserve">   (교환사채장기미지급이자)                       </t>
  </si>
  <si>
    <t xml:space="preserve">   (교환사채할증발행차금)                         </t>
  </si>
  <si>
    <t xml:space="preserve">   (교환사채상환할증금)                           </t>
  </si>
  <si>
    <t xml:space="preserve">   (교환사채할인발행차금)                         </t>
  </si>
  <si>
    <t xml:space="preserve">  장기차입금(계)                                  </t>
  </si>
  <si>
    <t xml:space="preserve">  (장기차입금현재가치할인차금)                    </t>
  </si>
  <si>
    <t xml:space="preserve">  (장기차입금선물거래대)                          </t>
  </si>
  <si>
    <t xml:space="preserve">   장기차입금                                     </t>
  </si>
  <si>
    <t xml:space="preserve">   외화장기차입금                                 </t>
  </si>
  <si>
    <t xml:space="preserve">   차관                                           </t>
  </si>
  <si>
    <t xml:space="preserve">   특수관계자장기차입금                           </t>
  </si>
  <si>
    <t xml:space="preserve">   주주,임원,종업원차입금                         </t>
  </si>
  <si>
    <t xml:space="preserve">   금융리스부채                                   </t>
  </si>
  <si>
    <t xml:space="preserve">   국민주택기금차입금                             </t>
  </si>
  <si>
    <t xml:space="preserve">  금융리스부채                                    </t>
  </si>
  <si>
    <t xml:space="preserve">  장기매입채무                                    </t>
  </si>
  <si>
    <t xml:space="preserve">  (장기매입채무현재가치할인차금)                  </t>
  </si>
  <si>
    <t xml:space="preserve">  (장기매입채무선물거래대)                        </t>
  </si>
  <si>
    <t xml:space="preserve">  장기선수금                                      </t>
  </si>
  <si>
    <t xml:space="preserve">  (장기선수금현재가치할인차금)                    </t>
  </si>
  <si>
    <t xml:space="preserve">  장기미지급금                                    </t>
  </si>
  <si>
    <t xml:space="preserve">  (장기미지급금현재가치할인차금)                  </t>
  </si>
  <si>
    <t xml:space="preserve">   (금융리스부채현재가치할인차금)                 </t>
  </si>
  <si>
    <t xml:space="preserve">   기타장기미지급금                               </t>
  </si>
  <si>
    <t xml:space="preserve">   (기타장기미지급금현재가치할인차금)             </t>
  </si>
  <si>
    <t xml:space="preserve">  장기미지급비용                                  </t>
  </si>
  <si>
    <t xml:space="preserve">  (장기미지급비용현재가치할인차금)                </t>
  </si>
  <si>
    <t xml:space="preserve">  장기부채성충당부채(계)                          </t>
  </si>
  <si>
    <t xml:space="preserve">   퇴직급여충당부채                               </t>
  </si>
  <si>
    <t xml:space="preserve">   (퇴직연금미지급금)                             </t>
  </si>
  <si>
    <t xml:space="preserve">   (퇴직연금운용자산)                             </t>
  </si>
  <si>
    <t xml:space="preserve">   (퇴직보험예치금)                               </t>
  </si>
  <si>
    <t xml:space="preserve">   (국민연금전환금)                               </t>
  </si>
  <si>
    <t xml:space="preserve">   단체퇴직급여충당부채                           </t>
  </si>
  <si>
    <t xml:space="preserve">   퇴직보험충당부채                               </t>
  </si>
  <si>
    <t xml:space="preserve">   기타부채성충당부채                             </t>
  </si>
  <si>
    <t xml:space="preserve">   표준임대보증금                                 </t>
  </si>
  <si>
    <t xml:space="preserve">   (표준임대보증금현재가치할인차금)               </t>
  </si>
  <si>
    <t xml:space="preserve">   전환임대보증금                                 </t>
  </si>
  <si>
    <t xml:space="preserve">   (전환임대보증금현재가치할인차금)               </t>
  </si>
  <si>
    <t xml:space="preserve">  정리및화의채무                                  </t>
  </si>
  <si>
    <t xml:space="preserve">  (정리및화의채무현재가치할인차금)                </t>
  </si>
  <si>
    <t xml:space="preserve">   장기차입금등정리및화의채무                     </t>
  </si>
  <si>
    <t xml:space="preserve">   (장차등정리화의채무현재가치할인차금)           </t>
  </si>
  <si>
    <t xml:space="preserve">   기타정리및화의채무                             </t>
  </si>
  <si>
    <t xml:space="preserve">   (현재가치할인차금)                             </t>
  </si>
  <si>
    <t xml:space="preserve">  기타비유동부채                                  </t>
  </si>
  <si>
    <t xml:space="preserve"> 이연부채(계)                                     </t>
  </si>
  <si>
    <t xml:space="preserve">  환율조정대                                      </t>
  </si>
  <si>
    <t xml:space="preserve">  해외사업환산이익                                </t>
  </si>
  <si>
    <t xml:space="preserve">  기타이연부채                                    </t>
  </si>
  <si>
    <t xml:space="preserve">부채총계                                          </t>
  </si>
  <si>
    <t xml:space="preserve"> 자본금                                           </t>
  </si>
  <si>
    <t xml:space="preserve"> [수권주식수]                                     </t>
  </si>
  <si>
    <t xml:space="preserve"> [1주의금액]                                      </t>
  </si>
  <si>
    <t xml:space="preserve">  보통주자본금                                    </t>
  </si>
  <si>
    <t xml:space="preserve">  [보통주발행주식수]                              </t>
  </si>
  <si>
    <t xml:space="preserve">  우선주자본금                                    </t>
  </si>
  <si>
    <t xml:space="preserve">  [우선주발행주식수]                              </t>
  </si>
  <si>
    <t xml:space="preserve"> 자본잉여금                                       </t>
  </si>
  <si>
    <t xml:space="preserve">  자본준비금                                      </t>
  </si>
  <si>
    <t xml:space="preserve">   주식발행초과금                                 </t>
  </si>
  <si>
    <t xml:space="preserve">   [주식발행초과금포함신주발행비]                 </t>
  </si>
  <si>
    <t xml:space="preserve">   감자차익                                       </t>
  </si>
  <si>
    <t xml:space="preserve">   합병차익                                       </t>
  </si>
  <si>
    <t xml:space="preserve">   기타자본잉여금                                 </t>
  </si>
  <si>
    <t xml:space="preserve">    국고보조금                                    </t>
  </si>
  <si>
    <t xml:space="preserve">    공사부담금                                    </t>
  </si>
  <si>
    <t xml:space="preserve">    보험차익                                      </t>
  </si>
  <si>
    <t xml:space="preserve">    자산수증이익                                  </t>
  </si>
  <si>
    <t xml:space="preserve">    채무면제이익                                  </t>
  </si>
  <si>
    <t xml:space="preserve">    자기주식처분이익                              </t>
  </si>
  <si>
    <t xml:space="preserve">    전환권대가                                    </t>
  </si>
  <si>
    <t xml:space="preserve">    신주인수권대가                                </t>
  </si>
  <si>
    <t xml:space="preserve">    기타                                          </t>
  </si>
  <si>
    <t xml:space="preserve">  재평가적립금                                    </t>
  </si>
  <si>
    <t xml:space="preserve">  기타                                            </t>
  </si>
  <si>
    <t xml:space="preserve"> 자본조정                                         </t>
  </si>
  <si>
    <t xml:space="preserve">  주식할인발행차금(-)                             </t>
  </si>
  <si>
    <t xml:space="preserve">  [주식할인발행차금포함신주발행비]                </t>
  </si>
  <si>
    <t xml:space="preserve">  배당건설이자(-)                                 </t>
  </si>
  <si>
    <t xml:space="preserve">  자기주식(-)                                     </t>
  </si>
  <si>
    <t xml:space="preserve">  [보통주자기주식수]                              </t>
  </si>
  <si>
    <t xml:space="preserve">  [우선주자기주식수]                              </t>
  </si>
  <si>
    <t xml:space="preserve">  감자차손(-)                                     </t>
  </si>
  <si>
    <t xml:space="preserve">  자기주식처분손실(-)                             </t>
  </si>
  <si>
    <t xml:space="preserve">  전환권대가                                      </t>
  </si>
  <si>
    <t xml:space="preserve">  신주인수권대가                                  </t>
  </si>
  <si>
    <t xml:space="preserve">  미교부주식배당금                                </t>
  </si>
  <si>
    <t xml:space="preserve">  주식선택권                                      </t>
  </si>
  <si>
    <t xml:space="preserve">  신주인수권(-)                                   </t>
  </si>
  <si>
    <t xml:space="preserve">  파생상품평가손실(-)                             </t>
  </si>
  <si>
    <t xml:space="preserve">  파생상품평가이익                                </t>
  </si>
  <si>
    <t xml:space="preserve">  출자전환채무                                    </t>
  </si>
  <si>
    <t xml:space="preserve">  신주청약증거금                                  </t>
  </si>
  <si>
    <t xml:space="preserve">  미가득주식                                      </t>
  </si>
  <si>
    <t xml:space="preserve"> 기타포괄손익누계액                               </t>
  </si>
  <si>
    <t xml:space="preserve">  해외사업환산손실(-)                             </t>
  </si>
  <si>
    <t xml:space="preserve">  투자증권평가손실(-)                             </t>
  </si>
  <si>
    <t xml:space="preserve">   매도가능증권평가손실(-)                        </t>
  </si>
  <si>
    <t xml:space="preserve">   만기보유증권평가손실(-)                        </t>
  </si>
  <si>
    <t xml:space="preserve">   부의지분법자본변동(-)                          </t>
  </si>
  <si>
    <t xml:space="preserve">   기타투자증권평가손실(-)                        </t>
  </si>
  <si>
    <t xml:space="preserve">  투자증권평가이익                                </t>
  </si>
  <si>
    <t xml:space="preserve">   매도가능증권평가이익                           </t>
  </si>
  <si>
    <t xml:space="preserve">   만기보유증권평가이익                           </t>
  </si>
  <si>
    <t xml:space="preserve">   지분법자본변동                                 </t>
  </si>
  <si>
    <t xml:space="preserve">   기타투자증권평가이익                           </t>
  </si>
  <si>
    <t xml:space="preserve">  장기투자일임계약자산평가손실(-)                 </t>
  </si>
  <si>
    <t xml:space="preserve">  장기투자일임계약자산평가이익                    </t>
  </si>
  <si>
    <t xml:space="preserve">  외화환산손실                                    </t>
  </si>
  <si>
    <t xml:space="preserve">  외화환산이익                                    </t>
  </si>
  <si>
    <t xml:space="preserve">  현금흐름위험회피파생상품평가손실(-)             </t>
  </si>
  <si>
    <t xml:space="preserve">  현금흐름위험회피파생상품평가이익                </t>
  </si>
  <si>
    <t xml:space="preserve"> 이익잉여금                                       </t>
  </si>
  <si>
    <t xml:space="preserve">  법정적립금,준비금                               </t>
  </si>
  <si>
    <t xml:space="preserve">   이익준비금                                     </t>
  </si>
  <si>
    <t xml:space="preserve">   기업합리화적립금                               </t>
  </si>
  <si>
    <t xml:space="preserve">   재무구조개선적립금                             </t>
  </si>
  <si>
    <t xml:space="preserve">   기업발전적립금                                 </t>
  </si>
  <si>
    <t xml:space="preserve">   기타법정적립금                                 </t>
  </si>
  <si>
    <t xml:space="preserve">  임의적립금                                      </t>
  </si>
  <si>
    <t xml:space="preserve">   해외시장개척준비금                             </t>
  </si>
  <si>
    <t xml:space="preserve">   수출손실준비금                                 </t>
  </si>
  <si>
    <t xml:space="preserve">   가격변동준비금                                 </t>
  </si>
  <si>
    <t xml:space="preserve">   기술개발준비금                                 </t>
  </si>
  <si>
    <t xml:space="preserve">   자사주처분손실준비금                           </t>
  </si>
  <si>
    <t xml:space="preserve">   사업및시설확장적립금                           </t>
  </si>
  <si>
    <t xml:space="preserve">   사업손실준비금                                 </t>
  </si>
  <si>
    <t xml:space="preserve">   기타임의적립금                                 </t>
  </si>
  <si>
    <t xml:space="preserve">  미처분이익잉여금                                </t>
  </si>
  <si>
    <t xml:space="preserve">  [당기순이익]                                    </t>
  </si>
  <si>
    <t xml:space="preserve">자본총계                                          </t>
  </si>
  <si>
    <t xml:space="preserve">부채와자본총계                                    </t>
  </si>
  <si>
    <t xml:space="preserve">[평균발행주식수]                                  </t>
  </si>
  <si>
    <t xml:space="preserve">[희석평균발행주식수]                              </t>
  </si>
  <si>
    <t>2020-12-31_x000D_
 결산</t>
    <phoneticPr fontId="3" type="noConversion"/>
  </si>
  <si>
    <t>2021-12-31_x000D_
 결산</t>
    <phoneticPr fontId="3" type="noConversion"/>
  </si>
  <si>
    <t>2022-12-31_x000D_
 결산</t>
    <phoneticPr fontId="3" type="noConversion"/>
  </si>
  <si>
    <t>2022-12-31_x000D_
(결산 누적)</t>
    <phoneticPr fontId="3" type="noConversion"/>
  </si>
  <si>
    <t>2023-12-31_x000D_
(결산 누적)</t>
    <phoneticPr fontId="3" type="noConversion"/>
  </si>
  <si>
    <t xml:space="preserve">매출액                                            </t>
  </si>
  <si>
    <t xml:space="preserve"> 총매출액                                         </t>
  </si>
  <si>
    <t xml:space="preserve">  [국내]                                          </t>
  </si>
  <si>
    <t xml:space="preserve">  [수출]                                          </t>
  </si>
  <si>
    <t xml:space="preserve">  [구분불명]                                      </t>
    <phoneticPr fontId="3" type="noConversion"/>
  </si>
  <si>
    <t xml:space="preserve">  상품매출액                                      </t>
  </si>
  <si>
    <t xml:space="preserve">   국내                                           </t>
  </si>
  <si>
    <t xml:space="preserve">   수출                                           </t>
  </si>
  <si>
    <t xml:space="preserve">   구분불명                                       </t>
  </si>
  <si>
    <t xml:space="preserve">  제품매출액                                      </t>
  </si>
  <si>
    <t xml:space="preserve">  [공사수입]                                      </t>
  </si>
  <si>
    <t xml:space="preserve">  [분양수입]                                      </t>
  </si>
  <si>
    <t xml:space="preserve">  [임대수입]                                      </t>
  </si>
  <si>
    <t xml:space="preserve">  [용역수입]                                      </t>
  </si>
  <si>
    <t xml:space="preserve">  [지분법이익]                                    </t>
  </si>
  <si>
    <t xml:space="preserve">  [배당수익]                                      </t>
  </si>
  <si>
    <t xml:space="preserve">  [로열티수입]                                    </t>
  </si>
  <si>
    <t xml:space="preserve">  [이자수입]                                      </t>
  </si>
  <si>
    <t xml:space="preserve">  [수수료수입]                                    </t>
  </si>
  <si>
    <t xml:space="preserve">  [제품매출]                                      </t>
  </si>
  <si>
    <t xml:space="preserve">  [기타수입]                                      </t>
  </si>
  <si>
    <t xml:space="preserve">  상품제품매출액                                  </t>
  </si>
  <si>
    <t xml:space="preserve">  기타매출액                                      </t>
  </si>
  <si>
    <t xml:space="preserve"> 매출에누리와환입                                 </t>
  </si>
  <si>
    <t xml:space="preserve"> 매출장려금등                                     </t>
  </si>
  <si>
    <t xml:space="preserve"> 매출할인                                         </t>
  </si>
  <si>
    <t xml:space="preserve"> 반품추정매출                                     </t>
  </si>
  <si>
    <t xml:space="preserve"> 특정매입원가                                     </t>
  </si>
  <si>
    <t xml:space="preserve"> 기타매출조정                                     </t>
  </si>
  <si>
    <t xml:space="preserve">매출원가                                          </t>
  </si>
  <si>
    <t xml:space="preserve"> 상품매출원가                                     </t>
  </si>
  <si>
    <t xml:space="preserve">  기초재고                                        </t>
  </si>
  <si>
    <t xml:space="preserve">  매입                                            </t>
  </si>
  <si>
    <t xml:space="preserve">  타계정에서대체                                  </t>
  </si>
  <si>
    <t xml:space="preserve">  관세환급금                                      </t>
  </si>
  <si>
    <t xml:space="preserve">  타계정으로대체                                  </t>
  </si>
  <si>
    <t xml:space="preserve">  기말재고                                        </t>
  </si>
  <si>
    <t xml:space="preserve"> 제품매출원가                                     </t>
  </si>
  <si>
    <t xml:space="preserve">  당기제품제조원가                                </t>
  </si>
  <si>
    <t xml:space="preserve"> [공사원가]                                       </t>
  </si>
  <si>
    <t xml:space="preserve"> [분양원가]                                       </t>
  </si>
  <si>
    <t xml:space="preserve"> [임대원가]                                       </t>
  </si>
  <si>
    <t xml:space="preserve"> [용역원가]                                       </t>
  </si>
  <si>
    <t xml:space="preserve"> [제품매출원가]                                   </t>
  </si>
  <si>
    <t xml:space="preserve"> [이자비용]                                       </t>
  </si>
  <si>
    <t xml:space="preserve"> [지분법손실]                                     </t>
  </si>
  <si>
    <t xml:space="preserve"> [기타원가]                                       </t>
  </si>
  <si>
    <t xml:space="preserve"> 상품제품매출원가                                 </t>
  </si>
  <si>
    <t xml:space="preserve">  매입/제조                                       </t>
  </si>
  <si>
    <t xml:space="preserve"> 기타매출원가                                     </t>
  </si>
  <si>
    <t xml:space="preserve"> 재고자산평가손실                                 </t>
  </si>
  <si>
    <t xml:space="preserve"> 반품추정매출원가                                 </t>
  </si>
  <si>
    <t xml:space="preserve"> 매입할인                                         </t>
  </si>
  <si>
    <t xml:space="preserve"> 매출원가조정                                     </t>
  </si>
  <si>
    <t xml:space="preserve">매출총이익(손실)                                  </t>
  </si>
  <si>
    <t xml:space="preserve">판매비와관리비                                    </t>
  </si>
  <si>
    <t xml:space="preserve"> 인건비                                           </t>
  </si>
  <si>
    <t xml:space="preserve">  임원급여                                        </t>
  </si>
  <si>
    <t xml:space="preserve">  급료와임금                                      </t>
  </si>
  <si>
    <t xml:space="preserve">  제수당                                          </t>
  </si>
  <si>
    <t xml:space="preserve">  상여금                                          </t>
  </si>
  <si>
    <t xml:space="preserve">  퇴직급여충당금전입액                            </t>
  </si>
  <si>
    <t xml:space="preserve">  퇴직금                                          </t>
  </si>
  <si>
    <t xml:space="preserve">  복리후생비                                      </t>
  </si>
  <si>
    <t xml:space="preserve">  주식보상비용                                    </t>
  </si>
  <si>
    <t xml:space="preserve">  기타인건비                                      </t>
  </si>
  <si>
    <t xml:space="preserve"> 일반관리비                                       </t>
  </si>
  <si>
    <t xml:space="preserve">  여비교통비                                      </t>
  </si>
  <si>
    <t xml:space="preserve">  통신비                                          </t>
  </si>
  <si>
    <t xml:space="preserve">  수도광열비                                      </t>
  </si>
  <si>
    <t xml:space="preserve">  세금과공과                                      </t>
  </si>
  <si>
    <t xml:space="preserve">  임차료비용                                      </t>
  </si>
  <si>
    <t xml:space="preserve">  감가상각비                                      </t>
  </si>
  <si>
    <t xml:space="preserve">  수선비                                          </t>
  </si>
  <si>
    <t xml:space="preserve">  보험료                                          </t>
  </si>
  <si>
    <t xml:space="preserve">  도서구입비                                      </t>
  </si>
  <si>
    <t xml:space="preserve">  소모품비                                        </t>
  </si>
  <si>
    <t xml:space="preserve">  도서인쇄비                                      </t>
  </si>
  <si>
    <t xml:space="preserve">  차량유지비                                      </t>
  </si>
  <si>
    <t xml:space="preserve">  교육훈련비                                      </t>
  </si>
  <si>
    <t xml:space="preserve">  수수료비용                                      </t>
  </si>
  <si>
    <t xml:space="preserve">  리스료                                          </t>
  </si>
  <si>
    <t xml:space="preserve">  전산처리비                                      </t>
  </si>
  <si>
    <t xml:space="preserve">  하자보수비                                      </t>
  </si>
  <si>
    <t xml:space="preserve">  기타관리비                                      </t>
  </si>
  <si>
    <t xml:space="preserve"> 판매비                                           </t>
  </si>
  <si>
    <t xml:space="preserve">  접대비                                          </t>
  </si>
  <si>
    <t xml:space="preserve">  광고선전비                                      </t>
  </si>
  <si>
    <t xml:space="preserve">  보관료                                          </t>
  </si>
  <si>
    <t xml:space="preserve">  견본비                                          </t>
  </si>
  <si>
    <t xml:space="preserve">  포장비                                          </t>
  </si>
  <si>
    <t xml:space="preserve">  운반비                                          </t>
  </si>
  <si>
    <t xml:space="preserve">  판매수수료                                      </t>
  </si>
  <si>
    <t xml:space="preserve">  판매촉진비                                      </t>
  </si>
  <si>
    <t xml:space="preserve">  해외시장개척비                                  </t>
  </si>
  <si>
    <t xml:space="preserve">  수출비용                                        </t>
  </si>
  <si>
    <t xml:space="preserve">  A/S비                                           </t>
  </si>
  <si>
    <t xml:space="preserve">  반품충당부채전입액                              </t>
  </si>
  <si>
    <t xml:space="preserve">  기타판매비                                      </t>
  </si>
  <si>
    <t xml:space="preserve"> 기타판매비와관리비                               </t>
  </si>
  <si>
    <t xml:space="preserve">  연구비                                          </t>
  </si>
  <si>
    <t xml:space="preserve">  경상연구개발비                                  </t>
  </si>
  <si>
    <t xml:space="preserve">  경상개발비                                      </t>
  </si>
  <si>
    <t xml:space="preserve">  로얄티                                          </t>
  </si>
  <si>
    <t xml:space="preserve">  대손상각비                                      </t>
  </si>
  <si>
    <t xml:space="preserve">  무형자산상각비                                  </t>
  </si>
  <si>
    <t xml:space="preserve">   영업권상각                                     </t>
  </si>
  <si>
    <t xml:space="preserve">   부의영업권환입(-)                              </t>
  </si>
  <si>
    <t xml:space="preserve">   라이선스와프랜차이즈상각                       </t>
  </si>
  <si>
    <t xml:space="preserve">   산업재산권상각                                 </t>
  </si>
  <si>
    <t xml:space="preserve">   저작권상각                                     </t>
  </si>
  <si>
    <t xml:space="preserve">   임차권리금상각                                 </t>
  </si>
  <si>
    <t xml:space="preserve">   광업권상각                                     </t>
  </si>
  <si>
    <t xml:space="preserve">   어업권상각                                     </t>
  </si>
  <si>
    <t xml:space="preserve">   차지권상각                                     </t>
  </si>
  <si>
    <t xml:space="preserve">   전용시설이용권상각                             </t>
  </si>
  <si>
    <t xml:space="preserve">   창업비상각                                     </t>
  </si>
  <si>
    <t xml:space="preserve">   개발비상각                                     </t>
  </si>
  <si>
    <t xml:space="preserve">   소프트웨어상각                                 </t>
  </si>
  <si>
    <t xml:space="preserve">   기타무형자산상각                               </t>
  </si>
  <si>
    <t xml:space="preserve">  중간기간판매비와관리비조정                      </t>
  </si>
  <si>
    <t xml:space="preserve">영업이익(손실)                                    </t>
  </si>
  <si>
    <t xml:space="preserve">영업외수익                                        </t>
  </si>
  <si>
    <t xml:space="preserve"> 이자수익                                         </t>
  </si>
  <si>
    <t xml:space="preserve"> 장단기투자증권이자수익                           </t>
  </si>
  <si>
    <t xml:space="preserve"> 배당금수익                                       </t>
  </si>
  <si>
    <t xml:space="preserve"> 단기투자자산처분이익                             </t>
  </si>
  <si>
    <t xml:space="preserve"> 장기투자자산처분이익                             </t>
  </si>
  <si>
    <t xml:space="preserve"> 단기금융상품처분이익                             </t>
  </si>
  <si>
    <t xml:space="preserve"> 단기금융상품평가이익                             </t>
  </si>
  <si>
    <t xml:space="preserve"> 단기매매증권처분이익                             </t>
  </si>
  <si>
    <t xml:space="preserve"> 단기매매증권평가이익                             </t>
  </si>
  <si>
    <t xml:space="preserve"> 단기투자일임계약자산평가이익                     </t>
  </si>
  <si>
    <t xml:space="preserve"> 매출채권처분이익                                 </t>
  </si>
  <si>
    <t xml:space="preserve"> 재고자산평가손실환입                             </t>
  </si>
  <si>
    <t xml:space="preserve"> 임대주택자산처분이익                             </t>
  </si>
  <si>
    <t xml:space="preserve"> 주식배당금수익                                   </t>
  </si>
  <si>
    <t xml:space="preserve"> 신주인수권처분이익                               </t>
  </si>
  <si>
    <t xml:space="preserve"> 임대료수익                                       </t>
  </si>
  <si>
    <t xml:space="preserve"> 수수료수익                                       </t>
  </si>
  <si>
    <t xml:space="preserve"> 원가차익                                         </t>
  </si>
  <si>
    <t xml:space="preserve"> 보험차익                                         </t>
  </si>
  <si>
    <t xml:space="preserve"> 외환차익                                         </t>
  </si>
  <si>
    <t xml:space="preserve"> 외화환산이익                                     </t>
  </si>
  <si>
    <t xml:space="preserve"> 파생상품거래이익                                 </t>
  </si>
  <si>
    <t xml:space="preserve"> 파생상품거래대환입                               </t>
  </si>
  <si>
    <t xml:space="preserve"> 파생상품평가이익                                 </t>
  </si>
  <si>
    <t xml:space="preserve"> 환율조정대환입                                   </t>
  </si>
  <si>
    <t xml:space="preserve"> 대손충당금환입                                   </t>
  </si>
  <si>
    <t xml:space="preserve"> 장단기투자증권평가충당금환입                     </t>
  </si>
  <si>
    <t xml:space="preserve"> 투자자산평가이익                                 </t>
  </si>
  <si>
    <t xml:space="preserve"> 매도가능증권평가이익                             </t>
  </si>
  <si>
    <t xml:space="preserve"> 투자자산평가충당금환입                           </t>
  </si>
  <si>
    <t xml:space="preserve"> 투자자산처분이익                                 </t>
  </si>
  <si>
    <t xml:space="preserve"> 매도가능증권처분이익                             </t>
  </si>
  <si>
    <t xml:space="preserve"> 만기보유증권처분이익                             </t>
  </si>
  <si>
    <t xml:space="preserve"> 지분법주식처분이익                               </t>
  </si>
  <si>
    <t xml:space="preserve"> 기타장단기투자증권처분이익                       </t>
  </si>
  <si>
    <t xml:space="preserve"> 기타장단기투자증권평가이익                       </t>
  </si>
  <si>
    <t xml:space="preserve"> 자전거래이익                                     </t>
  </si>
  <si>
    <t xml:space="preserve"> 유,무형,리스자산처분이익                         </t>
  </si>
  <si>
    <t xml:space="preserve"> 공정가액조정이익                                 </t>
  </si>
  <si>
    <t xml:space="preserve"> 상각채권추심이익                                 </t>
  </si>
  <si>
    <t xml:space="preserve"> 사채상환이익                                     </t>
  </si>
  <si>
    <t xml:space="preserve"> 지분법이익                                       </t>
  </si>
  <si>
    <t xml:space="preserve"> 임대주택자산감액손실환입                         </t>
  </si>
  <si>
    <t xml:space="preserve"> 투자자산감액손실환입                             </t>
  </si>
  <si>
    <t xml:space="preserve"> 매도가능증권감액손실환입                         </t>
  </si>
  <si>
    <t xml:space="preserve"> 만기보유증권감액손실환입                         </t>
  </si>
  <si>
    <t xml:space="preserve"> 지분법주식감액손실환입                           </t>
  </si>
  <si>
    <t xml:space="preserve"> 유형자산감액손실환입                             </t>
  </si>
  <si>
    <t xml:space="preserve"> 유형자산평가이익                                 </t>
  </si>
  <si>
    <t xml:space="preserve"> 무형자산감액손실환입                             </t>
  </si>
  <si>
    <t xml:space="preserve"> 기타자산감액손실환입                             </t>
  </si>
  <si>
    <t xml:space="preserve"> 주식보상비용환입                                 </t>
  </si>
  <si>
    <t xml:space="preserve"> 법인세환급액                                     </t>
  </si>
  <si>
    <t xml:space="preserve"> 전환사채전환이익                                 </t>
  </si>
  <si>
    <t xml:space="preserve"> 중간기간오류이익                                 </t>
  </si>
  <si>
    <t xml:space="preserve"> 중간기간영업외수익조정                           </t>
  </si>
  <si>
    <t xml:space="preserve"> 전기오류수정이익                                 </t>
  </si>
  <si>
    <t xml:space="preserve"> 복구충당부채환입액                               </t>
  </si>
  <si>
    <t xml:space="preserve"> 복구공사이익                                     </t>
  </si>
  <si>
    <t xml:space="preserve"> 유동화수익                                       </t>
  </si>
  <si>
    <t xml:space="preserve"> 자산수증이익                                     </t>
  </si>
  <si>
    <t xml:space="preserve"> 채무면제이익                                     </t>
  </si>
  <si>
    <t xml:space="preserve"> 해외사업환산이익환입                             </t>
  </si>
  <si>
    <t xml:space="preserve"> 기타영업외수익                                   </t>
  </si>
  <si>
    <t xml:space="preserve">영업외비용                                        </t>
  </si>
  <si>
    <t xml:space="preserve"> 이자비용                                         </t>
  </si>
  <si>
    <t xml:space="preserve"> 사채이자                                         </t>
  </si>
  <si>
    <t xml:space="preserve"> 단기투자자산처분손실                             </t>
  </si>
  <si>
    <t xml:space="preserve"> 장기투자자산처분손실                             </t>
  </si>
  <si>
    <t xml:space="preserve"> 단기금융상품처분손실                             </t>
  </si>
  <si>
    <t xml:space="preserve"> 단기매매증권처분손실                             </t>
  </si>
  <si>
    <t xml:space="preserve"> 지분법주식처분손실                               </t>
  </si>
  <si>
    <t xml:space="preserve"> 기타장단기투자증권처분손실                       </t>
  </si>
  <si>
    <t xml:space="preserve"> 매출채권처분손실                                 </t>
  </si>
  <si>
    <t xml:space="preserve"> 임대주택자산처분손실                             </t>
  </si>
  <si>
    <t xml:space="preserve"> 신주인수권처분손실                               </t>
  </si>
  <si>
    <t xml:space="preserve"> 기부금                                           </t>
  </si>
  <si>
    <t xml:space="preserve"> 외환차손                                         </t>
  </si>
  <si>
    <t xml:space="preserve"> 파생상품거래손실                                 </t>
  </si>
  <si>
    <t xml:space="preserve"> 파생상품거래차상각                               </t>
  </si>
  <si>
    <t xml:space="preserve"> 파생상품평가손실                                 </t>
  </si>
  <si>
    <t xml:space="preserve"> 자산평가손실                                     </t>
  </si>
  <si>
    <t xml:space="preserve">  단기금융상품평가손실                            </t>
  </si>
  <si>
    <t xml:space="preserve">  재고자산평가손실                                </t>
  </si>
  <si>
    <t xml:space="preserve">  재고자산감모손실                                </t>
  </si>
  <si>
    <t xml:space="preserve">  단기매매증권평가손실                            </t>
  </si>
  <si>
    <t xml:space="preserve">  단기투자일임계약자산평가손실                    </t>
  </si>
  <si>
    <t xml:space="preserve">  투자자산평가손실                                </t>
  </si>
  <si>
    <t xml:space="preserve">  매도가능증권평가손실                            </t>
  </si>
  <si>
    <t xml:space="preserve">  유형자산평가손실                                </t>
  </si>
  <si>
    <t xml:space="preserve">  기타장단기투자증권평가손실                      </t>
  </si>
  <si>
    <t xml:space="preserve"> 외화환산손실                                     </t>
  </si>
  <si>
    <t xml:space="preserve"> 수수료비용                                       </t>
  </si>
  <si>
    <t xml:space="preserve"> 원가차손                                         </t>
  </si>
  <si>
    <t xml:space="preserve"> 무형자산상각비                                   </t>
  </si>
  <si>
    <t xml:space="preserve">  영업권상각                                      </t>
  </si>
  <si>
    <t xml:space="preserve">  부의영업권환입(-)                               </t>
  </si>
  <si>
    <t xml:space="preserve">  라이선스와프랜차이즈상각                        </t>
  </si>
  <si>
    <t xml:space="preserve">  산업재산권상각                                  </t>
  </si>
  <si>
    <t xml:space="preserve">  저작권상각                                      </t>
  </si>
  <si>
    <t xml:space="preserve">  임차권리금상각                                  </t>
  </si>
  <si>
    <t xml:space="preserve">  광업권상각                                      </t>
  </si>
  <si>
    <t xml:space="preserve">  어업권상각                                      </t>
  </si>
  <si>
    <t xml:space="preserve">  차지권상각                                      </t>
  </si>
  <si>
    <t xml:space="preserve">  전용시설이용권상각                              </t>
  </si>
  <si>
    <t xml:space="preserve">  창업비상각                                      </t>
  </si>
  <si>
    <t xml:space="preserve">  개발비상각                                      </t>
  </si>
  <si>
    <t xml:space="preserve">  소프트웨어상각                                  </t>
  </si>
  <si>
    <t xml:space="preserve">  기타무형자산상각                                </t>
  </si>
  <si>
    <t xml:space="preserve"> 이연자산상각                                     </t>
  </si>
  <si>
    <t xml:space="preserve">  개업비상각                                      </t>
  </si>
  <si>
    <t xml:space="preserve">  신주발행비상각                                  </t>
  </si>
  <si>
    <t xml:space="preserve">  사채발행비상각                                  </t>
  </si>
  <si>
    <t xml:space="preserve">  연구개발비상각                                  </t>
  </si>
  <si>
    <t xml:space="preserve">  환율조정차상각                                  </t>
  </si>
  <si>
    <t xml:space="preserve">  기타이연자산상각                                </t>
  </si>
  <si>
    <t xml:space="preserve"> 기타대손상각비                                   </t>
  </si>
  <si>
    <t xml:space="preserve"> 감가상각비                                       </t>
  </si>
  <si>
    <t xml:space="preserve"> 유,무형,리스자산처분손실                         </t>
  </si>
  <si>
    <t xml:space="preserve"> 투자자산처분손실                                 </t>
  </si>
  <si>
    <t xml:space="preserve"> 매도가능증권처분손실                             </t>
  </si>
  <si>
    <t xml:space="preserve"> 만기보유증권처분손실                             </t>
  </si>
  <si>
    <t xml:space="preserve"> 자전거래손실                                     </t>
  </si>
  <si>
    <t xml:space="preserve"> 공정가액조정손실                                 </t>
  </si>
  <si>
    <t xml:space="preserve"> 임대주택자산감액손실                             </t>
  </si>
  <si>
    <t xml:space="preserve"> 투자자산감액손실                                 </t>
  </si>
  <si>
    <t xml:space="preserve"> 매도가능증권감액손실                             </t>
  </si>
  <si>
    <t xml:space="preserve"> 만기보유증권감액손실                             </t>
  </si>
  <si>
    <t xml:space="preserve"> 지분법주식감액손실                               </t>
  </si>
  <si>
    <t xml:space="preserve"> 유형자산감액손실                                 </t>
  </si>
  <si>
    <t xml:space="preserve"> 무형자산감액손실                                 </t>
  </si>
  <si>
    <t xml:space="preserve"> 기타자산감액손실                                 </t>
  </si>
  <si>
    <t xml:space="preserve"> 사채상환손실                                     </t>
  </si>
  <si>
    <t xml:space="preserve"> 부채상환손실                                     </t>
  </si>
  <si>
    <t xml:space="preserve"> 지분법손실                                       </t>
  </si>
  <si>
    <t xml:space="preserve"> 법인세추납액                                     </t>
  </si>
  <si>
    <t xml:space="preserve"> 전환사채전환손실                                 </t>
  </si>
  <si>
    <t xml:space="preserve"> 중간기간오류손실                                 </t>
  </si>
  <si>
    <t xml:space="preserve"> 중간기간영업외비용조정                           </t>
  </si>
  <si>
    <t xml:space="preserve"> 전기오류수정손실                                 </t>
  </si>
  <si>
    <t xml:space="preserve"> 복구충당부채전입액                               </t>
  </si>
  <si>
    <t xml:space="preserve"> 복구공사손실                                     </t>
  </si>
  <si>
    <t xml:space="preserve"> 재해손실                                         </t>
  </si>
  <si>
    <t xml:space="preserve"> 특별상각                                         </t>
  </si>
  <si>
    <t xml:space="preserve"> 해외사업환산손실상각                             </t>
  </si>
  <si>
    <t xml:space="preserve"> 기타영업외비용                                   </t>
  </si>
  <si>
    <t xml:space="preserve">법인세비용차감전계속사업이익(손실)                </t>
  </si>
  <si>
    <t xml:space="preserve">계속사업손익법인세비용(부의법인세비용)            </t>
  </si>
  <si>
    <t xml:space="preserve">계속사업이익(손실)                                </t>
  </si>
  <si>
    <t xml:space="preserve">중단사업이익(손실)                                </t>
  </si>
  <si>
    <t xml:space="preserve">[중단사업매출액]                                  </t>
  </si>
  <si>
    <t xml:space="preserve">[중단사업매출원가]                                </t>
  </si>
  <si>
    <t xml:space="preserve">[중단사업매출총이익(손실)]                        </t>
  </si>
  <si>
    <t xml:space="preserve">[중단사업판매비와관리비]                          </t>
  </si>
  <si>
    <t xml:space="preserve">[중단사업감가상각비]                              </t>
  </si>
  <si>
    <t xml:space="preserve">[중단사업영업이익(손실)]                          </t>
  </si>
  <si>
    <t xml:space="preserve">[중단사업영업외수익]                              </t>
  </si>
  <si>
    <t xml:space="preserve">[중단사업영업외비용]                              </t>
  </si>
  <si>
    <t xml:space="preserve">[중단사업법인세비용차감전순이익(손실)]            </t>
  </si>
  <si>
    <t xml:space="preserve">[사업중단직접비용]                                </t>
  </si>
  <si>
    <t xml:space="preserve">[중단사업손상차손등]                              </t>
  </si>
  <si>
    <t xml:space="preserve">[중단사업손익법인세효과]                          </t>
  </si>
  <si>
    <t xml:space="preserve">당기순이익(손실)                                  </t>
  </si>
  <si>
    <t xml:space="preserve">[포괄손익]                                        </t>
  </si>
  <si>
    <t xml:space="preserve">기본주당계속사업손익                              </t>
  </si>
  <si>
    <t xml:space="preserve">기본주당순손익                                    </t>
  </si>
  <si>
    <t xml:space="preserve">희석주당계속사업손익                              </t>
  </si>
  <si>
    <t xml:space="preserve">희석주당순손익                                    </t>
  </si>
  <si>
    <t>2020-12-31_x000D_
 결산</t>
    <phoneticPr fontId="3" type="noConversion"/>
  </si>
  <si>
    <t>2021-12-31_x000D_
 결산</t>
    <phoneticPr fontId="3" type="noConversion"/>
  </si>
  <si>
    <t>2023-12-31_x000D_
 결산</t>
    <phoneticPr fontId="3" type="noConversion"/>
  </si>
  <si>
    <t>2022-12-31_x000D_
(결산 누적)</t>
    <phoneticPr fontId="3" type="noConversion"/>
  </si>
  <si>
    <t xml:space="preserve">영업활동으로인한현금흐름                          </t>
  </si>
  <si>
    <t xml:space="preserve"> 당기순이익(손실)                                 </t>
  </si>
  <si>
    <t xml:space="preserve"> 현금유출없는비용등가산                           </t>
  </si>
  <si>
    <t xml:space="preserve">  유형,임대주택자산감가상각비                     </t>
  </si>
  <si>
    <t xml:space="preserve">   기타무형자산상각비                             </t>
  </si>
  <si>
    <t xml:space="preserve">  이연자산상각비                                  </t>
  </si>
  <si>
    <t xml:space="preserve">  기타의대손상각비                                </t>
  </si>
  <si>
    <t xml:space="preserve">  퇴직급여                                        </t>
  </si>
  <si>
    <t xml:space="preserve">  단기금융상품처분손실                            </t>
  </si>
  <si>
    <t xml:space="preserve">  단기투자자산처분손실                            </t>
  </si>
  <si>
    <t xml:space="preserve">  장기투자자산처분손실                            </t>
  </si>
  <si>
    <t xml:space="preserve">  단기매매증권처분손실                            </t>
  </si>
  <si>
    <t xml:space="preserve">  매도가능증권처분손실                            </t>
  </si>
  <si>
    <t xml:space="preserve">  만기보유증권처분손실                            </t>
  </si>
  <si>
    <t xml:space="preserve">  지분법주식처분손실                              </t>
  </si>
  <si>
    <t xml:space="preserve">  신주인수권처분손실                              </t>
  </si>
  <si>
    <t xml:space="preserve">  기타장단기투자증권처분손실                      </t>
  </si>
  <si>
    <t xml:space="preserve">  매출채권처분손실                                </t>
  </si>
  <si>
    <t xml:space="preserve">  재고자산처분손실                                </t>
  </si>
  <si>
    <t xml:space="preserve">  임대주택자산처분손실                            </t>
  </si>
  <si>
    <t xml:space="preserve">  투자자산처분손실                                </t>
  </si>
  <si>
    <t xml:space="preserve">  유,무형,리스자산처분손실                        </t>
  </si>
  <si>
    <t xml:space="preserve">  재고자산평가(감모)손실                          </t>
  </si>
  <si>
    <t xml:space="preserve">  임대주택자산감액손실                            </t>
  </si>
  <si>
    <t xml:space="preserve">  투자자산감액손실                                </t>
  </si>
  <si>
    <t xml:space="preserve">  매도가능증권감액손실                            </t>
  </si>
  <si>
    <t xml:space="preserve">  만기보유증권감액손실                            </t>
  </si>
  <si>
    <t xml:space="preserve">  지분법주식감액손실                              </t>
  </si>
  <si>
    <t xml:space="preserve">  유형자산감액손실                                </t>
  </si>
  <si>
    <t xml:space="preserve">  무형자산감액손실                                </t>
  </si>
  <si>
    <t xml:space="preserve">  기타자산감액손실                                </t>
  </si>
  <si>
    <t xml:space="preserve">  지분법손실                                      </t>
  </si>
  <si>
    <t xml:space="preserve">  법인세비용                                      </t>
  </si>
  <si>
    <t xml:space="preserve">  외환차손                                        </t>
  </si>
  <si>
    <t xml:space="preserve">  부채상환손실                                    </t>
  </si>
  <si>
    <t xml:space="preserve">  사채상환손실                                    </t>
  </si>
  <si>
    <t xml:space="preserve">  사채이자                                        </t>
  </si>
  <si>
    <t xml:space="preserve">  이자비용                                        </t>
  </si>
  <si>
    <t xml:space="preserve">  전기오류수정이익                                </t>
  </si>
  <si>
    <t xml:space="preserve">  전기오류수정손실                                </t>
  </si>
  <si>
    <t xml:space="preserve">  장기미지급이자                                  </t>
  </si>
  <si>
    <t xml:space="preserve">  전환사채전환손실                                </t>
  </si>
  <si>
    <t xml:space="preserve">  부채성충당부채전입액                            </t>
  </si>
  <si>
    <t xml:space="preserve">  파생상품거래손실                                </t>
  </si>
  <si>
    <t xml:space="preserve">  파생상품거래차상각                              </t>
  </si>
  <si>
    <t xml:space="preserve">  파생상품평가손실                                </t>
  </si>
  <si>
    <t xml:space="preserve">  중간기간오류손실                                </t>
  </si>
  <si>
    <t xml:space="preserve">  중간기간영업외비용조정                          </t>
  </si>
  <si>
    <t xml:space="preserve">  자전거래손실                                    </t>
  </si>
  <si>
    <t xml:space="preserve">  공정가액조정손실                                </t>
  </si>
  <si>
    <t xml:space="preserve">  복구공사손실                                    </t>
  </si>
  <si>
    <t xml:space="preserve">  현금의유출이없는기타비용                        </t>
  </si>
  <si>
    <t xml:space="preserve"> 현금유입없는수익등차감                           </t>
  </si>
  <si>
    <t xml:space="preserve">  단기금융상품처분이익                            </t>
  </si>
  <si>
    <t xml:space="preserve">  단기투자자산처분이익                            </t>
  </si>
  <si>
    <t xml:space="preserve">  장기투자자산처분이익                            </t>
  </si>
  <si>
    <t xml:space="preserve">  단기매매증권처분이익                            </t>
  </si>
  <si>
    <t xml:space="preserve">  단기매매증권평가이익                            </t>
  </si>
  <si>
    <t xml:space="preserve">  매도가능증권평가이익                            </t>
  </si>
  <si>
    <t xml:space="preserve">  매도가능증권처분이익                            </t>
  </si>
  <si>
    <t xml:space="preserve">  만기보유증권처분이익                            </t>
  </si>
  <si>
    <t xml:space="preserve">  지분법주식처분이익                              </t>
  </si>
  <si>
    <t xml:space="preserve">  신주인수권처분이익                              </t>
  </si>
  <si>
    <t xml:space="preserve">  기타장단기투자증권처분이익                      </t>
  </si>
  <si>
    <t xml:space="preserve">  매출채권처분이익                                </t>
  </si>
  <si>
    <t xml:space="preserve">  재고자산처분이익                                </t>
  </si>
  <si>
    <t xml:space="preserve">  임대주택자산처분이익                            </t>
  </si>
  <si>
    <t xml:space="preserve">  투자자산처분이익                                </t>
  </si>
  <si>
    <t xml:space="preserve">  유,무형,리스자산처분이익                        </t>
  </si>
  <si>
    <t xml:space="preserve">  단기금융상품평가이익                            </t>
  </si>
  <si>
    <t xml:space="preserve">  기타장단기투자증권평가이익                      </t>
  </si>
  <si>
    <t xml:space="preserve">  단기투자일임계약자산평가이익                    </t>
  </si>
  <si>
    <t xml:space="preserve">  투자자산평가이익                                </t>
  </si>
  <si>
    <t xml:space="preserve">  임대주택자산감액손실환입                        </t>
  </si>
  <si>
    <t xml:space="preserve">  투자자산감액손실환입                            </t>
  </si>
  <si>
    <t xml:space="preserve">  매도가능증권감액손실환입                        </t>
  </si>
  <si>
    <t xml:space="preserve">  만기보유증권감액손실환입                        </t>
  </si>
  <si>
    <t xml:space="preserve">  지분법주식감액손실환입                          </t>
  </si>
  <si>
    <t xml:space="preserve">  유형자산감액손실환입                            </t>
  </si>
  <si>
    <t xml:space="preserve">  유형자산평가이익                                </t>
  </si>
  <si>
    <t xml:space="preserve">  무형자산감액손실환입                            </t>
  </si>
  <si>
    <t xml:space="preserve">  기타자산감액손실환입                            </t>
  </si>
  <si>
    <t xml:space="preserve">  지분법이익                                      </t>
  </si>
  <si>
    <t xml:space="preserve">  외환차익                                        </t>
  </si>
  <si>
    <t xml:space="preserve">  부채상환이익                                    </t>
  </si>
  <si>
    <t xml:space="preserve">  대손충당금환입                                  </t>
  </si>
  <si>
    <t xml:space="preserve">  투자자산평가충당금환입                          </t>
  </si>
  <si>
    <t xml:space="preserve">  이연부채환입                                    </t>
  </si>
  <si>
    <t xml:space="preserve">  이자수익                                        </t>
  </si>
  <si>
    <t xml:space="preserve">  주식보상비용환입                                </t>
  </si>
  <si>
    <t xml:space="preserve">  채무면제이익                                    </t>
  </si>
  <si>
    <t xml:space="preserve">  배당금수익                                      </t>
  </si>
  <si>
    <t xml:space="preserve">  법인세비용의환급                                </t>
  </si>
  <si>
    <t xml:space="preserve">  전환사채전환이익                                </t>
  </si>
  <si>
    <t xml:space="preserve">  부채성충당금환입액                              </t>
  </si>
  <si>
    <t xml:space="preserve">  파생상품거래이익                                </t>
  </si>
  <si>
    <t xml:space="preserve">  파생상품거래대환입                              </t>
  </si>
  <si>
    <t xml:space="preserve">  중간기간오류이익                                </t>
  </si>
  <si>
    <t xml:space="preserve">  중간기간영업외수익조정                          </t>
  </si>
  <si>
    <t xml:space="preserve">  자전거래이익                                    </t>
  </si>
  <si>
    <t xml:space="preserve">  공정가액조정이익                                </t>
  </si>
  <si>
    <t xml:space="preserve">  재고자산평가손실충당금환입                      </t>
  </si>
  <si>
    <t xml:space="preserve">  원가차익                                        </t>
  </si>
  <si>
    <t xml:space="preserve">  환율조정대환입                                  </t>
  </si>
  <si>
    <t xml:space="preserve">  상각채권추심이익                                </t>
  </si>
  <si>
    <t xml:space="preserve">  사채상환이익                                    </t>
  </si>
  <si>
    <t xml:space="preserve">  복구충당부채환입                                </t>
  </si>
  <si>
    <t xml:space="preserve">  복구공사이익                                    </t>
  </si>
  <si>
    <t xml:space="preserve">  자산수증이익                                    </t>
  </si>
  <si>
    <t xml:space="preserve">  해외사업환산이익환입                            </t>
  </si>
  <si>
    <t xml:space="preserve">  현금의유입이없는기타수익                        </t>
  </si>
  <si>
    <t xml:space="preserve"> 영업활동관련자산부채변동                         </t>
  </si>
  <si>
    <t xml:space="preserve">  매출채권의감소(증가)                            </t>
  </si>
  <si>
    <t xml:space="preserve">  장기매출채권의감소(증가)                        </t>
  </si>
  <si>
    <t xml:space="preserve">  재고자산의감소(증가)                            </t>
  </si>
  <si>
    <t xml:space="preserve">  선급금의감소(증가)                              </t>
  </si>
  <si>
    <t xml:space="preserve">  선급법인세의감소(증가)                          </t>
  </si>
  <si>
    <t xml:space="preserve">  선급비용의감소(증가)                            </t>
  </si>
  <si>
    <t xml:space="preserve">  장기선급비용의감소(증가)                        </t>
  </si>
  <si>
    <t xml:space="preserve">  미수금의감소(증가)                              </t>
  </si>
  <si>
    <t xml:space="preserve">  미수수익의감소(증가)                            </t>
  </si>
  <si>
    <t xml:space="preserve">  부가세대급금의감소(증가)                        </t>
  </si>
  <si>
    <t xml:space="preserve">  단기금융상품의감소(증가)                        </t>
  </si>
  <si>
    <t xml:space="preserve">  단기투자자산의감소(증가)                        </t>
  </si>
  <si>
    <t xml:space="preserve">  장기투자자산의감소(증가)                        </t>
  </si>
  <si>
    <t xml:space="preserve">  기타유동자산의감소(증가                         </t>
  </si>
  <si>
    <t xml:space="preserve">  임대주택자산의감소(증가)                        </t>
  </si>
  <si>
    <t xml:space="preserve">  이연법인세자산감소(증가)                        </t>
  </si>
  <si>
    <t xml:space="preserve">  기타투자및비유동자산감소(증가)                  </t>
  </si>
  <si>
    <t xml:space="preserve">  (퇴직관련예치금감소(증가))                      </t>
  </si>
  <si>
    <t xml:space="preserve">  유,무형,리스자산의감소(증가)                    </t>
  </si>
  <si>
    <t xml:space="preserve">  이연자산의감소(증가)                            </t>
  </si>
  <si>
    <t xml:space="preserve">  매입채무의증가(감소)                            </t>
  </si>
  <si>
    <t xml:space="preserve">  선수금의증가(감소)                              </t>
  </si>
  <si>
    <t xml:space="preserve">  예수금의증가(감소)                              </t>
  </si>
  <si>
    <t xml:space="preserve">  부가세예수금의증가(감소)                        </t>
  </si>
  <si>
    <t xml:space="preserve">  미지급비용의증가(감소)                          </t>
  </si>
  <si>
    <t xml:space="preserve">  미지급금의증가(감소)                            </t>
  </si>
  <si>
    <t xml:space="preserve">  기타유동부채증가(감소)                          </t>
  </si>
  <si>
    <t xml:space="preserve">  국민연금전환금감소(증가                         </t>
  </si>
  <si>
    <t xml:space="preserve">  퇴직보험예치금의감소(증가)                      </t>
  </si>
  <si>
    <t xml:space="preserve">  퇴직금의지급                                    </t>
  </si>
  <si>
    <t xml:space="preserve">  부채성충당부채지급                              </t>
  </si>
  <si>
    <t xml:space="preserve">  부채성충당부채의증가(감소)                      </t>
  </si>
  <si>
    <t xml:space="preserve">  이연법인세부채증가(감소)                        </t>
  </si>
  <si>
    <t xml:space="preserve">  비유동부채의증가(감소)                          </t>
  </si>
  <si>
    <t xml:space="preserve">영업활동으로인한현금흐름(직접법)                  </t>
  </si>
  <si>
    <t xml:space="preserve">  매출등수익활동으로부터의유입액                  </t>
  </si>
  <si>
    <t xml:space="preserve">  매입및종업원에대한유출액                        </t>
  </si>
  <si>
    <t xml:space="preserve">  이자수익유입액                                  </t>
  </si>
  <si>
    <t xml:space="preserve">  배당금수익유입액                                </t>
  </si>
  <si>
    <t xml:space="preserve">  잡이익유입액                                    </t>
  </si>
  <si>
    <t xml:space="preserve">  기타유입액                                      </t>
  </si>
  <si>
    <t xml:space="preserve">  미지급법인세의지급액                            </t>
  </si>
  <si>
    <t xml:space="preserve">  이자비용유출액                                  </t>
  </si>
  <si>
    <t xml:space="preserve">  잡손실유출액                                    </t>
  </si>
  <si>
    <t xml:space="preserve">  기타유출액                                      </t>
  </si>
  <si>
    <t xml:space="preserve">투자활동으로인한현금흐름                          </t>
  </si>
  <si>
    <t xml:space="preserve"> 투자활동으로인한현금유입                         </t>
  </si>
  <si>
    <t xml:space="preserve">  유동자산의감소                                  </t>
  </si>
  <si>
    <t xml:space="preserve">   매출채권의감소                                 </t>
  </si>
  <si>
    <t xml:space="preserve">   단기투자증권의처분                             </t>
  </si>
  <si>
    <t xml:space="preserve">   단기투자자산의감소                             </t>
  </si>
  <si>
    <t xml:space="preserve">   단기대여금의회수                               </t>
  </si>
  <si>
    <t xml:space="preserve">   미수금의회수                                   </t>
  </si>
  <si>
    <t xml:space="preserve">   미수수익의회수                                 </t>
  </si>
  <si>
    <t xml:space="preserve">   단기금융상품의회수                             </t>
  </si>
  <si>
    <t xml:space="preserve">   기타유동자산감소                               </t>
  </si>
  <si>
    <t xml:space="preserve">  임대주택자산의감소                              </t>
  </si>
  <si>
    <t xml:space="preserve">  투자자산및기타비유동자산의감소                  </t>
  </si>
  <si>
    <t xml:space="preserve">   장기금융상품의감소                             </t>
  </si>
  <si>
    <t xml:space="preserve">   장기성예금의감소                               </t>
  </si>
  <si>
    <t xml:space="preserve">   장기투자자산의감소                             </t>
  </si>
  <si>
    <t xml:space="preserve">   장기투자증권처분                               </t>
  </si>
  <si>
    <t xml:space="preserve">   지분법주식처분                                 </t>
  </si>
  <si>
    <t xml:space="preserve">   출자금의회수                                   </t>
  </si>
  <si>
    <t xml:space="preserve">   투자부동산의감소                               </t>
  </si>
  <si>
    <t xml:space="preserve">   장기대여금의회수                               </t>
  </si>
  <si>
    <t xml:space="preserve">   장기미수금의회수                               </t>
  </si>
  <si>
    <t xml:space="preserve">   특정현금예금감소                               </t>
  </si>
  <si>
    <t xml:space="preserve">   퇴직관련예치금감소                             </t>
  </si>
  <si>
    <t xml:space="preserve">   보증금의감소                                   </t>
  </si>
  <si>
    <t xml:space="preserve">   부도어음의감소                                 </t>
  </si>
  <si>
    <t xml:space="preserve">   장기성매출채권의감소                           </t>
  </si>
  <si>
    <t xml:space="preserve">   기타비유동자산의감소                           </t>
  </si>
  <si>
    <t xml:space="preserve">   기타투자자산감소                               </t>
  </si>
  <si>
    <t xml:space="preserve">  유,무형,리스자산의감소                          </t>
  </si>
  <si>
    <t xml:space="preserve">   토지의처분                                     </t>
  </si>
  <si>
    <t xml:space="preserve">   건물구축물시설장치의처분                       </t>
  </si>
  <si>
    <t xml:space="preserve">   기계장치의처분                                 </t>
  </si>
  <si>
    <t xml:space="preserve">   공구,기구,비품처분                             </t>
  </si>
  <si>
    <t xml:space="preserve">   차량운반구처분                                 </t>
  </si>
  <si>
    <t xml:space="preserve">   건설중인자산의감소                             </t>
  </si>
  <si>
    <t xml:space="preserve">   무형자산감소                                   </t>
  </si>
  <si>
    <t xml:space="preserve">    개발비감소                                    </t>
  </si>
  <si>
    <t xml:space="preserve">    기타무형자산감소                              </t>
  </si>
  <si>
    <t xml:space="preserve">   기타유형,리스자산처분                          </t>
  </si>
  <si>
    <t xml:space="preserve">  이연자산의감소                                  </t>
  </si>
  <si>
    <t xml:space="preserve">  유동부채의증가                                  </t>
  </si>
  <si>
    <t xml:space="preserve">  비유동부채의증가                                </t>
  </si>
  <si>
    <t xml:space="preserve">  파생상품의처분                                  </t>
  </si>
  <si>
    <t xml:space="preserve">  국고보조금의증가                                </t>
  </si>
  <si>
    <t xml:space="preserve">  합병(영업양수도)현금유입                        </t>
  </si>
  <si>
    <t xml:space="preserve"> 투자활동으로인한현금유출                         </t>
  </si>
  <si>
    <t xml:space="preserve">  유동자산의증가                                  </t>
  </si>
  <si>
    <t xml:space="preserve">   매출채권의증가                                 </t>
  </si>
  <si>
    <t xml:space="preserve">   단기투자증권의취득                             </t>
  </si>
  <si>
    <t xml:space="preserve">   단기투자자산의증가                             </t>
  </si>
  <si>
    <t xml:space="preserve">   단기대여금의증가                               </t>
  </si>
  <si>
    <t xml:space="preserve">   미수금의증가                                   </t>
  </si>
  <si>
    <t xml:space="preserve">   미수수익의증가                                 </t>
  </si>
  <si>
    <t xml:space="preserve">   단기금융상품의증가                             </t>
  </si>
  <si>
    <t xml:space="preserve">   기타유동자산증가                               </t>
  </si>
  <si>
    <t xml:space="preserve">  임대주택자산의증가                              </t>
  </si>
  <si>
    <t xml:space="preserve">  투자자산및비유동자산의증가                      </t>
  </si>
  <si>
    <t xml:space="preserve">   장기금융상품의증가                             </t>
  </si>
  <si>
    <t xml:space="preserve">   장기성예금의증가                               </t>
  </si>
  <si>
    <t xml:space="preserve">   장기투자자산의증가                             </t>
  </si>
  <si>
    <t xml:space="preserve">   장기투자증권취득                               </t>
  </si>
  <si>
    <t xml:space="preserve">   지분법주식취득                                 </t>
  </si>
  <si>
    <t xml:space="preserve">   출자금증가                                     </t>
  </si>
  <si>
    <t xml:space="preserve">   투자부동산증가                                 </t>
  </si>
  <si>
    <t xml:space="preserve">   장기대여금증가                                 </t>
  </si>
  <si>
    <t xml:space="preserve">   장기미수금증가                                 </t>
  </si>
  <si>
    <t xml:space="preserve">   특정현금예금증가                               </t>
  </si>
  <si>
    <t xml:space="preserve">   퇴직관련예치금증가                             </t>
  </si>
  <si>
    <t xml:space="preserve">   보증금의증가                                   </t>
  </si>
  <si>
    <t xml:space="preserve">   부도어음의증가                                 </t>
  </si>
  <si>
    <t xml:space="preserve">   장기성매출채권의증가                           </t>
  </si>
  <si>
    <t xml:space="preserve">   기타비유동자산의증가                           </t>
  </si>
  <si>
    <t xml:space="preserve">   기타투자자산의증가                             </t>
  </si>
  <si>
    <t xml:space="preserve">  유,무형,리스자산의증가                          </t>
  </si>
  <si>
    <t xml:space="preserve">   토지의취득                                     </t>
  </si>
  <si>
    <t xml:space="preserve">   건물구축물시설장치의취득                       </t>
  </si>
  <si>
    <t xml:space="preserve">   기계장치의취득                                 </t>
  </si>
  <si>
    <t xml:space="preserve">   공구,기구,비품취득                             </t>
  </si>
  <si>
    <t xml:space="preserve">   차량운반구취득                                 </t>
  </si>
  <si>
    <t xml:space="preserve">   건설중인자산의증가                             </t>
  </si>
  <si>
    <t xml:space="preserve">   무형자산증가                                   </t>
  </si>
  <si>
    <t xml:space="preserve">    개발비의증가                                  </t>
  </si>
  <si>
    <t xml:space="preserve">    기타무형자산증가                              </t>
  </si>
  <si>
    <t xml:space="preserve">   기타유형,리스자산증가                          </t>
  </si>
  <si>
    <t xml:space="preserve">  이연자산의증가                                  </t>
  </si>
  <si>
    <t xml:space="preserve">   신주발행비의증가                               </t>
  </si>
  <si>
    <t xml:space="preserve">   사채발행비의증가                               </t>
  </si>
  <si>
    <t xml:space="preserve">   연구개발비의증가                               </t>
  </si>
  <si>
    <t xml:space="preserve">   기타                                           </t>
  </si>
  <si>
    <t xml:space="preserve">  유동부채의감소                                  </t>
  </si>
  <si>
    <t xml:space="preserve">  비유동부채의감소                                </t>
  </si>
  <si>
    <t xml:space="preserve">  파생상품의취득                                  </t>
  </si>
  <si>
    <t xml:space="preserve">  국고보조금의감소                                </t>
  </si>
  <si>
    <t xml:space="preserve">  합병(영업양수도)현금유출                        </t>
  </si>
  <si>
    <t xml:space="preserve">재무활동으로인한현금흐름                          </t>
  </si>
  <si>
    <t xml:space="preserve"> 재무활동으로인한현금유입                         </t>
  </si>
  <si>
    <t xml:space="preserve">  투자및기타비유동자산의감소                      </t>
  </si>
  <si>
    <t xml:space="preserve">   신주발행비의감소                               </t>
  </si>
  <si>
    <t xml:space="preserve">   사채발행비의감소                               </t>
  </si>
  <si>
    <t xml:space="preserve">   기타이연자산의감소                             </t>
  </si>
  <si>
    <t xml:space="preserve">   당좌차월의증가                                 </t>
  </si>
  <si>
    <t xml:space="preserve">   단기차입금의증가                               </t>
  </si>
  <si>
    <t xml:space="preserve">   단기사채의증가                                 </t>
  </si>
  <si>
    <t xml:space="preserve">   미지급금의증가                                 </t>
  </si>
  <si>
    <t xml:space="preserve">   정리및화의채무의증가                           </t>
  </si>
  <si>
    <t xml:space="preserve">   유동화채무의증가                               </t>
  </si>
  <si>
    <t xml:space="preserve">   기타유동부채증가                               </t>
  </si>
  <si>
    <t xml:space="preserve">   사채의발행                                     </t>
  </si>
  <si>
    <t xml:space="preserve">   전환사채의발행                                 </t>
  </si>
  <si>
    <t xml:space="preserve">   신주인수권부사채발행                           </t>
  </si>
  <si>
    <t xml:space="preserve">   교환사채의발행                                 </t>
  </si>
  <si>
    <t xml:space="preserve">   장기차입금증가                                 </t>
  </si>
  <si>
    <t xml:space="preserve">   외화장기차입금증가                             </t>
  </si>
  <si>
    <t xml:space="preserve">   장기미지급금증가                               </t>
  </si>
  <si>
    <t xml:space="preserve">   기타비유동부채증가                             </t>
  </si>
  <si>
    <t xml:space="preserve">  이연부채증가                                    </t>
  </si>
  <si>
    <t xml:space="preserve">  자본의증가                                      </t>
  </si>
  <si>
    <t xml:space="preserve">   유상증자(주식발행초과금)                       </t>
  </si>
  <si>
    <t xml:space="preserve">   신주청약증거금증가                             </t>
  </si>
  <si>
    <t xml:space="preserve">   자본잉여금증가                                 </t>
  </si>
  <si>
    <t xml:space="preserve">   이익잉여금증가                                 </t>
  </si>
  <si>
    <t xml:space="preserve">   자기주식처분                                   </t>
  </si>
  <si>
    <t xml:space="preserve">   전환권대가                                     </t>
  </si>
  <si>
    <t xml:space="preserve">   신주인수권대가                                 </t>
  </si>
  <si>
    <t xml:space="preserve">  환율변동으로인한차이조정                        </t>
  </si>
  <si>
    <t xml:space="preserve"> 재무활동으로인한현금유출                         </t>
  </si>
  <si>
    <t xml:space="preserve">  투자및기타비유동자산의증가                      </t>
  </si>
  <si>
    <t xml:space="preserve">   기타이연자산의증가                             </t>
  </si>
  <si>
    <t xml:space="preserve">   당좌차월의감소                                 </t>
  </si>
  <si>
    <t xml:space="preserve">   단기차입금의상환                               </t>
  </si>
  <si>
    <t xml:space="preserve">   단기사채의상환                                 </t>
  </si>
  <si>
    <t xml:space="preserve">   미지급금의지급                                 </t>
  </si>
  <si>
    <t xml:space="preserve">   유동성사채상환                                 </t>
  </si>
  <si>
    <t xml:space="preserve">   유동성장기차입금상환                           </t>
  </si>
  <si>
    <t xml:space="preserve">   유동성외화장기차입금상환                       </t>
  </si>
  <si>
    <t xml:space="preserve">   유동성금융리스부채장기미지급금등감소           </t>
  </si>
  <si>
    <t xml:space="preserve">   기타유동성장기부채상환                         </t>
  </si>
  <si>
    <t xml:space="preserve">   정리및화의채무의감소                           </t>
  </si>
  <si>
    <t xml:space="preserve">   유동화채무의감소                               </t>
  </si>
  <si>
    <t xml:space="preserve">   기타유동부채감소                               </t>
  </si>
  <si>
    <t xml:space="preserve">   사채의상환                                     </t>
  </si>
  <si>
    <t xml:space="preserve">   전환사채의상환                                 </t>
  </si>
  <si>
    <t xml:space="preserve">   신주인수권부사채상환                           </t>
  </si>
  <si>
    <t xml:space="preserve">   장기차입금상환                                 </t>
  </si>
  <si>
    <t xml:space="preserve">   외화장기차입금상환                             </t>
  </si>
  <si>
    <t xml:space="preserve">   장기미지급금지급                               </t>
  </si>
  <si>
    <t xml:space="preserve">   기타비유동부채감소                             </t>
  </si>
  <si>
    <t xml:space="preserve">  이연부채의감소                                  </t>
  </si>
  <si>
    <t xml:space="preserve">  유동성장기부채의상환                            </t>
  </si>
  <si>
    <t xml:space="preserve">  자본의감소                                      </t>
  </si>
  <si>
    <t xml:space="preserve">   유상감자                                       </t>
  </si>
  <si>
    <t xml:space="preserve">   자본잉여금감소                                 </t>
  </si>
  <si>
    <t xml:space="preserve">   (재평가세납부)                                 </t>
  </si>
  <si>
    <t xml:space="preserve">   이익잉여금감소                                 </t>
  </si>
  <si>
    <t xml:space="preserve">   자기주식취득                                   </t>
  </si>
  <si>
    <t xml:space="preserve">   전환권대가상환                                 </t>
  </si>
  <si>
    <t xml:space="preserve">   신주인수권대가상환                             </t>
  </si>
  <si>
    <t xml:space="preserve">  배당금의지급                                    </t>
  </si>
  <si>
    <t xml:space="preserve">기타의현금흐름                                    </t>
  </si>
  <si>
    <t xml:space="preserve">현금의증가(감소)                                  </t>
  </si>
  <si>
    <t xml:space="preserve">합병(영업양수도)으로인한증감                      </t>
  </si>
  <si>
    <t xml:space="preserve">환율변동으로인한차이조정                          </t>
  </si>
  <si>
    <t xml:space="preserve">기초의현금                                        </t>
  </si>
  <si>
    <t xml:space="preserve">기말의현금                                        </t>
  </si>
  <si>
    <t xml:space="preserve">현금유입과유출없는거래                            </t>
  </si>
  <si>
    <t xml:space="preserve"> 유동자산의유,무형자산대체                        </t>
  </si>
  <si>
    <t xml:space="preserve"> 유,무형자산의유동자산대체                        </t>
  </si>
  <si>
    <t xml:space="preserve"> 유,무형자산의이연자산대체                        </t>
  </si>
  <si>
    <t xml:space="preserve"> 투자자산간대체                                   </t>
  </si>
  <si>
    <t xml:space="preserve"> 유,무형자산의투자자산대체                        </t>
  </si>
  <si>
    <t xml:space="preserve"> 유,무형자산간대체                                </t>
  </si>
  <si>
    <t xml:space="preserve"> 유,무형자산의연불구입                            </t>
  </si>
  <si>
    <t xml:space="preserve"> 금융리스의한유,무형자산구입                      </t>
  </si>
  <si>
    <t xml:space="preserve"> 사채의유동성대체                                 </t>
  </si>
  <si>
    <t xml:space="preserve"> 장기차입금유동성대체                             </t>
  </si>
  <si>
    <t xml:space="preserve"> 외화장기차입금유동성대체                         </t>
  </si>
  <si>
    <t xml:space="preserve"> 장기미지급금,선수금유동성대체                    </t>
  </si>
  <si>
    <t xml:space="preserve"> 기타비유동부채유동성대체                         </t>
  </si>
  <si>
    <t xml:space="preserve"> 기타비유동자산유동성대체                         </t>
  </si>
  <si>
    <t xml:space="preserve"> 환율변동에따른부채증가                           </t>
  </si>
  <si>
    <t xml:space="preserve"> 환율변동에따른부채감소                           </t>
  </si>
  <si>
    <t xml:space="preserve"> 교환사채의교환                                   </t>
  </si>
  <si>
    <t xml:space="preserve"> 무상증자                                         </t>
  </si>
  <si>
    <t xml:space="preserve"> 무상감자                                         </t>
  </si>
  <si>
    <t xml:space="preserve"> 주식배당                                         </t>
  </si>
  <si>
    <t xml:space="preserve"> 현물출자                                         </t>
  </si>
  <si>
    <t xml:space="preserve"> 전환사채등의자본전환                             </t>
  </si>
  <si>
    <t xml:space="preserve"> 기타자본조정의변동                               </t>
  </si>
  <si>
    <t xml:space="preserve"> 기타포괄손익누계액의변동                         </t>
  </si>
  <si>
    <t xml:space="preserve"> 신주청약증거금의자본전환                         </t>
  </si>
  <si>
    <t xml:space="preserve"> 재평가적립금발생                                 </t>
  </si>
  <si>
    <t xml:space="preserve"> 자기주식처분손실                                 </t>
  </si>
  <si>
    <t xml:space="preserve"> 자기주식처분이익                                 </t>
  </si>
  <si>
    <t xml:space="preserve"> 전환권대가의자본잉여금전환                       </t>
  </si>
  <si>
    <t xml:space="preserve"> 신주인수권대가의자본잉여금전환                   </t>
  </si>
  <si>
    <t xml:space="preserve"> 주식할인발행차금상각                             </t>
  </si>
  <si>
    <t xml:space="preserve"> 배당건설이자상각                                 </t>
  </si>
  <si>
    <t xml:space="preserve"> 합병(영업양수도)비현금거래                       </t>
  </si>
  <si>
    <t xml:space="preserve"> 전기오류이익발생                                 </t>
  </si>
  <si>
    <t xml:space="preserve"> 전기오류손실발생                                 </t>
  </si>
  <si>
    <t xml:space="preserve"> 유동화채무의유동성대체                           </t>
  </si>
  <si>
    <t xml:space="preserve"> 정리및화의채무의유동성대체                       </t>
  </si>
  <si>
    <t xml:space="preserve"> 미지급금으로취득한유형자산                       </t>
  </si>
  <si>
    <t xml:space="preserve"> 단기투자증권의장기투자증권전환                   </t>
  </si>
  <si>
    <t xml:space="preserve"> 장기투자증권의단기투자증권전환                   </t>
  </si>
  <si>
    <t xml:space="preserve"> 유동자산의투자자산대체                           </t>
  </si>
  <si>
    <t xml:space="preserve"> 투자자산의유동자산대체                           </t>
  </si>
  <si>
    <t xml:space="preserve"> 장,단기매출채권의대손처리                        </t>
  </si>
  <si>
    <t xml:space="preserve"> 미지급배당금발생                                 </t>
  </si>
  <si>
    <t xml:space="preserve"> 감가상각비의타계정대체                           </t>
  </si>
  <si>
    <t xml:space="preserve"> 재평가세의미지급계상                             </t>
  </si>
  <si>
    <t xml:space="preserve"> 임대자산조정과현재가치할인차금상계               </t>
  </si>
  <si>
    <t xml:space="preserve"> 국민연금전환금의퇴직금대체                       </t>
  </si>
  <si>
    <t xml:space="preserve"> 회계변경의누적효과                               </t>
  </si>
  <si>
    <t xml:space="preserve"> 기타                                             </t>
  </si>
  <si>
    <t>(주)디스트릭트코리아(375643)</t>
    <phoneticPr fontId="3" type="noConversion"/>
  </si>
  <si>
    <t>BBB0 (2023-11-15)</t>
    <phoneticPr fontId="3" type="noConversion"/>
  </si>
  <si>
    <t>이성호</t>
    <phoneticPr fontId="3" type="noConversion"/>
  </si>
  <si>
    <t>-</t>
  </si>
  <si>
    <t>-</t>
    <phoneticPr fontId="3" type="noConversion"/>
  </si>
  <si>
    <t>주식, 외감, 중소기업</t>
    <phoneticPr fontId="3" type="noConversion"/>
  </si>
  <si>
    <t>(J58222) 응용 소프트웨어 개발 및 공급업</t>
    <phoneticPr fontId="3" type="noConversion"/>
  </si>
  <si>
    <t>디지털콘텐츠 제작,개발/전시영상물,실물모형 제작</t>
    <phoneticPr fontId="3" type="noConversion"/>
  </si>
  <si>
    <t>02-515-5456</t>
    <phoneticPr fontId="3" type="noConversion"/>
  </si>
  <si>
    <t>06167 서울 강남구 테헤란로87길 29, 904호 (삼성동,엠타워)</t>
    <phoneticPr fontId="3" type="noConversion"/>
  </si>
  <si>
    <t>2024-07-000</t>
    <phoneticPr fontId="3" type="noConversion"/>
  </si>
  <si>
    <t>대체평가4팀</t>
    <phoneticPr fontId="5" type="noConversion"/>
  </si>
  <si>
    <t>강성은</t>
  </si>
  <si>
    <t>2024-07-000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</si>
</sst>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_(* #,##0_);_(* \(#,##0\);_(* &quot;-&quot;_);_(@_)"/>
    <numFmt numFmtId="177" formatCode="0.0%"/>
    <numFmt numFmtId="178" formatCode="_-* #,##0.00_-;\-* #,##0.00_-;_-* &quot;-&quot;_-;_-@_-"/>
    <numFmt numFmtId="179" formatCode="0_);[Red]\(0\)"/>
    <numFmt numFmtId="180" formatCode="yyyy&quot;년&quot;\ m&quot;월&quot;;@"/>
    <numFmt numFmtId="181" formatCode="mm&quot;월&quot;\ dd&quot;일&quot;"/>
  </numFmts>
  <fonts count="111">
    <font>
      <sz val="11"/>
      <color theme="1"/>
      <name val="맑은 고딕"/>
      <family val="2"/>
      <charset val="129"/>
      <scheme val="minor"/>
    </font>
    <font>
      <sz val="11"/>
      <color theme="1"/>
      <name val="맑은 고딕"/>
      <family val="2"/>
      <charset val="129"/>
      <scheme val="minor"/>
    </font>
    <font>
      <sz val="11"/>
      <color rgb="FFFF0000"/>
      <name val="맑은 고딕"/>
      <family val="2"/>
      <charset val="129"/>
      <scheme val="minor"/>
    </font>
    <font>
      <sz val="8"/>
      <name val="맑은 고딕"/>
      <family val="2"/>
      <charset val="129"/>
      <scheme val="minor"/>
    </font>
    <font>
      <b/>
      <sz val="10"/>
      <color theme="0"/>
      <name val="맑은 고딕"/>
      <family val="2"/>
      <charset val="129"/>
      <scheme val="minor"/>
    </font>
    <font>
      <sz val="8"/>
      <name val="돋움"/>
      <family val="3"/>
      <charset val="129"/>
    </font>
    <font>
      <b/>
      <sz val="10"/>
      <color theme="0"/>
      <name val="맑은 고딕"/>
      <family val="3"/>
      <charset val="129"/>
      <scheme val="minor"/>
    </font>
    <font>
      <sz val="9"/>
      <name val="맑은 고딕"/>
      <family val="3"/>
      <charset val="129"/>
      <scheme val="minor"/>
    </font>
    <font>
      <sz val="10"/>
      <name val="맑은 고딕"/>
      <family val="3"/>
      <charset val="129"/>
      <scheme val="minor"/>
    </font>
    <font>
      <sz val="10"/>
      <color rgb="FFFF0000"/>
      <name val="맑은 고딕"/>
      <family val="3"/>
      <charset val="129"/>
      <scheme val="minor"/>
    </font>
    <font>
      <sz val="11"/>
      <color rgb="FFFF0000"/>
      <name val="맑은 고딕"/>
      <family val="3"/>
      <charset val="129"/>
      <scheme val="minor"/>
    </font>
    <font>
      <sz val="9"/>
      <color rgb="FFFF0000"/>
      <name val="맑은 고딕"/>
      <family val="3"/>
      <charset val="129"/>
      <scheme val="minor"/>
    </font>
    <font>
      <sz val="9"/>
      <color theme="1"/>
      <name val="맑은 고딕"/>
      <family val="2"/>
      <charset val="129"/>
      <scheme val="minor"/>
    </font>
    <font>
      <b/>
      <sz val="10"/>
      <color theme="1"/>
      <name val="맑은 고딕"/>
      <family val="3"/>
      <charset val="129"/>
      <scheme val="minor"/>
    </font>
    <font>
      <sz val="10"/>
      <color theme="1"/>
      <name val="맑은 고딕"/>
      <family val="3"/>
      <charset val="129"/>
      <scheme val="minor"/>
    </font>
    <font>
      <sz val="16"/>
      <color theme="1"/>
      <name val="맑은 고딕"/>
      <family val="3"/>
      <charset val="129"/>
      <scheme val="minor"/>
    </font>
    <font>
      <sz val="10"/>
      <color theme="1"/>
      <name val="맑은 고딕"/>
      <family val="2"/>
      <charset val="129"/>
      <scheme val="minor"/>
    </font>
    <font>
      <sz val="11"/>
      <color theme="1"/>
      <name val="맑은 고딕"/>
      <family val="3"/>
      <charset val="129"/>
      <scheme val="minor"/>
    </font>
    <font>
      <i/>
      <sz val="10"/>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
      <sz val="14"/>
      <color theme="1"/>
      <name val="맑은 고딕"/>
      <family val="2"/>
      <charset val="129"/>
      <scheme val="minor"/>
    </font>
    <font>
      <sz val="9"/>
      <color rgb="FFFF0000"/>
      <name val="맑은 고딕"/>
      <family val="2"/>
      <charset val="129"/>
      <scheme val="minor"/>
    </font>
    <font>
      <sz val="12"/>
      <color theme="1"/>
      <name val="맑은 고딕"/>
      <family val="2"/>
      <charset val="129"/>
      <scheme val="minor"/>
    </font>
    <font>
      <sz val="9"/>
      <color theme="1"/>
      <name val="맑은 고딕"/>
      <family val="3"/>
      <charset val="129"/>
      <scheme val="minor"/>
    </font>
    <font>
      <sz val="11"/>
      <name val="맑은 고딕"/>
      <family val="2"/>
      <charset val="129"/>
      <scheme val="minor"/>
    </font>
    <font>
      <sz val="9"/>
      <name val="맑은 고딕"/>
      <family val="2"/>
      <charset val="129"/>
      <scheme val="minor"/>
    </font>
    <font>
      <i/>
      <sz val="9"/>
      <color theme="1"/>
      <name val="맑은 고딕"/>
      <family val="3"/>
      <charset val="129"/>
      <scheme val="minor"/>
    </font>
    <font>
      <i/>
      <sz val="9"/>
      <name val="맑은 고딕"/>
      <family val="3"/>
      <charset val="129"/>
      <scheme val="minor"/>
    </font>
    <font>
      <u/>
      <sz val="11"/>
      <color theme="10"/>
      <name val="맑은 고딕"/>
      <family val="2"/>
      <charset val="129"/>
      <scheme val="minor"/>
    </font>
    <font>
      <b/>
      <sz val="11"/>
      <color rgb="FFFF0000"/>
      <name val="맑은 고딕"/>
      <family val="3"/>
      <charset val="129"/>
      <scheme val="minor"/>
    </font>
    <font>
      <i/>
      <sz val="10"/>
      <color rgb="FFFF0000"/>
      <name val="맑은 고딕"/>
      <family val="3"/>
      <charset val="129"/>
      <scheme val="minor"/>
    </font>
    <font>
      <b/>
      <sz val="11"/>
      <color theme="1"/>
      <name val="맑은 고딕"/>
      <family val="3"/>
      <charset val="129"/>
      <scheme val="minor"/>
    </font>
    <font>
      <sz val="9"/>
      <name val="맑은 고딕"/>
      <family val="3"/>
      <charset val="129"/>
    </font>
    <font>
      <sz val="9"/>
      <color rgb="FF0070C0"/>
      <name val="맑은 고딕"/>
      <family val="3"/>
      <charset val="129"/>
      <scheme val="minor"/>
    </font>
    <font>
      <sz val="9"/>
      <color rgb="FF0070C0"/>
      <name val="맑은 고딕"/>
      <family val="3"/>
      <charset val="129"/>
    </font>
    <font>
      <sz val="11"/>
      <name val="맑은 고딕"/>
      <family val="3"/>
      <charset val="129"/>
      <scheme val="minor"/>
    </font>
    <font>
      <sz val="11"/>
      <color indexed="8"/>
      <name val="돋움"/>
      <family val="3"/>
      <charset val="129"/>
    </font>
    <font>
      <sz val="11"/>
      <color indexed="9"/>
      <name val="돋움"/>
      <family val="3"/>
      <charset val="129"/>
    </font>
    <font>
      <sz val="11"/>
      <color theme="0"/>
      <name val="맑은 고딕"/>
      <family val="3"/>
      <charset val="129"/>
      <scheme val="minor"/>
    </font>
    <font>
      <sz val="11"/>
      <color indexed="10"/>
      <name val="돋움"/>
      <family val="3"/>
      <charset val="129"/>
    </font>
    <font>
      <b/>
      <sz val="11"/>
      <color indexed="52"/>
      <name val="돋움"/>
      <family val="3"/>
      <charset val="129"/>
    </font>
    <font>
      <b/>
      <sz val="11"/>
      <color rgb="FFFA7D00"/>
      <name val="맑은 고딕"/>
      <family val="3"/>
      <charset val="129"/>
      <scheme val="minor"/>
    </font>
    <font>
      <sz val="11"/>
      <color indexed="20"/>
      <name val="돋움"/>
      <family val="3"/>
      <charset val="129"/>
    </font>
    <font>
      <sz val="11"/>
      <color rgb="FF9C0006"/>
      <name val="맑은 고딕"/>
      <family val="3"/>
      <charset val="129"/>
      <scheme val="minor"/>
    </font>
    <font>
      <sz val="11"/>
      <name val="돋움"/>
      <family val="3"/>
      <charset val="129"/>
    </font>
    <font>
      <sz val="11"/>
      <color indexed="60"/>
      <name val="돋움"/>
      <family val="3"/>
      <charset val="129"/>
    </font>
    <font>
      <sz val="11"/>
      <color rgb="FF9C6500"/>
      <name val="맑은 고딕"/>
      <family val="3"/>
      <charset val="129"/>
      <scheme val="minor"/>
    </font>
    <font>
      <i/>
      <sz val="11"/>
      <color indexed="23"/>
      <name val="돋움"/>
      <family val="3"/>
      <charset val="129"/>
    </font>
    <font>
      <i/>
      <sz val="11"/>
      <color rgb="FF7F7F7F"/>
      <name val="맑은 고딕"/>
      <family val="3"/>
      <charset val="129"/>
      <scheme val="minor"/>
    </font>
    <font>
      <b/>
      <sz val="11"/>
      <color indexed="9"/>
      <name val="돋움"/>
      <family val="3"/>
      <charset val="129"/>
    </font>
    <font>
      <b/>
      <sz val="11"/>
      <color theme="0"/>
      <name val="맑은 고딕"/>
      <family val="3"/>
      <charset val="129"/>
      <scheme val="minor"/>
    </font>
    <font>
      <sz val="11"/>
      <color indexed="52"/>
      <name val="돋움"/>
      <family val="3"/>
      <charset val="129"/>
    </font>
    <font>
      <sz val="11"/>
      <color rgb="FFFA7D00"/>
      <name val="맑은 고딕"/>
      <family val="3"/>
      <charset val="129"/>
      <scheme val="minor"/>
    </font>
    <font>
      <b/>
      <sz val="11"/>
      <color indexed="8"/>
      <name val="돋움"/>
      <family val="3"/>
      <charset val="129"/>
    </font>
    <font>
      <sz val="11"/>
      <color indexed="62"/>
      <name val="돋움"/>
      <family val="3"/>
      <charset val="129"/>
    </font>
    <font>
      <sz val="11"/>
      <color rgb="FF3F3F76"/>
      <name val="맑은 고딕"/>
      <family val="3"/>
      <charset val="129"/>
      <scheme val="minor"/>
    </font>
    <font>
      <b/>
      <sz val="15"/>
      <color indexed="56"/>
      <name val="돋움"/>
      <family val="3"/>
      <charset val="129"/>
    </font>
    <font>
      <b/>
      <sz val="15"/>
      <color theme="3"/>
      <name val="맑은 고딕"/>
      <family val="3"/>
      <charset val="129"/>
      <scheme val="minor"/>
    </font>
    <font>
      <b/>
      <sz val="13"/>
      <color indexed="56"/>
      <name val="돋움"/>
      <family val="3"/>
      <charset val="129"/>
    </font>
    <font>
      <b/>
      <sz val="13"/>
      <color theme="3"/>
      <name val="맑은 고딕"/>
      <family val="3"/>
      <charset val="129"/>
      <scheme val="minor"/>
    </font>
    <font>
      <b/>
      <sz val="11"/>
      <color indexed="56"/>
      <name val="돋움"/>
      <family val="3"/>
      <charset val="129"/>
    </font>
    <font>
      <b/>
      <sz val="11"/>
      <color theme="3"/>
      <name val="맑은 고딕"/>
      <family val="3"/>
      <charset val="129"/>
      <scheme val="minor"/>
    </font>
    <font>
      <b/>
      <sz val="18"/>
      <color indexed="56"/>
      <name val="맑은 고딕"/>
      <family val="3"/>
      <charset val="129"/>
    </font>
    <font>
      <b/>
      <sz val="18"/>
      <color theme="3"/>
      <name val="맑은 고딕"/>
      <family val="3"/>
      <charset val="129"/>
      <scheme val="major"/>
    </font>
    <font>
      <sz val="11"/>
      <color indexed="17"/>
      <name val="돋움"/>
      <family val="3"/>
      <charset val="129"/>
    </font>
    <font>
      <sz val="11"/>
      <color rgb="FF006100"/>
      <name val="맑은 고딕"/>
      <family val="3"/>
      <charset val="129"/>
      <scheme val="minor"/>
    </font>
    <font>
      <b/>
      <sz val="11"/>
      <color indexed="63"/>
      <name val="돋움"/>
      <family val="3"/>
      <charset val="129"/>
    </font>
    <font>
      <b/>
      <sz val="11"/>
      <color rgb="FF3F3F3F"/>
      <name val="맑은 고딕"/>
      <family val="3"/>
      <charset val="129"/>
      <scheme val="minor"/>
    </font>
    <font>
      <sz val="10"/>
      <color theme="2" tint="-0.249977111117893"/>
      <name val="맑은 고딕"/>
      <family val="3"/>
      <charset val="129"/>
      <scheme val="minor"/>
    </font>
    <font>
      <sz val="10"/>
      <color theme="2" tint="-0.499984740745262"/>
      <name val="맑은 고딕"/>
      <family val="3"/>
      <charset val="129"/>
      <scheme val="minor"/>
    </font>
    <font>
      <b/>
      <sz val="9"/>
      <color rgb="FFFF0000"/>
      <name val="맑은 고딕"/>
      <family val="3"/>
      <charset val="129"/>
      <scheme val="minor"/>
    </font>
    <font>
      <b/>
      <sz val="10"/>
      <name val="맑은 고딕"/>
      <family val="3"/>
      <charset val="129"/>
      <scheme val="minor"/>
    </font>
    <font>
      <b/>
      <i/>
      <sz val="10"/>
      <color rgb="FFFF0000"/>
      <name val="맑은 고딕"/>
      <family val="3"/>
      <charset val="129"/>
      <scheme val="minor"/>
    </font>
    <font>
      <sz val="9"/>
      <color theme="4" tint="-0.249977111117893"/>
      <name val="맑은 고딕"/>
      <family val="2"/>
      <charset val="129"/>
      <scheme val="minor"/>
    </font>
    <font>
      <sz val="9"/>
      <color theme="4" tint="-0.249977111117893"/>
      <name val="맑은 고딕"/>
      <family val="3"/>
      <charset val="129"/>
      <scheme val="minor"/>
    </font>
    <font>
      <sz val="9"/>
      <color rgb="FF0070C0"/>
      <name val="맑은 고딕"/>
      <family val="2"/>
      <charset val="129"/>
      <scheme val="minor"/>
    </font>
    <font>
      <sz val="11"/>
      <color rgb="FF0070C0"/>
      <name val="맑은 고딕"/>
      <family val="3"/>
      <charset val="129"/>
      <scheme val="minor"/>
    </font>
    <font>
      <sz val="8"/>
      <color theme="1"/>
      <name val="맑은 고딕"/>
      <family val="2"/>
      <charset val="129"/>
      <scheme val="minor"/>
    </font>
    <font>
      <sz val="6"/>
      <name val="맑은 고딕"/>
      <family val="2"/>
      <charset val="129"/>
      <scheme val="minor"/>
    </font>
    <font>
      <sz val="8"/>
      <color theme="1"/>
      <name val="맑은 고딕"/>
      <family val="3"/>
      <charset val="129"/>
      <scheme val="minor"/>
    </font>
    <font>
      <sz val="11"/>
      <color theme="1"/>
      <name val="맑은 고딕"/>
      <family val="3"/>
      <charset val="129"/>
    </font>
    <font>
      <u val="double"/>
      <sz val="10"/>
      <color theme="1"/>
      <name val="맑은 고딕"/>
      <family val="2"/>
      <charset val="129"/>
      <scheme val="minor"/>
    </font>
    <font>
      <b/>
      <sz val="12"/>
      <name val="맑은 고딕"/>
      <family val="3"/>
      <charset val="129"/>
      <scheme val="minor"/>
    </font>
    <font>
      <b/>
      <sz val="9"/>
      <name val="맑은 고딕"/>
      <family val="3"/>
      <charset val="129"/>
      <scheme val="minor"/>
    </font>
    <font>
      <b/>
      <sz val="9"/>
      <color theme="1"/>
      <name val="맑은 고딕"/>
      <family val="3"/>
      <charset val="129"/>
      <scheme val="minor"/>
    </font>
    <font>
      <u val="double"/>
      <sz val="11"/>
      <color theme="1"/>
      <name val="맑은 고딕"/>
      <family val="2"/>
      <charset val="129"/>
      <scheme val="minor"/>
    </font>
    <font>
      <u val="double"/>
      <sz val="14"/>
      <color theme="1"/>
      <name val="맑은 고딕"/>
      <family val="2"/>
      <charset val="129"/>
      <scheme val="minor"/>
    </font>
    <font>
      <u val="double"/>
      <sz val="16"/>
      <color theme="1"/>
      <name val="맑은 고딕"/>
      <family val="2"/>
      <charset val="129"/>
      <scheme val="minor"/>
    </font>
    <font>
      <b/>
      <u val="double"/>
      <sz val="12"/>
      <color theme="1"/>
      <name val="맑은 고딕"/>
      <family val="3"/>
      <charset val="129"/>
      <scheme val="minor"/>
    </font>
    <font>
      <sz val="11"/>
      <name val="맑은 고딕"/>
      <family val="3"/>
      <charset val="129"/>
      <scheme val="major"/>
    </font>
    <font>
      <b/>
      <sz val="24"/>
      <color theme="0"/>
      <name val="맑은 고딕"/>
      <family val="3"/>
      <charset val="129"/>
      <scheme val="minor"/>
    </font>
    <font>
      <b/>
      <sz val="22"/>
      <color theme="0"/>
      <name val="맑은 고딕"/>
      <family val="3"/>
      <charset val="129"/>
      <scheme val="minor"/>
    </font>
    <font>
      <b/>
      <sz val="11"/>
      <name val="맑은 고딕"/>
      <family val="3"/>
      <charset val="129"/>
      <scheme val="minor"/>
    </font>
    <font>
      <sz val="12"/>
      <name val="맑은 고딕"/>
      <family val="3"/>
      <charset val="129"/>
    </font>
    <font>
      <sz val="12"/>
      <name val="맑은 고딕"/>
      <family val="3"/>
      <charset val="129"/>
      <scheme val="minor"/>
    </font>
    <font>
      <b/>
      <sz val="11"/>
      <color rgb="FF222222"/>
      <name val="Inherit"/>
      <family val="2"/>
    </font>
    <font>
      <sz val="11"/>
      <color theme="1"/>
      <name val="Inherit"/>
      <family val="2"/>
    </font>
    <font>
      <b/>
      <sz val="11"/>
      <color theme="1"/>
      <name val="Inherit"/>
      <family val="2"/>
    </font>
    <font>
      <b/>
      <sz val="11"/>
      <color theme="1"/>
      <name val="돋움"/>
      <family val="3"/>
      <charset val="129"/>
    </font>
    <font>
      <sz val="11"/>
      <color theme="1"/>
      <name val="돋움"/>
      <family val="3"/>
      <charset val="129"/>
    </font>
    <font>
      <b/>
      <sz val="11"/>
      <color rgb="FF222222"/>
      <name val="돋움"/>
      <family val="3"/>
      <charset val="129"/>
    </font>
    <font>
      <b/>
      <sz val="9"/>
      <color rgb="FF333333"/>
      <name val="맑은 고딕"/>
      <family val="3"/>
      <charset val="129"/>
      <scheme val="minor"/>
    </font>
    <font>
      <b/>
      <sz val="11"/>
      <color rgb="FF333333"/>
      <name val="맑은 고딕"/>
      <family val="3"/>
      <charset val="129"/>
      <scheme val="minor"/>
    </font>
    <font>
      <sz val="11"/>
      <color rgb="FF444444"/>
      <name val="맑은 고딕"/>
      <family val="3"/>
      <charset val="129"/>
      <scheme val="minor"/>
    </font>
    <font>
      <sz val="12"/>
      <color rgb="FF272B2E"/>
      <name val="Arial"/>
      <family val="2"/>
    </font>
    <font>
      <sz val="12"/>
      <color rgb="FF272B2E"/>
      <name val="Arial"/>
      <family val="2"/>
    </font>
    <font>
      <sz val="11"/>
      <color rgb="FF6F757A"/>
      <name val="Arial"/>
      <family val="2"/>
    </font>
    <font>
      <sz val="11"/>
      <color rgb="FF5A5F63"/>
      <name val="Arial"/>
      <family val="2"/>
    </font>
    <font>
      <u/>
      <sz val="11"/>
      <color rgb="FF5A5F63"/>
      <name val="Arial"/>
      <family val="2"/>
    </font>
    <font>
      <sz val="11"/>
      <color rgb="FFFFFFFF"/>
      <name val="Arial"/>
      <family val="2"/>
    </font>
  </fonts>
  <fills count="71">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3" tint="0.59999389629810485"/>
        <bgColor indexed="64"/>
      </patternFill>
    </fill>
    <fill>
      <patternFill patternType="solid">
        <fgColor rgb="FFF1FCFC"/>
        <bgColor indexed="64"/>
      </patternFill>
    </fill>
    <fill>
      <patternFill patternType="solid">
        <fgColor rgb="FFFAFAFA"/>
        <bgColor indexed="64"/>
      </patternFill>
    </fill>
    <fill>
      <patternFill patternType="solid">
        <fgColor rgb="FFF8F9FA"/>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double">
        <color indexed="64"/>
      </bottom>
      <diagonal/>
    </border>
    <border>
      <left style="medium">
        <color rgb="FFDDDDDD"/>
      </left>
      <right/>
      <top/>
      <bottom style="thick">
        <color rgb="FFADDAD8"/>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auto="1"/>
      </top>
      <bottom style="thin">
        <color indexed="64"/>
      </bottom>
      <diagonal/>
    </border>
    <border>
      <left/>
      <right/>
      <top style="hair">
        <color auto="1"/>
      </top>
      <bottom style="hair">
        <color auto="1"/>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right/>
      <top/>
      <bottom style="hair">
        <color auto="1"/>
      </bottom>
      <diagonal/>
    </border>
    <border>
      <left/>
      <right/>
      <top style="hair">
        <color auto="1"/>
      </top>
      <bottom/>
      <diagonal/>
    </border>
    <border>
      <left style="hair">
        <color auto="1"/>
      </left>
      <right/>
      <top style="hair">
        <color auto="1"/>
      </top>
      <bottom style="hair">
        <color auto="1"/>
      </bottom>
      <diagonal/>
    </border>
    <border>
      <left style="hair">
        <color auto="1"/>
      </left>
      <right/>
      <top/>
      <bottom/>
      <diagonal/>
    </border>
    <border>
      <left style="thin">
        <color indexed="8"/>
      </left>
      <right/>
      <top style="thin">
        <color indexed="8"/>
      </top>
      <bottom style="thin">
        <color indexed="64"/>
      </bottom>
      <diagonal/>
    </border>
    <border>
      <left style="thin">
        <color indexed="8"/>
      </left>
      <right style="thin">
        <color indexed="64"/>
      </right>
      <top style="thin">
        <color indexed="8"/>
      </top>
      <bottom/>
      <diagonal/>
    </border>
    <border>
      <left style="thin">
        <color indexed="8"/>
      </left>
      <right style="thin">
        <color indexed="64"/>
      </right>
      <top style="thin">
        <color indexed="8"/>
      </top>
      <bottom style="thin">
        <color indexed="64"/>
      </bottom>
      <diagonal/>
    </border>
    <border>
      <left/>
      <right style="thin">
        <color indexed="64"/>
      </right>
      <top style="thin">
        <color indexed="8"/>
      </top>
      <bottom style="thin">
        <color indexed="8"/>
      </bottom>
      <diagonal/>
    </border>
    <border>
      <left style="thin">
        <color indexed="8"/>
      </left>
      <right/>
      <top style="thin">
        <color indexed="8"/>
      </top>
      <bottom/>
      <diagonal/>
    </border>
    <border>
      <left/>
      <right/>
      <top/>
      <bottom style="thick">
        <color rgb="FFADDAD8"/>
      </bottom>
      <diagonal/>
    </border>
    <border>
      <left style="medium">
        <color rgb="FFDDDDDD"/>
      </left>
      <right/>
      <top/>
      <bottom/>
      <diagonal/>
    </border>
    <border>
      <left style="medium">
        <color rgb="FFDDDDDD"/>
      </left>
      <right/>
      <top style="medium">
        <color rgb="FFDDDDDD"/>
      </top>
      <bottom/>
      <diagonal/>
    </border>
    <border>
      <left style="medium">
        <color rgb="FFDDDDDD"/>
      </left>
      <right/>
      <top style="medium">
        <color rgb="FFDDDDDD"/>
      </top>
      <bottom style="medium">
        <color rgb="FFDDDDDD"/>
      </bottom>
      <diagonal/>
    </border>
    <border>
      <left style="medium">
        <color rgb="FFDDDDDD"/>
      </left>
      <right style="medium">
        <color rgb="FF000000"/>
      </right>
      <top/>
      <bottom style="thick">
        <color rgb="FFADDAD8"/>
      </bottom>
      <diagonal/>
    </border>
    <border>
      <left style="medium">
        <color rgb="FFDDDDDD"/>
      </left>
      <right style="medium">
        <color rgb="FF000000"/>
      </right>
      <top/>
      <bottom/>
      <diagonal/>
    </border>
    <border>
      <left style="medium">
        <color rgb="FFDDDDDD"/>
      </left>
      <right style="medium">
        <color rgb="FF000000"/>
      </right>
      <top style="medium">
        <color rgb="FFDDDDDD"/>
      </top>
      <bottom/>
      <diagonal/>
    </border>
    <border>
      <left style="medium">
        <color rgb="FFDDDDDD"/>
      </left>
      <right style="medium">
        <color rgb="FF000000"/>
      </right>
      <top style="medium">
        <color rgb="FFDDDDDD"/>
      </top>
      <bottom style="medium">
        <color rgb="FFDDDDDD"/>
      </bottom>
      <diagonal/>
    </border>
    <border>
      <left/>
      <right style="hair">
        <color auto="1"/>
      </right>
      <top style="hair">
        <color auto="1"/>
      </top>
      <bottom style="hair">
        <color auto="1"/>
      </bottom>
      <diagonal/>
    </border>
    <border>
      <left/>
      <right style="hair">
        <color auto="1"/>
      </right>
      <top style="hair">
        <color auto="1"/>
      </top>
      <bottom style="thin">
        <color indexed="64"/>
      </bottom>
      <diagonal/>
    </border>
    <border>
      <left style="thin">
        <color indexed="64"/>
      </left>
      <right style="hair">
        <color auto="1"/>
      </right>
      <top style="thin">
        <color indexed="64"/>
      </top>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style="medium">
        <color rgb="FF000000"/>
      </left>
      <right style="medium">
        <color rgb="FF000000"/>
      </right>
      <top style="medium">
        <color rgb="FF000000"/>
      </top>
      <bottom style="thin">
        <color rgb="FF000000"/>
      </bottom>
      <diagonal/>
    </border>
    <border>
      <left style="medium">
        <color rgb="FFDCE1E6"/>
      </left>
      <right style="medium">
        <color rgb="FFDCE1E6"/>
      </right>
      <top style="medium">
        <color rgb="FFDCE1E6"/>
      </top>
      <bottom style="thin">
        <color rgb="FF000000"/>
      </bottom>
      <diagonal/>
    </border>
    <border>
      <left style="medium">
        <color rgb="FFDCE1E6"/>
      </left>
      <right style="medium">
        <color rgb="FFDCE1E6"/>
      </right>
      <top style="medium">
        <color rgb="FFDCE1E6"/>
      </top>
      <bottom/>
      <diagonal/>
    </border>
    <border>
      <left style="medium">
        <color rgb="FFDCE1E6"/>
      </left>
      <right style="medium">
        <color rgb="FFDCE1E6"/>
      </right>
      <top/>
      <bottom style="medium">
        <color rgb="FFDCE1E6"/>
      </bottom>
      <diagonal/>
    </border>
    <border>
      <left style="medium">
        <color rgb="FFDCE1E6"/>
      </left>
      <right/>
      <top style="medium">
        <color rgb="FFDCE1E6"/>
      </top>
      <bottom/>
      <diagonal/>
    </border>
    <border>
      <left/>
      <right/>
      <top style="medium">
        <color rgb="FFDCE1E6"/>
      </top>
      <bottom/>
      <diagonal/>
    </border>
    <border>
      <left/>
      <right style="medium">
        <color rgb="FFDCE1E6"/>
      </right>
      <top style="medium">
        <color rgb="FFDCE1E6"/>
      </top>
      <bottom/>
      <diagonal/>
    </border>
    <border>
      <left style="medium">
        <color rgb="FFDCE1E6"/>
      </left>
      <right/>
      <top/>
      <bottom style="medium">
        <color rgb="FFDCE1E6"/>
      </bottom>
      <diagonal/>
    </border>
    <border>
      <left/>
      <right/>
      <top/>
      <bottom style="medium">
        <color rgb="FFDCE1E6"/>
      </bottom>
      <diagonal/>
    </border>
    <border>
      <left/>
      <right style="medium">
        <color rgb="FFDCE1E6"/>
      </right>
      <top/>
      <bottom style="medium">
        <color rgb="FFDCE1E6"/>
      </bottom>
      <diagonal/>
    </border>
    <border>
      <left style="medium">
        <color rgb="FF000000"/>
      </left>
      <right/>
      <top style="medium">
        <color rgb="FFDCE1E6"/>
      </top>
      <bottom style="medium">
        <color rgb="FFDCE1E6"/>
      </bottom>
      <diagonal/>
    </border>
    <border>
      <left/>
      <right/>
      <top style="medium">
        <color rgb="FFDCE1E6"/>
      </top>
      <bottom style="medium">
        <color rgb="FFDCE1E6"/>
      </bottom>
      <diagonal/>
    </border>
    <border>
      <left/>
      <right style="medium">
        <color rgb="FFDCE1E6"/>
      </right>
      <top style="medium">
        <color rgb="FFDCE1E6"/>
      </top>
      <bottom style="medium">
        <color rgb="FFDCE1E6"/>
      </bottom>
      <diagonal/>
    </border>
  </borders>
  <cellStyleXfs count="93">
    <xf numFmtId="0" fontId="0" fillId="0" borderId="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0" fontId="29" fillId="0" borderId="0" applyNumberFormat="0" applyFill="0" applyBorder="0" applyAlignment="0" applyProtection="0">
      <alignment vertical="center"/>
    </xf>
    <xf numFmtId="0" fontId="37" fillId="37" borderId="0" applyNumberFormat="0" applyBorder="0" applyAlignment="0" applyProtection="0">
      <alignment vertical="center"/>
    </xf>
    <xf numFmtId="0" fontId="17" fillId="14" borderId="0" applyNumberFormat="0" applyBorder="0" applyAlignment="0" applyProtection="0">
      <alignment vertical="center"/>
    </xf>
    <xf numFmtId="0" fontId="37" fillId="38" borderId="0" applyNumberFormat="0" applyBorder="0" applyAlignment="0" applyProtection="0">
      <alignment vertical="center"/>
    </xf>
    <xf numFmtId="0" fontId="17" fillId="18" borderId="0" applyNumberFormat="0" applyBorder="0" applyAlignment="0" applyProtection="0">
      <alignment vertical="center"/>
    </xf>
    <xf numFmtId="0" fontId="37" fillId="39" borderId="0" applyNumberFormat="0" applyBorder="0" applyAlignment="0" applyProtection="0">
      <alignment vertical="center"/>
    </xf>
    <xf numFmtId="0" fontId="17" fillId="22" borderId="0" applyNumberFormat="0" applyBorder="0" applyAlignment="0" applyProtection="0">
      <alignment vertical="center"/>
    </xf>
    <xf numFmtId="0" fontId="37" fillId="40" borderId="0" applyNumberFormat="0" applyBorder="0" applyAlignment="0" applyProtection="0">
      <alignment vertical="center"/>
    </xf>
    <xf numFmtId="0" fontId="17" fillId="26" borderId="0" applyNumberFormat="0" applyBorder="0" applyAlignment="0" applyProtection="0">
      <alignment vertical="center"/>
    </xf>
    <xf numFmtId="0" fontId="37" fillId="41" borderId="0" applyNumberFormat="0" applyBorder="0" applyAlignment="0" applyProtection="0">
      <alignment vertical="center"/>
    </xf>
    <xf numFmtId="0" fontId="17" fillId="30" borderId="0" applyNumberFormat="0" applyBorder="0" applyAlignment="0" applyProtection="0">
      <alignment vertical="center"/>
    </xf>
    <xf numFmtId="0" fontId="37" fillId="42" borderId="0" applyNumberFormat="0" applyBorder="0" applyAlignment="0" applyProtection="0">
      <alignment vertical="center"/>
    </xf>
    <xf numFmtId="0" fontId="17" fillId="34" borderId="0" applyNumberFormat="0" applyBorder="0" applyAlignment="0" applyProtection="0">
      <alignment vertical="center"/>
    </xf>
    <xf numFmtId="0" fontId="37" fillId="43" borderId="0" applyNumberFormat="0" applyBorder="0" applyAlignment="0" applyProtection="0">
      <alignment vertical="center"/>
    </xf>
    <xf numFmtId="0" fontId="17" fillId="15" borderId="0" applyNumberFormat="0" applyBorder="0" applyAlignment="0" applyProtection="0">
      <alignment vertical="center"/>
    </xf>
    <xf numFmtId="0" fontId="37" fillId="44" borderId="0" applyNumberFormat="0" applyBorder="0" applyAlignment="0" applyProtection="0">
      <alignment vertical="center"/>
    </xf>
    <xf numFmtId="0" fontId="17" fillId="19" borderId="0" applyNumberFormat="0" applyBorder="0" applyAlignment="0" applyProtection="0">
      <alignment vertical="center"/>
    </xf>
    <xf numFmtId="0" fontId="37" fillId="45" borderId="0" applyNumberFormat="0" applyBorder="0" applyAlignment="0" applyProtection="0">
      <alignment vertical="center"/>
    </xf>
    <xf numFmtId="0" fontId="17" fillId="23" borderId="0" applyNumberFormat="0" applyBorder="0" applyAlignment="0" applyProtection="0">
      <alignment vertical="center"/>
    </xf>
    <xf numFmtId="0" fontId="37" fillId="40" borderId="0" applyNumberFormat="0" applyBorder="0" applyAlignment="0" applyProtection="0">
      <alignment vertical="center"/>
    </xf>
    <xf numFmtId="0" fontId="17" fillId="27" borderId="0" applyNumberFormat="0" applyBorder="0" applyAlignment="0" applyProtection="0">
      <alignment vertical="center"/>
    </xf>
    <xf numFmtId="0" fontId="37" fillId="43" borderId="0" applyNumberFormat="0" applyBorder="0" applyAlignment="0" applyProtection="0">
      <alignment vertical="center"/>
    </xf>
    <xf numFmtId="0" fontId="17" fillId="31" borderId="0" applyNumberFormat="0" applyBorder="0" applyAlignment="0" applyProtection="0">
      <alignment vertical="center"/>
    </xf>
    <xf numFmtId="0" fontId="37" fillId="46" borderId="0" applyNumberFormat="0" applyBorder="0" applyAlignment="0" applyProtection="0">
      <alignment vertical="center"/>
    </xf>
    <xf numFmtId="0" fontId="17" fillId="35" borderId="0" applyNumberFormat="0" applyBorder="0" applyAlignment="0" applyProtection="0">
      <alignment vertical="center"/>
    </xf>
    <xf numFmtId="0" fontId="38" fillId="47" borderId="0" applyNumberFormat="0" applyBorder="0" applyAlignment="0" applyProtection="0">
      <alignment vertical="center"/>
    </xf>
    <xf numFmtId="0" fontId="39" fillId="16" borderId="0" applyNumberFormat="0" applyBorder="0" applyAlignment="0" applyProtection="0">
      <alignment vertical="center"/>
    </xf>
    <xf numFmtId="0" fontId="38" fillId="44" borderId="0" applyNumberFormat="0" applyBorder="0" applyAlignment="0" applyProtection="0">
      <alignment vertical="center"/>
    </xf>
    <xf numFmtId="0" fontId="39" fillId="20" borderId="0" applyNumberFormat="0" applyBorder="0" applyAlignment="0" applyProtection="0">
      <alignment vertical="center"/>
    </xf>
    <xf numFmtId="0" fontId="38" fillId="45" borderId="0" applyNumberFormat="0" applyBorder="0" applyAlignment="0" applyProtection="0">
      <alignment vertical="center"/>
    </xf>
    <xf numFmtId="0" fontId="39" fillId="24" borderId="0" applyNumberFormat="0" applyBorder="0" applyAlignment="0" applyProtection="0">
      <alignment vertical="center"/>
    </xf>
    <xf numFmtId="0" fontId="38" fillId="48" borderId="0" applyNumberFormat="0" applyBorder="0" applyAlignment="0" applyProtection="0">
      <alignment vertical="center"/>
    </xf>
    <xf numFmtId="0" fontId="39" fillId="28" borderId="0" applyNumberFormat="0" applyBorder="0" applyAlignment="0" applyProtection="0">
      <alignment vertical="center"/>
    </xf>
    <xf numFmtId="0" fontId="38" fillId="49" borderId="0" applyNumberFormat="0" applyBorder="0" applyAlignment="0" applyProtection="0">
      <alignment vertical="center"/>
    </xf>
    <xf numFmtId="0" fontId="39" fillId="32" borderId="0" applyNumberFormat="0" applyBorder="0" applyAlignment="0" applyProtection="0">
      <alignment vertical="center"/>
    </xf>
    <xf numFmtId="0" fontId="38" fillId="50" borderId="0" applyNumberFormat="0" applyBorder="0" applyAlignment="0" applyProtection="0">
      <alignment vertical="center"/>
    </xf>
    <xf numFmtId="0" fontId="39" fillId="36" borderId="0" applyNumberFormat="0" applyBorder="0" applyAlignment="0" applyProtection="0">
      <alignment vertical="center"/>
    </xf>
    <xf numFmtId="0" fontId="38" fillId="51" borderId="0" applyNumberFormat="0" applyBorder="0" applyAlignment="0" applyProtection="0">
      <alignment vertical="center"/>
    </xf>
    <xf numFmtId="0" fontId="39" fillId="13" borderId="0" applyNumberFormat="0" applyBorder="0" applyAlignment="0" applyProtection="0">
      <alignment vertical="center"/>
    </xf>
    <xf numFmtId="0" fontId="38" fillId="52" borderId="0" applyNumberFormat="0" applyBorder="0" applyAlignment="0" applyProtection="0">
      <alignment vertical="center"/>
    </xf>
    <xf numFmtId="0" fontId="39" fillId="17" borderId="0" applyNumberFormat="0" applyBorder="0" applyAlignment="0" applyProtection="0">
      <alignment vertical="center"/>
    </xf>
    <xf numFmtId="0" fontId="38" fillId="53" borderId="0" applyNumberFormat="0" applyBorder="0" applyAlignment="0" applyProtection="0">
      <alignment vertical="center"/>
    </xf>
    <xf numFmtId="0" fontId="39" fillId="21" borderId="0" applyNumberFormat="0" applyBorder="0" applyAlignment="0" applyProtection="0">
      <alignment vertical="center"/>
    </xf>
    <xf numFmtId="0" fontId="38" fillId="48" borderId="0" applyNumberFormat="0" applyBorder="0" applyAlignment="0" applyProtection="0">
      <alignment vertical="center"/>
    </xf>
    <xf numFmtId="0" fontId="39" fillId="25" borderId="0" applyNumberFormat="0" applyBorder="0" applyAlignment="0" applyProtection="0">
      <alignment vertical="center"/>
    </xf>
    <xf numFmtId="0" fontId="38" fillId="49" borderId="0" applyNumberFormat="0" applyBorder="0" applyAlignment="0" applyProtection="0">
      <alignment vertical="center"/>
    </xf>
    <xf numFmtId="0" fontId="39" fillId="29" borderId="0" applyNumberFormat="0" applyBorder="0" applyAlignment="0" applyProtection="0">
      <alignment vertical="center"/>
    </xf>
    <xf numFmtId="0" fontId="38" fillId="54" borderId="0" applyNumberFormat="0" applyBorder="0" applyAlignment="0" applyProtection="0">
      <alignment vertical="center"/>
    </xf>
    <xf numFmtId="0" fontId="39" fillId="33" borderId="0" applyNumberFormat="0" applyBorder="0" applyAlignment="0" applyProtection="0">
      <alignment vertical="center"/>
    </xf>
    <xf numFmtId="0" fontId="4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1" fillId="55" borderId="25" applyNumberFormat="0" applyAlignment="0" applyProtection="0">
      <alignment vertical="center"/>
    </xf>
    <xf numFmtId="0" fontId="42" fillId="10" borderId="15" applyNumberFormat="0" applyAlignment="0" applyProtection="0">
      <alignment vertical="center"/>
    </xf>
    <xf numFmtId="0" fontId="43" fillId="38" borderId="0" applyNumberFormat="0" applyBorder="0" applyAlignment="0" applyProtection="0">
      <alignment vertical="center"/>
    </xf>
    <xf numFmtId="0" fontId="44" fillId="7" borderId="0" applyNumberFormat="0" applyBorder="0" applyAlignment="0" applyProtection="0">
      <alignment vertical="center"/>
    </xf>
    <xf numFmtId="0" fontId="17" fillId="12" borderId="19" applyNumberFormat="0" applyFont="0" applyAlignment="0" applyProtection="0">
      <alignment vertical="center"/>
    </xf>
    <xf numFmtId="0" fontId="45" fillId="56" borderId="26" applyNumberFormat="0" applyFont="0" applyAlignment="0" applyProtection="0">
      <alignment vertical="center"/>
    </xf>
    <xf numFmtId="9" fontId="45" fillId="0" borderId="0" applyFont="0" applyFill="0" applyBorder="0" applyAlignment="0" applyProtection="0"/>
    <xf numFmtId="0" fontId="46" fillId="57" borderId="0" applyNumberFormat="0" applyBorder="0" applyAlignment="0" applyProtection="0">
      <alignment vertical="center"/>
    </xf>
    <xf numFmtId="0" fontId="47" fillId="8" borderId="0" applyNumberFormat="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58" borderId="27" applyNumberFormat="0" applyAlignment="0" applyProtection="0">
      <alignment vertical="center"/>
    </xf>
    <xf numFmtId="0" fontId="51" fillId="11" borderId="18" applyNumberFormat="0" applyAlignment="0" applyProtection="0">
      <alignment vertical="center"/>
    </xf>
    <xf numFmtId="176" fontId="45" fillId="0" borderId="0" applyFont="0" applyFill="0" applyBorder="0" applyAlignment="0" applyProtection="0"/>
    <xf numFmtId="0" fontId="52" fillId="0" borderId="28" applyNumberFormat="0" applyFill="0" applyAlignment="0" applyProtection="0">
      <alignment vertical="center"/>
    </xf>
    <xf numFmtId="0" fontId="53" fillId="0" borderId="17" applyNumberFormat="0" applyFill="0" applyAlignment="0" applyProtection="0">
      <alignment vertical="center"/>
    </xf>
    <xf numFmtId="0" fontId="54" fillId="0" borderId="29" applyNumberFormat="0" applyFill="0" applyAlignment="0" applyProtection="0">
      <alignment vertical="center"/>
    </xf>
    <xf numFmtId="0" fontId="32" fillId="0" borderId="20" applyNumberFormat="0" applyFill="0" applyAlignment="0" applyProtection="0">
      <alignment vertical="center"/>
    </xf>
    <xf numFmtId="0" fontId="55" fillId="42" borderId="25" applyNumberFormat="0" applyAlignment="0" applyProtection="0">
      <alignment vertical="center"/>
    </xf>
    <xf numFmtId="0" fontId="56" fillId="9" borderId="15" applyNumberFormat="0" applyAlignment="0" applyProtection="0">
      <alignment vertical="center"/>
    </xf>
    <xf numFmtId="0" fontId="57" fillId="0" borderId="30" applyNumberFormat="0" applyFill="0" applyAlignment="0" applyProtection="0">
      <alignment vertical="center"/>
    </xf>
    <xf numFmtId="0" fontId="58" fillId="0" borderId="12" applyNumberFormat="0" applyFill="0" applyAlignment="0" applyProtection="0">
      <alignment vertical="center"/>
    </xf>
    <xf numFmtId="0" fontId="59" fillId="0" borderId="31" applyNumberFormat="0" applyFill="0" applyAlignment="0" applyProtection="0">
      <alignment vertical="center"/>
    </xf>
    <xf numFmtId="0" fontId="60" fillId="0" borderId="13" applyNumberFormat="0" applyFill="0" applyAlignment="0" applyProtection="0">
      <alignment vertical="center"/>
    </xf>
    <xf numFmtId="0" fontId="61" fillId="0" borderId="32" applyNumberFormat="0" applyFill="0" applyAlignment="0" applyProtection="0">
      <alignment vertical="center"/>
    </xf>
    <xf numFmtId="0" fontId="62" fillId="0" borderId="14" applyNumberFormat="0" applyFill="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39" borderId="0" applyNumberFormat="0" applyBorder="0" applyAlignment="0" applyProtection="0">
      <alignment vertical="center"/>
    </xf>
    <xf numFmtId="0" fontId="66" fillId="6" borderId="0" applyNumberFormat="0" applyBorder="0" applyAlignment="0" applyProtection="0">
      <alignment vertical="center"/>
    </xf>
    <xf numFmtId="0" fontId="67" fillId="55" borderId="33" applyNumberFormat="0" applyAlignment="0" applyProtection="0">
      <alignment vertical="center"/>
    </xf>
    <xf numFmtId="0" fontId="68" fillId="10" borderId="16" applyNumberFormat="0" applyAlignment="0" applyProtection="0">
      <alignment vertical="center"/>
    </xf>
    <xf numFmtId="0" fontId="45" fillId="0" borderId="0" applyNumberFormat="0" applyFill="0" applyBorder="0" applyAlignment="0" applyProtection="0"/>
    <xf numFmtId="0" fontId="17" fillId="0" borderId="0">
      <alignment vertical="center"/>
    </xf>
    <xf numFmtId="0" fontId="45" fillId="0" borderId="0"/>
    <xf numFmtId="176" fontId="1" fillId="0" borderId="0" applyFont="0" applyFill="0" applyBorder="0" applyAlignment="0" applyProtection="0">
      <alignment vertical="center"/>
    </xf>
    <xf numFmtId="176" fontId="45" fillId="0" borderId="0" applyFont="0" applyFill="0" applyBorder="0" applyAlignment="0" applyProtection="0"/>
  </cellStyleXfs>
  <cellXfs count="508">
    <xf numFmtId="0" fontId="0" fillId="0" borderId="0" xfId="0">
      <alignment vertical="center"/>
    </xf>
    <xf numFmtId="0" fontId="4"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pplyProtection="1">
      <alignment horizontal="center" vertical="center" wrapText="1"/>
      <protection locked="0"/>
    </xf>
    <xf numFmtId="0" fontId="7" fillId="3" borderId="1" xfId="0" applyFont="1" applyFill="1" applyBorder="1" applyAlignment="1" applyProtection="1">
      <alignment horizontal="center" vertical="center" wrapText="1"/>
      <protection locked="0"/>
    </xf>
    <xf numFmtId="0" fontId="9" fillId="3" borderId="1" xfId="0" applyFont="1" applyFill="1" applyBorder="1" applyAlignment="1">
      <alignment horizontal="center" vertical="center" wrapText="1"/>
    </xf>
    <xf numFmtId="0" fontId="8" fillId="3" borderId="3" xfId="0" applyFont="1" applyFill="1" applyBorder="1" applyAlignment="1">
      <alignment horizontal="center" vertical="center" shrinkToFit="1"/>
    </xf>
    <xf numFmtId="0" fontId="8" fillId="3" borderId="4" xfId="0" applyFont="1" applyFill="1" applyBorder="1" applyAlignment="1">
      <alignment horizontal="center" vertical="center" wrapText="1"/>
    </xf>
    <xf numFmtId="0" fontId="12" fillId="0" borderId="0" xfId="0" applyFont="1">
      <alignment vertical="center"/>
    </xf>
    <xf numFmtId="0" fontId="13" fillId="5" borderId="7" xfId="0" applyFont="1" applyFill="1" applyBorder="1" applyAlignment="1">
      <alignment horizontal="center" vertical="center" wrapText="1"/>
    </xf>
    <xf numFmtId="0" fontId="14" fillId="0" borderId="7" xfId="0" applyFont="1" applyBorder="1" applyAlignment="1">
      <alignment vertical="center" wrapText="1"/>
    </xf>
    <xf numFmtId="3" fontId="14" fillId="0" borderId="7" xfId="0" applyNumberFormat="1" applyFont="1" applyBorder="1" applyAlignment="1">
      <alignment vertical="center" wrapText="1"/>
    </xf>
    <xf numFmtId="10" fontId="14" fillId="0" borderId="7" xfId="0" applyNumberFormat="1" applyFont="1" applyBorder="1" applyAlignment="1">
      <alignment vertical="center" wrapText="1"/>
    </xf>
    <xf numFmtId="0" fontId="8" fillId="3" borderId="5" xfId="0" applyFont="1" applyFill="1" applyBorder="1" applyAlignment="1">
      <alignment horizontal="left" vertical="center" shrinkToFit="1"/>
    </xf>
    <xf numFmtId="0" fontId="8" fillId="3" borderId="3" xfId="0" applyFont="1" applyFill="1" applyBorder="1" applyAlignment="1">
      <alignment horizontal="left" vertical="center" shrinkToFit="1"/>
    </xf>
    <xf numFmtId="0" fontId="15" fillId="0" borderId="0" xfId="0" applyFont="1" applyBorder="1">
      <alignment vertical="center"/>
    </xf>
    <xf numFmtId="0" fontId="16" fillId="0" borderId="0" xfId="0" applyFont="1" applyBorder="1">
      <alignment vertical="center"/>
    </xf>
    <xf numFmtId="0" fontId="14" fillId="0" borderId="0" xfId="0" applyFont="1" applyBorder="1">
      <alignment vertical="center"/>
    </xf>
    <xf numFmtId="0" fontId="17" fillId="0" borderId="0" xfId="0" applyFont="1" applyBorder="1">
      <alignment vertical="center"/>
    </xf>
    <xf numFmtId="0" fontId="14" fillId="3" borderId="0" xfId="0" applyFont="1" applyFill="1" applyBorder="1">
      <alignment vertical="center"/>
    </xf>
    <xf numFmtId="0" fontId="8" fillId="3" borderId="1" xfId="0" applyFont="1" applyFill="1" applyBorder="1" applyAlignment="1">
      <alignment horizontal="left" vertical="center" shrinkToFit="1"/>
    </xf>
    <xf numFmtId="3" fontId="8" fillId="3" borderId="1" xfId="1" applyNumberFormat="1" applyFont="1" applyFill="1" applyBorder="1" applyAlignment="1" applyProtection="1">
      <alignment horizontal="right" vertical="center" wrapText="1" shrinkToFit="1"/>
      <protection locked="0"/>
    </xf>
    <xf numFmtId="0" fontId="18" fillId="0" borderId="0" xfId="0" applyFont="1" applyBorder="1">
      <alignment vertical="center"/>
    </xf>
    <xf numFmtId="0" fontId="14" fillId="0" borderId="0" xfId="0" applyFont="1" applyBorder="1" applyAlignment="1">
      <alignment horizontal="center" vertical="center"/>
    </xf>
    <xf numFmtId="0" fontId="20" fillId="0" borderId="0" xfId="0" applyFont="1" applyBorder="1">
      <alignment vertical="center"/>
    </xf>
    <xf numFmtId="0" fontId="0" fillId="0" borderId="0" xfId="0" applyBorder="1">
      <alignment vertical="center"/>
    </xf>
    <xf numFmtId="0" fontId="21" fillId="0" borderId="0" xfId="0" applyFont="1">
      <alignment vertical="center"/>
    </xf>
    <xf numFmtId="3" fontId="12" fillId="0" borderId="0" xfId="0" applyNumberFormat="1" applyFont="1">
      <alignment vertical="center"/>
    </xf>
    <xf numFmtId="0" fontId="22" fillId="0" borderId="0" xfId="0" applyFont="1">
      <alignment vertical="center"/>
    </xf>
    <xf numFmtId="177" fontId="12" fillId="0" borderId="0" xfId="2" applyNumberFormat="1" applyFont="1">
      <alignment vertical="center"/>
    </xf>
    <xf numFmtId="0" fontId="23" fillId="0" borderId="0" xfId="0" applyFont="1">
      <alignment vertical="center"/>
    </xf>
    <xf numFmtId="0" fontId="32" fillId="0" borderId="0" xfId="0" applyFont="1">
      <alignment vertical="center"/>
    </xf>
    <xf numFmtId="0" fontId="33" fillId="3" borderId="1" xfId="0" applyFont="1" applyFill="1" applyBorder="1" applyAlignment="1" applyProtection="1">
      <alignment horizontal="center" vertical="center" wrapText="1" shrinkToFit="1"/>
      <protection locked="0"/>
    </xf>
    <xf numFmtId="0" fontId="7" fillId="3" borderId="1" xfId="0" applyFont="1" applyFill="1" applyBorder="1" applyAlignment="1" applyProtection="1">
      <alignment horizontal="center" vertical="center" wrapText="1" shrinkToFit="1"/>
      <protection locked="0"/>
    </xf>
    <xf numFmtId="0" fontId="9" fillId="3" borderId="4" xfId="0" applyFont="1" applyFill="1" applyBorder="1" applyAlignment="1">
      <alignment horizontal="center" vertical="center" wrapText="1"/>
    </xf>
    <xf numFmtId="0" fontId="7" fillId="3" borderId="4" xfId="0" applyFont="1" applyFill="1" applyBorder="1" applyAlignment="1" applyProtection="1">
      <alignment horizontal="center" vertical="center" wrapText="1"/>
      <protection locked="0"/>
    </xf>
    <xf numFmtId="0" fontId="7" fillId="3" borderId="5" xfId="0" applyFont="1" applyFill="1" applyBorder="1" applyAlignment="1" applyProtection="1">
      <alignment horizontal="center" vertical="center" wrapText="1" shrinkToFit="1"/>
      <protection locked="0"/>
    </xf>
    <xf numFmtId="0" fontId="8" fillId="3" borderId="8" xfId="0" applyFont="1" applyFill="1" applyBorder="1" applyAlignment="1">
      <alignment horizontal="center" vertical="center" shrinkToFit="1"/>
    </xf>
    <xf numFmtId="0" fontId="8" fillId="3" borderId="9" xfId="0" applyFont="1" applyFill="1" applyBorder="1" applyAlignment="1">
      <alignment horizontal="center" vertical="center" wrapText="1"/>
    </xf>
    <xf numFmtId="0" fontId="34" fillId="3" borderId="4" xfId="0" applyFont="1" applyFill="1" applyBorder="1" applyAlignment="1" applyProtection="1">
      <alignment horizontal="center" vertical="center" wrapText="1"/>
      <protection locked="0"/>
    </xf>
    <xf numFmtId="0" fontId="8" fillId="3" borderId="8" xfId="0" applyFont="1" applyFill="1" applyBorder="1" applyAlignment="1">
      <alignment horizontal="left" vertical="center" shrinkToFit="1"/>
    </xf>
    <xf numFmtId="0" fontId="8" fillId="3" borderId="11" xfId="0" applyFont="1" applyFill="1" applyBorder="1" applyAlignment="1">
      <alignment horizontal="left" vertical="center" shrinkToFit="1"/>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left" vertical="center" wrapText="1" shrinkToFit="1"/>
      <protection locked="0"/>
    </xf>
    <xf numFmtId="0" fontId="34" fillId="3" borderId="5" xfId="0" applyFont="1" applyFill="1" applyBorder="1" applyAlignment="1" applyProtection="1">
      <alignment horizontal="center" vertical="center" wrapText="1" shrinkToFit="1"/>
      <protection locked="0"/>
    </xf>
    <xf numFmtId="0" fontId="2" fillId="4" borderId="0" xfId="0" applyFont="1" applyFill="1">
      <alignment vertical="center"/>
    </xf>
    <xf numFmtId="0" fontId="10" fillId="3" borderId="0" xfId="0" applyFont="1" applyFill="1">
      <alignment vertical="center"/>
    </xf>
    <xf numFmtId="0" fontId="10" fillId="3" borderId="0" xfId="0" applyFont="1" applyFill="1" applyAlignment="1">
      <alignment horizontal="left" vertical="center"/>
    </xf>
    <xf numFmtId="0" fontId="11" fillId="4" borderId="0" xfId="0" applyFont="1" applyFill="1">
      <alignment vertical="center"/>
    </xf>
    <xf numFmtId="11" fontId="14" fillId="0" borderId="7" xfId="0" applyNumberFormat="1" applyFont="1" applyBorder="1" applyAlignment="1">
      <alignment vertical="center" wrapText="1"/>
    </xf>
    <xf numFmtId="0" fontId="0" fillId="0" borderId="0" xfId="0" applyAlignment="1">
      <alignment horizontal="center" vertical="center"/>
    </xf>
    <xf numFmtId="0" fontId="0" fillId="0" borderId="0" xfId="0">
      <alignment vertical="center"/>
    </xf>
    <xf numFmtId="0" fontId="9" fillId="3" borderId="1" xfId="0" applyFont="1" applyFill="1" applyBorder="1" applyAlignment="1">
      <alignment horizontal="center" vertical="center" wrapText="1"/>
    </xf>
    <xf numFmtId="0" fontId="12" fillId="0" borderId="0" xfId="0" applyFont="1">
      <alignment vertical="center"/>
    </xf>
    <xf numFmtId="0" fontId="14" fillId="0" borderId="0" xfId="0" applyFont="1" applyBorder="1">
      <alignment vertical="center"/>
    </xf>
    <xf numFmtId="0" fontId="12" fillId="0" borderId="0" xfId="0" applyFont="1" applyFill="1">
      <alignment vertical="center"/>
    </xf>
    <xf numFmtId="0" fontId="0" fillId="61" borderId="0" xfId="0" applyFill="1">
      <alignment vertical="center"/>
    </xf>
    <xf numFmtId="0" fontId="32" fillId="61" borderId="0" xfId="0" applyFont="1" applyFill="1">
      <alignment vertical="center"/>
    </xf>
    <xf numFmtId="0" fontId="25" fillId="61" borderId="0" xfId="0" applyFont="1" applyFill="1">
      <alignment vertical="center"/>
    </xf>
    <xf numFmtId="0" fontId="14" fillId="0" borderId="0" xfId="0" applyFont="1" applyFill="1" applyBorder="1">
      <alignment vertical="center"/>
    </xf>
    <xf numFmtId="0" fontId="0" fillId="0" borderId="0" xfId="0" applyFill="1">
      <alignment vertical="center"/>
    </xf>
    <xf numFmtId="0" fontId="4" fillId="61" borderId="1" xfId="0" applyFont="1" applyFill="1" applyBorder="1" applyAlignment="1">
      <alignment horizontal="center" vertical="center" wrapText="1"/>
    </xf>
    <xf numFmtId="0" fontId="6" fillId="61" borderId="2" xfId="0" applyFont="1" applyFill="1" applyBorder="1" applyAlignment="1">
      <alignment horizontal="center" vertical="center" wrapText="1"/>
    </xf>
    <xf numFmtId="0" fontId="16" fillId="61" borderId="1" xfId="0" applyFont="1" applyFill="1" applyBorder="1">
      <alignment vertical="center"/>
    </xf>
    <xf numFmtId="0" fontId="16" fillId="61" borderId="0" xfId="0" applyFont="1" applyFill="1" applyBorder="1">
      <alignment vertical="center"/>
    </xf>
    <xf numFmtId="0" fontId="7" fillId="61" borderId="1" xfId="0" applyFont="1" applyFill="1" applyBorder="1" applyAlignment="1" applyProtection="1">
      <alignment horizontal="center" vertical="center" wrapText="1"/>
      <protection locked="0"/>
    </xf>
    <xf numFmtId="0" fontId="8" fillId="61" borderId="1" xfId="0" applyFont="1" applyFill="1" applyBorder="1" applyAlignment="1">
      <alignment horizontal="center" vertical="center" wrapText="1"/>
    </xf>
    <xf numFmtId="0" fontId="14" fillId="61" borderId="1" xfId="0" applyFont="1" applyFill="1" applyBorder="1">
      <alignment vertical="center"/>
    </xf>
    <xf numFmtId="0" fontId="14" fillId="61" borderId="0" xfId="0" applyFont="1" applyFill="1" applyBorder="1">
      <alignment vertical="center"/>
    </xf>
    <xf numFmtId="0" fontId="6" fillId="61" borderId="1" xfId="0" applyFont="1" applyFill="1" applyBorder="1" applyAlignment="1">
      <alignment horizontal="center" vertical="center" wrapText="1"/>
    </xf>
    <xf numFmtId="0" fontId="8" fillId="61" borderId="1" xfId="0" applyFont="1" applyFill="1" applyBorder="1" applyAlignment="1">
      <alignment horizontal="center" vertical="center" shrinkToFit="1"/>
    </xf>
    <xf numFmtId="0" fontId="8" fillId="61" borderId="0" xfId="0" applyFont="1" applyFill="1" applyBorder="1" applyAlignment="1">
      <alignment horizontal="center" vertical="center" shrinkToFit="1"/>
    </xf>
    <xf numFmtId="0" fontId="27" fillId="61" borderId="0" xfId="0" applyFont="1" applyFill="1">
      <alignment vertical="center"/>
    </xf>
    <xf numFmtId="0" fontId="8" fillId="61" borderId="5" xfId="0" applyFont="1" applyFill="1" applyBorder="1" applyAlignment="1">
      <alignment horizontal="left" vertical="center" shrinkToFit="1"/>
    </xf>
    <xf numFmtId="0" fontId="8" fillId="61" borderId="4" xfId="0" applyFont="1" applyFill="1" applyBorder="1" applyAlignment="1">
      <alignment horizontal="center" vertical="center" wrapText="1"/>
    </xf>
    <xf numFmtId="0" fontId="8" fillId="61" borderId="1" xfId="0" applyFont="1" applyFill="1" applyBorder="1" applyAlignment="1">
      <alignment horizontal="left" vertical="center" shrinkToFit="1"/>
    </xf>
    <xf numFmtId="0" fontId="32" fillId="0" borderId="0" xfId="0" applyFont="1" applyFill="1">
      <alignment vertical="center"/>
    </xf>
    <xf numFmtId="0" fontId="13" fillId="59" borderId="7" xfId="0" applyFont="1" applyFill="1" applyBorder="1" applyAlignment="1">
      <alignment horizontal="center" vertical="center" wrapText="1"/>
    </xf>
    <xf numFmtId="0" fontId="17" fillId="61" borderId="0" xfId="0" applyFont="1" applyFill="1" applyBorder="1">
      <alignment vertical="center"/>
    </xf>
    <xf numFmtId="0" fontId="18" fillId="61" borderId="0" xfId="0" applyFont="1" applyFill="1" applyBorder="1">
      <alignment vertical="center"/>
    </xf>
    <xf numFmtId="0" fontId="20" fillId="61" borderId="0" xfId="0" applyFont="1" applyFill="1" applyBorder="1">
      <alignment vertical="center"/>
    </xf>
    <xf numFmtId="0" fontId="0" fillId="61" borderId="0" xfId="0" applyFill="1" applyBorder="1">
      <alignment vertical="center"/>
    </xf>
    <xf numFmtId="2" fontId="14" fillId="0" borderId="0" xfId="0" applyNumberFormat="1" applyFont="1" applyFill="1" applyBorder="1" applyAlignment="1">
      <alignment horizontal="center" vertical="center"/>
    </xf>
    <xf numFmtId="0" fontId="14" fillId="0" borderId="0" xfId="0" applyFont="1" applyFill="1" applyBorder="1" applyAlignment="1">
      <alignment horizontal="center" vertical="center"/>
    </xf>
    <xf numFmtId="0" fontId="31" fillId="0" borderId="0" xfId="0" applyFont="1" applyFill="1" applyBorder="1">
      <alignment vertical="center"/>
    </xf>
    <xf numFmtId="0" fontId="8" fillId="59" borderId="1" xfId="0" applyFont="1" applyFill="1" applyBorder="1" applyAlignment="1" applyProtection="1">
      <alignment horizontal="center" vertical="center" wrapText="1"/>
      <protection locked="0"/>
    </xf>
    <xf numFmtId="0" fontId="8" fillId="59" borderId="2" xfId="0" applyFont="1" applyFill="1" applyBorder="1" applyAlignment="1" applyProtection="1">
      <alignment horizontal="center" vertical="center" wrapText="1" shrinkToFit="1"/>
      <protection locked="0"/>
    </xf>
    <xf numFmtId="0" fontId="14" fillId="61" borderId="24" xfId="0" applyFont="1" applyFill="1" applyBorder="1">
      <alignment vertical="center"/>
    </xf>
    <xf numFmtId="0" fontId="14" fillId="61" borderId="22" xfId="0" applyFont="1" applyFill="1" applyBorder="1">
      <alignment vertical="center"/>
    </xf>
    <xf numFmtId="0" fontId="14" fillId="61" borderId="8" xfId="0" applyFont="1" applyFill="1" applyBorder="1">
      <alignment vertical="center"/>
    </xf>
    <xf numFmtId="0" fontId="14" fillId="61" borderId="9" xfId="0" applyFont="1" applyFill="1" applyBorder="1">
      <alignment vertical="center"/>
    </xf>
    <xf numFmtId="179" fontId="8" fillId="61" borderId="9" xfId="0" applyNumberFormat="1" applyFont="1" applyFill="1" applyBorder="1">
      <alignment vertical="center"/>
    </xf>
    <xf numFmtId="0" fontId="14" fillId="61" borderId="11" xfId="0" applyFont="1" applyFill="1" applyBorder="1">
      <alignment vertical="center"/>
    </xf>
    <xf numFmtId="0" fontId="14" fillId="61" borderId="4" xfId="0" applyFont="1" applyFill="1" applyBorder="1">
      <alignment vertical="center"/>
    </xf>
    <xf numFmtId="49" fontId="14" fillId="61" borderId="9" xfId="0" applyNumberFormat="1" applyFont="1" applyFill="1" applyBorder="1">
      <alignment vertical="center"/>
    </xf>
    <xf numFmtId="49" fontId="14" fillId="61" borderId="4" xfId="0" applyNumberFormat="1" applyFont="1" applyFill="1" applyBorder="1">
      <alignment vertical="center"/>
    </xf>
    <xf numFmtId="0" fontId="69" fillId="61" borderId="0" xfId="0" applyFont="1" applyFill="1" applyBorder="1">
      <alignment vertical="center"/>
    </xf>
    <xf numFmtId="179" fontId="69" fillId="61" borderId="0" xfId="0" applyNumberFormat="1" applyFont="1" applyFill="1" applyBorder="1">
      <alignment vertical="center"/>
    </xf>
    <xf numFmtId="0" fontId="70" fillId="0" borderId="0" xfId="0" applyFont="1" applyBorder="1">
      <alignment vertical="center"/>
    </xf>
    <xf numFmtId="0" fontId="0" fillId="0" borderId="0" xfId="0">
      <alignment vertical="center"/>
    </xf>
    <xf numFmtId="0" fontId="0" fillId="0" borderId="0" xfId="0" applyBorder="1">
      <alignment vertical="center"/>
    </xf>
    <xf numFmtId="0" fontId="20" fillId="0" borderId="0" xfId="0" applyFont="1">
      <alignment vertical="center"/>
    </xf>
    <xf numFmtId="3" fontId="0" fillId="0" borderId="0" xfId="0" applyNumberFormat="1">
      <alignment vertical="center"/>
    </xf>
    <xf numFmtId="0" fontId="0" fillId="5" borderId="0" xfId="0" applyFill="1">
      <alignment vertical="center"/>
    </xf>
    <xf numFmtId="0" fontId="0" fillId="5" borderId="0" xfId="0" applyFill="1" applyAlignment="1">
      <alignment vertical="center" wrapText="1"/>
    </xf>
    <xf numFmtId="0" fontId="12" fillId="0" borderId="0" xfId="0" applyFont="1" applyBorder="1">
      <alignment vertical="center"/>
    </xf>
    <xf numFmtId="0" fontId="74" fillId="0" borderId="0" xfId="0" applyFont="1" applyBorder="1">
      <alignment vertical="center"/>
    </xf>
    <xf numFmtId="3" fontId="74" fillId="0" borderId="0" xfId="0" applyNumberFormat="1" applyFont="1" applyBorder="1">
      <alignment vertical="center"/>
    </xf>
    <xf numFmtId="0" fontId="12" fillId="0" borderId="0" xfId="0" applyFont="1" applyProtection="1">
      <alignment vertical="center"/>
    </xf>
    <xf numFmtId="0" fontId="0" fillId="61" borderId="0" xfId="0" applyFill="1" applyProtection="1">
      <alignment vertical="center"/>
    </xf>
    <xf numFmtId="0" fontId="0" fillId="0" borderId="0" xfId="0" applyFill="1" applyBorder="1" applyProtection="1">
      <alignment vertical="center"/>
    </xf>
    <xf numFmtId="3" fontId="25" fillId="0" borderId="0" xfId="0" applyNumberFormat="1" applyFont="1" applyFill="1" applyBorder="1" applyProtection="1">
      <alignment vertical="center"/>
    </xf>
    <xf numFmtId="0" fontId="21" fillId="3" borderId="0" xfId="0" applyFont="1" applyFill="1">
      <alignment vertical="center"/>
    </xf>
    <xf numFmtId="0" fontId="21" fillId="3" borderId="0" xfId="0" applyFont="1" applyFill="1" applyProtection="1">
      <alignment vertical="center"/>
    </xf>
    <xf numFmtId="0" fontId="0" fillId="3" borderId="0" xfId="0" applyFill="1" applyProtection="1">
      <alignment vertical="center"/>
    </xf>
    <xf numFmtId="0" fontId="30" fillId="3" borderId="0" xfId="0" applyFont="1" applyFill="1" applyProtection="1">
      <alignment vertical="center"/>
    </xf>
    <xf numFmtId="0" fontId="12" fillId="0" borderId="24" xfId="0" applyFont="1" applyBorder="1">
      <alignment vertical="center"/>
    </xf>
    <xf numFmtId="0" fontId="0" fillId="0" borderId="23" xfId="0" applyBorder="1">
      <alignment vertical="center"/>
    </xf>
    <xf numFmtId="3" fontId="22" fillId="4" borderId="23" xfId="0" applyNumberFormat="1" applyFont="1" applyFill="1" applyBorder="1">
      <alignment vertical="center"/>
    </xf>
    <xf numFmtId="0" fontId="0" fillId="4" borderId="23" xfId="0" applyFill="1" applyBorder="1">
      <alignment vertical="center"/>
    </xf>
    <xf numFmtId="0" fontId="0" fillId="4" borderId="22" xfId="0" applyFill="1" applyBorder="1">
      <alignment vertical="center"/>
    </xf>
    <xf numFmtId="0" fontId="0" fillId="0" borderId="11" xfId="0" applyBorder="1">
      <alignment vertical="center"/>
    </xf>
    <xf numFmtId="0" fontId="0" fillId="0" borderId="21" xfId="0" applyBorder="1">
      <alignment vertical="center"/>
    </xf>
    <xf numFmtId="3" fontId="74" fillId="0" borderId="21" xfId="0" applyNumberFormat="1" applyFont="1" applyBorder="1">
      <alignment vertical="center"/>
    </xf>
    <xf numFmtId="3" fontId="74" fillId="0" borderId="4" xfId="0" applyNumberFormat="1" applyFont="1" applyBorder="1">
      <alignment vertical="center"/>
    </xf>
    <xf numFmtId="0" fontId="12" fillId="0" borderId="8" xfId="0" applyFont="1" applyBorder="1">
      <alignment vertical="center"/>
    </xf>
    <xf numFmtId="0" fontId="77" fillId="3" borderId="0" xfId="0" applyFont="1" applyFill="1" applyBorder="1">
      <alignment vertical="center"/>
    </xf>
    <xf numFmtId="0" fontId="77" fillId="3" borderId="9" xfId="0" applyFont="1" applyFill="1" applyBorder="1">
      <alignment vertical="center"/>
    </xf>
    <xf numFmtId="0" fontId="26" fillId="0" borderId="0" xfId="0" applyFont="1" applyFill="1" applyBorder="1" applyProtection="1">
      <alignment vertical="center"/>
    </xf>
    <xf numFmtId="3" fontId="11" fillId="0" borderId="0" xfId="0" applyNumberFormat="1" applyFont="1" applyFill="1" applyBorder="1" applyProtection="1">
      <alignment vertical="center"/>
    </xf>
    <xf numFmtId="0" fontId="12" fillId="0" borderId="11" xfId="0" applyFont="1" applyBorder="1">
      <alignment vertical="center"/>
    </xf>
    <xf numFmtId="3" fontId="76" fillId="3" borderId="21" xfId="0" applyNumberFormat="1" applyFont="1" applyFill="1" applyBorder="1">
      <alignment vertical="center"/>
    </xf>
    <xf numFmtId="0" fontId="77" fillId="3" borderId="21" xfId="0" applyFont="1" applyFill="1" applyBorder="1">
      <alignment vertical="center"/>
    </xf>
    <xf numFmtId="0" fontId="77" fillId="3" borderId="4" xfId="0" applyFont="1" applyFill="1" applyBorder="1">
      <alignment vertical="center"/>
    </xf>
    <xf numFmtId="0" fontId="74" fillId="0" borderId="0" xfId="0" applyFont="1" applyBorder="1" applyAlignment="1">
      <alignment vertical="center"/>
    </xf>
    <xf numFmtId="0" fontId="78" fillId="3" borderId="0" xfId="0" applyFont="1" applyFill="1" applyProtection="1">
      <alignment vertical="center"/>
    </xf>
    <xf numFmtId="0" fontId="81" fillId="4" borderId="0" xfId="0" applyFont="1" applyFill="1" applyAlignment="1">
      <alignment horizontal="center" vertical="center"/>
    </xf>
    <xf numFmtId="0" fontId="78" fillId="4" borderId="0" xfId="0" applyFont="1" applyFill="1" applyAlignment="1">
      <alignment horizontal="center" vertical="center"/>
    </xf>
    <xf numFmtId="0" fontId="12" fillId="3" borderId="0" xfId="0" applyFont="1" applyFill="1">
      <alignment vertical="center"/>
    </xf>
    <xf numFmtId="177" fontId="12" fillId="3" borderId="0" xfId="2" applyNumberFormat="1" applyFont="1" applyFill="1">
      <alignment vertical="center"/>
    </xf>
    <xf numFmtId="0" fontId="0" fillId="3" borderId="0" xfId="0" applyFill="1">
      <alignment vertical="center"/>
    </xf>
    <xf numFmtId="0" fontId="26" fillId="3" borderId="0" xfId="0" applyFont="1" applyFill="1">
      <alignment vertical="center"/>
    </xf>
    <xf numFmtId="0" fontId="82" fillId="5" borderId="0" xfId="0" applyFont="1" applyFill="1" applyBorder="1">
      <alignment vertical="center"/>
    </xf>
    <xf numFmtId="0" fontId="8" fillId="3" borderId="1" xfId="0" applyFont="1" applyFill="1" applyBorder="1" applyAlignment="1" applyProtection="1">
      <alignment horizontal="left" vertical="center" wrapText="1"/>
      <protection locked="0"/>
    </xf>
    <xf numFmtId="0" fontId="0" fillId="5" borderId="0" xfId="0" applyFill="1" applyBorder="1">
      <alignment vertical="center"/>
    </xf>
    <xf numFmtId="0" fontId="12" fillId="5" borderId="36" xfId="0" applyFont="1" applyFill="1" applyBorder="1" applyAlignment="1">
      <alignment horizontal="center" vertical="center"/>
    </xf>
    <xf numFmtId="0" fontId="12" fillId="0" borderId="36" xfId="0" applyFont="1" applyBorder="1" applyAlignment="1">
      <alignment horizontal="center" vertical="center"/>
    </xf>
    <xf numFmtId="0" fontId="12" fillId="0" borderId="36" xfId="0" applyFont="1" applyBorder="1">
      <alignment vertical="center"/>
    </xf>
    <xf numFmtId="0" fontId="74" fillId="0" borderId="36" xfId="0" applyFont="1" applyBorder="1">
      <alignment vertical="center"/>
    </xf>
    <xf numFmtId="3" fontId="74" fillId="0" borderId="36" xfId="0" applyNumberFormat="1" applyFont="1" applyBorder="1">
      <alignment vertical="center"/>
    </xf>
    <xf numFmtId="3" fontId="75" fillId="0" borderId="36" xfId="0" applyNumberFormat="1" applyFont="1" applyBorder="1">
      <alignment vertical="center"/>
    </xf>
    <xf numFmtId="0" fontId="26" fillId="5" borderId="36" xfId="0" applyFont="1" applyFill="1" applyBorder="1" applyAlignment="1">
      <alignment horizontal="center" vertical="center"/>
    </xf>
    <xf numFmtId="0" fontId="76" fillId="0" borderId="36" xfId="0" applyFont="1" applyBorder="1">
      <alignment vertical="center"/>
    </xf>
    <xf numFmtId="0" fontId="34" fillId="0" borderId="36" xfId="0" applyFont="1" applyBorder="1">
      <alignment vertical="center"/>
    </xf>
    <xf numFmtId="0" fontId="12" fillId="5" borderId="36" xfId="0" applyFont="1" applyFill="1" applyBorder="1" applyAlignment="1">
      <alignment vertical="center"/>
    </xf>
    <xf numFmtId="180" fontId="12" fillId="5" borderId="36" xfId="0" applyNumberFormat="1" applyFont="1" applyFill="1" applyBorder="1" applyAlignment="1">
      <alignment horizontal="center" vertical="center" wrapText="1"/>
    </xf>
    <xf numFmtId="0" fontId="12" fillId="0" borderId="36" xfId="0" applyFont="1" applyBorder="1" applyAlignment="1">
      <alignment vertical="center"/>
    </xf>
    <xf numFmtId="0" fontId="74" fillId="0" borderId="36" xfId="0" applyFont="1" applyFill="1" applyBorder="1" applyProtection="1">
      <alignment vertical="center"/>
    </xf>
    <xf numFmtId="3" fontId="75" fillId="0" borderId="36" xfId="0" applyNumberFormat="1" applyFont="1" applyFill="1" applyBorder="1" applyAlignment="1" applyProtection="1">
      <alignment horizontal="center" vertical="center"/>
    </xf>
    <xf numFmtId="0" fontId="75" fillId="0" borderId="36" xfId="0" applyFont="1" applyFill="1" applyBorder="1" applyProtection="1">
      <alignment vertical="center"/>
    </xf>
    <xf numFmtId="0" fontId="12" fillId="3" borderId="36" xfId="0" applyFont="1" applyFill="1" applyBorder="1" applyProtection="1">
      <alignment vertical="center"/>
    </xf>
    <xf numFmtId="3" fontId="75" fillId="0" borderId="36" xfId="0" applyNumberFormat="1" applyFont="1" applyFill="1" applyBorder="1" applyProtection="1">
      <alignment vertical="center"/>
    </xf>
    <xf numFmtId="0" fontId="12" fillId="0" borderId="36" xfId="0" applyFont="1" applyFill="1" applyBorder="1" applyProtection="1">
      <alignment vertical="center"/>
    </xf>
    <xf numFmtId="0" fontId="26" fillId="0" borderId="36" xfId="0" applyFont="1" applyBorder="1" applyAlignment="1">
      <alignment vertical="center"/>
    </xf>
    <xf numFmtId="0" fontId="7" fillId="0" borderId="36" xfId="0" applyFont="1" applyFill="1" applyBorder="1" applyProtection="1">
      <alignment vertical="center"/>
    </xf>
    <xf numFmtId="0" fontId="26" fillId="0" borderId="36" xfId="0" applyFont="1" applyFill="1" applyBorder="1" applyProtection="1">
      <alignment vertical="center"/>
    </xf>
    <xf numFmtId="180" fontId="80" fillId="5" borderId="36" xfId="0" applyNumberFormat="1" applyFont="1" applyFill="1" applyBorder="1" applyAlignment="1">
      <alignment horizontal="center" vertical="center" wrapText="1"/>
    </xf>
    <xf numFmtId="3" fontId="80" fillId="61" borderId="36" xfId="0" applyNumberFormat="1" applyFont="1" applyFill="1" applyBorder="1" applyProtection="1">
      <alignment vertical="center"/>
    </xf>
    <xf numFmtId="0" fontId="79" fillId="0" borderId="36" xfId="0" applyFont="1" applyBorder="1">
      <alignment vertical="center"/>
    </xf>
    <xf numFmtId="3" fontId="80" fillId="4" borderId="36" xfId="0" applyNumberFormat="1" applyFont="1" applyFill="1" applyBorder="1" applyProtection="1">
      <alignment vertical="center"/>
    </xf>
    <xf numFmtId="0" fontId="12" fillId="0" borderId="0" xfId="0" applyFont="1" applyBorder="1" applyAlignment="1">
      <alignment vertical="center"/>
    </xf>
    <xf numFmtId="3" fontId="80" fillId="61" borderId="0" xfId="0" applyNumberFormat="1" applyFont="1" applyFill="1" applyBorder="1" applyProtection="1">
      <alignment vertical="center"/>
    </xf>
    <xf numFmtId="3" fontId="80" fillId="62" borderId="36" xfId="0" applyNumberFormat="1" applyFont="1" applyFill="1" applyBorder="1" applyProtection="1">
      <alignment vertical="center"/>
    </xf>
    <xf numFmtId="180" fontId="12" fillId="3" borderId="36" xfId="0" applyNumberFormat="1" applyFont="1" applyFill="1" applyBorder="1" applyAlignment="1">
      <alignment horizontal="center" vertical="center" wrapText="1"/>
    </xf>
    <xf numFmtId="3" fontId="22" fillId="3" borderId="36" xfId="0" applyNumberFormat="1" applyFont="1" applyFill="1" applyBorder="1">
      <alignment vertical="center"/>
    </xf>
    <xf numFmtId="3" fontId="74" fillId="3" borderId="36" xfId="0" applyNumberFormat="1" applyFont="1" applyFill="1" applyBorder="1">
      <alignment vertical="center"/>
    </xf>
    <xf numFmtId="3" fontId="75" fillId="3" borderId="36" xfId="0" applyNumberFormat="1" applyFont="1" applyFill="1" applyBorder="1">
      <alignment vertical="center"/>
    </xf>
    <xf numFmtId="3" fontId="11" fillId="3" borderId="36" xfId="0" applyNumberFormat="1" applyFont="1" applyFill="1" applyBorder="1">
      <alignment vertical="center"/>
    </xf>
    <xf numFmtId="3" fontId="12" fillId="3" borderId="0" xfId="0" applyNumberFormat="1" applyFont="1" applyFill="1">
      <alignment vertical="center"/>
    </xf>
    <xf numFmtId="17" fontId="12" fillId="3" borderId="49" xfId="0" applyNumberFormat="1" applyFont="1" applyFill="1" applyBorder="1" applyAlignment="1">
      <alignment horizontal="center" vertical="center" wrapText="1"/>
    </xf>
    <xf numFmtId="177" fontId="12" fillId="3" borderId="40" xfId="2" applyNumberFormat="1" applyFont="1" applyFill="1" applyBorder="1">
      <alignment vertical="center"/>
    </xf>
    <xf numFmtId="177" fontId="12" fillId="3" borderId="40" xfId="2" quotePrefix="1" applyNumberFormat="1" applyFont="1" applyFill="1" applyBorder="1">
      <alignment vertical="center"/>
    </xf>
    <xf numFmtId="4" fontId="26" fillId="3" borderId="40" xfId="0" applyNumberFormat="1" applyFont="1" applyFill="1" applyBorder="1">
      <alignment vertical="center"/>
    </xf>
    <xf numFmtId="3" fontId="26" fillId="3" borderId="40" xfId="0" applyNumberFormat="1" applyFont="1" applyFill="1" applyBorder="1">
      <alignment vertical="center"/>
    </xf>
    <xf numFmtId="3" fontId="12" fillId="3" borderId="50" xfId="2" applyNumberFormat="1" applyFont="1" applyFill="1" applyBorder="1">
      <alignment vertical="center"/>
    </xf>
    <xf numFmtId="0" fontId="21" fillId="0" borderId="0" xfId="0" applyFont="1" applyAlignment="1">
      <alignment vertical="top"/>
    </xf>
    <xf numFmtId="0" fontId="0" fillId="0" borderId="0" xfId="0" applyAlignment="1">
      <alignment vertical="top"/>
    </xf>
    <xf numFmtId="0" fontId="36" fillId="3" borderId="0" xfId="0" applyFont="1" applyFill="1">
      <alignment vertical="center"/>
    </xf>
    <xf numFmtId="0" fontId="12" fillId="5" borderId="36" xfId="0" applyFont="1" applyFill="1" applyBorder="1">
      <alignment vertical="center"/>
    </xf>
    <xf numFmtId="0" fontId="12" fillId="60" borderId="36" xfId="0" applyFont="1" applyFill="1" applyBorder="1">
      <alignment vertical="center"/>
    </xf>
    <xf numFmtId="0" fontId="71" fillId="4" borderId="36" xfId="0" applyFont="1" applyFill="1" applyBorder="1">
      <alignment vertical="center"/>
    </xf>
    <xf numFmtId="0" fontId="71" fillId="4" borderId="36" xfId="1" applyNumberFormat="1" applyFont="1" applyFill="1" applyBorder="1">
      <alignment vertical="center"/>
    </xf>
    <xf numFmtId="0" fontId="71" fillId="4" borderId="36" xfId="0" applyNumberFormat="1" applyFont="1" applyFill="1" applyBorder="1">
      <alignment vertical="center"/>
    </xf>
    <xf numFmtId="0" fontId="7" fillId="60" borderId="36" xfId="0" applyFont="1" applyFill="1" applyBorder="1">
      <alignment vertical="center"/>
    </xf>
    <xf numFmtId="0" fontId="84" fillId="3" borderId="36" xfId="1" applyNumberFormat="1" applyFont="1" applyFill="1" applyBorder="1">
      <alignment vertical="center"/>
    </xf>
    <xf numFmtId="0" fontId="23" fillId="5" borderId="0" xfId="0" applyFont="1" applyFill="1">
      <alignment vertical="center"/>
    </xf>
    <xf numFmtId="0" fontId="23" fillId="3" borderId="0" xfId="0" applyFont="1" applyFill="1">
      <alignment vertical="center"/>
    </xf>
    <xf numFmtId="0" fontId="12" fillId="0" borderId="36" xfId="0" applyFont="1" applyBorder="1" applyAlignment="1">
      <alignment vertical="center" wrapText="1"/>
    </xf>
    <xf numFmtId="0" fontId="79" fillId="0" borderId="36" xfId="0" applyFont="1" applyBorder="1" applyAlignment="1">
      <alignment vertical="center" wrapText="1"/>
    </xf>
    <xf numFmtId="0" fontId="76" fillId="0" borderId="36" xfId="0" applyFont="1" applyBorder="1" applyAlignment="1">
      <alignment vertical="center" wrapText="1"/>
    </xf>
    <xf numFmtId="0" fontId="34" fillId="0" borderId="36" xfId="0" applyFont="1" applyBorder="1" applyAlignment="1">
      <alignment vertical="center" wrapText="1"/>
    </xf>
    <xf numFmtId="0" fontId="25" fillId="5" borderId="0" xfId="0" applyFont="1" applyFill="1">
      <alignment vertical="center"/>
    </xf>
    <xf numFmtId="0" fontId="22" fillId="0" borderId="36" xfId="0" applyFont="1" applyBorder="1" applyAlignment="1">
      <alignment vertical="center" wrapText="1"/>
    </xf>
    <xf numFmtId="0" fontId="25" fillId="0" borderId="0" xfId="0" applyFont="1" applyFill="1">
      <alignment vertical="center"/>
    </xf>
    <xf numFmtId="0" fontId="26" fillId="0" borderId="0" xfId="0" applyFont="1" applyFill="1" applyBorder="1" applyAlignment="1">
      <alignment horizontal="center" vertical="center"/>
    </xf>
    <xf numFmtId="0" fontId="0" fillId="3" borderId="1" xfId="0" applyFill="1" applyBorder="1" applyAlignment="1">
      <alignment horizontal="center" vertical="center"/>
    </xf>
    <xf numFmtId="2" fontId="0" fillId="3" borderId="1" xfId="0" applyNumberFormat="1" applyFill="1" applyBorder="1" applyAlignment="1">
      <alignment horizontal="center" vertical="center"/>
    </xf>
    <xf numFmtId="0" fontId="0" fillId="63" borderId="1" xfId="0" applyFill="1" applyBorder="1" applyAlignment="1">
      <alignment horizontal="center" vertical="center"/>
    </xf>
    <xf numFmtId="0" fontId="0" fillId="0" borderId="0" xfId="0" applyFill="1" applyAlignment="1">
      <alignment horizontal="center" vertical="center"/>
    </xf>
    <xf numFmtId="0" fontId="14" fillId="64" borderId="7" xfId="0" applyFont="1" applyFill="1" applyBorder="1" applyAlignment="1">
      <alignment horizontal="center" vertical="center" wrapText="1"/>
    </xf>
    <xf numFmtId="3" fontId="14" fillId="64" borderId="7" xfId="0" applyNumberFormat="1" applyFont="1" applyFill="1" applyBorder="1" applyAlignment="1">
      <alignment horizontal="center" vertical="center" wrapText="1"/>
    </xf>
    <xf numFmtId="0" fontId="7" fillId="0" borderId="1" xfId="0" applyFont="1" applyFill="1" applyBorder="1" applyAlignment="1" applyProtection="1">
      <alignment horizontal="center" vertical="center" wrapText="1"/>
      <protection locked="0"/>
    </xf>
    <xf numFmtId="178" fontId="28" fillId="5" borderId="0" xfId="1" applyNumberFormat="1" applyFont="1" applyFill="1">
      <alignment vertical="center"/>
    </xf>
    <xf numFmtId="0" fontId="27" fillId="5" borderId="0" xfId="0" applyFont="1" applyFill="1">
      <alignment vertical="center"/>
    </xf>
    <xf numFmtId="2" fontId="27" fillId="5" borderId="0" xfId="0" applyNumberFormat="1" applyFont="1" applyFill="1">
      <alignment vertical="center"/>
    </xf>
    <xf numFmtId="0" fontId="32" fillId="5" borderId="0" xfId="0" applyFont="1" applyFill="1">
      <alignment vertical="center"/>
    </xf>
    <xf numFmtId="2" fontId="32" fillId="5" borderId="0" xfId="0" applyNumberFormat="1" applyFont="1" applyFill="1">
      <alignment vertical="center"/>
    </xf>
    <xf numFmtId="0" fontId="12" fillId="0" borderId="36" xfId="0" applyFont="1" applyFill="1" applyBorder="1" applyAlignment="1">
      <alignment horizontal="center" vertical="center"/>
    </xf>
    <xf numFmtId="0" fontId="14" fillId="0" borderId="7" xfId="0" applyFont="1" applyBorder="1" applyAlignment="1">
      <alignment vertical="center" wrapText="1"/>
    </xf>
    <xf numFmtId="0" fontId="24" fillId="0" borderId="7" xfId="0" applyFont="1" applyBorder="1" applyAlignment="1">
      <alignment vertical="center" wrapText="1"/>
    </xf>
    <xf numFmtId="0" fontId="0" fillId="61" borderId="0" xfId="0" applyFill="1">
      <alignment vertical="center"/>
    </xf>
    <xf numFmtId="0" fontId="12" fillId="63" borderId="37" xfId="0" applyFont="1" applyFill="1" applyBorder="1" applyAlignment="1">
      <alignment horizontal="center" vertical="center"/>
    </xf>
    <xf numFmtId="3" fontId="84" fillId="4" borderId="40" xfId="0" applyNumberFormat="1" applyFont="1" applyFill="1" applyBorder="1">
      <alignment vertical="center"/>
    </xf>
    <xf numFmtId="17" fontId="85" fillId="63" borderId="41" xfId="0" applyNumberFormat="1" applyFont="1" applyFill="1" applyBorder="1" applyAlignment="1">
      <alignment horizontal="center" vertical="center" wrapText="1"/>
    </xf>
    <xf numFmtId="17" fontId="85" fillId="63" borderId="42" xfId="0" applyNumberFormat="1" applyFont="1" applyFill="1" applyBorder="1" applyAlignment="1">
      <alignment horizontal="center" vertical="center" wrapText="1"/>
    </xf>
    <xf numFmtId="17" fontId="85" fillId="63" borderId="43" xfId="0" applyNumberFormat="1" applyFont="1" applyFill="1" applyBorder="1" applyAlignment="1">
      <alignment horizontal="center" vertical="center" wrapText="1"/>
    </xf>
    <xf numFmtId="17" fontId="85" fillId="0" borderId="36" xfId="0" applyNumberFormat="1" applyFont="1" applyFill="1" applyBorder="1" applyAlignment="1">
      <alignment horizontal="center" vertical="center" wrapText="1"/>
    </xf>
    <xf numFmtId="0" fontId="85" fillId="0" borderId="36" xfId="0" applyFont="1" applyFill="1" applyBorder="1" applyAlignment="1">
      <alignment horizontal="center" vertical="center"/>
    </xf>
    <xf numFmtId="0" fontId="8" fillId="65" borderId="2" xfId="0" applyFont="1" applyFill="1" applyBorder="1" applyAlignment="1" applyProtection="1">
      <alignment horizontal="center" vertical="center" wrapText="1" shrinkToFit="1"/>
      <protection locked="0"/>
    </xf>
    <xf numFmtId="3" fontId="72" fillId="65" borderId="1" xfId="0" applyNumberFormat="1" applyFont="1" applyFill="1" applyBorder="1" applyAlignment="1" applyProtection="1">
      <alignment horizontal="center" vertical="center" wrapText="1" shrinkToFit="1"/>
      <protection locked="0"/>
    </xf>
    <xf numFmtId="0" fontId="8" fillId="65" borderId="1" xfId="0" applyFont="1" applyFill="1" applyBorder="1" applyAlignment="1" applyProtection="1">
      <alignment horizontal="center" vertical="center" wrapText="1" shrinkToFit="1"/>
      <protection locked="0"/>
    </xf>
    <xf numFmtId="0" fontId="8" fillId="65" borderId="1" xfId="0" applyFont="1" applyFill="1" applyBorder="1" applyAlignment="1">
      <alignment horizontal="center" vertical="center" wrapText="1"/>
    </xf>
    <xf numFmtId="0" fontId="72" fillId="65" borderId="1" xfId="0" applyFont="1" applyFill="1" applyBorder="1" applyAlignment="1">
      <alignment horizontal="center" vertical="center" shrinkToFit="1"/>
    </xf>
    <xf numFmtId="0" fontId="19" fillId="65" borderId="0" xfId="0" applyFont="1" applyFill="1" applyBorder="1">
      <alignment vertical="center"/>
    </xf>
    <xf numFmtId="0" fontId="19" fillId="61" borderId="0" xfId="0" applyFont="1" applyFill="1" applyBorder="1" applyAlignment="1">
      <alignment horizontal="center" vertical="center"/>
    </xf>
    <xf numFmtId="0" fontId="83" fillId="65" borderId="0" xfId="0" applyFont="1" applyFill="1" applyBorder="1" applyAlignment="1">
      <alignment horizontal="center" vertical="center"/>
    </xf>
    <xf numFmtId="0" fontId="73" fillId="65" borderId="0" xfId="0" applyFont="1" applyFill="1" applyBorder="1">
      <alignment vertical="center"/>
    </xf>
    <xf numFmtId="0" fontId="14" fillId="65" borderId="0" xfId="0" applyFont="1" applyFill="1" applyBorder="1" applyAlignment="1">
      <alignment horizontal="center" vertical="center"/>
    </xf>
    <xf numFmtId="2" fontId="14" fillId="65" borderId="0" xfId="0" applyNumberFormat="1" applyFont="1" applyFill="1" applyBorder="1" applyAlignment="1">
      <alignment horizontal="center" vertical="center"/>
    </xf>
    <xf numFmtId="0" fontId="31" fillId="65" borderId="34" xfId="0" applyFont="1" applyFill="1" applyBorder="1">
      <alignment vertical="center"/>
    </xf>
    <xf numFmtId="9" fontId="18" fillId="65" borderId="34" xfId="2" applyFont="1" applyFill="1" applyBorder="1" applyAlignment="1">
      <alignment horizontal="center" vertical="center"/>
    </xf>
    <xf numFmtId="0" fontId="31" fillId="65" borderId="0" xfId="0" applyFont="1" applyFill="1" applyBorder="1">
      <alignment vertical="center"/>
    </xf>
    <xf numFmtId="9" fontId="18" fillId="65" borderId="0" xfId="2" applyFont="1" applyFill="1" applyBorder="1" applyAlignment="1">
      <alignment horizontal="center" vertical="center"/>
    </xf>
    <xf numFmtId="4" fontId="18" fillId="65" borderId="0" xfId="0" applyNumberFormat="1" applyFont="1" applyFill="1" applyBorder="1" applyAlignment="1">
      <alignment horizontal="center" vertical="center"/>
    </xf>
    <xf numFmtId="0" fontId="18" fillId="65" borderId="0" xfId="0" applyFont="1" applyFill="1" applyBorder="1" applyAlignment="1">
      <alignment horizontal="center" vertical="center"/>
    </xf>
    <xf numFmtId="0" fontId="89" fillId="5" borderId="0" xfId="0" applyFont="1" applyFill="1" applyBorder="1">
      <alignment vertical="center"/>
    </xf>
    <xf numFmtId="0" fontId="86" fillId="5" borderId="0" xfId="0" applyFont="1" applyFill="1" applyBorder="1">
      <alignment vertical="center"/>
    </xf>
    <xf numFmtId="0" fontId="72" fillId="65" borderId="2" xfId="0" applyFont="1" applyFill="1" applyBorder="1" applyAlignment="1">
      <alignment horizontal="center" vertical="center" wrapText="1"/>
    </xf>
    <xf numFmtId="0" fontId="72" fillId="65" borderId="1" xfId="0" applyFont="1" applyFill="1" applyBorder="1" applyAlignment="1">
      <alignment horizontal="center" vertical="center" wrapText="1"/>
    </xf>
    <xf numFmtId="0" fontId="26" fillId="65" borderId="36" xfId="0" applyFont="1" applyFill="1" applyBorder="1" applyAlignment="1">
      <alignment horizontal="center" vertical="center"/>
    </xf>
    <xf numFmtId="180" fontId="12" fillId="65" borderId="36" xfId="0" applyNumberFormat="1" applyFont="1" applyFill="1" applyBorder="1" applyAlignment="1">
      <alignment horizontal="center" vertical="center" wrapText="1"/>
    </xf>
    <xf numFmtId="0" fontId="12" fillId="65" borderId="36" xfId="0" applyFont="1" applyFill="1" applyBorder="1" applyAlignment="1">
      <alignment horizontal="center" vertical="center"/>
    </xf>
    <xf numFmtId="0" fontId="12" fillId="65" borderId="36" xfId="0" applyFont="1" applyFill="1" applyBorder="1" applyAlignment="1">
      <alignment vertical="center"/>
    </xf>
    <xf numFmtId="0" fontId="18" fillId="65" borderId="34" xfId="0" applyFont="1" applyFill="1" applyBorder="1">
      <alignment vertical="center"/>
    </xf>
    <xf numFmtId="4" fontId="18" fillId="65" borderId="34" xfId="0" applyNumberFormat="1" applyFont="1" applyFill="1" applyBorder="1" applyAlignment="1">
      <alignment horizontal="center" vertical="center"/>
    </xf>
    <xf numFmtId="0" fontId="0" fillId="3" borderId="0" xfId="0" applyFill="1">
      <alignment vertical="center"/>
    </xf>
    <xf numFmtId="0" fontId="12" fillId="3" borderId="36" xfId="0" applyFont="1" applyFill="1" applyBorder="1" applyAlignment="1">
      <alignment horizontal="center" vertical="center"/>
    </xf>
    <xf numFmtId="0" fontId="12" fillId="3" borderId="36" xfId="0" applyFont="1" applyFill="1" applyBorder="1">
      <alignment vertical="center"/>
    </xf>
    <xf numFmtId="0" fontId="0" fillId="3" borderId="0" xfId="0" applyFill="1">
      <alignment vertical="center"/>
    </xf>
    <xf numFmtId="0" fontId="12" fillId="3" borderId="36" xfId="0" applyFont="1" applyFill="1" applyBorder="1" applyAlignment="1">
      <alignment horizontal="center" vertical="center"/>
    </xf>
    <xf numFmtId="0" fontId="12" fillId="3" borderId="36" xfId="0" applyFont="1" applyFill="1" applyBorder="1">
      <alignment vertical="center"/>
    </xf>
    <xf numFmtId="0" fontId="0" fillId="61" borderId="0" xfId="0" applyFill="1">
      <alignment vertical="center"/>
    </xf>
    <xf numFmtId="0" fontId="0" fillId="3" borderId="0" xfId="0" applyFill="1">
      <alignment vertical="center"/>
    </xf>
    <xf numFmtId="3" fontId="22" fillId="4" borderId="36" xfId="0" applyNumberFormat="1" applyFont="1" applyFill="1" applyBorder="1">
      <alignment vertical="center"/>
    </xf>
    <xf numFmtId="3" fontId="11" fillId="4" borderId="36" xfId="0" applyNumberFormat="1" applyFont="1" applyFill="1" applyBorder="1">
      <alignment vertical="center"/>
    </xf>
    <xf numFmtId="0" fontId="12" fillId="61" borderId="0" xfId="0" applyFont="1" applyFill="1" applyAlignment="1">
      <alignment horizontal="center" vertical="center" wrapText="1"/>
    </xf>
    <xf numFmtId="0" fontId="12" fillId="61" borderId="0" xfId="0" applyFont="1" applyFill="1">
      <alignment vertical="center"/>
    </xf>
    <xf numFmtId="0" fontId="12" fillId="3" borderId="36" xfId="0" applyFont="1" applyFill="1" applyBorder="1" applyAlignment="1">
      <alignment horizontal="center" vertical="center"/>
    </xf>
    <xf numFmtId="0" fontId="12" fillId="3" borderId="36" xfId="0" applyFont="1" applyFill="1" applyBorder="1">
      <alignment vertical="center"/>
    </xf>
    <xf numFmtId="0" fontId="20" fillId="61" borderId="0" xfId="0" applyFont="1" applyFill="1">
      <alignment vertical="center"/>
    </xf>
    <xf numFmtId="0" fontId="14" fillId="65" borderId="0" xfId="0" applyFont="1" applyFill="1" applyBorder="1">
      <alignment vertical="center"/>
    </xf>
    <xf numFmtId="0" fontId="18" fillId="65" borderId="0" xfId="0" applyFont="1" applyFill="1" applyBorder="1">
      <alignment vertical="center"/>
    </xf>
    <xf numFmtId="0" fontId="0" fillId="61" borderId="0" xfId="0" applyFill="1">
      <alignment vertical="center"/>
    </xf>
    <xf numFmtId="0" fontId="0" fillId="61" borderId="0" xfId="0" applyFill="1" applyBorder="1">
      <alignment vertical="center"/>
    </xf>
    <xf numFmtId="0" fontId="12" fillId="61" borderId="0" xfId="0" applyFont="1" applyFill="1">
      <alignment vertical="center"/>
    </xf>
    <xf numFmtId="0" fontId="14" fillId="4" borderId="34" xfId="0" applyFont="1" applyFill="1" applyBorder="1">
      <alignment vertical="center"/>
    </xf>
    <xf numFmtId="0" fontId="9" fillId="4" borderId="34" xfId="0" applyNumberFormat="1" applyFont="1" applyFill="1" applyBorder="1" applyAlignment="1">
      <alignment horizontal="center" vertical="center"/>
    </xf>
    <xf numFmtId="0" fontId="0" fillId="61" borderId="0" xfId="0" applyFill="1" applyAlignment="1">
      <alignment horizontal="center" vertical="center"/>
    </xf>
    <xf numFmtId="0" fontId="76" fillId="0" borderId="36" xfId="0" applyFont="1" applyFill="1" applyBorder="1" applyProtection="1">
      <alignment vertical="center"/>
    </xf>
    <xf numFmtId="3" fontId="34" fillId="0" borderId="36" xfId="0" applyNumberFormat="1" applyFont="1" applyFill="1" applyBorder="1" applyProtection="1">
      <alignment vertical="center"/>
    </xf>
    <xf numFmtId="3" fontId="76" fillId="0" borderId="0" xfId="0" applyNumberFormat="1" applyFont="1" applyBorder="1">
      <alignment vertical="center"/>
    </xf>
    <xf numFmtId="3" fontId="22" fillId="63" borderId="36" xfId="0" applyNumberFormat="1" applyFont="1" applyFill="1" applyBorder="1">
      <alignment vertical="center"/>
    </xf>
    <xf numFmtId="3" fontId="22" fillId="63" borderId="23" xfId="0" applyNumberFormat="1" applyFont="1" applyFill="1" applyBorder="1">
      <alignment vertical="center"/>
    </xf>
    <xf numFmtId="0" fontId="0" fillId="63" borderId="23" xfId="0" applyFill="1" applyBorder="1">
      <alignment vertical="center"/>
    </xf>
    <xf numFmtId="0" fontId="0" fillId="63" borderId="22" xfId="0" applyFill="1" applyBorder="1">
      <alignment vertical="center"/>
    </xf>
    <xf numFmtId="3" fontId="11" fillId="63" borderId="36" xfId="0" applyNumberFormat="1" applyFont="1" applyFill="1" applyBorder="1">
      <alignment vertical="center"/>
    </xf>
    <xf numFmtId="0" fontId="87" fillId="60" borderId="0" xfId="0" applyFont="1" applyFill="1" applyBorder="1" applyAlignment="1">
      <alignment vertical="top"/>
    </xf>
    <xf numFmtId="0" fontId="16" fillId="60" borderId="0" xfId="0" applyFont="1" applyFill="1" applyBorder="1" applyAlignment="1">
      <alignment vertical="top"/>
    </xf>
    <xf numFmtId="0" fontId="88" fillId="60" borderId="0" xfId="0" applyFont="1" applyFill="1" applyBorder="1" applyAlignment="1">
      <alignment vertical="top"/>
    </xf>
    <xf numFmtId="0" fontId="82" fillId="60" borderId="0" xfId="0" applyFont="1" applyFill="1" applyBorder="1" applyAlignment="1">
      <alignment vertical="top"/>
    </xf>
    <xf numFmtId="0" fontId="12" fillId="60" borderId="38" xfId="0" applyFont="1" applyFill="1" applyBorder="1">
      <alignment vertical="center"/>
    </xf>
    <xf numFmtId="177" fontId="12" fillId="60" borderId="40" xfId="2" applyNumberFormat="1" applyFont="1" applyFill="1" applyBorder="1">
      <alignment vertical="center"/>
    </xf>
    <xf numFmtId="177" fontId="26" fillId="60" borderId="44" xfId="2" applyNumberFormat="1" applyFont="1" applyFill="1" applyBorder="1">
      <alignment vertical="center"/>
    </xf>
    <xf numFmtId="177" fontId="26" fillId="60" borderId="36" xfId="2" applyNumberFormat="1" applyFont="1" applyFill="1" applyBorder="1">
      <alignment vertical="center"/>
    </xf>
    <xf numFmtId="177" fontId="26" fillId="60" borderId="45" xfId="2" applyNumberFormat="1" applyFont="1" applyFill="1" applyBorder="1">
      <alignment vertical="center"/>
    </xf>
    <xf numFmtId="4" fontId="26" fillId="60" borderId="44" xfId="0" applyNumberFormat="1" applyFont="1" applyFill="1" applyBorder="1">
      <alignment vertical="center"/>
    </xf>
    <xf numFmtId="4" fontId="26" fillId="60" borderId="36" xfId="0" applyNumberFormat="1" applyFont="1" applyFill="1" applyBorder="1">
      <alignment vertical="center"/>
    </xf>
    <xf numFmtId="4" fontId="26" fillId="60" borderId="45" xfId="0" applyNumberFormat="1" applyFont="1" applyFill="1" applyBorder="1">
      <alignment vertical="center"/>
    </xf>
    <xf numFmtId="3" fontId="26" fillId="60" borderId="44" xfId="0" applyNumberFormat="1" applyFont="1" applyFill="1" applyBorder="1">
      <alignment vertical="center"/>
    </xf>
    <xf numFmtId="3" fontId="26" fillId="60" borderId="36" xfId="0" applyNumberFormat="1" applyFont="1" applyFill="1" applyBorder="1">
      <alignment vertical="center"/>
    </xf>
    <xf numFmtId="3" fontId="26" fillId="60" borderId="45" xfId="0" applyNumberFormat="1" applyFont="1" applyFill="1" applyBorder="1">
      <alignment vertical="center"/>
    </xf>
    <xf numFmtId="0" fontId="12" fillId="60" borderId="39" xfId="0" applyFont="1" applyFill="1" applyBorder="1">
      <alignment vertical="center"/>
    </xf>
    <xf numFmtId="3" fontId="12" fillId="60" borderId="46" xfId="2" applyNumberFormat="1" applyFont="1" applyFill="1" applyBorder="1">
      <alignment vertical="center"/>
    </xf>
    <xf numFmtId="3" fontId="12" fillId="60" borderId="47" xfId="2" applyNumberFormat="1" applyFont="1" applyFill="1" applyBorder="1">
      <alignment vertical="center"/>
    </xf>
    <xf numFmtId="3" fontId="12" fillId="60" borderId="48" xfId="2" applyNumberFormat="1" applyFont="1" applyFill="1" applyBorder="1">
      <alignment vertical="center"/>
    </xf>
    <xf numFmtId="177" fontId="12" fillId="60" borderId="45" xfId="2" applyNumberFormat="1" applyFont="1" applyFill="1" applyBorder="1">
      <alignment vertical="center"/>
    </xf>
    <xf numFmtId="3" fontId="26" fillId="60" borderId="48" xfId="0" applyNumberFormat="1" applyFont="1" applyFill="1" applyBorder="1">
      <alignment vertical="center"/>
    </xf>
    <xf numFmtId="177" fontId="85" fillId="60" borderId="44" xfId="2" applyNumberFormat="1" applyFont="1" applyFill="1" applyBorder="1">
      <alignment vertical="center"/>
    </xf>
    <xf numFmtId="0" fontId="71" fillId="60" borderId="45" xfId="1" applyNumberFormat="1" applyFont="1" applyFill="1" applyBorder="1" applyAlignment="1">
      <alignment horizontal="center" vertical="center"/>
    </xf>
    <xf numFmtId="4" fontId="84" fillId="60" borderId="44" xfId="0" applyNumberFormat="1" applyFont="1" applyFill="1" applyBorder="1">
      <alignment vertical="center"/>
    </xf>
    <xf numFmtId="3" fontId="84" fillId="60" borderId="44" xfId="0" applyNumberFormat="1" applyFont="1" applyFill="1" applyBorder="1">
      <alignment vertical="center"/>
    </xf>
    <xf numFmtId="3" fontId="84" fillId="60" borderId="46" xfId="0" applyNumberFormat="1" applyFont="1" applyFill="1" applyBorder="1">
      <alignment vertical="center"/>
    </xf>
    <xf numFmtId="0" fontId="71" fillId="60" borderId="48" xfId="1" applyNumberFormat="1" applyFont="1" applyFill="1" applyBorder="1" applyAlignment="1">
      <alignment horizontal="center" vertical="center"/>
    </xf>
    <xf numFmtId="0" fontId="85" fillId="63" borderId="41" xfId="0" applyFont="1" applyFill="1" applyBorder="1" applyAlignment="1">
      <alignment horizontal="center" vertical="center"/>
    </xf>
    <xf numFmtId="0" fontId="85" fillId="63" borderId="43" xfId="0" applyFont="1" applyFill="1" applyBorder="1" applyAlignment="1">
      <alignment horizontal="center" vertical="center"/>
    </xf>
    <xf numFmtId="3" fontId="12" fillId="60" borderId="40" xfId="0" applyNumberFormat="1" applyFont="1" applyFill="1" applyBorder="1">
      <alignment vertical="center"/>
    </xf>
    <xf numFmtId="0" fontId="26" fillId="60" borderId="36" xfId="0" applyFont="1" applyFill="1" applyBorder="1">
      <alignment vertical="center"/>
    </xf>
    <xf numFmtId="0" fontId="85" fillId="4" borderId="37" xfId="0" applyFont="1" applyFill="1" applyBorder="1">
      <alignment vertical="center"/>
    </xf>
    <xf numFmtId="0" fontId="26" fillId="5" borderId="1" xfId="0" applyFont="1" applyFill="1" applyBorder="1" applyAlignment="1">
      <alignment horizontal="center" vertical="center"/>
    </xf>
    <xf numFmtId="176" fontId="26" fillId="4" borderId="0" xfId="1" applyFont="1" applyFill="1">
      <alignment vertical="center"/>
    </xf>
    <xf numFmtId="176" fontId="26" fillId="0" borderId="0" xfId="1" applyFont="1" applyFill="1">
      <alignment vertical="center"/>
    </xf>
    <xf numFmtId="3" fontId="84" fillId="66" borderId="40" xfId="0" applyNumberFormat="1" applyFont="1" applyFill="1" applyBorder="1">
      <alignment vertical="center"/>
    </xf>
    <xf numFmtId="3" fontId="84" fillId="66" borderId="39" xfId="0" applyNumberFormat="1" applyFont="1" applyFill="1" applyBorder="1">
      <alignment vertical="center"/>
    </xf>
    <xf numFmtId="0" fontId="22" fillId="3" borderId="0" xfId="0" applyFont="1" applyFill="1">
      <alignment vertical="center"/>
    </xf>
    <xf numFmtId="0" fontId="12" fillId="60" borderId="0" xfId="0" applyFont="1" applyFill="1" applyBorder="1">
      <alignment vertical="center"/>
    </xf>
    <xf numFmtId="177" fontId="12" fillId="60" borderId="0" xfId="2" applyNumberFormat="1" applyFont="1" applyFill="1" applyBorder="1">
      <alignment vertical="center"/>
    </xf>
    <xf numFmtId="3" fontId="12" fillId="60" borderId="0" xfId="2" applyNumberFormat="1" applyFont="1" applyFill="1" applyBorder="1">
      <alignment vertical="center"/>
    </xf>
    <xf numFmtId="3" fontId="12" fillId="3" borderId="0" xfId="2" applyNumberFormat="1" applyFont="1" applyFill="1" applyBorder="1">
      <alignment vertical="center"/>
    </xf>
    <xf numFmtId="3" fontId="26" fillId="60" borderId="0" xfId="0" applyNumberFormat="1" applyFont="1" applyFill="1" applyBorder="1">
      <alignment vertical="center"/>
    </xf>
    <xf numFmtId="3" fontId="84" fillId="60" borderId="0" xfId="0" applyNumberFormat="1" applyFont="1" applyFill="1" applyBorder="1">
      <alignment vertical="center"/>
    </xf>
    <xf numFmtId="0" fontId="71" fillId="60" borderId="0" xfId="1" applyNumberFormat="1" applyFont="1" applyFill="1" applyBorder="1" applyAlignment="1">
      <alignment horizontal="center" vertical="center"/>
    </xf>
    <xf numFmtId="3" fontId="84" fillId="3" borderId="0" xfId="0" applyNumberFormat="1" applyFont="1" applyFill="1" applyBorder="1">
      <alignment vertical="center"/>
    </xf>
    <xf numFmtId="0" fontId="22" fillId="4" borderId="24" xfId="0" applyFont="1" applyFill="1" applyBorder="1">
      <alignment vertical="center"/>
    </xf>
    <xf numFmtId="177" fontId="12" fillId="4" borderId="23" xfId="2" applyNumberFormat="1" applyFont="1" applyFill="1" applyBorder="1">
      <alignment vertical="center"/>
    </xf>
    <xf numFmtId="0" fontId="12" fillId="4" borderId="23" xfId="0" applyFont="1" applyFill="1" applyBorder="1">
      <alignment vertical="center"/>
    </xf>
    <xf numFmtId="0" fontId="12" fillId="4" borderId="22" xfId="0" applyFont="1" applyFill="1" applyBorder="1">
      <alignment vertical="center"/>
    </xf>
    <xf numFmtId="0" fontId="22" fillId="66" borderId="11" xfId="0" applyFont="1" applyFill="1" applyBorder="1">
      <alignment vertical="center"/>
    </xf>
    <xf numFmtId="177" fontId="12" fillId="66" borderId="21" xfId="2" applyNumberFormat="1" applyFont="1" applyFill="1" applyBorder="1">
      <alignment vertical="center"/>
    </xf>
    <xf numFmtId="0" fontId="12" fillId="66" borderId="21" xfId="0" applyFont="1" applyFill="1" applyBorder="1">
      <alignment vertical="center"/>
    </xf>
    <xf numFmtId="0" fontId="12" fillId="66" borderId="4" xfId="0" applyFont="1" applyFill="1" applyBorder="1">
      <alignment vertical="center"/>
    </xf>
    <xf numFmtId="0" fontId="22" fillId="5" borderId="1" xfId="0" applyFont="1" applyFill="1" applyBorder="1">
      <alignment vertical="center"/>
    </xf>
    <xf numFmtId="0" fontId="12" fillId="61" borderId="0" xfId="0" applyFont="1" applyFill="1" applyBorder="1">
      <alignment vertical="center"/>
    </xf>
    <xf numFmtId="3" fontId="24" fillId="61" borderId="0" xfId="0" applyNumberFormat="1" applyFont="1" applyFill="1" applyBorder="1">
      <alignment vertical="center"/>
    </xf>
    <xf numFmtId="2" fontId="24" fillId="61" borderId="0" xfId="0" applyNumberFormat="1" applyFont="1" applyFill="1" applyBorder="1">
      <alignment vertical="center"/>
    </xf>
    <xf numFmtId="0" fontId="7" fillId="61" borderId="0" xfId="0" applyFont="1" applyFill="1" applyBorder="1" applyAlignment="1">
      <alignment horizontal="center" vertical="center"/>
    </xf>
    <xf numFmtId="0" fontId="0" fillId="4" borderId="0" xfId="0" applyFill="1">
      <alignment vertical="center"/>
    </xf>
    <xf numFmtId="0" fontId="30" fillId="3" borderId="1" xfId="0" applyFont="1" applyFill="1" applyBorder="1" applyAlignment="1">
      <alignment horizontal="center" vertical="center"/>
    </xf>
    <xf numFmtId="0" fontId="90" fillId="0" borderId="1" xfId="90" applyFont="1" applyBorder="1" applyAlignment="1">
      <alignment horizontal="center" vertical="center"/>
    </xf>
    <xf numFmtId="0" fontId="90" fillId="0" borderId="0" xfId="90" applyFont="1" applyAlignment="1">
      <alignment vertical="center"/>
    </xf>
    <xf numFmtId="14" fontId="90" fillId="0" borderId="0" xfId="90" applyNumberFormat="1" applyFont="1" applyAlignment="1">
      <alignment vertical="center"/>
    </xf>
    <xf numFmtId="0" fontId="36" fillId="0" borderId="0" xfId="90" applyFont="1" applyAlignment="1">
      <alignment vertical="center"/>
    </xf>
    <xf numFmtId="0" fontId="83" fillId="0" borderId="0" xfId="90" applyFont="1" applyAlignment="1">
      <alignment vertical="center"/>
    </xf>
    <xf numFmtId="0" fontId="93" fillId="67" borderId="53" xfId="90" applyFont="1" applyFill="1" applyBorder="1" applyAlignment="1">
      <alignment horizontal="center" vertical="center" wrapText="1"/>
    </xf>
    <xf numFmtId="0" fontId="94" fillId="0" borderId="1" xfId="90" applyFont="1" applyBorder="1" applyAlignment="1">
      <alignment horizontal="center" vertical="center"/>
    </xf>
    <xf numFmtId="0" fontId="95" fillId="0" borderId="0" xfId="90" applyFont="1" applyAlignment="1">
      <alignment vertical="center"/>
    </xf>
    <xf numFmtId="0" fontId="95" fillId="0" borderId="1" xfId="90" applyFont="1" applyBorder="1" applyAlignment="1">
      <alignment horizontal="center" vertical="center"/>
    </xf>
    <xf numFmtId="14" fontId="95" fillId="0" borderId="0" xfId="90" applyNumberFormat="1" applyFont="1" applyAlignment="1">
      <alignment vertical="center"/>
    </xf>
    <xf numFmtId="14" fontId="95" fillId="0" borderId="0" xfId="90" applyNumberFormat="1" applyFont="1" applyAlignment="1">
      <alignment horizontal="right" vertical="center"/>
    </xf>
    <xf numFmtId="0" fontId="93" fillId="67" borderId="54" xfId="90" applyFont="1" applyFill="1" applyBorder="1" applyAlignment="1">
      <alignment horizontal="center" vertical="center" wrapText="1"/>
    </xf>
    <xf numFmtId="0" fontId="93" fillId="67" borderId="55" xfId="90" applyFont="1" applyFill="1" applyBorder="1" applyAlignment="1">
      <alignment horizontal="center" vertical="center" wrapText="1"/>
    </xf>
    <xf numFmtId="0" fontId="93" fillId="67" borderId="56" xfId="90" applyFont="1" applyFill="1" applyBorder="1" applyAlignment="1">
      <alignment horizontal="center" vertical="center" wrapText="1"/>
    </xf>
    <xf numFmtId="0" fontId="93" fillId="67" borderId="57" xfId="90" applyFont="1" applyFill="1" applyBorder="1" applyAlignment="1">
      <alignment horizontal="center" vertical="center" wrapText="1"/>
    </xf>
    <xf numFmtId="0" fontId="36" fillId="0" borderId="1" xfId="90" applyFont="1" applyBorder="1" applyAlignment="1">
      <alignment horizontal="center" vertical="center"/>
    </xf>
    <xf numFmtId="0" fontId="36" fillId="3" borderId="1" xfId="90" applyFont="1" applyFill="1" applyBorder="1" applyAlignment="1">
      <alignment horizontal="center" vertical="center"/>
    </xf>
    <xf numFmtId="14" fontId="36" fillId="0" borderId="1" xfId="90" applyNumberFormat="1" applyFont="1" applyFill="1" applyBorder="1" applyAlignment="1">
      <alignment horizontal="center" vertical="center"/>
    </xf>
    <xf numFmtId="0" fontId="36" fillId="0" borderId="1" xfId="90" applyFont="1" applyFill="1" applyBorder="1" applyAlignment="1">
      <alignment horizontal="left" vertical="center" wrapText="1"/>
    </xf>
    <xf numFmtId="0" fontId="36" fillId="0" borderId="1" xfId="90" applyFont="1" applyFill="1" applyBorder="1" applyAlignment="1">
      <alignment horizontal="center" vertical="center"/>
    </xf>
    <xf numFmtId="0" fontId="83" fillId="0" borderId="0" xfId="90" applyFont="1" applyAlignment="1">
      <alignment vertical="top"/>
    </xf>
    <xf numFmtId="0" fontId="95" fillId="0" borderId="0" xfId="90" applyFont="1" applyBorder="1" applyAlignment="1">
      <alignment vertical="top" wrapText="1"/>
    </xf>
    <xf numFmtId="0" fontId="95" fillId="0" borderId="0" xfId="90" applyFont="1" applyBorder="1" applyAlignment="1">
      <alignment vertical="center" wrapText="1"/>
    </xf>
    <xf numFmtId="17" fontId="96" fillId="68" borderId="35" xfId="0" applyNumberFormat="1" applyFont="1" applyFill="1" applyBorder="1" applyAlignment="1">
      <alignment horizontal="center" vertical="center" wrapText="1"/>
    </xf>
    <xf numFmtId="0" fontId="98" fillId="69" borderId="60" xfId="0" applyFont="1" applyFill="1" applyBorder="1" applyAlignment="1">
      <alignment horizontal="left" vertical="center" wrapText="1"/>
    </xf>
    <xf numFmtId="3" fontId="97" fillId="0" borderId="60" xfId="0" applyNumberFormat="1" applyFont="1" applyBorder="1" applyAlignment="1">
      <alignment horizontal="right" vertical="center" wrapText="1"/>
    </xf>
    <xf numFmtId="0" fontId="97" fillId="69" borderId="60" xfId="0" applyFont="1" applyFill="1" applyBorder="1" applyAlignment="1">
      <alignment horizontal="left" vertical="center" wrapText="1"/>
    </xf>
    <xf numFmtId="3" fontId="97" fillId="0" borderId="61" xfId="0" applyNumberFormat="1" applyFont="1" applyBorder="1" applyAlignment="1">
      <alignment horizontal="right" vertical="center" wrapText="1"/>
    </xf>
    <xf numFmtId="4" fontId="26" fillId="60" borderId="51" xfId="0" applyNumberFormat="1" applyFont="1" applyFill="1" applyBorder="1">
      <alignment vertical="center"/>
    </xf>
    <xf numFmtId="3" fontId="84" fillId="4" borderId="38" xfId="0" applyNumberFormat="1" applyFont="1" applyFill="1" applyBorder="1">
      <alignment vertical="center"/>
    </xf>
    <xf numFmtId="0" fontId="94" fillId="0" borderId="1" xfId="90" applyFont="1" applyFill="1" applyBorder="1" applyAlignment="1">
      <alignment horizontal="center" vertical="center"/>
    </xf>
    <xf numFmtId="14" fontId="90" fillId="0" borderId="1" xfId="90" applyNumberFormat="1" applyFont="1" applyFill="1" applyBorder="1" applyAlignment="1">
      <alignment horizontal="center" vertical="center"/>
    </xf>
    <xf numFmtId="3" fontId="97" fillId="0" borderId="59" xfId="0" applyNumberFormat="1" applyFont="1" applyBorder="1" applyAlignment="1">
      <alignment horizontal="right" vertical="center" wrapText="1"/>
    </xf>
    <xf numFmtId="10" fontId="12" fillId="0" borderId="0" xfId="2" applyNumberFormat="1" applyFont="1">
      <alignment vertical="center"/>
    </xf>
    <xf numFmtId="0" fontId="95" fillId="0" borderId="1" xfId="90" applyFont="1" applyFill="1" applyBorder="1" applyAlignment="1">
      <alignment horizontal="center" vertical="center"/>
    </xf>
    <xf numFmtId="0" fontId="9" fillId="4" borderId="7" xfId="0" applyFont="1" applyFill="1" applyBorder="1" applyAlignment="1">
      <alignment horizontal="center" vertical="center" wrapText="1"/>
    </xf>
    <xf numFmtId="0" fontId="29" fillId="0" borderId="0" xfId="3" applyAlignment="1">
      <alignment horizontal="center" vertical="center"/>
    </xf>
    <xf numFmtId="10" fontId="26" fillId="0" borderId="52" xfId="2" applyNumberFormat="1" applyFont="1" applyFill="1" applyBorder="1">
      <alignment vertical="center"/>
    </xf>
    <xf numFmtId="17" fontId="96" fillId="68" borderId="62" xfId="0" applyNumberFormat="1" applyFont="1" applyFill="1" applyBorder="1" applyAlignment="1">
      <alignment horizontal="center" vertical="center" wrapText="1"/>
    </xf>
    <xf numFmtId="3" fontId="97" fillId="0" borderId="63" xfId="0" applyNumberFormat="1" applyFont="1" applyBorder="1" applyAlignment="1">
      <alignment horizontal="right" vertical="center" wrapText="1"/>
    </xf>
    <xf numFmtId="3" fontId="97" fillId="0" borderId="64" xfId="0" applyNumberFormat="1" applyFont="1" applyBorder="1" applyAlignment="1">
      <alignment horizontal="right" vertical="center" wrapText="1"/>
    </xf>
    <xf numFmtId="3" fontId="97" fillId="0" borderId="65" xfId="0" applyNumberFormat="1" applyFont="1" applyBorder="1" applyAlignment="1">
      <alignment horizontal="right" vertical="center" wrapText="1"/>
    </xf>
    <xf numFmtId="10" fontId="74" fillId="0" borderId="0" xfId="2" applyNumberFormat="1" applyFont="1" applyBorder="1">
      <alignment vertical="center"/>
    </xf>
    <xf numFmtId="0" fontId="99" fillId="69" borderId="59" xfId="0" applyFont="1" applyFill="1" applyBorder="1" applyAlignment="1">
      <alignment horizontal="left" vertical="center" wrapText="1"/>
    </xf>
    <xf numFmtId="0" fontId="100" fillId="69" borderId="60" xfId="0" applyFont="1" applyFill="1" applyBorder="1" applyAlignment="1">
      <alignment horizontal="left" vertical="center" wrapText="1"/>
    </xf>
    <xf numFmtId="0" fontId="99" fillId="69" borderId="60" xfId="0" applyFont="1" applyFill="1" applyBorder="1" applyAlignment="1">
      <alignment horizontal="left" vertical="center" wrapText="1"/>
    </xf>
    <xf numFmtId="0" fontId="99" fillId="69" borderId="61" xfId="0" applyFont="1" applyFill="1" applyBorder="1" applyAlignment="1">
      <alignment horizontal="left" vertical="center" wrapText="1"/>
    </xf>
    <xf numFmtId="0" fontId="100" fillId="69" borderId="61" xfId="0" applyFont="1" applyFill="1" applyBorder="1" applyAlignment="1">
      <alignment horizontal="left" vertical="center" wrapText="1"/>
    </xf>
    <xf numFmtId="0" fontId="17" fillId="3" borderId="0" xfId="0" applyFont="1" applyFill="1" applyProtection="1">
      <alignment vertical="center"/>
    </xf>
    <xf numFmtId="180" fontId="24" fillId="5" borderId="36" xfId="0" applyNumberFormat="1" applyFont="1" applyFill="1" applyBorder="1" applyAlignment="1">
      <alignment horizontal="center" vertical="center" wrapText="1"/>
    </xf>
    <xf numFmtId="0" fontId="7" fillId="0" borderId="0" xfId="0" applyFont="1" applyFill="1" applyBorder="1" applyProtection="1">
      <alignment vertical="center"/>
    </xf>
    <xf numFmtId="0" fontId="17" fillId="0" borderId="23" xfId="0" applyFont="1" applyBorder="1">
      <alignment vertical="center"/>
    </xf>
    <xf numFmtId="0" fontId="17" fillId="0" borderId="21" xfId="0" applyFont="1" applyBorder="1">
      <alignment vertical="center"/>
    </xf>
    <xf numFmtId="0" fontId="17" fillId="61" borderId="0" xfId="0" applyFont="1" applyFill="1" applyProtection="1">
      <alignment vertical="center"/>
    </xf>
    <xf numFmtId="0" fontId="71" fillId="0" borderId="0" xfId="0" applyFont="1">
      <alignment vertical="center"/>
    </xf>
    <xf numFmtId="0" fontId="95" fillId="0" borderId="0" xfId="90" applyFont="1" applyAlignment="1">
      <alignment vertical="center" wrapText="1"/>
    </xf>
    <xf numFmtId="177" fontId="12" fillId="60" borderId="66" xfId="2" applyNumberFormat="1" applyFont="1" applyFill="1" applyBorder="1">
      <alignment vertical="center"/>
    </xf>
    <xf numFmtId="177" fontId="12" fillId="60" borderId="66" xfId="2" quotePrefix="1" applyNumberFormat="1" applyFont="1" applyFill="1" applyBorder="1">
      <alignment vertical="center"/>
    </xf>
    <xf numFmtId="4" fontId="26" fillId="60" borderId="66" xfId="0" applyNumberFormat="1" applyFont="1" applyFill="1" applyBorder="1">
      <alignment vertical="center"/>
    </xf>
    <xf numFmtId="177" fontId="26" fillId="60" borderId="66" xfId="2" applyNumberFormat="1" applyFont="1" applyFill="1" applyBorder="1">
      <alignment vertical="center"/>
    </xf>
    <xf numFmtId="3" fontId="26" fillId="60" borderId="66" xfId="0" applyNumberFormat="1" applyFont="1" applyFill="1" applyBorder="1">
      <alignment vertical="center"/>
    </xf>
    <xf numFmtId="3" fontId="12" fillId="60" borderId="67" xfId="2" applyNumberFormat="1" applyFont="1" applyFill="1" applyBorder="1">
      <alignment vertical="center"/>
    </xf>
    <xf numFmtId="17" fontId="85" fillId="63" borderId="68" xfId="0" applyNumberFormat="1" applyFont="1" applyFill="1" applyBorder="1" applyAlignment="1">
      <alignment horizontal="center" vertical="center" wrapText="1"/>
    </xf>
    <xf numFmtId="177" fontId="12" fillId="60" borderId="69" xfId="2" applyNumberFormat="1" applyFont="1" applyFill="1" applyBorder="1">
      <alignment vertical="center"/>
    </xf>
    <xf numFmtId="177" fontId="12" fillId="60" borderId="70" xfId="2" applyNumberFormat="1" applyFont="1" applyFill="1" applyBorder="1">
      <alignment vertical="center"/>
    </xf>
    <xf numFmtId="177" fontId="12" fillId="60" borderId="70" xfId="2" quotePrefix="1" applyNumberFormat="1" applyFont="1" applyFill="1" applyBorder="1">
      <alignment vertical="center"/>
    </xf>
    <xf numFmtId="4" fontId="26" fillId="60" borderId="70" xfId="0" applyNumberFormat="1" applyFont="1" applyFill="1" applyBorder="1">
      <alignment vertical="center"/>
    </xf>
    <xf numFmtId="3" fontId="26" fillId="60" borderId="70" xfId="0" applyNumberFormat="1" applyFont="1" applyFill="1" applyBorder="1">
      <alignment vertical="center"/>
    </xf>
    <xf numFmtId="3" fontId="12" fillId="60" borderId="71" xfId="2" applyNumberFormat="1" applyFont="1" applyFill="1" applyBorder="1">
      <alignment vertical="center"/>
    </xf>
    <xf numFmtId="3" fontId="0" fillId="61" borderId="0" xfId="0" applyNumberFormat="1" applyFill="1">
      <alignment vertical="center"/>
    </xf>
    <xf numFmtId="9" fontId="0" fillId="61" borderId="0" xfId="2" applyFont="1" applyFill="1" applyProtection="1">
      <alignment vertical="center"/>
    </xf>
    <xf numFmtId="0" fontId="101" fillId="68" borderId="58" xfId="0" applyFont="1" applyFill="1" applyBorder="1" applyAlignment="1">
      <alignment horizontal="center" vertical="center" wrapText="1"/>
    </xf>
    <xf numFmtId="0" fontId="102" fillId="0" borderId="0" xfId="0" applyFont="1">
      <alignment vertical="center"/>
    </xf>
    <xf numFmtId="0" fontId="16" fillId="0" borderId="0" xfId="0" applyFont="1">
      <alignment vertical="center"/>
    </xf>
    <xf numFmtId="0" fontId="8" fillId="0" borderId="0" xfId="0" applyFont="1" applyFill="1">
      <alignment vertical="center"/>
    </xf>
    <xf numFmtId="0" fontId="14" fillId="61" borderId="0" xfId="0" applyFont="1" applyFill="1">
      <alignment vertical="center"/>
    </xf>
    <xf numFmtId="0" fontId="14" fillId="0" borderId="0" xfId="0" applyFont="1">
      <alignment vertical="center"/>
    </xf>
    <xf numFmtId="0" fontId="84" fillId="0" borderId="36" xfId="1" applyNumberFormat="1" applyFont="1" applyFill="1" applyBorder="1">
      <alignment vertical="center"/>
    </xf>
    <xf numFmtId="0" fontId="7" fillId="3" borderId="36" xfId="91" applyNumberFormat="1" applyFont="1" applyFill="1" applyBorder="1">
      <alignment vertical="center"/>
    </xf>
    <xf numFmtId="0" fontId="84" fillId="3" borderId="36" xfId="91" applyNumberFormat="1" applyFont="1" applyFill="1" applyBorder="1">
      <alignment vertical="center"/>
    </xf>
    <xf numFmtId="0" fontId="12" fillId="0" borderId="0" xfId="0" applyFont="1">
      <alignment vertical="center"/>
    </xf>
    <xf numFmtId="0" fontId="84" fillId="3" borderId="36" xfId="91" applyNumberFormat="1" applyFont="1" applyFill="1" applyBorder="1">
      <alignment vertical="center"/>
    </xf>
    <xf numFmtId="3" fontId="26" fillId="60" borderId="36" xfId="0" applyNumberFormat="1" applyFont="1" applyFill="1" applyBorder="1">
      <alignment vertical="center"/>
    </xf>
    <xf numFmtId="0" fontId="78" fillId="0" borderId="0" xfId="0" applyFont="1">
      <alignment vertical="center"/>
    </xf>
    <xf numFmtId="0" fontId="80" fillId="0" borderId="0" xfId="0" applyFont="1">
      <alignment vertical="center"/>
    </xf>
    <xf numFmtId="0" fontId="103" fillId="0" borderId="0" xfId="0" applyFont="1">
      <alignment vertical="center"/>
    </xf>
    <xf numFmtId="0" fontId="36" fillId="0" borderId="0" xfId="90" applyFont="1" applyBorder="1" applyAlignment="1">
      <alignment vertical="center" wrapText="1"/>
    </xf>
    <xf numFmtId="0" fontId="104" fillId="0" borderId="0" xfId="0" applyFont="1">
      <alignment vertical="center"/>
    </xf>
    <xf numFmtId="2" fontId="36" fillId="0" borderId="0" xfId="90" applyNumberFormat="1" applyFont="1" applyBorder="1" applyAlignment="1">
      <alignment vertical="center"/>
    </xf>
    <xf numFmtId="180" fontId="12" fillId="5" borderId="66" xfId="0" applyNumberFormat="1" applyFont="1" applyFill="1" applyBorder="1" applyAlignment="1">
      <alignment horizontal="center" vertical="center" wrapText="1"/>
    </xf>
    <xf numFmtId="3" fontId="75" fillId="0" borderId="66" xfId="0" applyNumberFormat="1" applyFont="1" applyFill="1" applyBorder="1" applyAlignment="1" applyProtection="1">
      <alignment horizontal="center" vertical="center"/>
    </xf>
    <xf numFmtId="3" fontId="22" fillId="63" borderId="66" xfId="0" applyNumberFormat="1" applyFont="1" applyFill="1" applyBorder="1">
      <alignment vertical="center"/>
    </xf>
    <xf numFmtId="3" fontId="75" fillId="0" borderId="66" xfId="0" applyNumberFormat="1" applyFont="1" applyFill="1" applyBorder="1" applyProtection="1">
      <alignment vertical="center"/>
    </xf>
    <xf numFmtId="3" fontId="34" fillId="0" borderId="66" xfId="0" applyNumberFormat="1" applyFont="1" applyFill="1" applyBorder="1" applyProtection="1">
      <alignment vertical="center"/>
    </xf>
    <xf numFmtId="180" fontId="12" fillId="5" borderId="45" xfId="0" applyNumberFormat="1" applyFont="1" applyFill="1" applyBorder="1" applyAlignment="1">
      <alignment horizontal="center" vertical="center" wrapText="1"/>
    </xf>
    <xf numFmtId="3" fontId="75" fillId="0" borderId="45" xfId="0" applyNumberFormat="1" applyFont="1" applyFill="1" applyBorder="1" applyAlignment="1" applyProtection="1">
      <alignment horizontal="center" vertical="center"/>
    </xf>
    <xf numFmtId="3" fontId="22" fillId="63" borderId="45" xfId="0" applyNumberFormat="1" applyFont="1" applyFill="1" applyBorder="1">
      <alignment vertical="center"/>
    </xf>
    <xf numFmtId="3" fontId="75" fillId="0" borderId="45" xfId="0" applyNumberFormat="1" applyFont="1" applyFill="1" applyBorder="1" applyProtection="1">
      <alignment vertical="center"/>
    </xf>
    <xf numFmtId="3" fontId="34" fillId="0" borderId="45" xfId="0" applyNumberFormat="1" applyFont="1" applyFill="1" applyBorder="1" applyProtection="1">
      <alignment vertical="center"/>
    </xf>
    <xf numFmtId="0" fontId="83" fillId="0" borderId="0" xfId="90" quotePrefix="1" applyFont="1" applyAlignment="1">
      <alignment vertical="center"/>
    </xf>
    <xf numFmtId="181" fontId="0" fillId="0" borderId="0" xfId="0" applyNumberFormat="1">
      <alignment vertical="center"/>
    </xf>
    <xf numFmtId="0" fontId="29" fillId="0" borderId="0" xfId="3" applyAlignment="1">
      <alignment vertical="center"/>
    </xf>
    <xf numFmtId="0" fontId="106" fillId="0" borderId="0" xfId="0" applyFont="1" applyAlignment="1">
      <alignment vertical="center" wrapText="1"/>
    </xf>
    <xf numFmtId="0" fontId="107" fillId="70" borderId="72" xfId="0" applyFont="1" applyFill="1" applyBorder="1" applyAlignment="1">
      <alignment horizontal="left" vertical="center" wrapText="1" indent="1"/>
    </xf>
    <xf numFmtId="0" fontId="108" fillId="0" borderId="73" xfId="0" applyFont="1" applyBorder="1" applyAlignment="1">
      <alignment horizontal="left" vertical="center" wrapText="1" indent="1"/>
    </xf>
    <xf numFmtId="0" fontId="109" fillId="0" borderId="73" xfId="0" applyFont="1" applyBorder="1" applyAlignment="1">
      <alignment horizontal="left" vertical="center" wrapText="1" indent="1"/>
    </xf>
    <xf numFmtId="0" fontId="0" fillId="0" borderId="0" xfId="0">
      <alignment vertical="center"/>
    </xf>
    <xf numFmtId="3" fontId="108" fillId="0" borderId="73" xfId="0" applyNumberFormat="1" applyFont="1" applyBorder="1" applyAlignment="1">
      <alignment horizontal="left" vertical="center" wrapText="1" indent="1"/>
    </xf>
    <xf numFmtId="14" fontId="0" fillId="5" borderId="0" xfId="0" applyNumberFormat="1" applyFill="1" applyAlignment="1">
      <alignment vertical="center" wrapText="1"/>
    </xf>
    <xf numFmtId="14" fontId="0" fillId="5" borderId="8" xfId="0" applyNumberFormat="1" applyFill="1" applyBorder="1" applyAlignment="1">
      <alignment vertical="center" wrapText="1"/>
    </xf>
    <xf numFmtId="3" fontId="0" fillId="0" borderId="8" xfId="0" applyNumberFormat="1" applyBorder="1">
      <alignment vertical="center"/>
    </xf>
    <xf numFmtId="0" fontId="0" fillId="0" borderId="8" xfId="0" applyBorder="1">
      <alignment vertical="center"/>
    </xf>
    <xf numFmtId="0" fontId="0" fillId="61" borderId="8" xfId="0" applyFill="1" applyBorder="1">
      <alignment vertical="center"/>
    </xf>
    <xf numFmtId="0" fontId="95" fillId="0" borderId="0" xfId="90" applyNumberFormat="1" applyFont="1" applyAlignment="1">
      <alignment horizontal="right" vertical="center"/>
    </xf>
    <xf numFmtId="14" fontId="109" fillId="0" borderId="73" xfId="0" applyNumberFormat="1" applyFont="1" applyBorder="1" applyAlignment="1">
      <alignment horizontal="left" vertical="center" wrapText="1" indent="1"/>
    </xf>
    <xf numFmtId="0" fontId="7" fillId="60" borderId="36" xfId="0" applyFont="1" applyFill="1" applyBorder="1">
      <alignment vertical="center"/>
    </xf>
    <xf numFmtId="0" fontId="26" fillId="60" borderId="36" xfId="0" applyFont="1" applyFill="1" applyBorder="1" applyAlignment="1">
      <alignment vertical="center"/>
    </xf>
    <xf numFmtId="0" fontId="7" fillId="60" borderId="36" xfId="0" applyFont="1" applyFill="1" applyBorder="1" applyAlignment="1">
      <alignment vertical="center" wrapText="1"/>
    </xf>
    <xf numFmtId="0" fontId="108" fillId="0" borderId="82" xfId="0" applyFont="1" applyBorder="1" applyAlignment="1">
      <alignment horizontal="left" vertical="center" wrapText="1" indent="1"/>
    </xf>
    <xf numFmtId="0" fontId="108" fillId="0" borderId="83" xfId="0" applyFont="1" applyBorder="1" applyAlignment="1">
      <alignment horizontal="left" vertical="center" wrapText="1" indent="1"/>
    </xf>
    <xf numFmtId="0" fontId="108" fillId="0" borderId="84" xfId="0" applyFont="1" applyBorder="1" applyAlignment="1">
      <alignment horizontal="left" vertical="center" wrapText="1" indent="1"/>
    </xf>
    <xf numFmtId="0" fontId="110" fillId="0" borderId="76" xfId="0" applyFont="1" applyBorder="1" applyAlignment="1">
      <alignment horizontal="left" vertical="center" wrapText="1" indent="1"/>
    </xf>
    <xf numFmtId="0" fontId="110" fillId="0" borderId="77" xfId="0" applyFont="1" applyBorder="1" applyAlignment="1">
      <alignment horizontal="left" vertical="center" wrapText="1" indent="1"/>
    </xf>
    <xf numFmtId="0" fontId="110" fillId="0" borderId="78" xfId="0" applyFont="1" applyBorder="1" applyAlignment="1">
      <alignment horizontal="left" vertical="center" wrapText="1" indent="1"/>
    </xf>
    <xf numFmtId="0" fontId="105" fillId="0" borderId="0" xfId="0" applyFont="1" applyAlignment="1">
      <alignment horizontal="center" vertical="center"/>
    </xf>
    <xf numFmtId="0" fontId="0" fillId="0" borderId="0" xfId="0">
      <alignment vertical="center"/>
    </xf>
    <xf numFmtId="0" fontId="109" fillId="0" borderId="82" xfId="0" applyFont="1" applyBorder="1" applyAlignment="1">
      <alignment horizontal="left" vertical="center" wrapText="1" indent="1"/>
    </xf>
    <xf numFmtId="0" fontId="109" fillId="0" borderId="83" xfId="0" applyFont="1" applyBorder="1" applyAlignment="1">
      <alignment horizontal="left" vertical="center" wrapText="1" indent="1"/>
    </xf>
    <xf numFmtId="0" fontId="109" fillId="0" borderId="84" xfId="0" applyFont="1" applyBorder="1" applyAlignment="1">
      <alignment horizontal="left" vertical="center" wrapText="1" indent="1"/>
    </xf>
    <xf numFmtId="0" fontId="107" fillId="70" borderId="74" xfId="0" applyFont="1" applyFill="1" applyBorder="1" applyAlignment="1">
      <alignment horizontal="left" vertical="center" wrapText="1" indent="1"/>
    </xf>
    <xf numFmtId="0" fontId="107" fillId="70" borderId="75" xfId="0" applyFont="1" applyFill="1" applyBorder="1" applyAlignment="1">
      <alignment horizontal="left" vertical="center" wrapText="1" indent="1"/>
    </xf>
    <xf numFmtId="0" fontId="108" fillId="0" borderId="79" xfId="0" applyFont="1" applyBorder="1" applyAlignment="1">
      <alignment horizontal="left" vertical="center" wrapText="1" indent="1"/>
    </xf>
    <xf numFmtId="0" fontId="108" fillId="0" borderId="80" xfId="0" applyFont="1" applyBorder="1" applyAlignment="1">
      <alignment horizontal="left" vertical="center" wrapText="1" indent="1"/>
    </xf>
    <xf numFmtId="0" fontId="108" fillId="0" borderId="81" xfId="0" applyFont="1" applyBorder="1" applyAlignment="1">
      <alignment horizontal="left" vertical="center" wrapText="1" indent="1"/>
    </xf>
    <xf numFmtId="0" fontId="95" fillId="67" borderId="6" xfId="90" applyFont="1" applyFill="1" applyBorder="1" applyAlignment="1">
      <alignment horizontal="center" vertical="center"/>
    </xf>
    <xf numFmtId="0" fontId="95" fillId="67" borderId="2" xfId="90" applyFont="1" applyFill="1" applyBorder="1" applyAlignment="1">
      <alignment horizontal="center" vertical="center"/>
    </xf>
    <xf numFmtId="0" fontId="95" fillId="0" borderId="11" xfId="90" applyFont="1" applyBorder="1" applyAlignment="1">
      <alignment horizontal="center" vertical="center" wrapText="1"/>
    </xf>
    <xf numFmtId="0" fontId="45" fillId="0" borderId="4" xfId="90" applyBorder="1" applyAlignment="1">
      <alignment horizontal="center" vertical="center" wrapText="1"/>
    </xf>
    <xf numFmtId="0" fontId="91" fillId="2" borderId="6" xfId="90" applyFont="1" applyFill="1" applyBorder="1" applyAlignment="1">
      <alignment horizontal="center" vertical="center"/>
    </xf>
    <xf numFmtId="0" fontId="92" fillId="2" borderId="10" xfId="90" applyFont="1" applyFill="1" applyBorder="1" applyAlignment="1">
      <alignment horizontal="center" vertical="center"/>
    </xf>
    <xf numFmtId="0" fontId="92" fillId="2" borderId="2" xfId="90" applyFont="1" applyFill="1" applyBorder="1" applyAlignment="1">
      <alignment horizontal="center" vertical="center"/>
    </xf>
    <xf numFmtId="0" fontId="95" fillId="0" borderId="6" xfId="90" applyFont="1" applyBorder="1" applyAlignment="1">
      <alignment horizontal="center" vertical="center"/>
    </xf>
    <xf numFmtId="0" fontId="45" fillId="0" borderId="2" xfId="90" applyBorder="1" applyAlignment="1">
      <alignment horizontal="center" vertical="center"/>
    </xf>
    <xf numFmtId="0" fontId="95" fillId="0" borderId="6" xfId="90" applyFont="1" applyBorder="1" applyAlignment="1">
      <alignment horizontal="center" vertical="center" wrapText="1"/>
    </xf>
    <xf numFmtId="0" fontId="45" fillId="0" borderId="2" xfId="90" applyBorder="1" applyAlignment="1">
      <alignment horizontal="center" vertical="center" wrapText="1"/>
    </xf>
    <xf numFmtId="179" fontId="95" fillId="0" borderId="6" xfId="90" applyNumberFormat="1" applyFont="1" applyBorder="1" applyAlignment="1">
      <alignment horizontal="center" vertical="center" wrapText="1"/>
    </xf>
    <xf numFmtId="179" fontId="45" fillId="0" borderId="2" xfId="90" applyNumberFormat="1" applyBorder="1" applyAlignment="1">
      <alignment horizontal="center" vertical="center" wrapText="1"/>
    </xf>
    <xf numFmtId="0" fontId="93" fillId="3" borderId="3" xfId="90" applyFont="1" applyFill="1" applyBorder="1" applyAlignment="1">
      <alignment horizontal="center" vertical="center" wrapText="1"/>
    </xf>
    <xf numFmtId="0" fontId="93" fillId="3" borderId="5" xfId="90" applyFont="1" applyFill="1" applyBorder="1" applyAlignment="1">
      <alignment horizontal="center" vertical="center" wrapText="1"/>
    </xf>
    <xf numFmtId="0" fontId="95" fillId="0" borderId="6" xfId="90" quotePrefix="1" applyFont="1" applyBorder="1" applyAlignment="1">
      <alignment horizontal="left" vertical="top" wrapText="1"/>
    </xf>
    <xf numFmtId="0" fontId="95" fillId="0" borderId="10" xfId="90" quotePrefix="1" applyFont="1" applyBorder="1" applyAlignment="1">
      <alignment horizontal="left" vertical="top" wrapText="1"/>
    </xf>
    <xf numFmtId="0" fontId="95" fillId="0" borderId="2" xfId="90" quotePrefix="1" applyFont="1" applyBorder="1" applyAlignment="1">
      <alignment horizontal="left" vertical="top" wrapText="1"/>
    </xf>
    <xf numFmtId="0" fontId="83" fillId="0" borderId="0" xfId="90" quotePrefix="1" applyFont="1" applyAlignment="1">
      <alignment horizontal="left" vertical="center" wrapText="1"/>
    </xf>
    <xf numFmtId="0" fontId="83" fillId="0" borderId="0" xfId="90" applyFont="1" applyAlignment="1">
      <alignment horizontal="left" vertical="center" wrapText="1"/>
    </xf>
    <xf numFmtId="0" fontId="95" fillId="0" borderId="6" xfId="90" applyFont="1" applyBorder="1" applyAlignment="1">
      <alignment horizontal="left" vertical="top" wrapText="1"/>
    </xf>
    <xf numFmtId="0" fontId="95" fillId="0" borderId="10" xfId="90" applyFont="1" applyBorder="1" applyAlignment="1">
      <alignment horizontal="left" vertical="top" wrapText="1"/>
    </xf>
    <xf numFmtId="0" fontId="95" fillId="0" borderId="2" xfId="90" applyFont="1" applyBorder="1" applyAlignment="1">
      <alignment horizontal="left" vertical="top" wrapText="1"/>
    </xf>
    <xf numFmtId="0" fontId="34" fillId="3" borderId="6" xfId="0" applyFont="1" applyFill="1" applyBorder="1" applyAlignment="1" applyProtection="1">
      <alignment horizontal="left" vertical="center" wrapText="1" shrinkToFit="1"/>
      <protection locked="0"/>
    </xf>
    <xf numFmtId="0" fontId="34" fillId="3" borderId="10" xfId="0" applyFont="1" applyFill="1" applyBorder="1" applyAlignment="1" applyProtection="1">
      <alignment horizontal="left" vertical="center" wrapText="1" shrinkToFit="1"/>
      <protection locked="0"/>
    </xf>
    <xf numFmtId="0" fontId="34" fillId="3" borderId="2" xfId="0" applyFont="1" applyFill="1" applyBorder="1" applyAlignment="1" applyProtection="1">
      <alignment horizontal="left" vertical="center" wrapText="1" shrinkToFit="1"/>
      <protection locked="0"/>
    </xf>
  </cellXfs>
  <cellStyles count="93">
    <cellStyle name="20% - 강조색1 2" xfId="4"/>
    <cellStyle name="20% - 강조색1 3" xfId="5"/>
    <cellStyle name="20% - 강조색2 2" xfId="6"/>
    <cellStyle name="20% - 강조색2 3" xfId="7"/>
    <cellStyle name="20% - 강조색3 2" xfId="8"/>
    <cellStyle name="20% - 강조색3 3" xfId="9"/>
    <cellStyle name="20% - 강조색4 2" xfId="10"/>
    <cellStyle name="20% - 강조색4 3" xfId="11"/>
    <cellStyle name="20% - 강조색5 2" xfId="12"/>
    <cellStyle name="20% - 강조색5 3" xfId="13"/>
    <cellStyle name="20% - 강조색6 2" xfId="14"/>
    <cellStyle name="20% - 강조색6 3" xfId="15"/>
    <cellStyle name="40% - 강조색1 2" xfId="16"/>
    <cellStyle name="40% - 강조색1 3" xfId="17"/>
    <cellStyle name="40% - 강조색2 2" xfId="18"/>
    <cellStyle name="40% - 강조색2 3" xfId="19"/>
    <cellStyle name="40% - 강조색3 2" xfId="20"/>
    <cellStyle name="40% - 강조색3 3" xfId="21"/>
    <cellStyle name="40% - 강조색4 2" xfId="22"/>
    <cellStyle name="40% - 강조색4 3" xfId="23"/>
    <cellStyle name="40% - 강조색5 2" xfId="24"/>
    <cellStyle name="40% - 강조색5 3" xfId="25"/>
    <cellStyle name="40% - 강조색6 2" xfId="26"/>
    <cellStyle name="40% - 강조색6 3" xfId="27"/>
    <cellStyle name="60% - 강조색1 2" xfId="28"/>
    <cellStyle name="60% - 강조색1 3" xfId="29"/>
    <cellStyle name="60% - 강조색2 2" xfId="30"/>
    <cellStyle name="60% - 강조색2 3" xfId="31"/>
    <cellStyle name="60% - 강조색3 2" xfId="32"/>
    <cellStyle name="60% - 강조색3 3" xfId="33"/>
    <cellStyle name="60% - 강조색4 2" xfId="34"/>
    <cellStyle name="60% - 강조색4 3" xfId="35"/>
    <cellStyle name="60% - 강조색5 2" xfId="36"/>
    <cellStyle name="60% - 강조색5 3" xfId="37"/>
    <cellStyle name="60% - 강조색6 2" xfId="38"/>
    <cellStyle name="60% - 강조색6 3" xfId="39"/>
    <cellStyle name="강조색1 2" xfId="40"/>
    <cellStyle name="강조색1 3" xfId="41"/>
    <cellStyle name="강조색2 2" xfId="42"/>
    <cellStyle name="강조색2 3" xfId="43"/>
    <cellStyle name="강조색3 2" xfId="44"/>
    <cellStyle name="강조색3 3" xfId="45"/>
    <cellStyle name="강조색4 2" xfId="46"/>
    <cellStyle name="강조색4 3" xfId="47"/>
    <cellStyle name="강조색5 2" xfId="48"/>
    <cellStyle name="강조색5 3" xfId="49"/>
    <cellStyle name="강조색6 2" xfId="50"/>
    <cellStyle name="강조색6 3" xfId="51"/>
    <cellStyle name="경고문 2" xfId="52"/>
    <cellStyle name="경고문 3" xfId="53"/>
    <cellStyle name="계산 2" xfId="54"/>
    <cellStyle name="계산 3" xfId="55"/>
    <cellStyle name="나쁨 2" xfId="56"/>
    <cellStyle name="나쁨 3" xfId="57"/>
    <cellStyle name="메모 2" xfId="58"/>
    <cellStyle name="메모 3" xfId="59"/>
    <cellStyle name="백분율" xfId="2" builtinId="5"/>
    <cellStyle name="백분율 2" xfId="60"/>
    <cellStyle name="보통 2" xfId="61"/>
    <cellStyle name="보통 3" xfId="62"/>
    <cellStyle name="설명 텍스트 2" xfId="63"/>
    <cellStyle name="설명 텍스트 3" xfId="64"/>
    <cellStyle name="셀 확인 2" xfId="65"/>
    <cellStyle name="셀 확인 3" xfId="66"/>
    <cellStyle name="쉼표 [0]" xfId="1" builtinId="6"/>
    <cellStyle name="쉼표 [0] 2" xfId="67"/>
    <cellStyle name="쉼표 [0] 2 2" xfId="92"/>
    <cellStyle name="쉼표 [0] 3" xfId="91"/>
    <cellStyle name="연결된 셀 2" xfId="68"/>
    <cellStyle name="연결된 셀 3" xfId="69"/>
    <cellStyle name="요약 2" xfId="70"/>
    <cellStyle name="요약 3" xfId="71"/>
    <cellStyle name="입력 2" xfId="72"/>
    <cellStyle name="입력 3" xfId="73"/>
    <cellStyle name="제목 1 2" xfId="74"/>
    <cellStyle name="제목 1 3" xfId="75"/>
    <cellStyle name="제목 2 2" xfId="76"/>
    <cellStyle name="제목 2 3" xfId="77"/>
    <cellStyle name="제목 3 2" xfId="78"/>
    <cellStyle name="제목 3 3" xfId="79"/>
    <cellStyle name="제목 4 2" xfId="80"/>
    <cellStyle name="제목 4 3" xfId="81"/>
    <cellStyle name="제목 5" xfId="82"/>
    <cellStyle name="제목 6" xfId="83"/>
    <cellStyle name="좋음 2" xfId="84"/>
    <cellStyle name="좋음 3" xfId="85"/>
    <cellStyle name="출력 2" xfId="86"/>
    <cellStyle name="출력 3" xfId="87"/>
    <cellStyle name="표준" xfId="0" builtinId="0"/>
    <cellStyle name="표준 2" xfId="88"/>
    <cellStyle name="표준 3" xfId="89"/>
    <cellStyle name="표준 4" xfId="90"/>
    <cellStyle name="하이퍼링크" xfId="3" builtinId="8"/>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2"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2</xdr:row>
      <xdr:rowOff>138424</xdr:rowOff>
    </xdr:from>
    <xdr:to>
      <xdr:col>27</xdr:col>
      <xdr:colOff>457377</xdr:colOff>
      <xdr:row>28</xdr:row>
      <xdr:rowOff>0</xdr:rowOff>
    </xdr:to>
    <xdr:pic>
      <xdr:nvPicPr>
        <xdr:cNvPr id="2" name="그림 1"/>
        <xdr:cNvPicPr>
          <a:picLocks noChangeAspect="1"/>
        </xdr:cNvPicPr>
      </xdr:nvPicPr>
      <xdr:blipFill>
        <a:blip xmlns:r="http://schemas.openxmlformats.org/officeDocument/2006/relationships" r:embed="rId1"/>
        <a:stretch>
          <a:fillRect/>
        </a:stretch>
      </xdr:blipFill>
      <xdr:spPr>
        <a:xfrm>
          <a:off x="9772650" y="643249"/>
          <a:ext cx="7667802" cy="4357376"/>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37"/>
  <sheetViews>
    <sheetView showGridLines="0" workbookViewId="0">
      <selection activeCell="F26" sqref="F26"/>
    </sheetView>
  </sheetViews>
  <sheetFormatPr defaultColWidth="9" defaultRowHeight="16.5"/>
  <cols>
    <col min="1" max="1" width="9" style="273"/>
    <col min="2" max="2" width="3.25" style="273" customWidth="1"/>
    <col min="3" max="3" width="17.375" style="273" bestFit="1" customWidth="1"/>
    <col min="4" max="4" width="36.875" style="273" customWidth="1"/>
    <col min="5" max="5" width="3" style="273" customWidth="1"/>
    <col min="6" max="6" width="13.875" style="273" bestFit="1" customWidth="1"/>
    <col min="7" max="7" width="32.75" style="273" customWidth="1"/>
    <col min="8" max="8" width="1.375" style="273" customWidth="1"/>
    <col min="9" max="9" width="41" style="273" customWidth="1"/>
    <col min="10" max="16384" width="9" style="273"/>
  </cols>
  <sheetData>
    <row r="1" spans="1:9">
      <c r="A1"/>
      <c r="B1"/>
      <c r="C1"/>
      <c r="D1"/>
      <c r="E1"/>
      <c r="F1"/>
      <c r="G1"/>
      <c r="H1"/>
      <c r="I1"/>
    </row>
    <row r="2" spans="1:9">
      <c r="A2" s="100" t="s">
        <v>5248</v>
      </c>
      <c r="B2" s="100"/>
      <c r="C2" s="100"/>
      <c r="D2" s="100"/>
      <c r="E2" s="100"/>
      <c r="F2" s="100"/>
      <c r="G2" s="100"/>
      <c r="H2" s="100"/>
      <c r="I2" s="100"/>
    </row>
    <row r="3" spans="1:9">
      <c r="A3" s="100"/>
      <c r="B3" s="100" t="s">
        <v>5249</v>
      </c>
      <c r="C3" s="100"/>
      <c r="D3" s="100"/>
      <c r="E3" s="100"/>
      <c r="F3" s="100"/>
      <c r="G3" s="100"/>
      <c r="H3" s="100"/>
      <c r="I3" s="100"/>
    </row>
    <row r="4" spans="1:9">
      <c r="A4" s="100"/>
      <c r="B4" s="100" t="s">
        <v>5250</v>
      </c>
      <c r="C4" s="100"/>
      <c r="D4" s="100"/>
      <c r="E4" s="100"/>
      <c r="F4" s="100"/>
      <c r="G4" s="100"/>
      <c r="H4" s="100"/>
      <c r="I4" s="100"/>
    </row>
    <row r="5" spans="1:9">
      <c r="A5" s="100"/>
      <c r="B5" s="100"/>
      <c r="C5" s="100"/>
      <c r="D5" s="100"/>
      <c r="E5" s="100"/>
      <c r="F5" s="100"/>
      <c r="G5" s="100"/>
      <c r="H5" s="100"/>
      <c r="I5" s="100"/>
    </row>
    <row r="6" spans="1:9">
      <c r="A6" s="100"/>
      <c r="B6" s="100"/>
      <c r="C6" s="100"/>
      <c r="D6" s="100"/>
      <c r="E6" s="100"/>
      <c r="F6" s="100"/>
      <c r="G6" s="100"/>
      <c r="H6" s="100"/>
      <c r="I6" s="100"/>
    </row>
    <row r="7" spans="1:9">
      <c r="A7" s="100" t="s">
        <v>5247</v>
      </c>
      <c r="B7" s="100"/>
      <c r="C7" s="100"/>
      <c r="D7" s="100"/>
      <c r="E7" s="100"/>
      <c r="F7" s="100"/>
      <c r="G7" s="100"/>
      <c r="H7" s="100"/>
      <c r="I7" s="100"/>
    </row>
    <row r="8" spans="1:9">
      <c r="A8" s="100"/>
      <c r="B8" s="100" t="s">
        <v>5238</v>
      </c>
      <c r="C8" s="100"/>
      <c r="D8" s="100"/>
      <c r="E8" s="100"/>
      <c r="F8" s="100"/>
      <c r="G8" s="100"/>
      <c r="H8" s="100"/>
      <c r="I8" s="100"/>
    </row>
    <row r="9" spans="1:9">
      <c r="A9" s="100"/>
      <c r="B9" s="100" t="s">
        <v>5239</v>
      </c>
      <c r="C9" s="100"/>
      <c r="D9" s="100"/>
      <c r="E9" s="100"/>
      <c r="F9" s="100"/>
      <c r="G9" s="100"/>
      <c r="H9" s="100"/>
      <c r="I9" s="100"/>
    </row>
    <row r="10" spans="1:9">
      <c r="A10" s="100"/>
      <c r="B10" s="100" t="s">
        <v>5240</v>
      </c>
      <c r="C10" s="100"/>
      <c r="D10" s="100"/>
      <c r="E10" s="100"/>
      <c r="F10" s="100"/>
      <c r="G10" s="100"/>
      <c r="H10" s="100"/>
      <c r="I10" s="100"/>
    </row>
    <row r="11" spans="1:9">
      <c r="A11" s="100"/>
      <c r="B11" s="100" t="s">
        <v>5241</v>
      </c>
      <c r="C11" s="100"/>
      <c r="D11" s="100"/>
      <c r="E11" s="100"/>
      <c r="F11" s="100"/>
      <c r="G11" s="100"/>
      <c r="H11" s="100"/>
      <c r="I11" s="100"/>
    </row>
    <row r="12" spans="1:9">
      <c r="A12" s="100"/>
      <c r="B12" s="100"/>
      <c r="C12" s="100"/>
      <c r="D12" s="100"/>
      <c r="E12" s="100"/>
      <c r="F12" s="100"/>
      <c r="G12" s="100"/>
      <c r="H12" s="100"/>
      <c r="I12" s="100"/>
    </row>
    <row r="13" spans="1:9">
      <c r="A13" s="100" t="s">
        <v>5185</v>
      </c>
      <c r="B13" s="100"/>
      <c r="C13" s="100"/>
      <c r="D13" s="100"/>
      <c r="E13" s="100"/>
      <c r="F13" s="100"/>
      <c r="G13" s="100"/>
      <c r="H13" s="100"/>
      <c r="I13" s="100"/>
    </row>
    <row r="14" spans="1:9">
      <c r="A14"/>
      <c r="B14" s="346" t="s">
        <v>5228</v>
      </c>
      <c r="C14" s="346"/>
      <c r="D14" s="346"/>
      <c r="E14" s="346"/>
      <c r="F14" s="346"/>
      <c r="G14" s="346"/>
      <c r="H14"/>
      <c r="I14"/>
    </row>
    <row r="15" spans="1:9">
      <c r="A15"/>
      <c r="B15" s="346" t="s">
        <v>5229</v>
      </c>
      <c r="C15" s="346"/>
      <c r="D15" s="346"/>
      <c r="E15" s="346"/>
      <c r="F15" s="346"/>
      <c r="G15" s="346"/>
      <c r="H15"/>
      <c r="I15"/>
    </row>
    <row r="16" spans="1:9">
      <c r="A16"/>
      <c r="B16"/>
      <c r="C16"/>
      <c r="D16"/>
      <c r="E16"/>
      <c r="F16"/>
      <c r="G16"/>
      <c r="H16"/>
      <c r="I16"/>
    </row>
    <row r="17" spans="1:9">
      <c r="A17" t="s">
        <v>5187</v>
      </c>
      <c r="B17"/>
      <c r="C17"/>
      <c r="D17"/>
      <c r="E17"/>
      <c r="F17"/>
      <c r="G17"/>
      <c r="H17"/>
      <c r="I17"/>
    </row>
    <row r="18" spans="1:9">
      <c r="A18"/>
      <c r="B18"/>
      <c r="C18" s="202" t="s">
        <v>5192</v>
      </c>
      <c r="D18" s="104"/>
      <c r="E18"/>
      <c r="F18" s="104" t="s">
        <v>5193</v>
      </c>
      <c r="G18" s="104"/>
      <c r="H18"/>
      <c r="I18" s="104" t="s">
        <v>5186</v>
      </c>
    </row>
    <row r="19" spans="1:9">
      <c r="A19"/>
      <c r="B19" s="157" t="s">
        <v>3739</v>
      </c>
      <c r="C19" s="158" t="s">
        <v>5151</v>
      </c>
      <c r="D19" s="198"/>
      <c r="E19"/>
      <c r="F19" s="148" t="s">
        <v>3766</v>
      </c>
      <c r="G19" s="198" t="s">
        <v>5101</v>
      </c>
      <c r="H19"/>
      <c r="I19" s="198"/>
    </row>
    <row r="20" spans="1:9" ht="48">
      <c r="A20"/>
      <c r="B20" s="157" t="s">
        <v>3748</v>
      </c>
      <c r="C20" s="160" t="s">
        <v>5152</v>
      </c>
      <c r="D20" s="198"/>
      <c r="E20"/>
      <c r="F20" s="148" t="s">
        <v>5102</v>
      </c>
      <c r="G20" s="203" t="s">
        <v>5194</v>
      </c>
      <c r="H20"/>
      <c r="I20" s="198"/>
    </row>
    <row r="21" spans="1:9" ht="36">
      <c r="A21"/>
      <c r="B21" s="157" t="s">
        <v>5105</v>
      </c>
      <c r="C21" s="161" t="s">
        <v>53</v>
      </c>
      <c r="D21" s="199" t="s">
        <v>5124</v>
      </c>
      <c r="E21"/>
      <c r="F21" s="148" t="s">
        <v>53</v>
      </c>
      <c r="G21" s="198" t="s">
        <v>5100</v>
      </c>
      <c r="H21"/>
      <c r="I21" s="198" t="s">
        <v>5189</v>
      </c>
    </row>
    <row r="22" spans="1:9" ht="24">
      <c r="A22"/>
      <c r="B22" s="157" t="s">
        <v>3751</v>
      </c>
      <c r="C22" s="158" t="s">
        <v>3761</v>
      </c>
      <c r="D22" s="198" t="s">
        <v>5125</v>
      </c>
      <c r="E22"/>
      <c r="F22" s="148" t="s">
        <v>3761</v>
      </c>
      <c r="G22" s="198" t="s">
        <v>5092</v>
      </c>
      <c r="H22"/>
      <c r="I22" s="198"/>
    </row>
    <row r="23" spans="1:9">
      <c r="A23"/>
      <c r="B23" s="157" t="s">
        <v>5108</v>
      </c>
      <c r="C23" s="163" t="s">
        <v>5084</v>
      </c>
      <c r="D23" s="198"/>
      <c r="E23"/>
      <c r="F23" s="149" t="s">
        <v>54</v>
      </c>
      <c r="G23" s="200" t="s">
        <v>5107</v>
      </c>
      <c r="H23"/>
      <c r="I23" s="198"/>
    </row>
    <row r="24" spans="1:9">
      <c r="A24"/>
      <c r="B24" s="157" t="s">
        <v>5109</v>
      </c>
      <c r="C24" s="163" t="s">
        <v>5081</v>
      </c>
      <c r="D24" s="198" t="s">
        <v>5126</v>
      </c>
      <c r="E24"/>
      <c r="F24" s="149" t="s">
        <v>5081</v>
      </c>
      <c r="G24" s="201" t="s">
        <v>5122</v>
      </c>
      <c r="H24"/>
      <c r="I24" s="198"/>
    </row>
    <row r="25" spans="1:9" ht="36">
      <c r="A25"/>
      <c r="B25" s="157" t="s">
        <v>5110</v>
      </c>
      <c r="C25" s="163" t="s">
        <v>104</v>
      </c>
      <c r="D25" s="198" t="s">
        <v>5099</v>
      </c>
      <c r="E25"/>
      <c r="F25" s="149" t="s">
        <v>104</v>
      </c>
      <c r="G25" s="201" t="s">
        <v>5123</v>
      </c>
      <c r="H25"/>
      <c r="I25" s="198" t="s">
        <v>5190</v>
      </c>
    </row>
    <row r="26" spans="1:9">
      <c r="A26"/>
      <c r="B26" s="157" t="s">
        <v>5111</v>
      </c>
      <c r="C26" s="163" t="s">
        <v>55</v>
      </c>
      <c r="D26" s="198"/>
      <c r="E26"/>
      <c r="F26" s="148" t="s">
        <v>55</v>
      </c>
      <c r="G26" s="198" t="s">
        <v>5101</v>
      </c>
      <c r="H26"/>
      <c r="I26" s="198"/>
    </row>
    <row r="27" spans="1:9">
      <c r="A27"/>
      <c r="B27" s="157" t="s">
        <v>5112</v>
      </c>
      <c r="C27" s="163" t="s">
        <v>5087</v>
      </c>
      <c r="D27" s="198" t="s">
        <v>5098</v>
      </c>
      <c r="E27"/>
      <c r="F27" s="148" t="s">
        <v>56</v>
      </c>
      <c r="G27" s="198" t="s">
        <v>5101</v>
      </c>
      <c r="H27"/>
      <c r="I27" s="198"/>
    </row>
    <row r="28" spans="1:9">
      <c r="A28"/>
      <c r="B28" s="157" t="s">
        <v>5113</v>
      </c>
      <c r="C28" s="163" t="s">
        <v>57</v>
      </c>
      <c r="D28" s="198"/>
      <c r="E28"/>
      <c r="F28" s="148" t="s">
        <v>57</v>
      </c>
      <c r="G28" s="198" t="s">
        <v>5101</v>
      </c>
      <c r="H28"/>
      <c r="I28" s="198"/>
    </row>
    <row r="29" spans="1:9">
      <c r="A29"/>
      <c r="B29" s="157" t="s">
        <v>5114</v>
      </c>
      <c r="C29" s="163" t="s">
        <v>5128</v>
      </c>
      <c r="D29" s="198" t="s">
        <v>5129</v>
      </c>
      <c r="E29"/>
      <c r="F29" s="148" t="s">
        <v>58</v>
      </c>
      <c r="G29" s="198" t="s">
        <v>5101</v>
      </c>
      <c r="H29"/>
      <c r="I29" s="198"/>
    </row>
    <row r="30" spans="1:9">
      <c r="A30"/>
      <c r="B30" s="157" t="s">
        <v>5115</v>
      </c>
      <c r="C30" s="163" t="s">
        <v>5089</v>
      </c>
      <c r="D30" s="198"/>
      <c r="E30"/>
      <c r="F30" s="148" t="s">
        <v>59</v>
      </c>
      <c r="G30" s="198" t="s">
        <v>5101</v>
      </c>
      <c r="H30"/>
      <c r="I30" s="198"/>
    </row>
    <row r="31" spans="1:9">
      <c r="A31"/>
      <c r="B31" s="157" t="s">
        <v>5116</v>
      </c>
      <c r="C31" s="163" t="s">
        <v>5097</v>
      </c>
      <c r="D31" s="198" t="s">
        <v>5096</v>
      </c>
      <c r="E31"/>
      <c r="F31" s="148" t="s">
        <v>3762</v>
      </c>
      <c r="G31" s="198" t="s">
        <v>5093</v>
      </c>
      <c r="H31"/>
      <c r="I31" s="198"/>
    </row>
    <row r="32" spans="1:9">
      <c r="A32"/>
      <c r="B32" s="157" t="s">
        <v>5117</v>
      </c>
      <c r="C32" s="163" t="s">
        <v>60</v>
      </c>
      <c r="D32" s="198" t="s">
        <v>5127</v>
      </c>
      <c r="E32"/>
      <c r="F32" s="149" t="s">
        <v>60</v>
      </c>
      <c r="G32" s="200" t="s">
        <v>5137</v>
      </c>
      <c r="H32"/>
      <c r="I32" s="198"/>
    </row>
    <row r="33" spans="1:9">
      <c r="A33"/>
      <c r="B33" s="157" t="s">
        <v>5118</v>
      </c>
      <c r="C33" s="158" t="s">
        <v>3763</v>
      </c>
      <c r="D33" s="198" t="s">
        <v>5147</v>
      </c>
      <c r="E33"/>
      <c r="F33" s="148" t="s">
        <v>3763</v>
      </c>
      <c r="G33" s="198" t="s">
        <v>5094</v>
      </c>
      <c r="H33"/>
      <c r="I33" s="198"/>
    </row>
    <row r="34" spans="1:9" ht="36">
      <c r="A34"/>
      <c r="B34" s="157" t="s">
        <v>5119</v>
      </c>
      <c r="C34" s="163" t="s">
        <v>5146</v>
      </c>
      <c r="D34" s="198" t="s">
        <v>5130</v>
      </c>
      <c r="E34"/>
      <c r="F34" s="148" t="s">
        <v>61</v>
      </c>
      <c r="G34" s="198" t="s">
        <v>5148</v>
      </c>
      <c r="H34"/>
      <c r="I34" s="198" t="s">
        <v>5191</v>
      </c>
    </row>
    <row r="35" spans="1:9" ht="24">
      <c r="A35"/>
      <c r="B35" s="164" t="s">
        <v>5120</v>
      </c>
      <c r="C35" s="165" t="s">
        <v>3764</v>
      </c>
      <c r="D35" s="198" t="s">
        <v>5131</v>
      </c>
      <c r="E35"/>
      <c r="F35" s="148" t="s">
        <v>3764</v>
      </c>
      <c r="G35" s="198" t="s">
        <v>5095</v>
      </c>
      <c r="H35"/>
      <c r="I35" s="198"/>
    </row>
    <row r="36" spans="1:9" ht="48">
      <c r="A36"/>
      <c r="B36" s="157" t="s">
        <v>5121</v>
      </c>
      <c r="C36" s="166" t="s">
        <v>62</v>
      </c>
      <c r="D36" s="198" t="s">
        <v>5132</v>
      </c>
      <c r="E36"/>
      <c r="F36" s="149" t="s">
        <v>62</v>
      </c>
      <c r="G36" s="200" t="s">
        <v>5138</v>
      </c>
      <c r="H36"/>
      <c r="I36" s="198" t="s">
        <v>5188</v>
      </c>
    </row>
    <row r="37" spans="1:9">
      <c r="A37"/>
      <c r="B37"/>
      <c r="C37"/>
      <c r="D37"/>
      <c r="E37"/>
      <c r="F37"/>
      <c r="G37"/>
      <c r="H37"/>
      <c r="I37"/>
    </row>
  </sheetData>
  <phoneticPr fontId="3" type="noConversion"/>
  <pageMargins left="0.7" right="0.7" top="0.75" bottom="0.75" header="0.3" footer="0.3"/>
  <pageSetup paperSize="9" scale="6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pageSetUpPr fitToPage="1"/>
  </sheetPr>
  <dimension ref="A1:J22"/>
  <sheetViews>
    <sheetView zoomScaleNormal="100" workbookViewId="0">
      <selection activeCell="I12" sqref="I12"/>
    </sheetView>
  </sheetViews>
  <sheetFormatPr defaultColWidth="9" defaultRowHeight="16.5"/>
  <cols>
    <col min="1" max="1" width="12" style="57" customWidth="1"/>
    <col min="2" max="2" width="20.75" style="57" bestFit="1" customWidth="1"/>
    <col min="3" max="3" width="33.75" style="57" customWidth="1"/>
    <col min="4" max="4" width="15.5" style="57" customWidth="1"/>
    <col min="5" max="5" width="35.625" style="57" customWidth="1"/>
    <col min="6" max="8" width="9" style="57"/>
    <col min="9" max="9" width="15.625" style="57" bestFit="1" customWidth="1"/>
    <col min="10" max="16384" width="9" style="57"/>
  </cols>
  <sheetData>
    <row r="1" spans="1:10">
      <c r="A1" s="221"/>
      <c r="B1" s="221"/>
      <c r="C1" s="221"/>
      <c r="D1" s="221"/>
      <c r="E1" s="221"/>
      <c r="F1" s="221"/>
      <c r="G1" s="221"/>
      <c r="H1" s="221"/>
    </row>
    <row r="2" spans="1:10">
      <c r="A2" s="221"/>
      <c r="B2" s="450" t="s">
        <v>5343</v>
      </c>
      <c r="C2"/>
      <c r="D2"/>
      <c r="E2"/>
      <c r="F2" s="221"/>
      <c r="G2" s="221"/>
      <c r="H2" s="221"/>
    </row>
    <row r="3" spans="1:10" ht="17.25" thickBot="1">
      <c r="A3" s="221"/>
      <c r="B3" s="472" t="s">
        <v>5344</v>
      </c>
      <c r="C3" s="473"/>
      <c r="D3" s="473"/>
      <c r="E3" s="473"/>
      <c r="F3" s="221"/>
      <c r="G3" s="221"/>
      <c r="H3" s="221"/>
    </row>
    <row r="4" spans="1:10" ht="30.75" customHeight="1" thickBot="1">
      <c r="A4" s="221"/>
      <c r="B4" s="451" t="s">
        <v>5325</v>
      </c>
      <c r="C4" s="452" t="s">
        <v>6713</v>
      </c>
      <c r="D4" s="451" t="s">
        <v>5357</v>
      </c>
      <c r="E4" s="452">
        <v>2118751959</v>
      </c>
      <c r="F4" s="221"/>
      <c r="G4" s="221"/>
      <c r="H4" s="221"/>
    </row>
    <row r="5" spans="1:10" ht="43.5" customHeight="1" thickBot="1">
      <c r="A5" s="221"/>
      <c r="B5" s="451" t="s">
        <v>107</v>
      </c>
      <c r="C5" s="452">
        <v>1101113038951</v>
      </c>
      <c r="D5" s="451" t="s">
        <v>5344</v>
      </c>
      <c r="E5" s="452" t="s">
        <v>6714</v>
      </c>
      <c r="F5" s="221"/>
      <c r="G5" s="221"/>
      <c r="H5" s="221"/>
    </row>
    <row r="6" spans="1:10" ht="29.25" customHeight="1" thickBot="1">
      <c r="A6" s="221"/>
      <c r="B6" s="451" t="s">
        <v>106</v>
      </c>
      <c r="C6" s="453" t="s">
        <v>6715</v>
      </c>
      <c r="D6" s="451" t="s">
        <v>5345</v>
      </c>
      <c r="E6" s="455"/>
      <c r="F6" s="221"/>
      <c r="G6" s="221"/>
      <c r="H6" s="221"/>
    </row>
    <row r="7" spans="1:10" ht="30.75" customHeight="1" thickBot="1">
      <c r="A7" s="221"/>
      <c r="B7" s="451" t="s">
        <v>5346</v>
      </c>
      <c r="C7" s="452" t="s">
        <v>6716</v>
      </c>
      <c r="D7" s="451" t="s">
        <v>5347</v>
      </c>
      <c r="E7" s="462">
        <v>38166</v>
      </c>
      <c r="F7" s="221"/>
      <c r="G7" s="221"/>
      <c r="H7" s="221"/>
      <c r="I7" s="273"/>
      <c r="J7" s="273"/>
    </row>
    <row r="8" spans="1:10" ht="34.5" customHeight="1" thickBot="1">
      <c r="A8" s="221"/>
      <c r="B8" s="451" t="s">
        <v>5348</v>
      </c>
      <c r="C8" s="452" t="s">
        <v>6717</v>
      </c>
      <c r="D8" s="451" t="s">
        <v>5349</v>
      </c>
      <c r="E8" s="452" t="s">
        <v>6717</v>
      </c>
      <c r="F8" s="273"/>
      <c r="G8" s="221"/>
      <c r="H8" s="221"/>
      <c r="I8" s="273"/>
      <c r="J8" s="273"/>
    </row>
    <row r="9" spans="1:10" ht="28.5" customHeight="1" thickBot="1">
      <c r="A9" s="221"/>
      <c r="B9" s="451" t="s">
        <v>5350</v>
      </c>
      <c r="C9" s="453">
        <v>174</v>
      </c>
      <c r="D9" s="453"/>
      <c r="E9" s="453"/>
      <c r="F9" s="221"/>
      <c r="G9" s="221"/>
      <c r="H9" s="221"/>
      <c r="I9" s="273"/>
      <c r="J9" s="273"/>
    </row>
    <row r="10" spans="1:10" ht="17.25" thickBot="1">
      <c r="A10" s="221"/>
      <c r="B10" s="451" t="s">
        <v>5351</v>
      </c>
      <c r="C10" s="466" t="s">
        <v>6718</v>
      </c>
      <c r="D10" s="467"/>
      <c r="E10" s="468"/>
      <c r="F10" s="221"/>
      <c r="G10" s="221"/>
      <c r="H10" s="221"/>
    </row>
    <row r="11" spans="1:10" ht="28.5" customHeight="1" thickBot="1">
      <c r="A11" s="221"/>
      <c r="B11" s="451" t="s">
        <v>5353</v>
      </c>
      <c r="C11" s="474" t="s">
        <v>6719</v>
      </c>
      <c r="D11" s="475"/>
      <c r="E11" s="476"/>
      <c r="F11" s="221"/>
      <c r="G11" s="221"/>
      <c r="H11" s="221"/>
    </row>
    <row r="12" spans="1:10" ht="17.25" customHeight="1" thickBot="1">
      <c r="A12" s="221"/>
      <c r="B12" s="451" t="s">
        <v>5352</v>
      </c>
      <c r="C12" s="466" t="s">
        <v>6720</v>
      </c>
      <c r="D12" s="467"/>
      <c r="E12" s="468"/>
      <c r="F12" s="221"/>
      <c r="G12" s="221"/>
      <c r="H12" s="221"/>
    </row>
    <row r="13" spans="1:10" ht="17.25" customHeight="1" thickBot="1">
      <c r="A13" s="221"/>
      <c r="B13" s="451" t="s">
        <v>108</v>
      </c>
      <c r="C13" s="466" t="s">
        <v>6721</v>
      </c>
      <c r="D13" s="467"/>
      <c r="E13" s="468"/>
      <c r="F13" s="221"/>
      <c r="G13" s="221"/>
      <c r="H13" s="221"/>
    </row>
    <row r="14" spans="1:10">
      <c r="A14" s="221"/>
      <c r="B14" s="477" t="s">
        <v>109</v>
      </c>
      <c r="C14" s="469" t="s">
        <v>5358</v>
      </c>
      <c r="D14" s="470"/>
      <c r="E14" s="471"/>
      <c r="F14" s="221"/>
      <c r="G14" s="221"/>
      <c r="H14" s="221"/>
    </row>
    <row r="15" spans="1:10" ht="28.5" customHeight="1" thickBot="1">
      <c r="A15" s="221"/>
      <c r="B15" s="478"/>
      <c r="C15" s="479" t="s">
        <v>6722</v>
      </c>
      <c r="D15" s="480"/>
      <c r="E15" s="481"/>
      <c r="F15" s="221"/>
      <c r="G15" s="221"/>
      <c r="H15" s="221"/>
    </row>
    <row r="16" spans="1:10" ht="17.25" customHeight="1"/>
    <row r="17" spans="1:8">
      <c r="B17" s="78" t="s">
        <v>22</v>
      </c>
      <c r="C17" s="78" t="s">
        <v>23</v>
      </c>
      <c r="D17" s="78" t="s">
        <v>105</v>
      </c>
      <c r="E17" s="273"/>
    </row>
    <row r="18" spans="1:8">
      <c r="A18" s="221"/>
      <c r="B18" s="219" t="str">
        <f>"10"&amp;MID(C11,2,6)&amp;"00"</f>
        <v>10J5822200</v>
      </c>
      <c r="C18" s="220" t="str">
        <f>VLOOKUP(B18,참고_산업등급!A:B,2,0)</f>
        <v>응용 소프트웨어 개발 및 공급업</v>
      </c>
      <c r="D18" s="383" t="str">
        <f>VLOOKUP(B18,참고_산업등급!A:C,3,0)</f>
        <v>B</v>
      </c>
      <c r="E18" s="273"/>
      <c r="F18" s="78" t="s">
        <v>24</v>
      </c>
      <c r="G18" s="78" t="s">
        <v>25</v>
      </c>
      <c r="H18" s="78" t="s">
        <v>26</v>
      </c>
    </row>
    <row r="19" spans="1:8">
      <c r="A19" s="221"/>
      <c r="B19" s="273"/>
      <c r="C19" s="273"/>
      <c r="D19" s="273"/>
      <c r="E19" s="273"/>
      <c r="F19" s="12">
        <f>VLOOKUP(B18,참고_산업등급!A:E,5,0)</f>
        <v>144426</v>
      </c>
      <c r="G19" s="11">
        <f>VLOOKUP(B18,참고_산업등급!A:F,6,0)</f>
        <v>5046</v>
      </c>
      <c r="H19" s="13">
        <f>VLOOKUP(B18,참고_산업등급!A:G,7,0)</f>
        <v>3.4938307506958581E-2</v>
      </c>
    </row>
    <row r="20" spans="1:8">
      <c r="A20" s="221"/>
      <c r="B20" s="273"/>
      <c r="C20" s="273"/>
      <c r="D20" s="273"/>
      <c r="E20" s="273"/>
      <c r="F20" s="221"/>
      <c r="G20" s="221"/>
    </row>
    <row r="21" spans="1:8">
      <c r="A21" s="221"/>
      <c r="B21" s="273"/>
      <c r="C21" s="273"/>
      <c r="D21" s="273"/>
      <c r="E21" s="273"/>
      <c r="F21" s="221"/>
      <c r="G21" s="221"/>
    </row>
    <row r="22" spans="1:8">
      <c r="A22" s="221"/>
      <c r="F22" s="221"/>
      <c r="G22" s="221"/>
    </row>
  </sheetData>
  <mergeCells count="8">
    <mergeCell ref="C13:E13"/>
    <mergeCell ref="C14:E14"/>
    <mergeCell ref="B3:E3"/>
    <mergeCell ref="C10:E10"/>
    <mergeCell ref="C11:E11"/>
    <mergeCell ref="C12:E12"/>
    <mergeCell ref="B14:B15"/>
    <mergeCell ref="C15:E15"/>
  </mergeCells>
  <phoneticPr fontId="3" type="noConversion"/>
  <pageMargins left="0.7" right="0.7" top="0.75" bottom="0.75" header="0.3" footer="0.3"/>
  <pageSetup paperSize="9" scale="98"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pageSetUpPr fitToPage="1"/>
  </sheetPr>
  <dimension ref="A1:R34"/>
  <sheetViews>
    <sheetView zoomScaleNormal="100" workbookViewId="0">
      <selection activeCell="Q34" sqref="Q34"/>
    </sheetView>
  </sheetViews>
  <sheetFormatPr defaultColWidth="9" defaultRowHeight="16.5"/>
  <cols>
    <col min="1" max="2" width="4" style="57" customWidth="1"/>
    <col min="3" max="3" width="16.75" style="57" customWidth="1"/>
    <col min="4" max="4" width="9.125" style="57" customWidth="1"/>
    <col min="5" max="5" width="6.625" style="57" customWidth="1"/>
    <col min="6" max="6" width="7" style="57" customWidth="1"/>
    <col min="7" max="7" width="2" style="57" customWidth="1"/>
    <col min="8" max="13" width="1.125" style="57" customWidth="1"/>
    <col min="14" max="14" width="16.875" style="57" customWidth="1"/>
    <col min="15" max="15" width="8.25" style="57" customWidth="1"/>
    <col min="16" max="16" width="1.625" style="57" customWidth="1"/>
    <col min="17" max="17" width="4.875" style="57" bestFit="1" customWidth="1"/>
    <col min="18" max="18" width="3.25" style="57" bestFit="1" customWidth="1"/>
    <col min="19" max="16384" width="9" style="57"/>
  </cols>
  <sheetData>
    <row r="1" spans="1:18" ht="20.25">
      <c r="A1" s="27" t="s">
        <v>5169</v>
      </c>
      <c r="B1" s="27"/>
      <c r="C1"/>
      <c r="D1"/>
      <c r="E1"/>
      <c r="F1"/>
      <c r="G1" s="52"/>
    </row>
    <row r="2" spans="1:18" ht="17.25">
      <c r="A2" s="141"/>
      <c r="B2" s="196">
        <f>'3_산업'!C2</f>
        <v>0</v>
      </c>
      <c r="C2" s="104"/>
      <c r="D2" s="104"/>
      <c r="E2" s="104"/>
      <c r="F2" s="104"/>
      <c r="G2" s="52"/>
    </row>
    <row r="3" spans="1:18" ht="17.25">
      <c r="A3" s="141"/>
      <c r="B3" s="197"/>
      <c r="C3" s="141"/>
      <c r="D3" s="141"/>
      <c r="E3" s="141"/>
      <c r="F3" s="141"/>
      <c r="G3" s="100"/>
    </row>
    <row r="4" spans="1:18" ht="17.25">
      <c r="A4" s="31" t="s">
        <v>5170</v>
      </c>
      <c r="B4" s="31"/>
      <c r="C4" s="9"/>
      <c r="D4" s="9"/>
      <c r="E4" s="9"/>
      <c r="F4" s="9"/>
      <c r="G4" s="56"/>
    </row>
    <row r="5" spans="1:18">
      <c r="A5" s="9"/>
      <c r="B5" s="9"/>
      <c r="C5" s="146" t="s">
        <v>5181</v>
      </c>
      <c r="D5" s="146" t="s">
        <v>63</v>
      </c>
      <c r="E5" s="146" t="s">
        <v>64</v>
      </c>
      <c r="F5" s="146" t="s">
        <v>65</v>
      </c>
      <c r="G5" s="56"/>
      <c r="M5" s="65"/>
      <c r="N5" s="62" t="s">
        <v>66</v>
      </c>
      <c r="O5" s="63" t="s">
        <v>67</v>
      </c>
      <c r="Q5" s="62" t="s">
        <v>5</v>
      </c>
      <c r="R5" s="64">
        <v>1</v>
      </c>
    </row>
    <row r="6" spans="1:18">
      <c r="A6" s="9"/>
      <c r="B6" s="429"/>
      <c r="C6" s="148" t="s">
        <v>68</v>
      </c>
      <c r="D6" s="195" t="str">
        <f>'2_계량'!N25</f>
        <v>BB</v>
      </c>
      <c r="E6" s="190">
        <f t="shared" ref="E6:E15" si="0">VLOOKUP(D6,$Q$5:$R$11,2,0)</f>
        <v>15</v>
      </c>
      <c r="F6" s="190">
        <f t="shared" ref="F6:F15" si="1">E6*O6</f>
        <v>75</v>
      </c>
      <c r="G6" s="56"/>
      <c r="M6" s="65"/>
      <c r="N6" s="66" t="s">
        <v>12</v>
      </c>
      <c r="O6" s="67">
        <v>5</v>
      </c>
      <c r="Q6" s="62" t="s">
        <v>6</v>
      </c>
      <c r="R6" s="64">
        <v>3</v>
      </c>
    </row>
    <row r="7" spans="1:18">
      <c r="A7" s="9"/>
      <c r="B7" s="429"/>
      <c r="C7" s="148" t="s">
        <v>69</v>
      </c>
      <c r="D7" s="195" t="str">
        <f>'2_계량'!N26</f>
        <v>B</v>
      </c>
      <c r="E7" s="190">
        <f t="shared" si="0"/>
        <v>21</v>
      </c>
      <c r="F7" s="190">
        <f t="shared" si="1"/>
        <v>210</v>
      </c>
      <c r="G7" s="56"/>
      <c r="M7" s="65"/>
      <c r="N7" s="66" t="s">
        <v>13</v>
      </c>
      <c r="O7" s="67">
        <v>10</v>
      </c>
      <c r="Q7" s="62" t="s">
        <v>7</v>
      </c>
      <c r="R7" s="64">
        <v>6</v>
      </c>
    </row>
    <row r="8" spans="1:18">
      <c r="A8" s="9"/>
      <c r="B8" s="429"/>
      <c r="C8" s="148" t="s">
        <v>70</v>
      </c>
      <c r="D8" s="195" t="str">
        <f>'2_계량'!N27</f>
        <v>AAA</v>
      </c>
      <c r="E8" s="190">
        <f t="shared" si="0"/>
        <v>1</v>
      </c>
      <c r="F8" s="190">
        <f t="shared" si="1"/>
        <v>5</v>
      </c>
      <c r="G8" s="56"/>
      <c r="M8" s="69"/>
      <c r="N8" s="66" t="s">
        <v>14</v>
      </c>
      <c r="O8" s="67">
        <v>5</v>
      </c>
      <c r="Q8" s="62" t="s">
        <v>8</v>
      </c>
      <c r="R8" s="68">
        <v>10</v>
      </c>
    </row>
    <row r="9" spans="1:18">
      <c r="A9" s="9"/>
      <c r="B9" s="429"/>
      <c r="C9" s="148" t="s">
        <v>71</v>
      </c>
      <c r="D9" s="425" t="str">
        <f>'2_계량'!N28</f>
        <v>BBB</v>
      </c>
      <c r="E9" s="190">
        <f t="shared" si="0"/>
        <v>10</v>
      </c>
      <c r="F9" s="190">
        <f t="shared" si="1"/>
        <v>100</v>
      </c>
      <c r="G9" s="56"/>
      <c r="M9" s="69"/>
      <c r="N9" s="66" t="s">
        <v>15</v>
      </c>
      <c r="O9" s="67">
        <v>10</v>
      </c>
      <c r="Q9" s="62" t="s">
        <v>9</v>
      </c>
      <c r="R9" s="68">
        <v>15</v>
      </c>
    </row>
    <row r="10" spans="1:18">
      <c r="A10" s="428"/>
      <c r="B10" s="429"/>
      <c r="C10" s="148" t="s">
        <v>72</v>
      </c>
      <c r="D10" s="195" t="str">
        <f>'2_계량'!N29</f>
        <v>AAA</v>
      </c>
      <c r="E10" s="190">
        <f t="shared" si="0"/>
        <v>1</v>
      </c>
      <c r="F10" s="190">
        <f t="shared" si="1"/>
        <v>5</v>
      </c>
      <c r="G10" s="56"/>
      <c r="M10" s="69"/>
      <c r="N10" s="66" t="s">
        <v>16</v>
      </c>
      <c r="O10" s="67">
        <v>5</v>
      </c>
      <c r="Q10" s="62" t="s">
        <v>10</v>
      </c>
      <c r="R10" s="68">
        <v>21</v>
      </c>
    </row>
    <row r="11" spans="1:18">
      <c r="A11"/>
      <c r="B11" s="429"/>
      <c r="C11" s="148" t="s">
        <v>73</v>
      </c>
      <c r="D11" s="195" t="str">
        <f>'2_계량'!N30</f>
        <v>AAA</v>
      </c>
      <c r="E11" s="190">
        <f t="shared" si="0"/>
        <v>1</v>
      </c>
      <c r="F11" s="190">
        <f t="shared" si="1"/>
        <v>5</v>
      </c>
      <c r="G11" s="61"/>
      <c r="M11" s="65"/>
      <c r="N11" s="66" t="s">
        <v>17</v>
      </c>
      <c r="O11" s="67">
        <v>5</v>
      </c>
      <c r="Q11" s="70" t="s">
        <v>11</v>
      </c>
      <c r="R11" s="64">
        <v>28</v>
      </c>
    </row>
    <row r="12" spans="1:18">
      <c r="A12"/>
      <c r="B12" s="429"/>
      <c r="C12" s="148" t="s">
        <v>18</v>
      </c>
      <c r="D12" s="195" t="str">
        <f>'2_계량'!N31</f>
        <v>BB</v>
      </c>
      <c r="E12" s="190">
        <f t="shared" si="0"/>
        <v>15</v>
      </c>
      <c r="F12" s="190">
        <f t="shared" si="1"/>
        <v>225</v>
      </c>
      <c r="G12" s="61"/>
      <c r="N12" s="66" t="s">
        <v>18</v>
      </c>
      <c r="O12" s="67">
        <v>15</v>
      </c>
    </row>
    <row r="13" spans="1:18">
      <c r="A13"/>
      <c r="B13" s="429"/>
      <c r="C13" s="148" t="s">
        <v>74</v>
      </c>
      <c r="D13" s="195" t="str">
        <f>'2_계량'!N32</f>
        <v>CCC</v>
      </c>
      <c r="E13" s="190">
        <f t="shared" si="0"/>
        <v>28</v>
      </c>
      <c r="F13" s="190">
        <f t="shared" si="1"/>
        <v>280</v>
      </c>
      <c r="G13" s="61"/>
      <c r="N13" s="66" t="s">
        <v>19</v>
      </c>
      <c r="O13" s="67">
        <v>10</v>
      </c>
    </row>
    <row r="14" spans="1:18">
      <c r="A14"/>
      <c r="B14" s="429"/>
      <c r="C14" s="148" t="s">
        <v>75</v>
      </c>
      <c r="D14" s="195" t="str">
        <f>'2_계량'!N33</f>
        <v>A</v>
      </c>
      <c r="E14" s="190">
        <f t="shared" si="0"/>
        <v>6</v>
      </c>
      <c r="F14" s="190">
        <f t="shared" si="1"/>
        <v>90</v>
      </c>
      <c r="G14" s="61"/>
      <c r="N14" s="66" t="s">
        <v>20</v>
      </c>
      <c r="O14" s="67">
        <v>15</v>
      </c>
    </row>
    <row r="15" spans="1:18">
      <c r="A15" s="428"/>
      <c r="B15" s="426"/>
      <c r="C15" s="191" t="s">
        <v>87</v>
      </c>
      <c r="D15" s="192" t="str">
        <f>D21</f>
        <v>B</v>
      </c>
      <c r="E15" s="190">
        <f t="shared" si="0"/>
        <v>21</v>
      </c>
      <c r="F15" s="190">
        <f t="shared" si="1"/>
        <v>420</v>
      </c>
      <c r="G15" s="61"/>
      <c r="N15" s="71" t="s">
        <v>86</v>
      </c>
      <c r="O15" s="67">
        <v>20</v>
      </c>
    </row>
    <row r="16" spans="1:18">
      <c r="A16"/>
      <c r="B16"/>
      <c r="C16" s="29"/>
      <c r="D16" s="213" t="s">
        <v>5285</v>
      </c>
      <c r="E16" s="214"/>
      <c r="F16" s="215">
        <f>SUM(F6:F15)/100</f>
        <v>14.15</v>
      </c>
      <c r="G16" s="61"/>
      <c r="N16" s="72"/>
      <c r="O16" s="73">
        <f>SUM(O6:O15)</f>
        <v>100</v>
      </c>
    </row>
    <row r="17" spans="1:15">
      <c r="A17"/>
      <c r="B17"/>
      <c r="C17" s="9"/>
      <c r="D17"/>
      <c r="E17"/>
      <c r="F17" s="9"/>
      <c r="G17" s="61"/>
    </row>
    <row r="18" spans="1:15" ht="17.25">
      <c r="A18" s="31" t="s">
        <v>5171</v>
      </c>
      <c r="B18" s="31"/>
      <c r="C18" s="9"/>
      <c r="D18" s="9"/>
      <c r="E18" s="9"/>
      <c r="F18" s="9"/>
      <c r="G18" s="56"/>
    </row>
    <row r="19" spans="1:15">
      <c r="A19" s="9"/>
      <c r="B19" s="9"/>
      <c r="C19" s="189" t="s">
        <v>5180</v>
      </c>
      <c r="D19" s="189" t="s">
        <v>5182</v>
      </c>
      <c r="E19" s="189" t="s">
        <v>5183</v>
      </c>
      <c r="F19" s="189" t="s">
        <v>5184</v>
      </c>
      <c r="G19" s="56"/>
      <c r="N19" s="62" t="s">
        <v>66</v>
      </c>
      <c r="O19" s="63" t="s">
        <v>67</v>
      </c>
    </row>
    <row r="20" spans="1:15">
      <c r="A20"/>
      <c r="B20" s="429"/>
      <c r="C20" s="191" t="s">
        <v>76</v>
      </c>
      <c r="D20" s="193" t="str">
        <f>'3_산업'!D18</f>
        <v>B</v>
      </c>
      <c r="E20" s="194">
        <f t="shared" ref="E20:E26" si="2">VLOOKUP(D20,$Q$5:$R$11,2,0)</f>
        <v>21</v>
      </c>
      <c r="F20" s="190">
        <f t="shared" ref="F20:F26" si="3">E20*O20</f>
        <v>210</v>
      </c>
      <c r="G20" s="61"/>
      <c r="N20" s="74" t="s">
        <v>30</v>
      </c>
      <c r="O20" s="75">
        <v>10</v>
      </c>
    </row>
    <row r="21" spans="1:15">
      <c r="A21"/>
      <c r="B21" s="427"/>
      <c r="C21" s="148" t="s">
        <v>57</v>
      </c>
      <c r="D21" s="195" t="str">
        <f>'2_계량'!N34</f>
        <v>B</v>
      </c>
      <c r="E21" s="190">
        <f t="shared" si="2"/>
        <v>21</v>
      </c>
      <c r="F21" s="190">
        <f t="shared" si="3"/>
        <v>315</v>
      </c>
      <c r="G21" s="61"/>
      <c r="N21" s="76" t="s">
        <v>35</v>
      </c>
      <c r="O21" s="67">
        <v>15</v>
      </c>
    </row>
    <row r="22" spans="1:15">
      <c r="A22"/>
      <c r="B22" s="427"/>
      <c r="C22" s="148" t="s">
        <v>56</v>
      </c>
      <c r="D22" s="195" t="str">
        <f>'2_계량'!N35</f>
        <v>B</v>
      </c>
      <c r="E22" s="190">
        <f t="shared" si="2"/>
        <v>21</v>
      </c>
      <c r="F22" s="190">
        <f t="shared" si="3"/>
        <v>315</v>
      </c>
      <c r="G22" s="61"/>
      <c r="N22" s="76" t="s">
        <v>31</v>
      </c>
      <c r="O22" s="67">
        <v>15</v>
      </c>
    </row>
    <row r="23" spans="1:15">
      <c r="A23" s="431"/>
      <c r="B23" s="426"/>
      <c r="C23" s="191" t="s">
        <v>77</v>
      </c>
      <c r="D23" s="193" t="str">
        <f>D21</f>
        <v>B</v>
      </c>
      <c r="E23" s="194">
        <f t="shared" si="2"/>
        <v>21</v>
      </c>
      <c r="F23" s="190">
        <f t="shared" si="3"/>
        <v>315</v>
      </c>
      <c r="G23" s="61"/>
      <c r="N23" s="76" t="s">
        <v>78</v>
      </c>
      <c r="O23" s="67">
        <v>15</v>
      </c>
    </row>
    <row r="24" spans="1:15">
      <c r="A24" s="432"/>
      <c r="B24" s="426"/>
      <c r="C24" s="191" t="s">
        <v>79</v>
      </c>
      <c r="D24" s="193" t="str">
        <f>D21</f>
        <v>B</v>
      </c>
      <c r="E24" s="194">
        <f t="shared" si="2"/>
        <v>21</v>
      </c>
      <c r="F24" s="190">
        <f t="shared" si="3"/>
        <v>315</v>
      </c>
      <c r="G24" s="61"/>
      <c r="N24" s="76" t="s">
        <v>80</v>
      </c>
      <c r="O24" s="67">
        <v>15</v>
      </c>
    </row>
    <row r="25" spans="1:15">
      <c r="A25" s="432"/>
      <c r="B25" s="426"/>
      <c r="C25" s="191" t="s">
        <v>81</v>
      </c>
      <c r="D25" s="193" t="str">
        <f>D21</f>
        <v>B</v>
      </c>
      <c r="E25" s="194">
        <f t="shared" si="2"/>
        <v>21</v>
      </c>
      <c r="F25" s="190">
        <f t="shared" si="3"/>
        <v>315</v>
      </c>
      <c r="G25" s="61"/>
      <c r="N25" s="76" t="s">
        <v>33</v>
      </c>
      <c r="O25" s="67">
        <v>15</v>
      </c>
    </row>
    <row r="26" spans="1:15">
      <c r="A26" s="432"/>
      <c r="B26" s="426"/>
      <c r="C26" s="191" t="s">
        <v>82</v>
      </c>
      <c r="D26" s="193" t="str">
        <f>D21</f>
        <v>B</v>
      </c>
      <c r="E26" s="194">
        <f t="shared" si="2"/>
        <v>21</v>
      </c>
      <c r="F26" s="190">
        <f t="shared" si="3"/>
        <v>315</v>
      </c>
      <c r="G26" s="61"/>
      <c r="N26" s="76" t="s">
        <v>83</v>
      </c>
      <c r="O26" s="67">
        <v>15</v>
      </c>
    </row>
    <row r="27" spans="1:15">
      <c r="A27"/>
      <c r="B27"/>
      <c r="C27" s="29"/>
      <c r="D27" s="213" t="s">
        <v>5330</v>
      </c>
      <c r="E27" s="214"/>
      <c r="F27" s="215">
        <f>SUM(F20:F26)/100</f>
        <v>21</v>
      </c>
      <c r="G27" s="61"/>
      <c r="N27" s="72"/>
      <c r="O27" s="73">
        <f>SUM(O20:O26)</f>
        <v>100</v>
      </c>
    </row>
    <row r="28" spans="1:15">
      <c r="A28"/>
      <c r="B28"/>
      <c r="C28"/>
      <c r="D28"/>
      <c r="E28"/>
      <c r="F28" s="58" t="str">
        <f>'5_기업SR'!C35</f>
        <v>BB-</v>
      </c>
      <c r="G28" s="61"/>
    </row>
    <row r="29" spans="1:15" s="58" customFormat="1">
      <c r="A29" s="32"/>
      <c r="B29" s="32"/>
      <c r="C29" s="32"/>
      <c r="D29" s="216" t="s">
        <v>84</v>
      </c>
      <c r="E29" s="216"/>
      <c r="F29" s="217">
        <f>F16*0.5+F27*0.5</f>
        <v>17.574999999999999</v>
      </c>
      <c r="G29" s="77"/>
    </row>
    <row r="34" spans="17:17">
      <c r="Q34" s="57" t="s">
        <v>5379</v>
      </c>
    </row>
  </sheetData>
  <phoneticPr fontId="3" type="noConversion"/>
  <pageMargins left="0.7" right="0.7" top="0.75" bottom="0.75" header="0.3" footer="0.3"/>
  <pageSetup paperSize="9" scale="88"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pageSetUpPr fitToPage="1"/>
  </sheetPr>
  <dimension ref="A1:Q46"/>
  <sheetViews>
    <sheetView showGridLines="0" showZeros="0" tabSelected="1" zoomScaleNormal="100" workbookViewId="0">
      <selection activeCell="X35" sqref="X35"/>
    </sheetView>
  </sheetViews>
  <sheetFormatPr defaultColWidth="9" defaultRowHeight="16.5"/>
  <cols>
    <col min="1" max="1" width="2.75" style="82" customWidth="1"/>
    <col min="2" max="2" width="21.375" style="82" customWidth="1"/>
    <col min="3" max="3" width="6.875" style="82" bestFit="1" customWidth="1"/>
    <col min="4" max="12" width="7.5" style="82" customWidth="1"/>
    <col min="13" max="13" width="29.25" style="82" customWidth="1"/>
    <col min="14" max="14" width="3.75" style="82" customWidth="1"/>
    <col min="15" max="15" width="1.375" style="82" customWidth="1"/>
    <col min="16" max="17" width="0" style="82" hidden="1" customWidth="1"/>
    <col min="18" max="16384" width="9" style="82"/>
  </cols>
  <sheetData>
    <row r="1" spans="1:17" s="65" customFormat="1" ht="26.25">
      <c r="A1" s="16" t="s">
        <v>3759</v>
      </c>
      <c r="B1" s="17"/>
      <c r="C1" s="247" t="s">
        <v>5172</v>
      </c>
      <c r="D1" s="17"/>
      <c r="E1" s="246" t="str">
        <f>'3_산업'!C4</f>
        <v>(주)디스트릭트코리아(375643)</v>
      </c>
      <c r="F1" s="143"/>
      <c r="G1" s="143"/>
      <c r="H1" s="143"/>
      <c r="I1" s="17"/>
      <c r="J1" s="17"/>
      <c r="K1" s="17"/>
      <c r="L1" s="17"/>
      <c r="M1" s="17"/>
      <c r="N1" s="17"/>
    </row>
    <row r="2" spans="1:17" s="69" customFormat="1" ht="13.5">
      <c r="A2" s="18"/>
      <c r="B2" s="18"/>
      <c r="C2" s="18"/>
      <c r="D2" s="18"/>
      <c r="E2" s="18"/>
      <c r="F2" s="18"/>
      <c r="G2" s="18"/>
      <c r="H2" s="18"/>
      <c r="I2" s="18"/>
      <c r="J2" s="18"/>
      <c r="K2" s="18"/>
      <c r="L2" s="18"/>
      <c r="M2" s="18"/>
      <c r="N2" s="18"/>
      <c r="O2" s="97">
        <v>16</v>
      </c>
      <c r="P2" s="88" t="s">
        <v>3734</v>
      </c>
      <c r="Q2" s="89">
        <v>16</v>
      </c>
    </row>
    <row r="3" spans="1:17" s="79" customFormat="1">
      <c r="A3" s="19" t="s">
        <v>37</v>
      </c>
      <c r="B3" s="19"/>
      <c r="C3" s="19"/>
      <c r="D3" s="19"/>
      <c r="E3" s="19"/>
      <c r="F3" s="19"/>
      <c r="G3" s="19"/>
      <c r="H3" s="19"/>
      <c r="I3" s="19"/>
      <c r="J3" s="19"/>
      <c r="K3" s="19"/>
      <c r="L3" s="19"/>
      <c r="M3" s="19"/>
      <c r="N3" s="19"/>
      <c r="O3" s="97">
        <v>15</v>
      </c>
      <c r="P3" s="90" t="s">
        <v>3735</v>
      </c>
      <c r="Q3" s="91">
        <v>15</v>
      </c>
    </row>
    <row r="4" spans="1:17" s="69" customFormat="1" ht="13.5">
      <c r="A4" s="18"/>
      <c r="B4" s="249" t="s">
        <v>38</v>
      </c>
      <c r="C4" s="249" t="s">
        <v>4</v>
      </c>
      <c r="D4" s="249" t="s">
        <v>5</v>
      </c>
      <c r="E4" s="249" t="s">
        <v>6</v>
      </c>
      <c r="F4" s="249" t="s">
        <v>7</v>
      </c>
      <c r="G4" s="249" t="s">
        <v>8</v>
      </c>
      <c r="H4" s="249" t="s">
        <v>9</v>
      </c>
      <c r="I4" s="249" t="s">
        <v>10</v>
      </c>
      <c r="J4" s="249" t="s">
        <v>11</v>
      </c>
      <c r="K4" s="249" t="s">
        <v>39</v>
      </c>
      <c r="L4" s="249" t="s">
        <v>40</v>
      </c>
      <c r="M4" s="248" t="s">
        <v>5173</v>
      </c>
      <c r="N4" s="18"/>
      <c r="O4" s="97">
        <v>14</v>
      </c>
      <c r="P4" s="90" t="s">
        <v>3736</v>
      </c>
      <c r="Q4" s="91">
        <v>14</v>
      </c>
    </row>
    <row r="5" spans="1:17" s="69" customFormat="1" ht="13.5">
      <c r="A5" s="18"/>
      <c r="B5" s="249" t="s">
        <v>41</v>
      </c>
      <c r="C5" s="249"/>
      <c r="D5" s="249">
        <v>1</v>
      </c>
      <c r="E5" s="249">
        <v>3</v>
      </c>
      <c r="F5" s="249">
        <v>6</v>
      </c>
      <c r="G5" s="249">
        <v>10</v>
      </c>
      <c r="H5" s="249">
        <v>15</v>
      </c>
      <c r="I5" s="249">
        <v>21</v>
      </c>
      <c r="J5" s="249">
        <v>28</v>
      </c>
      <c r="K5" s="249"/>
      <c r="L5" s="249"/>
      <c r="M5" s="249" t="s">
        <v>42</v>
      </c>
      <c r="N5" s="18"/>
      <c r="O5" s="97">
        <v>13</v>
      </c>
      <c r="P5" s="90" t="s">
        <v>3737</v>
      </c>
      <c r="Q5" s="91">
        <v>13</v>
      </c>
    </row>
    <row r="6" spans="1:17" s="69" customFormat="1" ht="13.5">
      <c r="A6" s="20"/>
      <c r="B6" s="21" t="s">
        <v>30</v>
      </c>
      <c r="C6" s="3">
        <v>10</v>
      </c>
      <c r="D6" s="6">
        <f>IF('4_정성'!$D20='5_기업SR'!D$4,1,0)</f>
        <v>0</v>
      </c>
      <c r="E6" s="53">
        <f>IF('4_정성'!$D20='5_기업SR'!E$4,1,0)</f>
        <v>0</v>
      </c>
      <c r="F6" s="53">
        <f>IF('4_정성'!$D20='5_기업SR'!F$4,1,0)</f>
        <v>0</v>
      </c>
      <c r="G6" s="53">
        <f>IF('4_정성'!$D20='5_기업SR'!G$4,1,0)</f>
        <v>0</v>
      </c>
      <c r="H6" s="53">
        <f>IF('4_정성'!$D20='5_기업SR'!H$4,1,0)</f>
        <v>0</v>
      </c>
      <c r="I6" s="53">
        <f>IF('4_정성'!$D20='5_기업SR'!I$4,1,0)</f>
        <v>1</v>
      </c>
      <c r="J6" s="53">
        <f>IF('4_정성'!$D20='5_기업SR'!J$4,1,0)</f>
        <v>0</v>
      </c>
      <c r="K6" s="22">
        <f>D$5*D6+E$5*E6+F$5*F6+G$5*G6+H$5*H6+I$5*I6+J$5*J6</f>
        <v>21</v>
      </c>
      <c r="L6" s="22">
        <f>C6*K6</f>
        <v>210</v>
      </c>
      <c r="M6" s="87"/>
      <c r="N6" s="20"/>
      <c r="O6" s="97">
        <v>12</v>
      </c>
      <c r="P6" s="90" t="s">
        <v>3738</v>
      </c>
      <c r="Q6" s="91">
        <v>12</v>
      </c>
    </row>
    <row r="7" spans="1:17" s="69" customFormat="1" ht="13.5">
      <c r="A7" s="20"/>
      <c r="B7" s="21" t="s">
        <v>35</v>
      </c>
      <c r="C7" s="3">
        <v>15</v>
      </c>
      <c r="D7" s="53">
        <f>IF('4_정성'!$D21='5_기업SR'!D$4,1,0)</f>
        <v>0</v>
      </c>
      <c r="E7" s="53">
        <f>IF('4_정성'!$D21='5_기업SR'!E$4,1,0)</f>
        <v>0</v>
      </c>
      <c r="F7" s="53">
        <f>IF('4_정성'!$D21='5_기업SR'!F$4,1,0)</f>
        <v>0</v>
      </c>
      <c r="G7" s="53">
        <f>IF('4_정성'!$D21='5_기업SR'!G$4,1,0)</f>
        <v>0</v>
      </c>
      <c r="H7" s="53">
        <f>IF('4_정성'!$D21='5_기업SR'!H$4,1,0)</f>
        <v>0</v>
      </c>
      <c r="I7" s="53">
        <f>IF('4_정성'!$D21='5_기업SR'!I$4,1,0)</f>
        <v>1</v>
      </c>
      <c r="J7" s="53">
        <f>IF('4_정성'!$D21='5_기업SR'!J$4,1,0)</f>
        <v>0</v>
      </c>
      <c r="K7" s="22">
        <f t="shared" ref="K7:K12" si="0">D$5*D7+E$5*E7+F$5*F7+G$5*G7+H$5*H7+I$5*I7+J$5*J7</f>
        <v>21</v>
      </c>
      <c r="L7" s="22">
        <f t="shared" ref="L7:L12" si="1">C7*K7</f>
        <v>315</v>
      </c>
      <c r="M7" s="87"/>
      <c r="N7" s="20"/>
      <c r="O7" s="97">
        <v>11</v>
      </c>
      <c r="P7" s="90" t="s">
        <v>3739</v>
      </c>
      <c r="Q7" s="91">
        <v>11</v>
      </c>
    </row>
    <row r="8" spans="1:17" s="69" customFormat="1" ht="13.5">
      <c r="A8" s="20"/>
      <c r="B8" s="21" t="s">
        <v>31</v>
      </c>
      <c r="C8" s="3">
        <v>15</v>
      </c>
      <c r="D8" s="53">
        <f>IF('4_정성'!$D22='5_기업SR'!D$4,1,0)</f>
        <v>0</v>
      </c>
      <c r="E8" s="53">
        <f>IF('4_정성'!$D22='5_기업SR'!E$4,1,0)</f>
        <v>0</v>
      </c>
      <c r="F8" s="53">
        <f>IF('4_정성'!$D22='5_기업SR'!F$4,1,0)</f>
        <v>0</v>
      </c>
      <c r="G8" s="53">
        <f>IF('4_정성'!$D22='5_기업SR'!G$4,1,0)</f>
        <v>0</v>
      </c>
      <c r="H8" s="53">
        <f>IF('4_정성'!$D22='5_기업SR'!H$4,1,0)</f>
        <v>0</v>
      </c>
      <c r="I8" s="53">
        <f>IF('4_정성'!$D22='5_기업SR'!I$4,1,0)</f>
        <v>1</v>
      </c>
      <c r="J8" s="53">
        <f>IF('4_정성'!$D22='5_기업SR'!J$4,1,0)</f>
        <v>0</v>
      </c>
      <c r="K8" s="22">
        <f t="shared" si="0"/>
        <v>21</v>
      </c>
      <c r="L8" s="22">
        <f t="shared" si="1"/>
        <v>315</v>
      </c>
      <c r="M8" s="87"/>
      <c r="N8" s="20"/>
      <c r="O8" s="97">
        <v>10</v>
      </c>
      <c r="P8" s="90" t="s">
        <v>3740</v>
      </c>
      <c r="Q8" s="91">
        <v>10</v>
      </c>
    </row>
    <row r="9" spans="1:17" s="69" customFormat="1" ht="13.5">
      <c r="A9" s="20"/>
      <c r="B9" s="21" t="s">
        <v>32</v>
      </c>
      <c r="C9" s="3">
        <v>15</v>
      </c>
      <c r="D9" s="53">
        <f>IF('4_정성'!$D23='5_기업SR'!D$4,1,0)</f>
        <v>0</v>
      </c>
      <c r="E9" s="53">
        <f>IF('4_정성'!$D23='5_기업SR'!E$4,1,0)</f>
        <v>0</v>
      </c>
      <c r="F9" s="53">
        <f>IF('4_정성'!$D23='5_기업SR'!F$4,1,0)</f>
        <v>0</v>
      </c>
      <c r="G9" s="53">
        <f>IF('4_정성'!$D23='5_기업SR'!G$4,1,0)</f>
        <v>0</v>
      </c>
      <c r="H9" s="53">
        <f>IF('4_정성'!$D23='5_기업SR'!H$4,1,0)</f>
        <v>0</v>
      </c>
      <c r="I9" s="53">
        <f>IF('4_정성'!$D23='5_기업SR'!I$4,1,0)</f>
        <v>1</v>
      </c>
      <c r="J9" s="53">
        <f>IF('4_정성'!$D23='5_기업SR'!J$4,1,0)</f>
        <v>0</v>
      </c>
      <c r="K9" s="22">
        <f t="shared" si="0"/>
        <v>21</v>
      </c>
      <c r="L9" s="22">
        <f t="shared" si="1"/>
        <v>315</v>
      </c>
      <c r="M9" s="87"/>
      <c r="N9" s="20"/>
      <c r="O9" s="97">
        <v>9</v>
      </c>
      <c r="P9" s="90" t="s">
        <v>3741</v>
      </c>
      <c r="Q9" s="91">
        <v>9</v>
      </c>
    </row>
    <row r="10" spans="1:17" s="69" customFormat="1" ht="13.5">
      <c r="A10" s="20"/>
      <c r="B10" s="21" t="s">
        <v>36</v>
      </c>
      <c r="C10" s="3">
        <v>15</v>
      </c>
      <c r="D10" s="53">
        <f>IF('4_정성'!$D24='5_기업SR'!D$4,1,0)</f>
        <v>0</v>
      </c>
      <c r="E10" s="53">
        <f>IF('4_정성'!$D24='5_기업SR'!E$4,1,0)</f>
        <v>0</v>
      </c>
      <c r="F10" s="53">
        <f>IF('4_정성'!$D24='5_기업SR'!F$4,1,0)</f>
        <v>0</v>
      </c>
      <c r="G10" s="53">
        <f>IF('4_정성'!$D24='5_기업SR'!G$4,1,0)</f>
        <v>0</v>
      </c>
      <c r="H10" s="53">
        <f>IF('4_정성'!$D24='5_기업SR'!H$4,1,0)</f>
        <v>0</v>
      </c>
      <c r="I10" s="53">
        <f>IF('4_정성'!$D24='5_기업SR'!I$4,1,0)</f>
        <v>1</v>
      </c>
      <c r="J10" s="53">
        <f>IF('4_정성'!$D24='5_기업SR'!J$4,1,0)</f>
        <v>0</v>
      </c>
      <c r="K10" s="22">
        <f t="shared" si="0"/>
        <v>21</v>
      </c>
      <c r="L10" s="22">
        <f t="shared" si="1"/>
        <v>315</v>
      </c>
      <c r="M10" s="87"/>
      <c r="N10" s="20"/>
      <c r="O10" s="97">
        <v>8</v>
      </c>
      <c r="P10" s="90" t="s">
        <v>3742</v>
      </c>
      <c r="Q10" s="91">
        <v>8</v>
      </c>
    </row>
    <row r="11" spans="1:17" s="69" customFormat="1" ht="13.5">
      <c r="A11" s="20"/>
      <c r="B11" s="21" t="s">
        <v>33</v>
      </c>
      <c r="C11" s="3">
        <v>15</v>
      </c>
      <c r="D11" s="53">
        <f>IF('4_정성'!$D25='5_기업SR'!D$4,1,0)</f>
        <v>0</v>
      </c>
      <c r="E11" s="53">
        <f>IF('4_정성'!$D25='5_기업SR'!E$4,1,0)</f>
        <v>0</v>
      </c>
      <c r="F11" s="53">
        <f>IF('4_정성'!$D25='5_기업SR'!F$4,1,0)</f>
        <v>0</v>
      </c>
      <c r="G11" s="53">
        <f>IF('4_정성'!$D25='5_기업SR'!G$4,1,0)</f>
        <v>0</v>
      </c>
      <c r="H11" s="53">
        <f>IF('4_정성'!$D25='5_기업SR'!H$4,1,0)</f>
        <v>0</v>
      </c>
      <c r="I11" s="53">
        <f>IF('4_정성'!$D25='5_기업SR'!I$4,1,0)</f>
        <v>1</v>
      </c>
      <c r="J11" s="53">
        <f>IF('4_정성'!$D25='5_기업SR'!J$4,1,0)</f>
        <v>0</v>
      </c>
      <c r="K11" s="22">
        <f t="shared" si="0"/>
        <v>21</v>
      </c>
      <c r="L11" s="22">
        <f t="shared" si="1"/>
        <v>315</v>
      </c>
      <c r="M11" s="87"/>
      <c r="N11" s="20"/>
      <c r="O11" s="97">
        <v>7</v>
      </c>
      <c r="P11" s="90" t="s">
        <v>3743</v>
      </c>
      <c r="Q11" s="91">
        <v>7</v>
      </c>
    </row>
    <row r="12" spans="1:17" s="69" customFormat="1" ht="13.5">
      <c r="A12" s="20"/>
      <c r="B12" s="21" t="s">
        <v>34</v>
      </c>
      <c r="C12" s="3">
        <v>15</v>
      </c>
      <c r="D12" s="53">
        <f>IF('4_정성'!$D26='5_기업SR'!D$4,1,0)</f>
        <v>0</v>
      </c>
      <c r="E12" s="53">
        <f>IF('4_정성'!$D26='5_기업SR'!E$4,1,0)</f>
        <v>0</v>
      </c>
      <c r="F12" s="53">
        <f>IF('4_정성'!$D26='5_기업SR'!F$4,1,0)</f>
        <v>0</v>
      </c>
      <c r="G12" s="53">
        <f>IF('4_정성'!$D26='5_기업SR'!G$4,1,0)</f>
        <v>0</v>
      </c>
      <c r="H12" s="53">
        <f>IF('4_정성'!$D26='5_기업SR'!H$4,1,0)</f>
        <v>0</v>
      </c>
      <c r="I12" s="53">
        <f>IF('4_정성'!$D26='5_기업SR'!I$4,1,0)</f>
        <v>1</v>
      </c>
      <c r="J12" s="53">
        <f>IF('4_정성'!$D26='5_기업SR'!J$4,1,0)</f>
        <v>0</v>
      </c>
      <c r="K12" s="22">
        <f t="shared" si="0"/>
        <v>21</v>
      </c>
      <c r="L12" s="22">
        <f t="shared" si="1"/>
        <v>315</v>
      </c>
      <c r="M12" s="87"/>
      <c r="N12" s="20"/>
      <c r="O12" s="97">
        <v>6</v>
      </c>
      <c r="P12" s="90" t="s">
        <v>3744</v>
      </c>
      <c r="Q12" s="91">
        <v>6</v>
      </c>
    </row>
    <row r="13" spans="1:17" s="69" customFormat="1" ht="13.5">
      <c r="A13" s="20"/>
      <c r="B13" s="233" t="s">
        <v>43</v>
      </c>
      <c r="C13" s="232">
        <f>SUM(C6:C12)</f>
        <v>100</v>
      </c>
      <c r="D13" s="231"/>
      <c r="E13" s="231"/>
      <c r="F13" s="231"/>
      <c r="G13" s="231"/>
      <c r="H13" s="231"/>
      <c r="I13" s="231"/>
      <c r="J13" s="231"/>
      <c r="K13" s="231"/>
      <c r="L13" s="230">
        <f>SUM(L6:L12)</f>
        <v>2100</v>
      </c>
      <c r="M13" s="229"/>
      <c r="N13" s="20"/>
      <c r="O13" s="97">
        <v>5</v>
      </c>
      <c r="P13" s="90" t="s">
        <v>3745</v>
      </c>
      <c r="Q13" s="91">
        <v>5</v>
      </c>
    </row>
    <row r="14" spans="1:17" s="69" customFormat="1" ht="13.5">
      <c r="A14" s="18"/>
      <c r="B14" s="18"/>
      <c r="C14" s="18"/>
      <c r="D14" s="18"/>
      <c r="E14" s="18"/>
      <c r="F14" s="18"/>
      <c r="G14" s="18"/>
      <c r="H14" s="18" t="s">
        <v>5355</v>
      </c>
      <c r="I14" s="18"/>
      <c r="J14" s="18"/>
      <c r="K14" s="18"/>
      <c r="L14" s="18"/>
      <c r="M14" s="18"/>
      <c r="N14" s="18"/>
      <c r="O14" s="97">
        <v>4</v>
      </c>
      <c r="P14" s="90" t="s">
        <v>3746</v>
      </c>
      <c r="Q14" s="91">
        <v>4</v>
      </c>
    </row>
    <row r="15" spans="1:17" s="69" customFormat="1" ht="13.5">
      <c r="A15" s="18"/>
      <c r="B15" s="249" t="s">
        <v>44</v>
      </c>
      <c r="C15" s="249" t="s">
        <v>4</v>
      </c>
      <c r="D15" s="249" t="s">
        <v>5</v>
      </c>
      <c r="E15" s="249" t="s">
        <v>6</v>
      </c>
      <c r="F15" s="249" t="s">
        <v>7</v>
      </c>
      <c r="G15" s="249" t="s">
        <v>8</v>
      </c>
      <c r="H15" s="249" t="s">
        <v>9</v>
      </c>
      <c r="I15" s="249" t="s">
        <v>10</v>
      </c>
      <c r="J15" s="249" t="s">
        <v>11</v>
      </c>
      <c r="K15" s="249" t="s">
        <v>39</v>
      </c>
      <c r="L15" s="249" t="s">
        <v>40</v>
      </c>
      <c r="M15" s="248" t="s">
        <v>5173</v>
      </c>
      <c r="N15" s="18"/>
      <c r="O15" s="97">
        <v>3</v>
      </c>
      <c r="P15" s="90" t="s">
        <v>3747</v>
      </c>
      <c r="Q15" s="91">
        <v>3</v>
      </c>
    </row>
    <row r="16" spans="1:17" s="69" customFormat="1" ht="13.5">
      <c r="A16" s="18"/>
      <c r="B16" s="249" t="s">
        <v>41</v>
      </c>
      <c r="C16" s="249"/>
      <c r="D16" s="249">
        <f>D5</f>
        <v>1</v>
      </c>
      <c r="E16" s="249">
        <f t="shared" ref="E16:J16" si="2">E5</f>
        <v>3</v>
      </c>
      <c r="F16" s="249">
        <f t="shared" si="2"/>
        <v>6</v>
      </c>
      <c r="G16" s="249">
        <f t="shared" si="2"/>
        <v>10</v>
      </c>
      <c r="H16" s="249">
        <f t="shared" si="2"/>
        <v>15</v>
      </c>
      <c r="I16" s="249">
        <f t="shared" si="2"/>
        <v>21</v>
      </c>
      <c r="J16" s="249">
        <f t="shared" si="2"/>
        <v>28</v>
      </c>
      <c r="K16" s="249"/>
      <c r="L16" s="249"/>
      <c r="M16" s="249" t="s">
        <v>42</v>
      </c>
      <c r="N16" s="18"/>
      <c r="O16" s="97">
        <v>2</v>
      </c>
      <c r="P16" s="90" t="s">
        <v>3748</v>
      </c>
      <c r="Q16" s="91">
        <v>2</v>
      </c>
    </row>
    <row r="17" spans="1:17" s="69" customFormat="1" ht="13.5">
      <c r="A17" s="18"/>
      <c r="B17" s="144" t="s">
        <v>12</v>
      </c>
      <c r="C17" s="3">
        <v>5</v>
      </c>
      <c r="D17" s="53">
        <f>IF('4_정성'!$D6='5_기업SR'!D$15,1,0)</f>
        <v>0</v>
      </c>
      <c r="E17" s="53">
        <f>IF('4_정성'!$D6='5_기업SR'!E$15,1,0)</f>
        <v>0</v>
      </c>
      <c r="F17" s="53">
        <f>IF('4_정성'!$D6='5_기업SR'!F$15,1,0)</f>
        <v>0</v>
      </c>
      <c r="G17" s="53">
        <f>IF('4_정성'!$D6='5_기업SR'!G$15,1,0)</f>
        <v>0</v>
      </c>
      <c r="H17" s="53">
        <f>IF('4_정성'!$D6='5_기업SR'!H$15,1,0)</f>
        <v>1</v>
      </c>
      <c r="I17" s="53">
        <f>IF('4_정성'!$D6='5_기업SR'!I$15,1,0)</f>
        <v>0</v>
      </c>
      <c r="J17" s="53">
        <f>IF('4_정성'!$D6='5_기업SR'!J$15,1,0)</f>
        <v>0</v>
      </c>
      <c r="K17" s="22">
        <f t="shared" ref="K17:K26" si="3">D$5*D17+E$5*E17+F$5*F17+G$5*G17+H$5*H17+I$5*I17+J$5*J17</f>
        <v>15</v>
      </c>
      <c r="L17" s="22">
        <f t="shared" ref="L17:L26" si="4">C17*K17</f>
        <v>75</v>
      </c>
      <c r="M17" s="86"/>
      <c r="N17" s="18"/>
      <c r="O17" s="97">
        <v>1</v>
      </c>
      <c r="P17" s="90" t="s">
        <v>3749</v>
      </c>
      <c r="Q17" s="91">
        <v>1</v>
      </c>
    </row>
    <row r="18" spans="1:17" s="69" customFormat="1" ht="13.5">
      <c r="A18" s="18"/>
      <c r="B18" s="144" t="s">
        <v>13</v>
      </c>
      <c r="C18" s="3">
        <v>10</v>
      </c>
      <c r="D18" s="53">
        <f>IF('4_정성'!$D7='5_기업SR'!D$15,1,0)</f>
        <v>0</v>
      </c>
      <c r="E18" s="53">
        <f>IF('4_정성'!$D7='5_기업SR'!E$15,1,0)</f>
        <v>0</v>
      </c>
      <c r="F18" s="53">
        <f>IF('4_정성'!$D7='5_기업SR'!F$15,1,0)</f>
        <v>0</v>
      </c>
      <c r="G18" s="53">
        <f>IF('4_정성'!$D7='5_기업SR'!G$15,1,0)</f>
        <v>0</v>
      </c>
      <c r="H18" s="53">
        <f>IF('4_정성'!$D7='5_기업SR'!H$15,1,0)</f>
        <v>0</v>
      </c>
      <c r="I18" s="53">
        <f>IF('4_정성'!$D7='5_기업SR'!I$15,1,0)</f>
        <v>1</v>
      </c>
      <c r="J18" s="53">
        <f>IF('4_정성'!$D7='5_기업SR'!J$15,1,0)</f>
        <v>0</v>
      </c>
      <c r="K18" s="22">
        <f t="shared" si="3"/>
        <v>21</v>
      </c>
      <c r="L18" s="22">
        <f t="shared" si="4"/>
        <v>210</v>
      </c>
      <c r="M18" s="86"/>
      <c r="N18" s="18"/>
      <c r="O18" s="98">
        <v>0</v>
      </c>
      <c r="P18" s="90" t="s">
        <v>3750</v>
      </c>
      <c r="Q18" s="92">
        <v>0</v>
      </c>
    </row>
    <row r="19" spans="1:17" s="69" customFormat="1" ht="13.5">
      <c r="A19" s="18"/>
      <c r="B19" s="144" t="s">
        <v>14</v>
      </c>
      <c r="C19" s="3">
        <v>5</v>
      </c>
      <c r="D19" s="53">
        <f>IF('4_정성'!$D8='5_기업SR'!D$15,1,0)</f>
        <v>1</v>
      </c>
      <c r="E19" s="53">
        <f>IF('4_정성'!$D8='5_기업SR'!E$15,1,0)</f>
        <v>0</v>
      </c>
      <c r="F19" s="53">
        <f>IF('4_정성'!$D8='5_기업SR'!F$15,1,0)</f>
        <v>0</v>
      </c>
      <c r="G19" s="53">
        <f>IF('4_정성'!$D8='5_기업SR'!G$15,1,0)</f>
        <v>0</v>
      </c>
      <c r="H19" s="53">
        <f>IF('4_정성'!$D8='5_기업SR'!H$15,1,0)</f>
        <v>0</v>
      </c>
      <c r="I19" s="53">
        <f>IF('4_정성'!$D8='5_기업SR'!I$15,1,0)</f>
        <v>0</v>
      </c>
      <c r="J19" s="53">
        <f>IF('4_정성'!$D8='5_기업SR'!J$15,1,0)</f>
        <v>0</v>
      </c>
      <c r="K19" s="22">
        <f t="shared" si="3"/>
        <v>1</v>
      </c>
      <c r="L19" s="22">
        <f t="shared" si="4"/>
        <v>5</v>
      </c>
      <c r="M19" s="86"/>
      <c r="N19" s="18"/>
      <c r="O19" s="97">
        <v>-1</v>
      </c>
      <c r="P19" s="93" t="s">
        <v>3751</v>
      </c>
      <c r="Q19" s="94">
        <v>-1</v>
      </c>
    </row>
    <row r="20" spans="1:17" s="69" customFormat="1" ht="13.5">
      <c r="A20" s="18"/>
      <c r="B20" s="144" t="s">
        <v>15</v>
      </c>
      <c r="C20" s="3">
        <v>10</v>
      </c>
      <c r="D20" s="53">
        <f>IF('4_정성'!$D9='5_기업SR'!D$15,1,0)</f>
        <v>0</v>
      </c>
      <c r="E20" s="53">
        <f>IF('4_정성'!$D9='5_기업SR'!E$15,1,0)</f>
        <v>0</v>
      </c>
      <c r="F20" s="53">
        <f>IF('4_정성'!$D9='5_기업SR'!F$15,1,0)</f>
        <v>0</v>
      </c>
      <c r="G20" s="53">
        <f>IF('4_정성'!$D9='5_기업SR'!G$15,1,0)</f>
        <v>1</v>
      </c>
      <c r="H20" s="53">
        <f>IF('4_정성'!$D9='5_기업SR'!H$15,1,0)</f>
        <v>0</v>
      </c>
      <c r="I20" s="53">
        <f>IF('4_정성'!$D9='5_기업SR'!I$15,1,0)</f>
        <v>0</v>
      </c>
      <c r="J20" s="53">
        <f>IF('4_정성'!$D9='5_기업SR'!J$15,1,0)</f>
        <v>0</v>
      </c>
      <c r="K20" s="22">
        <f t="shared" si="3"/>
        <v>10</v>
      </c>
      <c r="L20" s="22">
        <f t="shared" si="4"/>
        <v>100</v>
      </c>
      <c r="M20" s="86"/>
      <c r="N20" s="18"/>
      <c r="P20" s="88" t="s">
        <v>3752</v>
      </c>
      <c r="Q20" s="89">
        <f>VLOOKUP($C$35,$P$2:$Q$19,2,0)</f>
        <v>4</v>
      </c>
    </row>
    <row r="21" spans="1:17" s="69" customFormat="1" ht="13.5">
      <c r="A21" s="18"/>
      <c r="B21" s="144" t="s">
        <v>16</v>
      </c>
      <c r="C21" s="3">
        <v>5</v>
      </c>
      <c r="D21" s="53">
        <f>IF('4_정성'!$D10='5_기업SR'!D$15,1,0)</f>
        <v>1</v>
      </c>
      <c r="E21" s="53">
        <f>IF('4_정성'!$D10='5_기업SR'!E$15,1,0)</f>
        <v>0</v>
      </c>
      <c r="F21" s="53">
        <f>IF('4_정성'!$D10='5_기업SR'!F$15,1,0)</f>
        <v>0</v>
      </c>
      <c r="G21" s="53">
        <f>IF('4_정성'!$D10='5_기업SR'!G$15,1,0)</f>
        <v>0</v>
      </c>
      <c r="H21" s="53">
        <f>IF('4_정성'!$D10='5_기업SR'!H$15,1,0)</f>
        <v>0</v>
      </c>
      <c r="I21" s="53">
        <f>IF('4_정성'!$D10='5_기업SR'!I$15,1,0)</f>
        <v>0</v>
      </c>
      <c r="J21" s="53">
        <f>IF('4_정성'!$D10='5_기업SR'!J$15,1,0)</f>
        <v>0</v>
      </c>
      <c r="K21" s="22">
        <f t="shared" si="3"/>
        <v>1</v>
      </c>
      <c r="L21" s="22">
        <f t="shared" si="4"/>
        <v>5</v>
      </c>
      <c r="M21" s="86"/>
      <c r="N21" s="18"/>
      <c r="P21" s="90" t="s">
        <v>3753</v>
      </c>
      <c r="Q21" s="95">
        <f>C36</f>
        <v>-1</v>
      </c>
    </row>
    <row r="22" spans="1:17" s="69" customFormat="1" ht="13.5">
      <c r="A22" s="18"/>
      <c r="B22" s="144" t="s">
        <v>17</v>
      </c>
      <c r="C22" s="3">
        <v>5</v>
      </c>
      <c r="D22" s="53">
        <f>IF('4_정성'!$D11='5_기업SR'!D$15,1,0)</f>
        <v>1</v>
      </c>
      <c r="E22" s="53">
        <f>IF('4_정성'!$D11='5_기업SR'!E$15,1,0)</f>
        <v>0</v>
      </c>
      <c r="F22" s="53">
        <f>IF('4_정성'!$D11='5_기업SR'!F$15,1,0)</f>
        <v>0</v>
      </c>
      <c r="G22" s="53">
        <f>IF('4_정성'!$D11='5_기업SR'!G$15,1,0)</f>
        <v>0</v>
      </c>
      <c r="H22" s="53">
        <f>IF('4_정성'!$D11='5_기업SR'!H$15,1,0)</f>
        <v>0</v>
      </c>
      <c r="I22" s="53">
        <f>IF('4_정성'!$D11='5_기업SR'!I$15,1,0)</f>
        <v>0</v>
      </c>
      <c r="J22" s="53">
        <f>IF('4_정성'!$D11='5_기업SR'!J$15,1,0)</f>
        <v>0</v>
      </c>
      <c r="K22" s="22">
        <f t="shared" si="3"/>
        <v>1</v>
      </c>
      <c r="L22" s="22">
        <f t="shared" si="4"/>
        <v>5</v>
      </c>
      <c r="M22" s="86"/>
      <c r="N22" s="18"/>
      <c r="P22" s="93" t="s">
        <v>3755</v>
      </c>
      <c r="Q22" s="96">
        <f>Q20+Q21</f>
        <v>3</v>
      </c>
    </row>
    <row r="23" spans="1:17" s="69" customFormat="1" ht="13.5">
      <c r="A23" s="18"/>
      <c r="B23" s="144" t="s">
        <v>18</v>
      </c>
      <c r="C23" s="3">
        <v>15</v>
      </c>
      <c r="D23" s="53">
        <f>IF('4_정성'!$D12='5_기업SR'!D$15,1,0)</f>
        <v>0</v>
      </c>
      <c r="E23" s="53">
        <f>IF('4_정성'!$D12='5_기업SR'!E$15,1,0)</f>
        <v>0</v>
      </c>
      <c r="F23" s="53">
        <f>IF('4_정성'!$D12='5_기업SR'!F$15,1,0)</f>
        <v>0</v>
      </c>
      <c r="G23" s="53">
        <f>IF('4_정성'!$D12='5_기업SR'!G$15,1,0)</f>
        <v>0</v>
      </c>
      <c r="H23" s="53">
        <f>IF('4_정성'!$D12='5_기업SR'!H$15,1,0)</f>
        <v>1</v>
      </c>
      <c r="I23" s="53">
        <f>IF('4_정성'!$D12='5_기업SR'!I$15,1,0)</f>
        <v>0</v>
      </c>
      <c r="J23" s="53">
        <f>IF('4_정성'!$D12='5_기업SR'!J$15,1,0)</f>
        <v>0</v>
      </c>
      <c r="K23" s="22">
        <f>D$5*D23+E$5*E23+F$5*F23+G$5*G23+H$5*H23+I$5*I23+J$5*J23</f>
        <v>15</v>
      </c>
      <c r="L23" s="22">
        <f>C23*K23</f>
        <v>225</v>
      </c>
      <c r="M23" s="86"/>
      <c r="N23" s="18"/>
    </row>
    <row r="24" spans="1:17" s="69" customFormat="1" ht="13.5">
      <c r="A24" s="18"/>
      <c r="B24" s="144" t="s">
        <v>19</v>
      </c>
      <c r="C24" s="3">
        <v>10</v>
      </c>
      <c r="D24" s="53">
        <f>IF('4_정성'!$D13='5_기업SR'!D$15,1,0)</f>
        <v>0</v>
      </c>
      <c r="E24" s="53">
        <f>IF('4_정성'!$D13='5_기업SR'!E$15,1,0)</f>
        <v>0</v>
      </c>
      <c r="F24" s="53">
        <f>IF('4_정성'!$D13='5_기업SR'!F$15,1,0)</f>
        <v>0</v>
      </c>
      <c r="G24" s="53">
        <f>IF('4_정성'!$D13='5_기업SR'!G$15,1,0)</f>
        <v>0</v>
      </c>
      <c r="H24" s="53">
        <f>IF('4_정성'!$D13='5_기업SR'!H$15,1,0)</f>
        <v>0</v>
      </c>
      <c r="I24" s="53">
        <f>IF('4_정성'!$D13='5_기업SR'!I$15,1,0)</f>
        <v>0</v>
      </c>
      <c r="J24" s="53">
        <f>IF('4_정성'!$D13='5_기업SR'!J$15,1,0)</f>
        <v>1</v>
      </c>
      <c r="K24" s="22">
        <f>D$5*D24+E$5*E24+F$5*F24+G$5*G24+H$5*H24+I$5*I24+J$5*J24</f>
        <v>28</v>
      </c>
      <c r="L24" s="22">
        <f>C24*K24</f>
        <v>280</v>
      </c>
      <c r="M24" s="86"/>
      <c r="N24" s="18"/>
    </row>
    <row r="25" spans="1:17" s="69" customFormat="1" ht="13.5">
      <c r="A25" s="18"/>
      <c r="B25" s="144" t="s">
        <v>20</v>
      </c>
      <c r="C25" s="3">
        <v>15</v>
      </c>
      <c r="D25" s="53">
        <f>IF('4_정성'!$D14='5_기업SR'!D$15,1,0)</f>
        <v>0</v>
      </c>
      <c r="E25" s="53">
        <f>IF('4_정성'!$D14='5_기업SR'!E$15,1,0)</f>
        <v>0</v>
      </c>
      <c r="F25" s="53">
        <f>IF('4_정성'!$D14='5_기업SR'!F$15,1,0)</f>
        <v>1</v>
      </c>
      <c r="G25" s="53">
        <f>IF('4_정성'!$D14='5_기업SR'!G$15,1,0)</f>
        <v>0</v>
      </c>
      <c r="H25" s="53">
        <f>IF('4_정성'!$D14='5_기업SR'!H$15,1,0)</f>
        <v>0</v>
      </c>
      <c r="I25" s="53">
        <f>IF('4_정성'!$D14='5_기업SR'!I$15,1,0)</f>
        <v>0</v>
      </c>
      <c r="J25" s="53">
        <f>IF('4_정성'!$D14='5_기업SR'!J$15,1,0)</f>
        <v>0</v>
      </c>
      <c r="K25" s="22">
        <f>D$5*D25+E$5*E25+F$5*F25+G$5*G25+H$5*H25+I$5*I25+J$5*J25</f>
        <v>6</v>
      </c>
      <c r="L25" s="22">
        <f>C25*K25</f>
        <v>90</v>
      </c>
      <c r="M25" s="86"/>
      <c r="N25" s="18"/>
    </row>
    <row r="26" spans="1:17" s="69" customFormat="1" ht="13.5">
      <c r="A26" s="18"/>
      <c r="B26" s="144" t="s">
        <v>21</v>
      </c>
      <c r="C26" s="3">
        <v>20</v>
      </c>
      <c r="D26" s="53">
        <f>IF('4_정성'!$D15='5_기업SR'!D$15,1,0)</f>
        <v>0</v>
      </c>
      <c r="E26" s="53">
        <f>IF('4_정성'!$D15='5_기업SR'!E$15,1,0)</f>
        <v>0</v>
      </c>
      <c r="F26" s="53">
        <f>IF('4_정성'!$D15='5_기업SR'!F$15,1,0)</f>
        <v>0</v>
      </c>
      <c r="G26" s="53">
        <f>IF('4_정성'!$D15='5_기업SR'!G$15,1,0)</f>
        <v>0</v>
      </c>
      <c r="H26" s="53">
        <f>IF('4_정성'!$D15='5_기업SR'!H$15,1,0)</f>
        <v>0</v>
      </c>
      <c r="I26" s="53">
        <f>IF('4_정성'!$D15='5_기업SR'!I$15,1,0)</f>
        <v>1</v>
      </c>
      <c r="J26" s="53">
        <f>IF('4_정성'!$D15='5_기업SR'!J$15,1,0)</f>
        <v>0</v>
      </c>
      <c r="K26" s="22">
        <f t="shared" si="3"/>
        <v>21</v>
      </c>
      <c r="L26" s="22">
        <f t="shared" si="4"/>
        <v>420</v>
      </c>
      <c r="M26" s="86"/>
      <c r="N26" s="18"/>
    </row>
    <row r="27" spans="1:17" s="69" customFormat="1" ht="13.5">
      <c r="A27" s="18"/>
      <c r="B27" s="233" t="s">
        <v>45</v>
      </c>
      <c r="C27" s="232">
        <f>SUM(C17:C26)</f>
        <v>100</v>
      </c>
      <c r="D27" s="231"/>
      <c r="E27" s="231"/>
      <c r="F27" s="231"/>
      <c r="G27" s="231"/>
      <c r="H27" s="231"/>
      <c r="I27" s="231"/>
      <c r="J27" s="231"/>
      <c r="K27" s="231"/>
      <c r="L27" s="230">
        <f>SUM(L17:L26)</f>
        <v>1415</v>
      </c>
      <c r="M27" s="229"/>
      <c r="N27" s="18"/>
    </row>
    <row r="28" spans="1:17" s="69" customFormat="1" ht="13.5">
      <c r="A28" s="18"/>
      <c r="B28" s="18"/>
      <c r="C28" s="18"/>
      <c r="D28" s="18"/>
      <c r="E28" s="18"/>
      <c r="F28" s="18"/>
      <c r="G28" s="18"/>
      <c r="H28" s="18"/>
      <c r="I28" s="18"/>
      <c r="J28" s="18"/>
      <c r="K28" s="18"/>
      <c r="L28" s="18"/>
      <c r="M28" s="18"/>
      <c r="N28" s="18"/>
    </row>
    <row r="29" spans="1:17" s="79" customFormat="1">
      <c r="A29" s="19" t="s">
        <v>5174</v>
      </c>
      <c r="B29" s="19"/>
      <c r="C29" s="19"/>
      <c r="D29" s="19"/>
      <c r="E29" s="19"/>
      <c r="F29" s="19"/>
      <c r="G29" s="19"/>
      <c r="H29" s="19"/>
      <c r="I29" s="19"/>
      <c r="J29" s="19"/>
      <c r="K29" s="19"/>
      <c r="L29" s="19"/>
      <c r="M29" s="19"/>
      <c r="N29" s="19"/>
    </row>
    <row r="30" spans="1:17" s="80" customFormat="1" ht="13.5">
      <c r="A30" s="23"/>
      <c r="B30" s="245"/>
      <c r="C30" s="245" t="s">
        <v>46</v>
      </c>
      <c r="D30" s="245" t="s">
        <v>47</v>
      </c>
      <c r="E30" s="272" t="s">
        <v>110</v>
      </c>
      <c r="F30" s="23"/>
      <c r="G30" s="23"/>
      <c r="H30" s="23"/>
      <c r="I30" s="23"/>
      <c r="J30" s="23"/>
      <c r="K30" s="23"/>
      <c r="L30" s="23"/>
      <c r="M30" s="23"/>
      <c r="N30" s="23"/>
    </row>
    <row r="31" spans="1:17" s="80" customFormat="1" ht="13.5">
      <c r="A31" s="23"/>
      <c r="B31" s="272" t="s">
        <v>48</v>
      </c>
      <c r="C31" s="244">
        <f>L13/100</f>
        <v>21</v>
      </c>
      <c r="D31" s="243">
        <v>0.5</v>
      </c>
      <c r="E31" s="242" t="str">
        <f>IF(C31&lt;참고_등급환산!$C$3,참고_등급환산!$B$3,IF(C31&lt;참고_등급환산!$C$4,참고_등급환산!$B$4,IF(C31&lt;참고_등급환산!$C$5,참고_등급환산!$B$5,IF(C31&lt;참고_등급환산!$C$6,참고_등급환산!$B$6,IF(C31&lt;참고_등급환산!$C$7,참고_등급환산!$B$7,IF(C31&lt;참고_등급환산!$C$8,참고_등급환산!$B$8,IF(C31&lt;참고_등급환산!$C$9,참고_등급환산!$B$9,IF(C31&lt;참고_등급환산!$C$10,참고_등급환산!$B$10,IF(C31&lt;참고_등급환산!$C$11,참고_등급환산!$B$11,IF(C31&lt;참고_등급환산!$C$12,참고_등급환산!$B$12,IF(C31&lt;참고_등급환산!$C$13,참고_등급환산!$B$13,IF(C31&lt;참고_등급환산!$C$14,참고_등급환산!$B$14,IF(C31&lt;참고_등급환산!$C$15,참고_등급환산!$B$15,IF(C31&lt;참고_등급환산!$C$16,참고_등급환산!$B$16,IF(C31&lt;참고_등급환산!$C$17,참고_등급환산!$B$17,IF(C31&lt;참고_등급환산!$C$18,참고_등급환산!$B$18,참고_등급환산!$B$19))))))))))))))))</f>
        <v>B</v>
      </c>
      <c r="F31" s="23"/>
      <c r="G31" s="23"/>
      <c r="H31" s="23"/>
      <c r="I31" s="23"/>
      <c r="J31" s="23"/>
      <c r="K31" s="23"/>
      <c r="L31" s="23"/>
      <c r="M31" s="23"/>
      <c r="N31" s="23"/>
    </row>
    <row r="32" spans="1:17" s="80" customFormat="1" ht="14.25" thickBot="1">
      <c r="A32" s="23"/>
      <c r="B32" s="254" t="s">
        <v>49</v>
      </c>
      <c r="C32" s="255">
        <f>L27/100</f>
        <v>14.15</v>
      </c>
      <c r="D32" s="241">
        <v>0.5</v>
      </c>
      <c r="E32" s="240" t="str">
        <f>IF(C32&lt;참고_등급환산!$C$3,참고_등급환산!$B$3,IF(C32&lt;참고_등급환산!$C$4,참고_등급환산!$B$4,IF(C32&lt;참고_등급환산!$C$5,참고_등급환산!$B$5,IF(C32&lt;참고_등급환산!$C$6,참고_등급환산!$B$6,IF(C32&lt;참고_등급환산!$C$7,참고_등급환산!$B$7,IF(C32&lt;참고_등급환산!$C$8,참고_등급환산!$B$8,IF(C32&lt;참고_등급환산!$C$9,참고_등급환산!$B$9,IF(C32&lt;참고_등급환산!$C$10,참고_등급환산!$B$10,IF(C32&lt;참고_등급환산!$C$11,참고_등급환산!$B$11,IF(C32&lt;참고_등급환산!$C$12,참고_등급환산!$B$12,IF(C32&lt;참고_등급환산!$C$13,참고_등급환산!$B$13,IF(C32&lt;참고_등급환산!$C$14,참고_등급환산!$B$14,IF(C32&lt;참고_등급환산!$C$15,참고_등급환산!$B$15,IF(C32&lt;참고_등급환산!$C$16,참고_등급환산!$B$16,IF(C32&lt;참고_등급환산!$C$17,참고_등급환산!$B$17,IF(C32&lt;참고_등급환산!$C$18,참고_등급환산!$B$18,참고_등급환산!$B$19))))))))))))))))</f>
        <v>BB</v>
      </c>
      <c r="F32" s="23"/>
      <c r="G32" s="23"/>
      <c r="H32" s="23"/>
      <c r="I32" s="23"/>
      <c r="J32" s="23"/>
      <c r="K32" s="23"/>
      <c r="L32" s="23"/>
      <c r="M32" s="23"/>
      <c r="N32" s="23"/>
    </row>
    <row r="33" spans="1:14" s="69" customFormat="1" ht="14.25" thickTop="1">
      <c r="A33" s="18"/>
      <c r="B33" s="271" t="s">
        <v>50</v>
      </c>
      <c r="C33" s="239">
        <f>C31*D31+C32*D32</f>
        <v>17.574999999999999</v>
      </c>
      <c r="D33" s="238"/>
      <c r="E33" s="237" t="str">
        <f>IF(C33&lt;참고_등급환산!$C$3,참고_등급환산!$B$3,IF(C33&lt;참고_등급환산!$C$4,참고_등급환산!$B$4,IF(C33&lt;참고_등급환산!$C$5,참고_등급환산!$B$5,IF(C33&lt;참고_등급환산!$C$6,참고_등급환산!$B$6,IF(C33&lt;참고_등급환산!$C$7,참고_등급환산!$B$7,IF(C33&lt;참고_등급환산!$C$8,참고_등급환산!$B$8,IF(C33&lt;참고_등급환산!$C$9,참고_등급환산!$B$9,IF(C33&lt;참고_등급환산!$C$10,참고_등급환산!$B$10,IF(C33&lt;참고_등급환산!$C$11,참고_등급환산!$B$11,IF(C33&lt;참고_등급환산!$C$12,참고_등급환산!$B$12,IF(C33&lt;참고_등급환산!$C$13,참고_등급환산!$B$13,IF(C33&lt;참고_등급환산!$C$14,참고_등급환산!$B$14,IF(C33&lt;참고_등급환산!$C$15,참고_등급환산!$B$15,IF(C33&lt;참고_등급환산!$C$16,참고_등급환산!$B$16,IF(C33&lt;참고_등급환산!$C$17,참고_등급환산!$B$17,IF(C33&lt;참고_등급환산!$C$18,참고_등급환산!$B$18,참고_등급환산!$B$19))))))))))))))))</f>
        <v>BB-</v>
      </c>
      <c r="F33" s="18"/>
      <c r="G33" s="18"/>
      <c r="H33" s="18"/>
      <c r="I33" s="18"/>
      <c r="J33" s="18"/>
      <c r="K33" s="18"/>
      <c r="L33" s="18"/>
      <c r="M33" s="18"/>
      <c r="N33" s="18"/>
    </row>
    <row r="34" spans="1:14" s="69" customFormat="1" ht="13.5">
      <c r="A34" s="55"/>
      <c r="B34" s="60"/>
      <c r="C34" s="83"/>
      <c r="D34" s="84"/>
      <c r="E34" s="85"/>
      <c r="F34" s="55"/>
      <c r="G34" s="55"/>
      <c r="H34" s="55"/>
      <c r="I34" s="55"/>
      <c r="J34" s="55"/>
      <c r="K34" s="55"/>
      <c r="L34" s="55"/>
      <c r="M34" s="55"/>
      <c r="N34" s="55"/>
    </row>
    <row r="35" spans="1:14" s="69" customFormat="1" ht="17.25">
      <c r="A35" s="18"/>
      <c r="B35" s="271" t="s">
        <v>51</v>
      </c>
      <c r="C35" s="236" t="str">
        <f>E33</f>
        <v>BB-</v>
      </c>
      <c r="D35" s="18"/>
      <c r="E35" s="18"/>
      <c r="F35" s="18"/>
      <c r="G35" s="18"/>
      <c r="H35" s="18"/>
      <c r="I35" s="18"/>
      <c r="J35" s="18"/>
      <c r="K35" s="18"/>
      <c r="L35" s="18"/>
      <c r="M35" s="18"/>
      <c r="N35" s="18"/>
    </row>
    <row r="36" spans="1:14" s="69" customFormat="1" ht="14.25" thickBot="1">
      <c r="A36" s="18"/>
      <c r="B36" s="276" t="s">
        <v>52</v>
      </c>
      <c r="C36" s="277">
        <v>-1</v>
      </c>
      <c r="D36" s="99" t="s">
        <v>3754</v>
      </c>
      <c r="E36" s="60"/>
      <c r="F36" s="18"/>
      <c r="G36" s="18"/>
      <c r="H36" s="18"/>
      <c r="I36" s="18"/>
      <c r="J36" s="18"/>
      <c r="K36" s="18"/>
      <c r="L36" s="18"/>
      <c r="M36" s="18"/>
      <c r="N36" s="18"/>
    </row>
    <row r="37" spans="1:14" s="81" customFormat="1" ht="18" thickTop="1">
      <c r="A37" s="25"/>
      <c r="B37" s="234" t="s">
        <v>5175</v>
      </c>
      <c r="C37" s="235" t="str">
        <f>VLOOKUP($Q$22,$O$2:$P$19,2,0)</f>
        <v>B+</v>
      </c>
      <c r="D37" s="25"/>
      <c r="E37" s="25"/>
      <c r="F37" s="25"/>
      <c r="G37" s="25"/>
      <c r="H37" s="25"/>
      <c r="I37" s="55"/>
      <c r="J37" s="25"/>
      <c r="K37" s="25"/>
      <c r="L37" s="25"/>
      <c r="M37" s="25"/>
      <c r="N37" s="25"/>
    </row>
    <row r="38" spans="1:14" s="69" customFormat="1" ht="13.5">
      <c r="A38" s="18"/>
      <c r="B38" s="55"/>
      <c r="C38" s="24"/>
      <c r="D38" s="18"/>
      <c r="E38" s="18"/>
      <c r="F38" s="18"/>
      <c r="G38" s="18"/>
      <c r="H38" s="18"/>
      <c r="I38" s="18"/>
      <c r="J38" s="18"/>
      <c r="K38" s="18"/>
      <c r="L38" s="18"/>
      <c r="M38" s="18"/>
      <c r="N38" s="18"/>
    </row>
    <row r="39" spans="1:14" s="69" customFormat="1" ht="13.5">
      <c r="A39" s="18"/>
      <c r="B39" s="55"/>
      <c r="C39" s="24"/>
      <c r="D39" s="18"/>
      <c r="E39" s="18"/>
      <c r="F39" s="18"/>
      <c r="G39" s="18"/>
      <c r="H39" s="18"/>
      <c r="I39" s="18"/>
      <c r="J39" s="18"/>
      <c r="K39" s="18"/>
      <c r="L39" s="18"/>
      <c r="M39" s="18"/>
      <c r="N39" s="18"/>
    </row>
    <row r="40" spans="1:14">
      <c r="A40" s="26"/>
      <c r="B40" s="17"/>
      <c r="C40" s="26"/>
      <c r="D40" s="26"/>
      <c r="E40" s="26"/>
      <c r="F40" s="26"/>
      <c r="G40" s="26"/>
      <c r="H40" s="26"/>
      <c r="I40" s="26"/>
      <c r="J40" s="26"/>
      <c r="K40" s="26"/>
      <c r="L40" s="26"/>
      <c r="M40" s="26"/>
      <c r="N40" s="26"/>
    </row>
    <row r="41" spans="1:14">
      <c r="A41" s="26"/>
      <c r="B41" s="26"/>
      <c r="C41" s="26"/>
      <c r="D41" s="26"/>
      <c r="E41" s="26"/>
      <c r="F41" s="26"/>
      <c r="G41" s="26"/>
      <c r="H41" s="26"/>
      <c r="I41" s="26"/>
      <c r="J41" s="26"/>
      <c r="K41" s="26"/>
      <c r="L41" s="26"/>
      <c r="M41" s="26"/>
      <c r="N41" s="26"/>
    </row>
    <row r="42" spans="1:14" s="342" customFormat="1" ht="12">
      <c r="A42" s="342" t="s">
        <v>5243</v>
      </c>
    </row>
    <row r="43" spans="1:14" s="342" customFormat="1" ht="12">
      <c r="B43" s="342" t="s">
        <v>5242</v>
      </c>
      <c r="L43" s="343">
        <f>(SUM(L17:L25)+L6+L7+L8)/2</f>
        <v>917.5</v>
      </c>
    </row>
    <row r="44" spans="1:14" s="342" customFormat="1" ht="12">
      <c r="B44" s="342" t="s">
        <v>5244</v>
      </c>
      <c r="L44" s="342">
        <f>(SUM(C17:C25)+C6+C7+C8)/2</f>
        <v>60</v>
      </c>
    </row>
    <row r="45" spans="1:14" s="342" customFormat="1" ht="12">
      <c r="B45" s="342" t="s">
        <v>5245</v>
      </c>
      <c r="L45" s="344">
        <f>L43/L44</f>
        <v>15.291666666666666</v>
      </c>
    </row>
    <row r="46" spans="1:14" s="342" customFormat="1" ht="12">
      <c r="B46" s="342" t="s">
        <v>5246</v>
      </c>
      <c r="L46" s="345" t="str">
        <f>IF(L45&lt;참고_등급환산!$C$3,참고_등급환산!$B$3,IF(L45&lt;참고_등급환산!$C$4,참고_등급환산!$B$4,IF(L45&lt;참고_등급환산!$C$5,참고_등급환산!$B$5,IF(L45&lt;참고_등급환산!$C$6,참고_등급환산!$B$6,IF(L45&lt;참고_등급환산!$C$7,참고_등급환산!$B$7,IF(L45&lt;참고_등급환산!$C$8,참고_등급환산!$B$8,IF(L45&lt;참고_등급환산!$C$9,참고_등급환산!$B$9,IF(L45&lt;참고_등급환산!$C$10,참고_등급환산!$B$10,IF(L45&lt;참고_등급환산!$C$11,참고_등급환산!$B$11,IF(L45&lt;참고_등급환산!$C$12,참고_등급환산!$B$12,IF(L45&lt;참고_등급환산!$C$13,참고_등급환산!$B$13,IF(L45&lt;참고_등급환산!$C$14,참고_등급환산!$B$14,IF(L45&lt;참고_등급환산!$C$15,참고_등급환산!$B$15,IF(L45&lt;참고_등급환산!$C$16,참고_등급환산!$B$16,IF(L45&lt;참고_등급환산!$C$17,참고_등급환산!$B$17,IF(L45&lt;참고_등급환산!$C$18,참고_등급환산!$B$18,참고_등급환산!$B$19))))))))))))))))</f>
        <v>BB</v>
      </c>
    </row>
  </sheetData>
  <phoneticPr fontId="3" type="noConversion"/>
  <conditionalFormatting sqref="D6:J12">
    <cfRule type="colorScale" priority="2">
      <colorScale>
        <cfvo type="num" val="0"/>
        <cfvo type="num" val="1"/>
        <color theme="2"/>
        <color theme="0"/>
      </colorScale>
    </cfRule>
    <cfRule type="colorScale" priority="3">
      <colorScale>
        <cfvo type="num" val="0"/>
        <cfvo type="num" val="1"/>
        <color theme="2" tint="-9.9978637043366805E-2"/>
        <color theme="0"/>
      </colorScale>
    </cfRule>
    <cfRule type="colorScale" priority="4">
      <colorScale>
        <cfvo type="num" val="0"/>
        <cfvo type="num" val="1"/>
        <color theme="2" tint="-0.249977111117893"/>
        <color theme="0"/>
      </colorScale>
    </cfRule>
  </conditionalFormatting>
  <conditionalFormatting sqref="D17:J26">
    <cfRule type="colorScale" priority="1">
      <colorScale>
        <cfvo type="num" val="0"/>
        <cfvo type="num" val="1"/>
        <color theme="2"/>
        <color theme="0"/>
      </colorScale>
    </cfRule>
  </conditionalFormatting>
  <pageMargins left="0.7" right="0.7" top="0.75" bottom="0.75" header="0.3" footer="0.3"/>
  <pageSetup paperSize="9" scale="74"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pageSetUpPr fitToPage="1"/>
  </sheetPr>
  <dimension ref="A1:V41"/>
  <sheetViews>
    <sheetView view="pageBreakPreview" topLeftCell="B7" zoomScaleNormal="100" zoomScaleSheetLayoutView="100" workbookViewId="0">
      <selection activeCell="D23" sqref="D23"/>
    </sheetView>
  </sheetViews>
  <sheetFormatPr defaultColWidth="9" defaultRowHeight="16.5"/>
  <cols>
    <col min="1" max="1" width="14.5" style="351" customWidth="1"/>
    <col min="2" max="3" width="12.5" style="351" customWidth="1"/>
    <col min="4" max="4" width="45.25" style="351" customWidth="1"/>
    <col min="5" max="5" width="13.625" style="351" customWidth="1"/>
    <col min="6" max="6" width="3.875" style="351" customWidth="1"/>
    <col min="7" max="9" width="9" style="351"/>
    <col min="10" max="10" width="9" style="351" customWidth="1"/>
    <col min="11" max="12" width="9" style="351"/>
    <col min="13" max="13" width="12.25" style="351" bestFit="1" customWidth="1"/>
    <col min="14" max="16384" width="9" style="351"/>
  </cols>
  <sheetData>
    <row r="1" spans="1:13" s="349" customFormat="1" ht="19.5" customHeight="1">
      <c r="A1" s="348" t="s">
        <v>5255</v>
      </c>
      <c r="B1" s="379" t="s">
        <v>6723</v>
      </c>
      <c r="M1" s="350"/>
    </row>
    <row r="2" spans="1:13" ht="39.950000000000003" customHeight="1">
      <c r="A2" s="486" t="s">
        <v>5356</v>
      </c>
      <c r="B2" s="487"/>
      <c r="C2" s="487"/>
      <c r="D2" s="487"/>
      <c r="E2" s="488"/>
    </row>
    <row r="3" spans="1:13" ht="20.100000000000001" customHeight="1"/>
    <row r="4" spans="1:13" s="355" customFormat="1" ht="20.100000000000001" customHeight="1">
      <c r="A4" s="352" t="s">
        <v>5257</v>
      </c>
      <c r="B4" s="353" t="s">
        <v>5258</v>
      </c>
      <c r="C4" s="354" t="s">
        <v>5321</v>
      </c>
    </row>
    <row r="5" spans="1:13" s="355" customFormat="1" ht="20.100000000000001" customHeight="1">
      <c r="A5" s="352"/>
      <c r="B5" s="353" t="s">
        <v>5260</v>
      </c>
      <c r="C5" s="354"/>
    </row>
    <row r="6" spans="1:13" s="355" customFormat="1" ht="20.100000000000001" customHeight="1">
      <c r="A6" s="352"/>
    </row>
    <row r="7" spans="1:13" s="355" customFormat="1" ht="20.100000000000001" customHeight="1">
      <c r="A7" s="352" t="s">
        <v>5261</v>
      </c>
      <c r="B7" s="482" t="s">
        <v>5262</v>
      </c>
      <c r="C7" s="483"/>
      <c r="D7" s="489" t="str">
        <f>'3_산업'!C4</f>
        <v>(주)디스트릭트코리아(375643)</v>
      </c>
      <c r="E7" s="490"/>
    </row>
    <row r="8" spans="1:13" s="355" customFormat="1" ht="20.100000000000001" customHeight="1">
      <c r="A8" s="352"/>
      <c r="B8" s="482" t="s">
        <v>5263</v>
      </c>
      <c r="C8" s="483"/>
      <c r="D8" s="491" t="s">
        <v>189</v>
      </c>
      <c r="E8" s="492"/>
    </row>
    <row r="9" spans="1:13" s="355" customFormat="1" ht="20.100000000000001" customHeight="1">
      <c r="A9" s="352"/>
      <c r="B9" s="482" t="s">
        <v>5264</v>
      </c>
      <c r="C9" s="483"/>
      <c r="D9" s="484" t="s">
        <v>189</v>
      </c>
      <c r="E9" s="485"/>
    </row>
    <row r="10" spans="1:13" s="355" customFormat="1" ht="20.100000000000001" customHeight="1">
      <c r="A10" s="352"/>
      <c r="B10" s="482" t="s">
        <v>5265</v>
      </c>
      <c r="C10" s="483"/>
      <c r="D10" s="493" t="str">
        <f>LEFT('3_산업'!C5,6)&amp;RIGHT('3_산업'!C5,7)</f>
        <v>1101113038951</v>
      </c>
      <c r="E10" s="494"/>
    </row>
    <row r="11" spans="1:13" s="355" customFormat="1" ht="20.100000000000001" customHeight="1">
      <c r="A11" s="352"/>
      <c r="C11" s="357"/>
    </row>
    <row r="12" spans="1:13" s="355" customFormat="1" ht="19.5" customHeight="1">
      <c r="A12" s="352" t="s">
        <v>5266</v>
      </c>
      <c r="B12" s="358">
        <v>45482</v>
      </c>
    </row>
    <row r="13" spans="1:13" s="355" customFormat="1" ht="19.5" customHeight="1">
      <c r="A13" s="352" t="s">
        <v>5267</v>
      </c>
      <c r="B13" s="358">
        <v>45291</v>
      </c>
      <c r="E13" s="359" t="s">
        <v>5268</v>
      </c>
    </row>
    <row r="14" spans="1:13" s="355" customFormat="1" ht="19.5" customHeight="1">
      <c r="A14" s="352" t="s">
        <v>5269</v>
      </c>
      <c r="B14" s="358" t="s">
        <v>6724</v>
      </c>
      <c r="E14" s="495"/>
    </row>
    <row r="15" spans="1:13" s="355" customFormat="1" ht="48" customHeight="1">
      <c r="A15" s="352" t="s">
        <v>5270</v>
      </c>
      <c r="B15" s="461" t="s">
        <v>6725</v>
      </c>
      <c r="E15" s="496"/>
    </row>
    <row r="16" spans="1:13" s="355" customFormat="1" ht="20.100000000000001" customHeight="1"/>
    <row r="17" spans="1:22" s="352" customFormat="1" ht="20.100000000000001" customHeight="1">
      <c r="A17" s="352" t="s">
        <v>5271</v>
      </c>
      <c r="B17" s="353" t="s">
        <v>5272</v>
      </c>
      <c r="C17" s="354" t="str">
        <f>'5_기업SR'!C37</f>
        <v>B+</v>
      </c>
    </row>
    <row r="18" spans="1:22" s="355" customFormat="1" ht="20.100000000000001" customHeight="1">
      <c r="B18" s="353" t="s">
        <v>5273</v>
      </c>
      <c r="C18" s="356" t="str">
        <f>C17</f>
        <v>B+</v>
      </c>
    </row>
    <row r="19" spans="1:22" s="355" customFormat="1" ht="20.100000000000001" customHeight="1"/>
    <row r="20" spans="1:22" s="355" customFormat="1" ht="20.100000000000001" customHeight="1"/>
    <row r="21" spans="1:22" s="352" customFormat="1" ht="20.100000000000001" customHeight="1">
      <c r="A21" s="352" t="s">
        <v>5274</v>
      </c>
    </row>
    <row r="22" spans="1:22" s="355" customFormat="1" ht="11.25" customHeight="1"/>
    <row r="23" spans="1:22" s="355" customFormat="1" ht="29.25" customHeight="1">
      <c r="A23" s="360" t="s">
        <v>3756</v>
      </c>
      <c r="B23" s="361" t="s">
        <v>3757</v>
      </c>
      <c r="C23" s="361" t="s">
        <v>5275</v>
      </c>
      <c r="D23" s="362" t="s">
        <v>3758</v>
      </c>
      <c r="E23" s="359" t="s">
        <v>5276</v>
      </c>
    </row>
    <row r="24" spans="1:22" s="355" customFormat="1" ht="78" customHeight="1">
      <c r="A24" s="363" t="s">
        <v>5277</v>
      </c>
      <c r="B24" s="364">
        <v>0</v>
      </c>
      <c r="C24" s="365" t="s">
        <v>5278</v>
      </c>
      <c r="D24" s="366" t="s">
        <v>5279</v>
      </c>
      <c r="E24" s="363"/>
    </row>
    <row r="25" spans="1:22" s="355" customFormat="1" ht="78" customHeight="1">
      <c r="A25" s="363" t="s">
        <v>5280</v>
      </c>
      <c r="B25" s="364">
        <v>0</v>
      </c>
      <c r="C25" s="365" t="s">
        <v>5278</v>
      </c>
      <c r="D25" s="366" t="s">
        <v>5279</v>
      </c>
      <c r="E25" s="363"/>
    </row>
    <row r="26" spans="1:22" s="355" customFormat="1" ht="78" customHeight="1">
      <c r="A26" s="363"/>
      <c r="B26" s="367"/>
      <c r="C26" s="365"/>
      <c r="D26" s="366"/>
      <c r="E26" s="363"/>
      <c r="L26" s="403"/>
      <c r="V26" s="449"/>
    </row>
    <row r="27" spans="1:22" s="355" customFormat="1" ht="20.100000000000001" customHeight="1"/>
    <row r="28" spans="1:22" s="352" customFormat="1" ht="21.75" customHeight="1">
      <c r="A28" s="368" t="s">
        <v>5281</v>
      </c>
      <c r="G28" s="447"/>
    </row>
    <row r="29" spans="1:22" s="355" customFormat="1" ht="151.5" customHeight="1">
      <c r="A29" s="497" t="s">
        <v>5377</v>
      </c>
      <c r="B29" s="498"/>
      <c r="C29" s="498"/>
      <c r="D29" s="498"/>
      <c r="E29" s="499"/>
      <c r="G29" s="500"/>
      <c r="H29" s="501"/>
      <c r="I29" s="501"/>
      <c r="J29" s="501"/>
      <c r="K29" s="501"/>
      <c r="L29" s="501"/>
      <c r="M29" s="501"/>
      <c r="N29" s="501"/>
      <c r="O29" s="501"/>
      <c r="P29" s="501"/>
      <c r="Q29" s="501"/>
      <c r="R29" s="501"/>
      <c r="S29" s="403"/>
    </row>
    <row r="30" spans="1:22" ht="16.5" customHeight="1">
      <c r="A30" s="369"/>
      <c r="B30" s="370"/>
      <c r="C30" s="370"/>
      <c r="D30" s="370"/>
      <c r="E30" s="370"/>
    </row>
    <row r="31" spans="1:22" ht="18" customHeight="1">
      <c r="A31" s="420"/>
      <c r="B31" s="370"/>
      <c r="C31" s="370"/>
      <c r="D31" s="370"/>
      <c r="E31" s="370"/>
    </row>
    <row r="32" spans="1:22" ht="16.5" customHeight="1">
      <c r="A32" s="433"/>
      <c r="B32" s="434"/>
      <c r="C32" s="434"/>
      <c r="D32" s="434"/>
      <c r="E32" s="434"/>
    </row>
    <row r="33" spans="1:5" ht="16.5" customHeight="1">
      <c r="A33" s="435"/>
      <c r="B33" s="436"/>
      <c r="C33" s="436"/>
      <c r="D33" s="434"/>
      <c r="E33" s="434"/>
    </row>
    <row r="34" spans="1:5" ht="16.5" customHeight="1">
      <c r="A34" s="435"/>
      <c r="B34" s="434"/>
      <c r="C34" s="434"/>
      <c r="D34" s="434"/>
      <c r="E34" s="434"/>
    </row>
    <row r="35" spans="1:5" ht="16.5" customHeight="1">
      <c r="A35" s="435"/>
      <c r="C35" s="434"/>
      <c r="D35" s="434"/>
      <c r="E35" s="434"/>
    </row>
    <row r="36" spans="1:5" ht="16.5" customHeight="1">
      <c r="A36" s="433"/>
      <c r="C36" s="434"/>
      <c r="D36" s="434"/>
      <c r="E36" s="434"/>
    </row>
    <row r="37" spans="1:5" ht="16.5" customHeight="1">
      <c r="A37" s="435"/>
      <c r="C37" s="434"/>
      <c r="D37" s="434"/>
      <c r="E37" s="434"/>
    </row>
    <row r="38" spans="1:5" ht="16.5" customHeight="1">
      <c r="A38" s="435"/>
      <c r="C38" s="434"/>
      <c r="D38" s="434"/>
      <c r="E38" s="434"/>
    </row>
    <row r="39" spans="1:5" ht="16.5" customHeight="1">
      <c r="A39" s="435"/>
      <c r="C39" s="434"/>
      <c r="D39" s="434"/>
      <c r="E39" s="434"/>
    </row>
    <row r="40" spans="1:5" ht="16.5" customHeight="1">
      <c r="A40" s="435"/>
      <c r="B40" s="434"/>
      <c r="C40" s="434"/>
      <c r="D40" s="434"/>
      <c r="E40" s="434"/>
    </row>
    <row r="41" spans="1:5">
      <c r="A41" s="435"/>
    </row>
  </sheetData>
  <mergeCells count="12">
    <mergeCell ref="B10:C10"/>
    <mergeCell ref="D10:E10"/>
    <mergeCell ref="E14:E15"/>
    <mergeCell ref="A29:E29"/>
    <mergeCell ref="G29:R29"/>
    <mergeCell ref="B9:C9"/>
    <mergeCell ref="D9:E9"/>
    <mergeCell ref="A2:E2"/>
    <mergeCell ref="B7:C7"/>
    <mergeCell ref="D7:E7"/>
    <mergeCell ref="B8:C8"/>
    <mergeCell ref="D8:E8"/>
  </mergeCells>
  <phoneticPr fontId="3" type="noConversion"/>
  <printOptions horizontalCentered="1"/>
  <pageMargins left="0.78740157480314965" right="0.78740157480314965" top="0.78740157480314965" bottom="0.78740157480314965" header="0.31496062992125984" footer="0.31496062992125984"/>
  <pageSetup paperSize="9" scale="7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M40"/>
  <sheetViews>
    <sheetView view="pageBreakPreview" zoomScaleNormal="100" zoomScaleSheetLayoutView="100" workbookViewId="0">
      <selection activeCell="D16" sqref="D16"/>
    </sheetView>
  </sheetViews>
  <sheetFormatPr defaultColWidth="9" defaultRowHeight="16.5"/>
  <cols>
    <col min="1" max="1" width="14.5" style="351" customWidth="1"/>
    <col min="2" max="3" width="12.5" style="351" customWidth="1"/>
    <col min="4" max="4" width="45.25" style="351" customWidth="1"/>
    <col min="5" max="5" width="13.625" style="351" customWidth="1"/>
    <col min="6" max="6" width="3.875" style="351" customWidth="1"/>
    <col min="7" max="12" width="9" style="351"/>
    <col min="13" max="13" width="12.25" style="351" bestFit="1" customWidth="1"/>
    <col min="14" max="16384" width="9" style="351"/>
  </cols>
  <sheetData>
    <row r="1" spans="1:13" s="349" customFormat="1" ht="19.5" customHeight="1">
      <c r="A1" s="348" t="s">
        <v>5255</v>
      </c>
      <c r="B1" s="348" t="s">
        <v>6726</v>
      </c>
      <c r="M1" s="350"/>
    </row>
    <row r="2" spans="1:13" ht="39.950000000000003" customHeight="1">
      <c r="A2" s="486" t="s">
        <v>5256</v>
      </c>
      <c r="B2" s="487"/>
      <c r="C2" s="487"/>
      <c r="D2" s="487"/>
      <c r="E2" s="488"/>
    </row>
    <row r="3" spans="1:13" ht="20.100000000000001" customHeight="1"/>
    <row r="4" spans="1:13" s="355" customFormat="1" ht="20.100000000000001" customHeight="1">
      <c r="A4" s="352" t="s">
        <v>5257</v>
      </c>
      <c r="B4" s="353" t="s">
        <v>5258</v>
      </c>
      <c r="C4" s="354"/>
    </row>
    <row r="5" spans="1:13" s="355" customFormat="1" ht="20.100000000000001" customHeight="1">
      <c r="A5" s="352"/>
      <c r="B5" s="353" t="s">
        <v>5260</v>
      </c>
      <c r="C5" s="354" t="s">
        <v>5259</v>
      </c>
    </row>
    <row r="6" spans="1:13" s="355" customFormat="1" ht="20.100000000000001" customHeight="1">
      <c r="A6" s="352"/>
    </row>
    <row r="7" spans="1:13" s="355" customFormat="1" ht="20.100000000000001" customHeight="1">
      <c r="A7" s="352" t="s">
        <v>5261</v>
      </c>
      <c r="B7" s="482" t="s">
        <v>5262</v>
      </c>
      <c r="C7" s="483"/>
      <c r="D7" s="489" t="str">
        <f>'3_산업'!C4</f>
        <v>(주)디스트릭트코리아(375643)</v>
      </c>
      <c r="E7" s="490"/>
    </row>
    <row r="8" spans="1:13" s="355" customFormat="1" ht="20.100000000000001" customHeight="1">
      <c r="A8" s="352"/>
      <c r="B8" s="482" t="s">
        <v>5263</v>
      </c>
      <c r="C8" s="483"/>
      <c r="D8" s="491"/>
      <c r="E8" s="492"/>
    </row>
    <row r="9" spans="1:13" s="355" customFormat="1" ht="20.100000000000001" customHeight="1">
      <c r="A9" s="352"/>
      <c r="B9" s="482" t="s">
        <v>5264</v>
      </c>
      <c r="C9" s="483"/>
      <c r="D9" s="484"/>
      <c r="E9" s="485"/>
    </row>
    <row r="10" spans="1:13" s="355" customFormat="1" ht="20.100000000000001" customHeight="1">
      <c r="A10" s="352"/>
      <c r="B10" s="482" t="s">
        <v>5265</v>
      </c>
      <c r="C10" s="483"/>
      <c r="D10" s="493" t="str">
        <f>LEFT('3_산업'!C5,6)&amp;RIGHT('3_산업'!C5,7)</f>
        <v>1101113038951</v>
      </c>
      <c r="E10" s="494"/>
    </row>
    <row r="11" spans="1:13" s="355" customFormat="1" ht="20.100000000000001" customHeight="1">
      <c r="A11" s="352"/>
      <c r="C11" s="357"/>
    </row>
    <row r="12" spans="1:13" s="355" customFormat="1" ht="19.5" customHeight="1">
      <c r="A12" s="352" t="s">
        <v>5266</v>
      </c>
      <c r="B12" s="358">
        <v>45482</v>
      </c>
    </row>
    <row r="13" spans="1:13" s="355" customFormat="1" ht="19.5" customHeight="1">
      <c r="A13" s="352" t="s">
        <v>5267</v>
      </c>
      <c r="B13" s="358">
        <v>45291</v>
      </c>
      <c r="E13" s="359" t="s">
        <v>5268</v>
      </c>
    </row>
    <row r="14" spans="1:13" s="355" customFormat="1" ht="19.5" customHeight="1">
      <c r="A14" s="352" t="s">
        <v>5269</v>
      </c>
      <c r="B14" s="358" t="s">
        <v>6724</v>
      </c>
      <c r="E14" s="495"/>
    </row>
    <row r="15" spans="1:13" s="355" customFormat="1" ht="48" customHeight="1">
      <c r="A15" s="352" t="s">
        <v>5270</v>
      </c>
      <c r="B15" s="461" t="s">
        <v>6725</v>
      </c>
      <c r="E15" s="496"/>
    </row>
    <row r="16" spans="1:13" s="355" customFormat="1" ht="20.100000000000001" customHeight="1"/>
    <row r="17" spans="1:5" s="352" customFormat="1" ht="20.100000000000001" customHeight="1">
      <c r="A17" s="352" t="s">
        <v>5271</v>
      </c>
      <c r="B17" s="353" t="s">
        <v>5272</v>
      </c>
      <c r="C17" s="378" t="s">
        <v>3746</v>
      </c>
    </row>
    <row r="18" spans="1:5" s="355" customFormat="1" ht="20.100000000000001" customHeight="1">
      <c r="B18" s="353" t="s">
        <v>5273</v>
      </c>
      <c r="C18" s="382" t="str">
        <f>C17</f>
        <v>BB-</v>
      </c>
    </row>
    <row r="19" spans="1:5" s="355" customFormat="1" ht="20.100000000000001" customHeight="1"/>
    <row r="20" spans="1:5" s="355" customFormat="1" ht="20.100000000000001" customHeight="1"/>
    <row r="21" spans="1:5" s="352" customFormat="1" ht="20.100000000000001" customHeight="1">
      <c r="A21" s="352" t="s">
        <v>5274</v>
      </c>
    </row>
    <row r="22" spans="1:5" s="355" customFormat="1" ht="11.25" customHeight="1"/>
    <row r="23" spans="1:5" s="355" customFormat="1" ht="29.25" customHeight="1">
      <c r="A23" s="360" t="s">
        <v>3756</v>
      </c>
      <c r="B23" s="361" t="s">
        <v>3757</v>
      </c>
      <c r="C23" s="361" t="s">
        <v>5275</v>
      </c>
      <c r="D23" s="362" t="s">
        <v>3758</v>
      </c>
      <c r="E23" s="359" t="s">
        <v>5276</v>
      </c>
    </row>
    <row r="24" spans="1:5" s="355" customFormat="1" ht="78" customHeight="1">
      <c r="A24" s="363" t="s">
        <v>5277</v>
      </c>
      <c r="B24" s="364">
        <v>0</v>
      </c>
      <c r="C24" s="365" t="s">
        <v>5278</v>
      </c>
      <c r="D24" s="366" t="s">
        <v>5279</v>
      </c>
      <c r="E24" s="363"/>
    </row>
    <row r="25" spans="1:5" s="355" customFormat="1" ht="78" customHeight="1">
      <c r="A25" s="363" t="s">
        <v>5280</v>
      </c>
      <c r="B25" s="364">
        <v>0</v>
      </c>
      <c r="C25" s="365" t="s">
        <v>5278</v>
      </c>
      <c r="D25" s="366" t="s">
        <v>5279</v>
      </c>
      <c r="E25" s="363"/>
    </row>
    <row r="26" spans="1:5" s="355" customFormat="1" ht="78" customHeight="1">
      <c r="A26" s="363"/>
      <c r="B26" s="367"/>
      <c r="C26" s="365"/>
      <c r="D26" s="366"/>
      <c r="E26" s="363"/>
    </row>
    <row r="27" spans="1:5" s="355" customFormat="1" ht="20.100000000000001" customHeight="1"/>
    <row r="28" spans="1:5" s="352" customFormat="1" ht="21.75" customHeight="1">
      <c r="A28" s="368" t="s">
        <v>5281</v>
      </c>
    </row>
    <row r="29" spans="1:5" s="355" customFormat="1" ht="312.75" customHeight="1">
      <c r="A29" s="502" t="s">
        <v>5378</v>
      </c>
      <c r="B29" s="503"/>
      <c r="C29" s="503"/>
      <c r="D29" s="503"/>
      <c r="E29" s="504"/>
    </row>
    <row r="30" spans="1:5" ht="16.5" customHeight="1">
      <c r="A30" s="369"/>
      <c r="B30" s="370"/>
      <c r="C30" s="370"/>
      <c r="D30" s="370"/>
      <c r="E30" s="370"/>
    </row>
    <row r="31" spans="1:5" ht="16.5" customHeight="1">
      <c r="A31" s="370"/>
      <c r="B31" s="370"/>
      <c r="C31" s="370"/>
      <c r="D31" s="370"/>
      <c r="E31" s="370"/>
    </row>
    <row r="32" spans="1:5" ht="16.5" customHeight="1">
      <c r="A32" s="370"/>
      <c r="B32" s="370"/>
      <c r="C32" s="370"/>
      <c r="D32" s="370"/>
      <c r="E32" s="370"/>
    </row>
    <row r="33" spans="1:5" ht="16.5" customHeight="1">
      <c r="A33" s="370"/>
      <c r="B33" s="370"/>
      <c r="C33" s="370"/>
      <c r="D33" s="370"/>
      <c r="E33" s="370"/>
    </row>
    <row r="34" spans="1:5" ht="16.5" customHeight="1">
      <c r="A34" s="370"/>
      <c r="B34" s="370"/>
      <c r="C34" s="370"/>
      <c r="D34" s="370"/>
      <c r="E34" s="370"/>
    </row>
    <row r="35" spans="1:5" ht="16.5" customHeight="1">
      <c r="A35" s="370"/>
      <c r="B35" s="370"/>
      <c r="C35" s="370"/>
      <c r="D35" s="370"/>
      <c r="E35" s="370"/>
    </row>
    <row r="36" spans="1:5" ht="16.5" customHeight="1">
      <c r="A36" s="370"/>
      <c r="B36" s="370"/>
      <c r="C36" s="370"/>
      <c r="D36" s="370"/>
      <c r="E36" s="370"/>
    </row>
    <row r="37" spans="1:5" ht="16.5" customHeight="1">
      <c r="A37" s="370"/>
      <c r="B37" s="370"/>
      <c r="C37" s="370"/>
      <c r="D37" s="370"/>
      <c r="E37" s="370"/>
    </row>
    <row r="38" spans="1:5" ht="16.5" customHeight="1">
      <c r="A38" s="370"/>
      <c r="B38" s="370"/>
      <c r="C38" s="370"/>
      <c r="D38" s="370"/>
      <c r="E38" s="370"/>
    </row>
    <row r="39" spans="1:5" ht="16.5" customHeight="1">
      <c r="A39" s="370"/>
      <c r="B39" s="370"/>
      <c r="C39" s="370"/>
      <c r="D39" s="370"/>
      <c r="E39" s="370"/>
    </row>
    <row r="40" spans="1:5" ht="16.5" customHeight="1">
      <c r="A40" s="370"/>
      <c r="B40" s="370"/>
      <c r="C40" s="370"/>
      <c r="D40" s="370"/>
      <c r="E40" s="370"/>
    </row>
  </sheetData>
  <mergeCells count="11">
    <mergeCell ref="B10:C10"/>
    <mergeCell ref="D10:E10"/>
    <mergeCell ref="E14:E15"/>
    <mergeCell ref="A29:E29"/>
    <mergeCell ref="A2:E2"/>
    <mergeCell ref="B7:C7"/>
    <mergeCell ref="D7:E7"/>
    <mergeCell ref="B8:C8"/>
    <mergeCell ref="D8:E8"/>
    <mergeCell ref="B9:C9"/>
    <mergeCell ref="D9:E9"/>
  </mergeCells>
  <phoneticPr fontId="3" type="noConversion"/>
  <printOptions horizontalCentered="1"/>
  <pageMargins left="0.78740157480314965" right="0.78740157480314965" top="0.78740157480314965" bottom="0.78740157480314965" header="0.31496062992125984" footer="0.31496062992125984"/>
  <pageSetup paperSize="9" scale="6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2" tint="-0.249977111117893"/>
    <pageSetUpPr fitToPage="1"/>
  </sheetPr>
  <dimension ref="B2:K30"/>
  <sheetViews>
    <sheetView workbookViewId="0">
      <selection activeCell="N15" sqref="N15"/>
    </sheetView>
  </sheetViews>
  <sheetFormatPr defaultColWidth="9" defaultRowHeight="16.5"/>
  <cols>
    <col min="1" max="3" width="9" style="57"/>
    <col min="4" max="4" width="22.125" style="57" customWidth="1"/>
    <col min="5" max="16384" width="9" style="57"/>
  </cols>
  <sheetData>
    <row r="2" spans="2:11">
      <c r="B2" s="1" t="s">
        <v>111</v>
      </c>
      <c r="C2" s="2" t="s">
        <v>4</v>
      </c>
      <c r="D2" s="2" t="s">
        <v>112</v>
      </c>
      <c r="E2" s="2" t="s">
        <v>5</v>
      </c>
      <c r="F2" s="2" t="s">
        <v>6</v>
      </c>
      <c r="G2" s="2" t="s">
        <v>7</v>
      </c>
      <c r="H2" s="2" t="s">
        <v>8</v>
      </c>
      <c r="I2" s="2" t="s">
        <v>9</v>
      </c>
      <c r="J2" s="2" t="s">
        <v>10</v>
      </c>
      <c r="K2" s="2" t="s">
        <v>11</v>
      </c>
    </row>
    <row r="3" spans="2:11">
      <c r="B3" s="212" t="s">
        <v>12</v>
      </c>
      <c r="C3" s="3">
        <v>5</v>
      </c>
      <c r="D3" s="4" t="s">
        <v>113</v>
      </c>
      <c r="E3" s="33" t="s">
        <v>114</v>
      </c>
      <c r="F3" s="33" t="s">
        <v>115</v>
      </c>
      <c r="G3" s="33" t="s">
        <v>116</v>
      </c>
      <c r="H3" s="33" t="s">
        <v>117</v>
      </c>
      <c r="I3" s="33" t="s">
        <v>118</v>
      </c>
      <c r="J3" s="33" t="s">
        <v>119</v>
      </c>
      <c r="K3" s="33" t="s">
        <v>120</v>
      </c>
    </row>
    <row r="4" spans="2:11" ht="24">
      <c r="B4" s="212" t="s">
        <v>13</v>
      </c>
      <c r="C4" s="3">
        <v>10</v>
      </c>
      <c r="D4" s="5" t="s">
        <v>121</v>
      </c>
      <c r="E4" s="33" t="s">
        <v>122</v>
      </c>
      <c r="F4" s="33" t="s">
        <v>123</v>
      </c>
      <c r="G4" s="33" t="s">
        <v>124</v>
      </c>
      <c r="H4" s="33" t="s">
        <v>125</v>
      </c>
      <c r="I4" s="33" t="s">
        <v>126</v>
      </c>
      <c r="J4" s="33" t="s">
        <v>127</v>
      </c>
      <c r="K4" s="34" t="s">
        <v>128</v>
      </c>
    </row>
    <row r="5" spans="2:11" ht="24">
      <c r="B5" s="212" t="s">
        <v>14</v>
      </c>
      <c r="C5" s="6">
        <v>5</v>
      </c>
      <c r="D5" s="5" t="s">
        <v>129</v>
      </c>
      <c r="E5" s="33" t="s">
        <v>130</v>
      </c>
      <c r="F5" s="33" t="s">
        <v>131</v>
      </c>
      <c r="G5" s="33" t="s">
        <v>132</v>
      </c>
      <c r="H5" s="33" t="s">
        <v>133</v>
      </c>
      <c r="I5" s="33" t="s">
        <v>134</v>
      </c>
      <c r="J5" s="33" t="s">
        <v>135</v>
      </c>
      <c r="K5" s="33" t="s">
        <v>136</v>
      </c>
    </row>
    <row r="6" spans="2:11" ht="24">
      <c r="B6" s="212" t="s">
        <v>15</v>
      </c>
      <c r="C6" s="3">
        <v>10</v>
      </c>
      <c r="D6" s="5" t="s">
        <v>137</v>
      </c>
      <c r="E6" s="33" t="s">
        <v>138</v>
      </c>
      <c r="F6" s="33" t="s">
        <v>139</v>
      </c>
      <c r="G6" s="33" t="s">
        <v>140</v>
      </c>
      <c r="H6" s="33" t="s">
        <v>141</v>
      </c>
      <c r="I6" s="33" t="s">
        <v>142</v>
      </c>
      <c r="J6" s="34" t="s">
        <v>143</v>
      </c>
      <c r="K6" s="34" t="s">
        <v>144</v>
      </c>
    </row>
    <row r="7" spans="2:11" ht="27">
      <c r="B7" s="212" t="s">
        <v>16</v>
      </c>
      <c r="C7" s="3">
        <v>5</v>
      </c>
      <c r="D7" s="4" t="s">
        <v>145</v>
      </c>
      <c r="E7" s="33" t="s">
        <v>146</v>
      </c>
      <c r="F7" s="34" t="s">
        <v>139</v>
      </c>
      <c r="G7" s="34" t="s">
        <v>140</v>
      </c>
      <c r="H7" s="34" t="s">
        <v>141</v>
      </c>
      <c r="I7" s="34" t="s">
        <v>142</v>
      </c>
      <c r="J7" s="34" t="s">
        <v>147</v>
      </c>
      <c r="K7" s="34" t="s">
        <v>148</v>
      </c>
    </row>
    <row r="8" spans="2:11" ht="24">
      <c r="B8" s="212" t="s">
        <v>17</v>
      </c>
      <c r="C8" s="3">
        <v>5</v>
      </c>
      <c r="D8" s="5" t="s">
        <v>149</v>
      </c>
      <c r="E8" s="33" t="s">
        <v>140</v>
      </c>
      <c r="F8" s="34" t="s">
        <v>150</v>
      </c>
      <c r="G8" s="34" t="s">
        <v>141</v>
      </c>
      <c r="H8" s="34" t="s">
        <v>151</v>
      </c>
      <c r="I8" s="34" t="s">
        <v>142</v>
      </c>
      <c r="J8" s="34" t="s">
        <v>152</v>
      </c>
      <c r="K8" s="34" t="s">
        <v>153</v>
      </c>
    </row>
    <row r="9" spans="2:11" ht="24">
      <c r="B9" s="212" t="s">
        <v>18</v>
      </c>
      <c r="C9" s="6">
        <v>15</v>
      </c>
      <c r="D9" s="5" t="s">
        <v>18</v>
      </c>
      <c r="E9" s="33" t="s">
        <v>154</v>
      </c>
      <c r="F9" s="33" t="s">
        <v>155</v>
      </c>
      <c r="G9" s="33" t="s">
        <v>156</v>
      </c>
      <c r="H9" s="33" t="s">
        <v>157</v>
      </c>
      <c r="I9" s="33" t="s">
        <v>158</v>
      </c>
      <c r="J9" s="34" t="s">
        <v>159</v>
      </c>
      <c r="K9" s="34" t="s">
        <v>144</v>
      </c>
    </row>
    <row r="10" spans="2:11" ht="24">
      <c r="B10" s="5" t="s">
        <v>19</v>
      </c>
      <c r="C10" s="3">
        <v>10</v>
      </c>
      <c r="D10" s="5" t="s">
        <v>160</v>
      </c>
      <c r="E10" s="33" t="s">
        <v>161</v>
      </c>
      <c r="F10" s="34" t="s">
        <v>162</v>
      </c>
      <c r="G10" s="34" t="s">
        <v>163</v>
      </c>
      <c r="H10" s="34" t="s">
        <v>142</v>
      </c>
      <c r="I10" s="34" t="s">
        <v>152</v>
      </c>
      <c r="J10" s="34" t="s">
        <v>164</v>
      </c>
      <c r="K10" s="34" t="s">
        <v>165</v>
      </c>
    </row>
    <row r="11" spans="2:11" ht="24">
      <c r="B11" s="5" t="s">
        <v>20</v>
      </c>
      <c r="C11" s="6">
        <v>15</v>
      </c>
      <c r="D11" s="5" t="s">
        <v>166</v>
      </c>
      <c r="E11" s="34" t="s">
        <v>167</v>
      </c>
      <c r="F11" s="34" t="s">
        <v>168</v>
      </c>
      <c r="G11" s="34" t="s">
        <v>169</v>
      </c>
      <c r="H11" s="34" t="s">
        <v>170</v>
      </c>
      <c r="I11" s="34" t="s">
        <v>171</v>
      </c>
      <c r="J11" s="34" t="s">
        <v>172</v>
      </c>
      <c r="K11" s="34" t="s">
        <v>144</v>
      </c>
    </row>
    <row r="12" spans="2:11">
      <c r="B12" s="7" t="s">
        <v>21</v>
      </c>
      <c r="C12" s="35">
        <v>20</v>
      </c>
      <c r="D12" s="36" t="s">
        <v>173</v>
      </c>
      <c r="E12" s="37" t="s">
        <v>174</v>
      </c>
      <c r="F12" s="37" t="s">
        <v>175</v>
      </c>
      <c r="G12" s="37" t="s">
        <v>176</v>
      </c>
      <c r="H12" s="37" t="s">
        <v>177</v>
      </c>
      <c r="I12" s="37" t="s">
        <v>178</v>
      </c>
      <c r="J12" s="37" t="s">
        <v>179</v>
      </c>
      <c r="K12" s="37" t="s">
        <v>180</v>
      </c>
    </row>
    <row r="13" spans="2:11" ht="27" customHeight="1">
      <c r="B13" s="38" t="s">
        <v>181</v>
      </c>
      <c r="C13" s="39"/>
      <c r="D13" s="40" t="s">
        <v>182</v>
      </c>
      <c r="E13" s="505" t="s">
        <v>183</v>
      </c>
      <c r="F13" s="506"/>
      <c r="G13" s="506"/>
      <c r="H13" s="506"/>
      <c r="I13" s="506"/>
      <c r="J13" s="506"/>
      <c r="K13" s="507"/>
    </row>
    <row r="14" spans="2:11" ht="27" customHeight="1">
      <c r="B14" s="41"/>
      <c r="C14" s="39"/>
      <c r="D14" s="40" t="s">
        <v>184</v>
      </c>
      <c r="E14" s="505" t="s">
        <v>185</v>
      </c>
      <c r="F14" s="506"/>
      <c r="G14" s="506"/>
      <c r="H14" s="506"/>
      <c r="I14" s="506"/>
      <c r="J14" s="506"/>
      <c r="K14" s="507"/>
    </row>
    <row r="15" spans="2:11" ht="27" customHeight="1">
      <c r="B15" s="42"/>
      <c r="C15" s="8"/>
      <c r="D15" s="40" t="s">
        <v>186</v>
      </c>
      <c r="E15" s="505" t="s">
        <v>187</v>
      </c>
      <c r="F15" s="506"/>
      <c r="G15" s="506"/>
      <c r="H15" s="506"/>
      <c r="I15" s="506"/>
      <c r="J15" s="506"/>
      <c r="K15" s="507"/>
    </row>
    <row r="18" spans="2:11">
      <c r="B18" s="1" t="s">
        <v>111</v>
      </c>
      <c r="C18" s="2" t="s">
        <v>4</v>
      </c>
      <c r="D18" s="2" t="s">
        <v>188</v>
      </c>
      <c r="E18" s="2" t="s">
        <v>5</v>
      </c>
      <c r="F18" s="2" t="s">
        <v>6</v>
      </c>
      <c r="G18" s="2" t="s">
        <v>7</v>
      </c>
      <c r="H18" s="2" t="s">
        <v>8</v>
      </c>
      <c r="I18" s="2" t="s">
        <v>9</v>
      </c>
      <c r="J18" s="2" t="s">
        <v>10</v>
      </c>
      <c r="K18" s="2" t="s">
        <v>11</v>
      </c>
    </row>
    <row r="19" spans="2:11">
      <c r="B19" s="14" t="s">
        <v>30</v>
      </c>
      <c r="C19" s="8">
        <v>10</v>
      </c>
      <c r="D19" s="43" t="s">
        <v>189</v>
      </c>
      <c r="E19" s="44"/>
      <c r="F19" s="44"/>
      <c r="G19" s="44"/>
      <c r="H19" s="44"/>
      <c r="I19" s="44"/>
      <c r="J19" s="44"/>
      <c r="K19" s="44"/>
    </row>
    <row r="20" spans="2:11" ht="24">
      <c r="B20" s="14" t="s">
        <v>35</v>
      </c>
      <c r="C20" s="8">
        <v>15</v>
      </c>
      <c r="D20" s="36" t="s">
        <v>190</v>
      </c>
      <c r="E20" s="37" t="s">
        <v>191</v>
      </c>
      <c r="F20" s="37" t="s">
        <v>192</v>
      </c>
      <c r="G20" s="37" t="s">
        <v>193</v>
      </c>
      <c r="H20" s="37" t="s">
        <v>194</v>
      </c>
      <c r="I20" s="37" t="s">
        <v>195</v>
      </c>
      <c r="J20" s="37" t="s">
        <v>196</v>
      </c>
      <c r="K20" s="37" t="s">
        <v>197</v>
      </c>
    </row>
    <row r="21" spans="2:11" ht="24">
      <c r="B21" s="14" t="s">
        <v>31</v>
      </c>
      <c r="C21" s="8">
        <v>15</v>
      </c>
      <c r="D21" s="36" t="s">
        <v>190</v>
      </c>
      <c r="E21" s="37" t="s">
        <v>191</v>
      </c>
      <c r="F21" s="37" t="s">
        <v>192</v>
      </c>
      <c r="G21" s="37" t="s">
        <v>193</v>
      </c>
      <c r="H21" s="37" t="s">
        <v>194</v>
      </c>
      <c r="I21" s="37" t="s">
        <v>195</v>
      </c>
      <c r="J21" s="37" t="s">
        <v>196</v>
      </c>
      <c r="K21" s="37" t="s">
        <v>197</v>
      </c>
    </row>
    <row r="22" spans="2:11" ht="36">
      <c r="B22" s="15" t="s">
        <v>32</v>
      </c>
      <c r="C22" s="8">
        <v>15</v>
      </c>
      <c r="D22" s="36" t="s">
        <v>173</v>
      </c>
      <c r="E22" s="37" t="s">
        <v>198</v>
      </c>
      <c r="F22" s="37" t="s">
        <v>199</v>
      </c>
      <c r="G22" s="37" t="s">
        <v>200</v>
      </c>
      <c r="H22" s="37" t="s">
        <v>5282</v>
      </c>
      <c r="I22" s="37" t="s">
        <v>201</v>
      </c>
      <c r="J22" s="37" t="s">
        <v>5286</v>
      </c>
      <c r="K22" s="37" t="s">
        <v>202</v>
      </c>
    </row>
    <row r="23" spans="2:11" ht="24">
      <c r="B23" s="41"/>
      <c r="C23" s="39"/>
      <c r="D23" s="40" t="s">
        <v>203</v>
      </c>
      <c r="E23" s="45" t="s">
        <v>204</v>
      </c>
      <c r="F23" s="45" t="s">
        <v>205</v>
      </c>
      <c r="G23" s="45" t="s">
        <v>206</v>
      </c>
      <c r="H23" s="45" t="s">
        <v>207</v>
      </c>
      <c r="I23" s="45" t="s">
        <v>208</v>
      </c>
      <c r="J23" s="45" t="s">
        <v>209</v>
      </c>
      <c r="K23" s="45" t="s">
        <v>189</v>
      </c>
    </row>
    <row r="24" spans="2:11" ht="36">
      <c r="B24" s="42"/>
      <c r="C24" s="8"/>
      <c r="D24" s="40" t="s">
        <v>210</v>
      </c>
      <c r="E24" s="45" t="s">
        <v>211</v>
      </c>
      <c r="F24" s="45" t="s">
        <v>212</v>
      </c>
      <c r="G24" s="45" t="s">
        <v>213</v>
      </c>
      <c r="H24" s="45" t="s">
        <v>214</v>
      </c>
      <c r="I24" s="45" t="s">
        <v>215</v>
      </c>
      <c r="J24" s="45" t="s">
        <v>216</v>
      </c>
      <c r="K24" s="45" t="s">
        <v>189</v>
      </c>
    </row>
    <row r="25" spans="2:11">
      <c r="B25" s="15" t="s">
        <v>36</v>
      </c>
      <c r="C25" s="8">
        <v>15</v>
      </c>
      <c r="D25" s="36" t="s">
        <v>173</v>
      </c>
      <c r="E25" s="37" t="s">
        <v>174</v>
      </c>
      <c r="F25" s="37" t="s">
        <v>175</v>
      </c>
      <c r="G25" s="37" t="s">
        <v>176</v>
      </c>
      <c r="H25" s="37" t="s">
        <v>177</v>
      </c>
      <c r="I25" s="37" t="s">
        <v>178</v>
      </c>
      <c r="J25" s="37" t="s">
        <v>179</v>
      </c>
      <c r="K25" s="37" t="s">
        <v>180</v>
      </c>
    </row>
    <row r="26" spans="2:11" ht="84">
      <c r="B26" s="41"/>
      <c r="C26" s="39"/>
      <c r="D26" s="40" t="s">
        <v>217</v>
      </c>
      <c r="E26" s="45" t="s">
        <v>218</v>
      </c>
      <c r="F26" s="45" t="s">
        <v>219</v>
      </c>
      <c r="G26" s="45" t="s">
        <v>220</v>
      </c>
      <c r="H26" s="45" t="s">
        <v>221</v>
      </c>
      <c r="I26" s="45" t="s">
        <v>222</v>
      </c>
      <c r="J26" s="45" t="s">
        <v>223</v>
      </c>
      <c r="K26" s="45" t="s">
        <v>189</v>
      </c>
    </row>
    <row r="27" spans="2:11" ht="36">
      <c r="B27" s="42"/>
      <c r="C27" s="8"/>
      <c r="D27" s="40" t="s">
        <v>224</v>
      </c>
      <c r="E27" s="45" t="s">
        <v>225</v>
      </c>
      <c r="F27" s="45" t="s">
        <v>226</v>
      </c>
      <c r="G27" s="45" t="s">
        <v>227</v>
      </c>
      <c r="H27" s="45" t="s">
        <v>228</v>
      </c>
      <c r="I27" s="45" t="s">
        <v>189</v>
      </c>
      <c r="J27" s="45" t="s">
        <v>189</v>
      </c>
      <c r="K27" s="45" t="s">
        <v>189</v>
      </c>
    </row>
    <row r="28" spans="2:11" ht="72">
      <c r="B28" s="14" t="s">
        <v>33</v>
      </c>
      <c r="C28" s="8">
        <v>15</v>
      </c>
      <c r="D28" s="36" t="s">
        <v>173</v>
      </c>
      <c r="E28" s="37" t="s">
        <v>229</v>
      </c>
      <c r="F28" s="37" t="s">
        <v>230</v>
      </c>
      <c r="G28" s="37" t="s">
        <v>231</v>
      </c>
      <c r="H28" s="37" t="s">
        <v>232</v>
      </c>
      <c r="I28" s="37" t="s">
        <v>233</v>
      </c>
      <c r="J28" s="37" t="s">
        <v>234</v>
      </c>
      <c r="K28" s="37" t="s">
        <v>235</v>
      </c>
    </row>
    <row r="29" spans="2:11">
      <c r="B29" s="15" t="s">
        <v>34</v>
      </c>
      <c r="C29" s="8">
        <v>15</v>
      </c>
      <c r="D29" s="36" t="s">
        <v>173</v>
      </c>
      <c r="E29" s="37" t="s">
        <v>174</v>
      </c>
      <c r="F29" s="37" t="s">
        <v>175</v>
      </c>
      <c r="G29" s="37" t="s">
        <v>176</v>
      </c>
      <c r="H29" s="37" t="s">
        <v>177</v>
      </c>
      <c r="I29" s="37" t="s">
        <v>178</v>
      </c>
      <c r="J29" s="37" t="s">
        <v>179</v>
      </c>
      <c r="K29" s="37" t="s">
        <v>180</v>
      </c>
    </row>
    <row r="30" spans="2:11" ht="60">
      <c r="B30" s="42"/>
      <c r="C30" s="8"/>
      <c r="D30" s="40" t="s">
        <v>236</v>
      </c>
      <c r="E30" s="45" t="s">
        <v>237</v>
      </c>
      <c r="F30" s="45" t="s">
        <v>238</v>
      </c>
      <c r="G30" s="45" t="s">
        <v>239</v>
      </c>
      <c r="H30" s="45" t="s">
        <v>240</v>
      </c>
      <c r="I30" s="45" t="s">
        <v>5283</v>
      </c>
      <c r="J30" s="45" t="s">
        <v>241</v>
      </c>
      <c r="K30" s="45" t="s">
        <v>189</v>
      </c>
    </row>
  </sheetData>
  <mergeCells count="3">
    <mergeCell ref="E13:K13"/>
    <mergeCell ref="E14:K14"/>
    <mergeCell ref="E15:K15"/>
  </mergeCells>
  <phoneticPr fontId="3" type="noConversion"/>
  <pageMargins left="0.7" right="0.7" top="0.75" bottom="0.75" header="0.3" footer="0.3"/>
  <pageSetup paperSize="9" scale="7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2" tint="-0.249977111117893"/>
    <pageSetUpPr fitToPage="1"/>
  </sheetPr>
  <dimension ref="A1:G1746"/>
  <sheetViews>
    <sheetView showGridLines="0" workbookViewId="0">
      <selection activeCell="B14" sqref="B14"/>
    </sheetView>
  </sheetViews>
  <sheetFormatPr defaultColWidth="9" defaultRowHeight="16.5"/>
  <cols>
    <col min="1" max="1" width="11" style="273" bestFit="1" customWidth="1"/>
    <col min="2" max="2" width="42" style="273" customWidth="1"/>
    <col min="3" max="3" width="9.625" style="278" bestFit="1" customWidth="1"/>
    <col min="4" max="4" width="2.25" style="273" customWidth="1"/>
    <col min="5" max="6" width="9.625" style="273" bestFit="1" customWidth="1"/>
    <col min="7" max="7" width="6.75" style="273" customWidth="1"/>
    <col min="8" max="16384" width="9" style="273"/>
  </cols>
  <sheetData>
    <row r="1" spans="1:7">
      <c r="A1" s="46" t="s">
        <v>5326</v>
      </c>
      <c r="B1" s="47"/>
      <c r="C1" s="48" t="s">
        <v>5327</v>
      </c>
      <c r="D1" s="47"/>
      <c r="E1" s="47"/>
      <c r="F1" s="47"/>
      <c r="G1" s="47"/>
    </row>
    <row r="2" spans="1:7" s="275" customFormat="1" ht="12">
      <c r="A2" s="49" t="s">
        <v>5287</v>
      </c>
      <c r="B2" s="49"/>
      <c r="C2" s="49"/>
      <c r="D2" s="49"/>
      <c r="E2" s="49"/>
      <c r="F2" s="49"/>
      <c r="G2" s="49"/>
    </row>
    <row r="3" spans="1:7" s="275" customFormat="1" ht="12">
      <c r="A3" s="49" t="s">
        <v>242</v>
      </c>
      <c r="B3" s="49"/>
      <c r="C3" s="49"/>
      <c r="D3" s="49"/>
      <c r="E3" s="49"/>
      <c r="F3" s="49"/>
      <c r="G3" s="49"/>
    </row>
    <row r="4" spans="1:7">
      <c r="A4" s="100"/>
      <c r="B4" s="100"/>
      <c r="C4" s="100"/>
      <c r="D4" s="100"/>
      <c r="E4" s="100"/>
      <c r="F4" s="100"/>
      <c r="G4" s="100"/>
    </row>
    <row r="5" spans="1:7">
      <c r="A5" s="10" t="s">
        <v>22</v>
      </c>
      <c r="B5" s="10" t="s">
        <v>23</v>
      </c>
      <c r="C5" s="10" t="s">
        <v>5237</v>
      </c>
      <c r="D5" s="100"/>
      <c r="E5" s="10" t="s">
        <v>24</v>
      </c>
      <c r="F5" s="10" t="s">
        <v>25</v>
      </c>
      <c r="G5" s="10" t="s">
        <v>26</v>
      </c>
    </row>
    <row r="6" spans="1:7">
      <c r="A6" s="219" t="s">
        <v>243</v>
      </c>
      <c r="B6" s="219" t="s">
        <v>244</v>
      </c>
      <c r="C6" s="210" t="s">
        <v>27</v>
      </c>
      <c r="D6" s="100"/>
      <c r="E6" s="12">
        <v>80669</v>
      </c>
      <c r="F6" s="219">
        <v>2150</v>
      </c>
      <c r="G6" s="13">
        <v>2.6652121632845333E-2</v>
      </c>
    </row>
    <row r="7" spans="1:7">
      <c r="A7" s="219" t="s">
        <v>246</v>
      </c>
      <c r="B7" s="219" t="s">
        <v>247</v>
      </c>
      <c r="C7" s="210" t="s">
        <v>27</v>
      </c>
      <c r="D7" s="100"/>
      <c r="E7" s="12">
        <v>59639</v>
      </c>
      <c r="F7" s="219">
        <v>1729</v>
      </c>
      <c r="G7" s="13">
        <v>2.8991096430188299E-2</v>
      </c>
    </row>
    <row r="8" spans="1:7">
      <c r="A8" s="219" t="s">
        <v>248</v>
      </c>
      <c r="B8" s="219" t="s">
        <v>249</v>
      </c>
      <c r="C8" s="210" t="s">
        <v>27</v>
      </c>
      <c r="D8" s="100"/>
      <c r="E8" s="12">
        <v>34376</v>
      </c>
      <c r="F8" s="219">
        <v>1145</v>
      </c>
      <c r="G8" s="13">
        <v>3.3308121945543404E-2</v>
      </c>
    </row>
    <row r="9" spans="1:7">
      <c r="A9" s="219" t="s">
        <v>250</v>
      </c>
      <c r="B9" s="219" t="s">
        <v>251</v>
      </c>
      <c r="C9" s="210" t="s">
        <v>27</v>
      </c>
      <c r="D9" s="100"/>
      <c r="E9" s="219">
        <v>12650</v>
      </c>
      <c r="F9" s="219">
        <v>323</v>
      </c>
      <c r="G9" s="13">
        <v>2.5533596837944664E-2</v>
      </c>
    </row>
    <row r="10" spans="1:7">
      <c r="A10" s="219" t="s">
        <v>252</v>
      </c>
      <c r="B10" s="219" t="s">
        <v>253</v>
      </c>
      <c r="C10" s="210" t="s">
        <v>256</v>
      </c>
      <c r="D10" s="100"/>
      <c r="E10" s="12">
        <v>8834</v>
      </c>
      <c r="F10" s="219">
        <v>307</v>
      </c>
      <c r="G10" s="13">
        <v>3.47520941815712E-2</v>
      </c>
    </row>
    <row r="11" spans="1:7">
      <c r="A11" s="219" t="s">
        <v>254</v>
      </c>
      <c r="B11" s="219" t="s">
        <v>255</v>
      </c>
      <c r="C11" s="210" t="s">
        <v>256</v>
      </c>
      <c r="D11" s="100"/>
      <c r="E11" s="219">
        <v>5066</v>
      </c>
      <c r="F11" s="219">
        <v>202</v>
      </c>
      <c r="G11" s="13">
        <v>3.9873667587840507E-2</v>
      </c>
    </row>
    <row r="12" spans="1:7">
      <c r="A12" s="219" t="s">
        <v>257</v>
      </c>
      <c r="B12" s="219" t="s">
        <v>258</v>
      </c>
      <c r="C12" s="210" t="s">
        <v>27</v>
      </c>
      <c r="D12" s="100"/>
      <c r="E12" s="219">
        <v>977</v>
      </c>
      <c r="F12" s="219">
        <v>22</v>
      </c>
      <c r="G12" s="13">
        <v>2.2517911975435005E-2</v>
      </c>
    </row>
    <row r="13" spans="1:7">
      <c r="A13" s="219" t="s">
        <v>259</v>
      </c>
      <c r="B13" s="219" t="s">
        <v>260</v>
      </c>
      <c r="C13" s="210" t="s">
        <v>27</v>
      </c>
      <c r="D13" s="100"/>
      <c r="E13" s="219">
        <v>2499</v>
      </c>
      <c r="F13" s="219">
        <v>71</v>
      </c>
      <c r="G13" s="13">
        <v>2.8411364545818326E-2</v>
      </c>
    </row>
    <row r="14" spans="1:7">
      <c r="A14" s="219" t="s">
        <v>261</v>
      </c>
      <c r="B14" s="219" t="s">
        <v>5329</v>
      </c>
      <c r="C14" s="210" t="s">
        <v>27</v>
      </c>
      <c r="D14" s="100"/>
      <c r="E14" s="219">
        <v>1328</v>
      </c>
      <c r="F14" s="219">
        <v>29</v>
      </c>
      <c r="G14" s="13">
        <v>2.1837349397590362E-2</v>
      </c>
    </row>
    <row r="15" spans="1:7">
      <c r="A15" s="219" t="s">
        <v>262</v>
      </c>
      <c r="B15" s="219" t="s">
        <v>263</v>
      </c>
      <c r="C15" s="210" t="s">
        <v>245</v>
      </c>
      <c r="D15" s="100"/>
      <c r="E15" s="219">
        <v>1097</v>
      </c>
      <c r="F15" s="219">
        <v>17</v>
      </c>
      <c r="G15" s="13">
        <v>1.5496809480401094E-2</v>
      </c>
    </row>
    <row r="16" spans="1:7">
      <c r="A16" s="219" t="s">
        <v>264</v>
      </c>
      <c r="B16" s="219" t="s">
        <v>265</v>
      </c>
      <c r="C16" s="210" t="s">
        <v>256</v>
      </c>
      <c r="D16" s="100"/>
      <c r="E16" s="219">
        <v>115</v>
      </c>
      <c r="F16" s="219">
        <v>8</v>
      </c>
      <c r="G16" s="13">
        <v>6.9565217391304349E-2</v>
      </c>
    </row>
    <row r="17" spans="1:7">
      <c r="A17" s="219" t="s">
        <v>267</v>
      </c>
      <c r="B17" s="219" t="s">
        <v>268</v>
      </c>
      <c r="C17" s="210" t="s">
        <v>256</v>
      </c>
      <c r="D17" s="100"/>
      <c r="E17" s="219">
        <v>2864</v>
      </c>
      <c r="F17" s="219">
        <v>111</v>
      </c>
      <c r="G17" s="13">
        <v>3.8756983240223461E-2</v>
      </c>
    </row>
    <row r="18" spans="1:7">
      <c r="A18" s="219" t="s">
        <v>269</v>
      </c>
      <c r="B18" s="219" t="s">
        <v>270</v>
      </c>
      <c r="C18" s="210" t="s">
        <v>256</v>
      </c>
      <c r="D18" s="100"/>
      <c r="E18" s="219">
        <v>8679</v>
      </c>
      <c r="F18" s="219">
        <v>375</v>
      </c>
      <c r="G18" s="13">
        <v>4.3207742827514689E-2</v>
      </c>
    </row>
    <row r="19" spans="1:7">
      <c r="A19" s="219" t="s">
        <v>271</v>
      </c>
      <c r="B19" s="219" t="s">
        <v>272</v>
      </c>
      <c r="C19" s="210" t="s">
        <v>245</v>
      </c>
      <c r="D19" s="100"/>
      <c r="E19" s="219">
        <v>454</v>
      </c>
      <c r="F19" s="219">
        <v>7</v>
      </c>
      <c r="G19" s="13">
        <v>1.5418502202643172E-2</v>
      </c>
    </row>
    <row r="20" spans="1:7">
      <c r="A20" s="219" t="s">
        <v>273</v>
      </c>
      <c r="B20" s="219" t="s">
        <v>274</v>
      </c>
      <c r="C20" s="210" t="s">
        <v>256</v>
      </c>
      <c r="D20" s="100"/>
      <c r="E20" s="219">
        <v>4384</v>
      </c>
      <c r="F20" s="219">
        <v>177</v>
      </c>
      <c r="G20" s="13">
        <v>4.0374087591240879E-2</v>
      </c>
    </row>
    <row r="21" spans="1:7">
      <c r="A21" s="219" t="s">
        <v>275</v>
      </c>
      <c r="B21" s="219" t="s">
        <v>276</v>
      </c>
      <c r="C21" s="210" t="s">
        <v>256</v>
      </c>
      <c r="D21" s="100"/>
      <c r="E21" s="219">
        <v>3741</v>
      </c>
      <c r="F21" s="219">
        <v>187</v>
      </c>
      <c r="G21" s="13">
        <v>4.9986634589681903E-2</v>
      </c>
    </row>
    <row r="22" spans="1:7">
      <c r="A22" s="219" t="s">
        <v>277</v>
      </c>
      <c r="B22" s="219" t="s">
        <v>278</v>
      </c>
      <c r="C22" s="210" t="s">
        <v>27</v>
      </c>
      <c r="D22" s="100"/>
      <c r="E22" s="12">
        <v>13925</v>
      </c>
      <c r="F22" s="219">
        <v>240</v>
      </c>
      <c r="G22" s="13">
        <v>1.7235188509874325E-2</v>
      </c>
    </row>
    <row r="23" spans="1:7">
      <c r="A23" s="219" t="s">
        <v>279</v>
      </c>
      <c r="B23" s="219" t="s">
        <v>280</v>
      </c>
      <c r="C23" s="210" t="s">
        <v>245</v>
      </c>
      <c r="D23" s="100"/>
      <c r="E23" s="219">
        <v>2895</v>
      </c>
      <c r="F23" s="219">
        <v>12</v>
      </c>
      <c r="G23" s="13">
        <v>4.1450777202072537E-3</v>
      </c>
    </row>
    <row r="24" spans="1:7">
      <c r="A24" s="219" t="s">
        <v>281</v>
      </c>
      <c r="B24" s="219" t="s">
        <v>282</v>
      </c>
      <c r="C24" s="210" t="s">
        <v>283</v>
      </c>
      <c r="D24" s="100"/>
      <c r="E24" s="219">
        <v>427</v>
      </c>
      <c r="F24" s="219">
        <v>0</v>
      </c>
      <c r="G24" s="13">
        <v>0</v>
      </c>
    </row>
    <row r="25" spans="1:7">
      <c r="A25" s="219" t="s">
        <v>284</v>
      </c>
      <c r="B25" s="219" t="s">
        <v>285</v>
      </c>
      <c r="C25" s="210" t="s">
        <v>245</v>
      </c>
      <c r="D25" s="100"/>
      <c r="E25" s="219">
        <v>1830</v>
      </c>
      <c r="F25" s="219">
        <v>11</v>
      </c>
      <c r="G25" s="13">
        <v>6.0109289617486343E-3</v>
      </c>
    </row>
    <row r="26" spans="1:7">
      <c r="A26" s="219" t="s">
        <v>286</v>
      </c>
      <c r="B26" s="219" t="s">
        <v>287</v>
      </c>
      <c r="C26" s="210" t="s">
        <v>245</v>
      </c>
      <c r="D26" s="100"/>
      <c r="E26" s="12">
        <v>5038</v>
      </c>
      <c r="F26" s="219">
        <v>55</v>
      </c>
      <c r="G26" s="13">
        <v>1.0917030567685589E-2</v>
      </c>
    </row>
    <row r="27" spans="1:7">
      <c r="A27" s="219" t="s">
        <v>288</v>
      </c>
      <c r="B27" s="219" t="s">
        <v>289</v>
      </c>
      <c r="C27" s="210" t="s">
        <v>27</v>
      </c>
      <c r="D27" s="100"/>
      <c r="E27" s="219">
        <v>3897</v>
      </c>
      <c r="F27" s="219">
        <v>111</v>
      </c>
      <c r="G27" s="13">
        <v>2.848344880677444E-2</v>
      </c>
    </row>
    <row r="28" spans="1:7">
      <c r="A28" s="219" t="s">
        <v>290</v>
      </c>
      <c r="B28" s="219" t="s">
        <v>291</v>
      </c>
      <c r="C28" s="210" t="s">
        <v>27</v>
      </c>
      <c r="D28" s="100"/>
      <c r="E28" s="219">
        <v>2999</v>
      </c>
      <c r="F28" s="219">
        <v>74</v>
      </c>
      <c r="G28" s="13">
        <v>2.4674891630543514E-2</v>
      </c>
    </row>
    <row r="29" spans="1:7">
      <c r="A29" s="219" t="s">
        <v>292</v>
      </c>
      <c r="B29" s="219" t="s">
        <v>293</v>
      </c>
      <c r="C29" s="210" t="s">
        <v>256</v>
      </c>
      <c r="D29" s="100"/>
      <c r="E29" s="219">
        <v>813</v>
      </c>
      <c r="F29" s="219">
        <v>31</v>
      </c>
      <c r="G29" s="13">
        <v>3.8130381303813035E-2</v>
      </c>
    </row>
    <row r="30" spans="1:7">
      <c r="A30" s="219" t="s">
        <v>294</v>
      </c>
      <c r="B30" s="219" t="s">
        <v>295</v>
      </c>
      <c r="C30" s="210" t="s">
        <v>27</v>
      </c>
      <c r="D30" s="100"/>
      <c r="E30" s="219">
        <v>2091</v>
      </c>
      <c r="F30" s="219">
        <v>62</v>
      </c>
      <c r="G30" s="13">
        <v>2.965088474414156E-2</v>
      </c>
    </row>
    <row r="31" spans="1:7">
      <c r="A31" s="219" t="s">
        <v>296</v>
      </c>
      <c r="B31" s="219" t="s">
        <v>297</v>
      </c>
      <c r="C31" s="210" t="s">
        <v>27</v>
      </c>
      <c r="D31" s="100"/>
      <c r="E31" s="219">
        <v>465</v>
      </c>
      <c r="F31" s="219">
        <v>13</v>
      </c>
      <c r="G31" s="13">
        <v>2.7956989247311829E-2</v>
      </c>
    </row>
    <row r="32" spans="1:7">
      <c r="A32" s="219" t="s">
        <v>298</v>
      </c>
      <c r="B32" s="219" t="s">
        <v>299</v>
      </c>
      <c r="C32" s="210" t="s">
        <v>27</v>
      </c>
      <c r="D32" s="100"/>
      <c r="E32" s="219">
        <v>1514</v>
      </c>
      <c r="F32" s="219">
        <v>49</v>
      </c>
      <c r="G32" s="13">
        <v>3.2364597093791282E-2</v>
      </c>
    </row>
    <row r="33" spans="1:7">
      <c r="A33" s="219" t="s">
        <v>300</v>
      </c>
      <c r="B33" s="219" t="s">
        <v>301</v>
      </c>
      <c r="C33" s="210" t="s">
        <v>27</v>
      </c>
      <c r="D33" s="100"/>
      <c r="E33" s="219">
        <v>422</v>
      </c>
      <c r="F33" s="219">
        <v>8</v>
      </c>
      <c r="G33" s="13">
        <v>1.8957345971563982E-2</v>
      </c>
    </row>
    <row r="34" spans="1:7">
      <c r="A34" s="219" t="s">
        <v>302</v>
      </c>
      <c r="B34" s="219" t="s">
        <v>303</v>
      </c>
      <c r="C34" s="210" t="s">
        <v>27</v>
      </c>
      <c r="D34" s="100"/>
      <c r="E34" s="12">
        <v>10905</v>
      </c>
      <c r="F34" s="219">
        <v>335</v>
      </c>
      <c r="G34" s="13">
        <v>3.0719853278312701E-2</v>
      </c>
    </row>
    <row r="35" spans="1:7">
      <c r="A35" s="219" t="s">
        <v>304</v>
      </c>
      <c r="B35" s="219" t="s">
        <v>305</v>
      </c>
      <c r="C35" s="210" t="s">
        <v>27</v>
      </c>
      <c r="D35" s="100"/>
      <c r="E35" s="12">
        <v>10003</v>
      </c>
      <c r="F35" s="219">
        <v>316</v>
      </c>
      <c r="G35" s="13">
        <v>3.1590522843147055E-2</v>
      </c>
    </row>
    <row r="36" spans="1:7">
      <c r="A36" s="219" t="s">
        <v>306</v>
      </c>
      <c r="B36" s="219" t="s">
        <v>307</v>
      </c>
      <c r="C36" s="210" t="s">
        <v>27</v>
      </c>
      <c r="D36" s="100"/>
      <c r="E36" s="12">
        <v>9506</v>
      </c>
      <c r="F36" s="219">
        <v>302</v>
      </c>
      <c r="G36" s="13">
        <v>3.1769408794445612E-2</v>
      </c>
    </row>
    <row r="37" spans="1:7">
      <c r="A37" s="219" t="s">
        <v>308</v>
      </c>
      <c r="B37" s="219" t="s">
        <v>309</v>
      </c>
      <c r="C37" s="210" t="s">
        <v>27</v>
      </c>
      <c r="D37" s="100"/>
      <c r="E37" s="219">
        <v>256</v>
      </c>
      <c r="F37" s="219">
        <v>8</v>
      </c>
      <c r="G37" s="13">
        <v>3.125E-2</v>
      </c>
    </row>
    <row r="38" spans="1:7">
      <c r="A38" s="219" t="s">
        <v>310</v>
      </c>
      <c r="B38" s="219" t="s">
        <v>311</v>
      </c>
      <c r="C38" s="210" t="s">
        <v>27</v>
      </c>
      <c r="D38" s="100"/>
      <c r="E38" s="219">
        <v>902</v>
      </c>
      <c r="F38" s="219">
        <v>19</v>
      </c>
      <c r="G38" s="13">
        <v>2.1064301552106431E-2</v>
      </c>
    </row>
    <row r="39" spans="1:7">
      <c r="A39" s="219" t="s">
        <v>312</v>
      </c>
      <c r="B39" s="219" t="s">
        <v>313</v>
      </c>
      <c r="C39" s="210" t="s">
        <v>266</v>
      </c>
      <c r="D39" s="100"/>
      <c r="E39" s="219">
        <v>9</v>
      </c>
      <c r="F39" s="219">
        <v>1</v>
      </c>
      <c r="G39" s="13">
        <v>0.1111111111111111</v>
      </c>
    </row>
    <row r="40" spans="1:7">
      <c r="A40" s="219" t="s">
        <v>314</v>
      </c>
      <c r="B40" s="219" t="s">
        <v>315</v>
      </c>
      <c r="C40" s="210" t="s">
        <v>27</v>
      </c>
      <c r="D40" s="100"/>
      <c r="E40" s="12">
        <v>13054</v>
      </c>
      <c r="F40" s="219">
        <v>212</v>
      </c>
      <c r="G40" s="13">
        <v>1.6240232878811094E-2</v>
      </c>
    </row>
    <row r="41" spans="1:7">
      <c r="A41" s="219" t="s">
        <v>316</v>
      </c>
      <c r="B41" s="219" t="s">
        <v>317</v>
      </c>
      <c r="C41" s="210" t="s">
        <v>245</v>
      </c>
      <c r="D41" s="100"/>
      <c r="E41" s="219">
        <v>1801</v>
      </c>
      <c r="F41" s="219">
        <v>26</v>
      </c>
      <c r="G41" s="13">
        <v>1.4436424208772903E-2</v>
      </c>
    </row>
    <row r="42" spans="1:7">
      <c r="A42" s="219" t="s">
        <v>318</v>
      </c>
      <c r="B42" s="219" t="s">
        <v>319</v>
      </c>
      <c r="C42" s="210" t="s">
        <v>245</v>
      </c>
      <c r="D42" s="100"/>
      <c r="E42" s="219">
        <v>868</v>
      </c>
      <c r="F42" s="219">
        <v>10</v>
      </c>
      <c r="G42" s="13">
        <v>1.1520737327188941E-2</v>
      </c>
    </row>
    <row r="43" spans="1:7">
      <c r="A43" s="219" t="s">
        <v>320</v>
      </c>
      <c r="B43" s="219" t="s">
        <v>321</v>
      </c>
      <c r="C43" s="210" t="s">
        <v>27</v>
      </c>
      <c r="D43" s="100"/>
      <c r="E43" s="219">
        <v>464</v>
      </c>
      <c r="F43" s="219">
        <v>8</v>
      </c>
      <c r="G43" s="13">
        <v>1.7241379310344827E-2</v>
      </c>
    </row>
    <row r="44" spans="1:7">
      <c r="A44" s="219" t="s">
        <v>322</v>
      </c>
      <c r="B44" s="219" t="s">
        <v>323</v>
      </c>
      <c r="C44" s="210" t="s">
        <v>27</v>
      </c>
      <c r="D44" s="100"/>
      <c r="E44" s="219">
        <v>229</v>
      </c>
      <c r="F44" s="219">
        <v>7</v>
      </c>
      <c r="G44" s="13">
        <v>3.0567685589519649E-2</v>
      </c>
    </row>
    <row r="45" spans="1:7">
      <c r="A45" s="219" t="s">
        <v>324</v>
      </c>
      <c r="B45" s="219" t="s">
        <v>325</v>
      </c>
      <c r="C45" s="210" t="s">
        <v>256</v>
      </c>
      <c r="D45" s="100"/>
      <c r="E45" s="219">
        <v>190</v>
      </c>
      <c r="F45" s="219">
        <v>7</v>
      </c>
      <c r="G45" s="13">
        <v>3.6842105263157891E-2</v>
      </c>
    </row>
    <row r="46" spans="1:7">
      <c r="A46" s="219" t="s">
        <v>326</v>
      </c>
      <c r="B46" s="219" t="s">
        <v>327</v>
      </c>
      <c r="C46" s="210" t="s">
        <v>245</v>
      </c>
      <c r="D46" s="100"/>
      <c r="E46" s="12">
        <v>10822</v>
      </c>
      <c r="F46" s="219">
        <v>170</v>
      </c>
      <c r="G46" s="13">
        <v>1.5708741452596563E-2</v>
      </c>
    </row>
    <row r="47" spans="1:7">
      <c r="A47" s="219" t="s">
        <v>328</v>
      </c>
      <c r="B47" s="219" t="s">
        <v>329</v>
      </c>
      <c r="C47" s="210" t="s">
        <v>27</v>
      </c>
      <c r="D47" s="100"/>
      <c r="E47" s="12">
        <v>7975</v>
      </c>
      <c r="F47" s="219">
        <v>209</v>
      </c>
      <c r="G47" s="13">
        <v>2.6206896551724139E-2</v>
      </c>
    </row>
    <row r="48" spans="1:7">
      <c r="A48" s="219" t="s">
        <v>330</v>
      </c>
      <c r="B48" s="219" t="s">
        <v>331</v>
      </c>
      <c r="C48" s="210" t="s">
        <v>27</v>
      </c>
      <c r="D48" s="100"/>
      <c r="E48" s="12">
        <v>1434</v>
      </c>
      <c r="F48" s="219">
        <v>41</v>
      </c>
      <c r="G48" s="13">
        <v>2.8591352859135284E-2</v>
      </c>
    </row>
    <row r="49" spans="1:7">
      <c r="A49" s="219" t="s">
        <v>332</v>
      </c>
      <c r="B49" s="219" t="s">
        <v>333</v>
      </c>
      <c r="C49" s="210" t="s">
        <v>27</v>
      </c>
      <c r="D49" s="100"/>
      <c r="E49" s="12">
        <v>1282</v>
      </c>
      <c r="F49" s="219">
        <v>37</v>
      </c>
      <c r="G49" s="13">
        <v>2.8861154446177848E-2</v>
      </c>
    </row>
    <row r="50" spans="1:7">
      <c r="A50" s="219" t="s">
        <v>334</v>
      </c>
      <c r="B50" s="219" t="s">
        <v>335</v>
      </c>
      <c r="C50" s="210" t="s">
        <v>27</v>
      </c>
      <c r="D50" s="100"/>
      <c r="E50" s="219">
        <v>673</v>
      </c>
      <c r="F50" s="219">
        <v>16</v>
      </c>
      <c r="G50" s="13">
        <v>2.3774145616641901E-2</v>
      </c>
    </row>
    <row r="51" spans="1:7">
      <c r="A51" s="219" t="s">
        <v>336</v>
      </c>
      <c r="B51" s="219" t="s">
        <v>337</v>
      </c>
      <c r="C51" s="210" t="s">
        <v>256</v>
      </c>
      <c r="D51" s="100"/>
      <c r="E51" s="12">
        <v>564</v>
      </c>
      <c r="F51" s="219">
        <v>20</v>
      </c>
      <c r="G51" s="13">
        <v>3.5460992907801421E-2</v>
      </c>
    </row>
    <row r="52" spans="1:7">
      <c r="A52" s="219" t="s">
        <v>338</v>
      </c>
      <c r="B52" s="219" t="s">
        <v>339</v>
      </c>
      <c r="C52" s="210" t="s">
        <v>27</v>
      </c>
      <c r="D52" s="100"/>
      <c r="E52" s="219">
        <v>147</v>
      </c>
      <c r="F52" s="219">
        <v>4</v>
      </c>
      <c r="G52" s="13">
        <v>2.7210884353741496E-2</v>
      </c>
    </row>
    <row r="53" spans="1:7">
      <c r="A53" s="219" t="s">
        <v>340</v>
      </c>
      <c r="B53" s="219" t="s">
        <v>341</v>
      </c>
      <c r="C53" s="210" t="s">
        <v>27</v>
      </c>
      <c r="D53" s="100"/>
      <c r="E53" s="12">
        <v>6541</v>
      </c>
      <c r="F53" s="219">
        <v>168</v>
      </c>
      <c r="G53" s="13">
        <v>2.5684146155022167E-2</v>
      </c>
    </row>
    <row r="54" spans="1:7">
      <c r="A54" s="219" t="s">
        <v>342</v>
      </c>
      <c r="B54" s="219" t="s">
        <v>343</v>
      </c>
      <c r="C54" s="210" t="s">
        <v>27</v>
      </c>
      <c r="D54" s="100"/>
      <c r="E54" s="12">
        <v>5709</v>
      </c>
      <c r="F54" s="219">
        <v>133</v>
      </c>
      <c r="G54" s="13">
        <v>2.3296549308110003E-2</v>
      </c>
    </row>
    <row r="55" spans="1:7">
      <c r="A55" s="219" t="s">
        <v>344</v>
      </c>
      <c r="B55" s="219" t="s">
        <v>345</v>
      </c>
      <c r="C55" s="210" t="s">
        <v>27</v>
      </c>
      <c r="D55" s="100"/>
      <c r="E55" s="219">
        <v>3518</v>
      </c>
      <c r="F55" s="219">
        <v>76</v>
      </c>
      <c r="G55" s="13">
        <v>2.1603183627060828E-2</v>
      </c>
    </row>
    <row r="56" spans="1:7">
      <c r="A56" s="219" t="s">
        <v>346</v>
      </c>
      <c r="B56" s="219" t="s">
        <v>347</v>
      </c>
      <c r="C56" s="210" t="s">
        <v>27</v>
      </c>
      <c r="D56" s="100"/>
      <c r="E56" s="219">
        <v>1515</v>
      </c>
      <c r="F56" s="219">
        <v>36</v>
      </c>
      <c r="G56" s="13">
        <v>2.3762376237623763E-2</v>
      </c>
    </row>
    <row r="57" spans="1:7">
      <c r="A57" s="219" t="s">
        <v>348</v>
      </c>
      <c r="B57" s="219" t="s">
        <v>349</v>
      </c>
      <c r="C57" s="210" t="s">
        <v>27</v>
      </c>
      <c r="D57" s="100"/>
      <c r="E57" s="219">
        <v>422</v>
      </c>
      <c r="F57" s="219">
        <v>11</v>
      </c>
      <c r="G57" s="13">
        <v>2.6066350710900472E-2</v>
      </c>
    </row>
    <row r="58" spans="1:7">
      <c r="A58" s="219" t="s">
        <v>350</v>
      </c>
      <c r="B58" s="219" t="s">
        <v>351</v>
      </c>
      <c r="C58" s="210" t="s">
        <v>256</v>
      </c>
      <c r="D58" s="100"/>
      <c r="E58" s="219">
        <v>827</v>
      </c>
      <c r="F58" s="219">
        <v>35</v>
      </c>
      <c r="G58" s="13">
        <v>4.2321644498186213E-2</v>
      </c>
    </row>
    <row r="59" spans="1:7">
      <c r="A59" s="219" t="s">
        <v>352</v>
      </c>
      <c r="B59" s="219" t="s">
        <v>353</v>
      </c>
      <c r="C59" s="210" t="s">
        <v>256</v>
      </c>
      <c r="D59" s="100"/>
      <c r="E59" s="12">
        <v>13127</v>
      </c>
      <c r="F59" s="219">
        <v>686</v>
      </c>
      <c r="G59" s="13">
        <v>5.2258703435666944E-2</v>
      </c>
    </row>
    <row r="60" spans="1:7">
      <c r="A60" s="219" t="s">
        <v>354</v>
      </c>
      <c r="B60" s="219" t="s">
        <v>355</v>
      </c>
      <c r="C60" s="210" t="s">
        <v>27</v>
      </c>
      <c r="D60" s="100"/>
      <c r="E60" s="219">
        <v>266</v>
      </c>
      <c r="F60" s="219">
        <v>9</v>
      </c>
      <c r="G60" s="13">
        <v>3.3834586466165412E-2</v>
      </c>
    </row>
    <row r="61" spans="1:7">
      <c r="A61" s="219" t="s">
        <v>356</v>
      </c>
      <c r="B61" s="219" t="s">
        <v>357</v>
      </c>
      <c r="C61" s="210" t="s">
        <v>27</v>
      </c>
      <c r="D61" s="100"/>
      <c r="E61" s="219">
        <v>215</v>
      </c>
      <c r="F61" s="219">
        <v>6</v>
      </c>
      <c r="G61" s="13">
        <v>2.7906976744186046E-2</v>
      </c>
    </row>
    <row r="62" spans="1:7">
      <c r="A62" s="219" t="s">
        <v>358</v>
      </c>
      <c r="B62" s="219" t="s">
        <v>359</v>
      </c>
      <c r="C62" s="210" t="s">
        <v>256</v>
      </c>
      <c r="D62" s="100"/>
      <c r="E62" s="219">
        <v>51</v>
      </c>
      <c r="F62" s="219">
        <v>3</v>
      </c>
      <c r="G62" s="13">
        <v>5.8823529411764705E-2</v>
      </c>
    </row>
    <row r="63" spans="1:7">
      <c r="A63" s="219" t="s">
        <v>360</v>
      </c>
      <c r="B63" s="219" t="s">
        <v>361</v>
      </c>
      <c r="C63" s="210" t="s">
        <v>256</v>
      </c>
      <c r="D63" s="100"/>
      <c r="E63" s="219">
        <v>448</v>
      </c>
      <c r="F63" s="219">
        <v>27</v>
      </c>
      <c r="G63" s="13">
        <v>6.0267857142857144E-2</v>
      </c>
    </row>
    <row r="64" spans="1:7">
      <c r="A64" s="219" t="s">
        <v>362</v>
      </c>
      <c r="B64" s="219" t="s">
        <v>363</v>
      </c>
      <c r="C64" s="210" t="s">
        <v>256</v>
      </c>
      <c r="D64" s="100"/>
      <c r="E64" s="219">
        <v>136</v>
      </c>
      <c r="F64" s="219">
        <v>7</v>
      </c>
      <c r="G64" s="13">
        <v>5.1470588235294115E-2</v>
      </c>
    </row>
    <row r="65" spans="1:7">
      <c r="A65" s="219" t="s">
        <v>364</v>
      </c>
      <c r="B65" s="219" t="s">
        <v>365</v>
      </c>
      <c r="C65" s="210" t="s">
        <v>256</v>
      </c>
      <c r="D65" s="100"/>
      <c r="E65" s="219">
        <v>312</v>
      </c>
      <c r="F65" s="219">
        <v>20</v>
      </c>
      <c r="G65" s="13">
        <v>6.4102564102564097E-2</v>
      </c>
    </row>
    <row r="66" spans="1:7">
      <c r="A66" s="219" t="s">
        <v>366</v>
      </c>
      <c r="B66" s="219" t="s">
        <v>367</v>
      </c>
      <c r="C66" s="210" t="s">
        <v>256</v>
      </c>
      <c r="D66" s="100"/>
      <c r="E66" s="12">
        <v>11954</v>
      </c>
      <c r="F66" s="219">
        <v>620</v>
      </c>
      <c r="G66" s="13">
        <v>5.1865484356700686E-2</v>
      </c>
    </row>
    <row r="67" spans="1:7">
      <c r="A67" s="219" t="s">
        <v>368</v>
      </c>
      <c r="B67" s="219" t="s">
        <v>369</v>
      </c>
      <c r="C67" s="210" t="s">
        <v>256</v>
      </c>
      <c r="D67" s="100"/>
      <c r="E67" s="12">
        <v>11282</v>
      </c>
      <c r="F67" s="219">
        <v>583</v>
      </c>
      <c r="G67" s="13">
        <v>5.1675234887431309E-2</v>
      </c>
    </row>
    <row r="68" spans="1:7">
      <c r="A68" s="219" t="s">
        <v>370</v>
      </c>
      <c r="B68" s="219" t="s">
        <v>371</v>
      </c>
      <c r="C68" s="210" t="s">
        <v>256</v>
      </c>
      <c r="D68" s="100"/>
      <c r="E68" s="219">
        <v>1659</v>
      </c>
      <c r="F68" s="219">
        <v>60</v>
      </c>
      <c r="G68" s="13">
        <v>3.6166365280289332E-2</v>
      </c>
    </row>
    <row r="69" spans="1:7">
      <c r="A69" s="219" t="s">
        <v>372</v>
      </c>
      <c r="B69" s="219" t="s">
        <v>373</v>
      </c>
      <c r="C69" s="210" t="s">
        <v>256</v>
      </c>
      <c r="D69" s="100"/>
      <c r="E69" s="219">
        <v>9524</v>
      </c>
      <c r="F69" s="219">
        <v>522</v>
      </c>
      <c r="G69" s="13">
        <v>5.4808903821923563E-2</v>
      </c>
    </row>
    <row r="70" spans="1:7">
      <c r="A70" s="219" t="s">
        <v>374</v>
      </c>
      <c r="B70" s="219" t="s">
        <v>375</v>
      </c>
      <c r="C70" s="210" t="s">
        <v>256</v>
      </c>
      <c r="D70" s="100"/>
      <c r="E70" s="219">
        <v>3778</v>
      </c>
      <c r="F70" s="219">
        <v>184</v>
      </c>
      <c r="G70" s="13">
        <v>4.8703017469560614E-2</v>
      </c>
    </row>
    <row r="71" spans="1:7">
      <c r="A71" s="219" t="s">
        <v>376</v>
      </c>
      <c r="B71" s="219" t="s">
        <v>377</v>
      </c>
      <c r="C71" s="210" t="s">
        <v>256</v>
      </c>
      <c r="D71" s="100"/>
      <c r="E71" s="219">
        <v>5495</v>
      </c>
      <c r="F71" s="219">
        <v>316</v>
      </c>
      <c r="G71" s="13">
        <v>5.7506824385805275E-2</v>
      </c>
    </row>
    <row r="72" spans="1:7">
      <c r="A72" s="219" t="s">
        <v>378</v>
      </c>
      <c r="B72" s="219" t="s">
        <v>379</v>
      </c>
      <c r="C72" s="210" t="s">
        <v>256</v>
      </c>
      <c r="D72" s="100"/>
      <c r="E72" s="219">
        <v>672</v>
      </c>
      <c r="F72" s="219">
        <v>37</v>
      </c>
      <c r="G72" s="13">
        <v>5.5059523809523808E-2</v>
      </c>
    </row>
    <row r="73" spans="1:7">
      <c r="A73" s="219" t="s">
        <v>380</v>
      </c>
      <c r="B73" s="219" t="s">
        <v>381</v>
      </c>
      <c r="C73" s="210" t="s">
        <v>27</v>
      </c>
      <c r="D73" s="100"/>
      <c r="E73" s="219">
        <v>92</v>
      </c>
      <c r="F73" s="219">
        <v>3</v>
      </c>
      <c r="G73" s="13">
        <v>3.2608695652173912E-2</v>
      </c>
    </row>
    <row r="74" spans="1:7">
      <c r="A74" s="219" t="s">
        <v>382</v>
      </c>
      <c r="B74" s="219" t="s">
        <v>383</v>
      </c>
      <c r="C74" s="210" t="s">
        <v>256</v>
      </c>
      <c r="D74" s="100"/>
      <c r="E74" s="219">
        <v>94</v>
      </c>
      <c r="F74" s="219">
        <v>6</v>
      </c>
      <c r="G74" s="13">
        <v>6.3829787234042548E-2</v>
      </c>
    </row>
    <row r="75" spans="1:7">
      <c r="A75" s="219" t="s">
        <v>384</v>
      </c>
      <c r="B75" s="219" t="s">
        <v>385</v>
      </c>
      <c r="C75" s="210" t="s">
        <v>256</v>
      </c>
      <c r="D75" s="100"/>
      <c r="E75" s="219">
        <v>486</v>
      </c>
      <c r="F75" s="219">
        <v>28</v>
      </c>
      <c r="G75" s="13">
        <v>5.7613168724279837E-2</v>
      </c>
    </row>
    <row r="76" spans="1:7">
      <c r="A76" s="219" t="s">
        <v>386</v>
      </c>
      <c r="B76" s="219" t="s">
        <v>387</v>
      </c>
      <c r="C76" s="210" t="s">
        <v>256</v>
      </c>
      <c r="D76" s="100"/>
      <c r="E76" s="219">
        <v>459</v>
      </c>
      <c r="F76" s="219">
        <v>30</v>
      </c>
      <c r="G76" s="13">
        <v>6.535947712418301E-2</v>
      </c>
    </row>
    <row r="77" spans="1:7">
      <c r="A77" s="219" t="s">
        <v>388</v>
      </c>
      <c r="B77" s="219" t="s">
        <v>389</v>
      </c>
      <c r="C77" s="211" t="s">
        <v>27</v>
      </c>
      <c r="D77" s="100"/>
      <c r="E77" s="12">
        <v>1596530</v>
      </c>
      <c r="F77" s="12">
        <v>52784</v>
      </c>
      <c r="G77" s="13">
        <v>3.3061702567443139E-2</v>
      </c>
    </row>
    <row r="78" spans="1:7">
      <c r="A78" s="219" t="s">
        <v>390</v>
      </c>
      <c r="B78" s="219" t="s">
        <v>391</v>
      </c>
      <c r="C78" s="210" t="s">
        <v>256</v>
      </c>
      <c r="D78" s="100"/>
      <c r="E78" s="12">
        <v>129092</v>
      </c>
      <c r="F78" s="219">
        <v>5054</v>
      </c>
      <c r="G78" s="13">
        <v>3.9150373377126388E-2</v>
      </c>
    </row>
    <row r="79" spans="1:7">
      <c r="A79" s="219" t="s">
        <v>392</v>
      </c>
      <c r="B79" s="219" t="s">
        <v>393</v>
      </c>
      <c r="C79" s="210" t="s">
        <v>256</v>
      </c>
      <c r="D79" s="100"/>
      <c r="E79" s="12">
        <v>24798</v>
      </c>
      <c r="F79" s="219">
        <v>1152</v>
      </c>
      <c r="G79" s="13">
        <v>4.6455359303169609E-2</v>
      </c>
    </row>
    <row r="80" spans="1:7">
      <c r="A80" s="219" t="s">
        <v>394</v>
      </c>
      <c r="B80" s="219" t="s">
        <v>395</v>
      </c>
      <c r="C80" s="210" t="s">
        <v>27</v>
      </c>
      <c r="D80" s="100"/>
      <c r="E80" s="219">
        <v>2301</v>
      </c>
      <c r="F80" s="219">
        <v>78</v>
      </c>
      <c r="G80" s="13">
        <v>3.3898305084745763E-2</v>
      </c>
    </row>
    <row r="81" spans="1:7">
      <c r="A81" s="219" t="s">
        <v>396</v>
      </c>
      <c r="B81" s="219" t="s">
        <v>397</v>
      </c>
      <c r="C81" s="210" t="s">
        <v>27</v>
      </c>
      <c r="D81" s="100"/>
      <c r="E81" s="219">
        <v>2061</v>
      </c>
      <c r="F81" s="219">
        <v>67</v>
      </c>
      <c r="G81" s="13">
        <v>3.2508491023774864E-2</v>
      </c>
    </row>
    <row r="82" spans="1:7">
      <c r="A82" s="219" t="s">
        <v>398</v>
      </c>
      <c r="B82" s="219" t="s">
        <v>399</v>
      </c>
      <c r="C82" s="210" t="s">
        <v>256</v>
      </c>
      <c r="D82" s="100"/>
      <c r="E82" s="219">
        <v>98</v>
      </c>
      <c r="F82" s="219">
        <v>5</v>
      </c>
      <c r="G82" s="13">
        <v>5.1020408163265307E-2</v>
      </c>
    </row>
    <row r="83" spans="1:7">
      <c r="A83" s="219" t="s">
        <v>400</v>
      </c>
      <c r="B83" s="219" t="s">
        <v>401</v>
      </c>
      <c r="C83" s="210" t="s">
        <v>256</v>
      </c>
      <c r="D83" s="100"/>
      <c r="E83" s="12">
        <v>22484</v>
      </c>
      <c r="F83" s="219">
        <v>1073</v>
      </c>
      <c r="G83" s="13">
        <v>4.7722825120085396E-2</v>
      </c>
    </row>
    <row r="84" spans="1:7">
      <c r="A84" s="219" t="s">
        <v>402</v>
      </c>
      <c r="B84" s="219" t="s">
        <v>403</v>
      </c>
      <c r="C84" s="210" t="s">
        <v>256</v>
      </c>
      <c r="D84" s="100"/>
      <c r="E84" s="219">
        <v>4006</v>
      </c>
      <c r="F84" s="219">
        <v>192</v>
      </c>
      <c r="G84" s="13">
        <v>4.7928107838242633E-2</v>
      </c>
    </row>
    <row r="85" spans="1:7">
      <c r="A85" s="219" t="s">
        <v>404</v>
      </c>
      <c r="B85" s="219" t="s">
        <v>405</v>
      </c>
      <c r="C85" s="210" t="s">
        <v>256</v>
      </c>
      <c r="D85" s="100"/>
      <c r="E85" s="12">
        <v>12297</v>
      </c>
      <c r="F85" s="219">
        <v>537</v>
      </c>
      <c r="G85" s="13">
        <v>4.3669187606733349E-2</v>
      </c>
    </row>
    <row r="86" spans="1:7">
      <c r="A86" s="219" t="s">
        <v>406</v>
      </c>
      <c r="B86" s="219" t="s">
        <v>407</v>
      </c>
      <c r="C86" s="210" t="s">
        <v>256</v>
      </c>
      <c r="D86" s="100"/>
      <c r="E86" s="12">
        <v>6067</v>
      </c>
      <c r="F86" s="219">
        <v>339</v>
      </c>
      <c r="G86" s="13">
        <v>5.5876050766441407E-2</v>
      </c>
    </row>
    <row r="87" spans="1:7">
      <c r="A87" s="219" t="s">
        <v>408</v>
      </c>
      <c r="B87" s="219" t="s">
        <v>409</v>
      </c>
      <c r="C87" s="210" t="s">
        <v>27</v>
      </c>
      <c r="D87" s="100"/>
      <c r="E87" s="12">
        <v>14368</v>
      </c>
      <c r="F87" s="219">
        <v>447</v>
      </c>
      <c r="G87" s="13">
        <v>3.1110801781737193E-2</v>
      </c>
    </row>
    <row r="88" spans="1:7">
      <c r="A88" s="219" t="s">
        <v>410</v>
      </c>
      <c r="B88" s="219" t="s">
        <v>411</v>
      </c>
      <c r="C88" s="210" t="s">
        <v>27</v>
      </c>
      <c r="D88" s="100"/>
      <c r="E88" s="12">
        <v>10887</v>
      </c>
      <c r="F88" s="219">
        <v>357</v>
      </c>
      <c r="G88" s="13">
        <v>3.2791402590245246E-2</v>
      </c>
    </row>
    <row r="89" spans="1:7">
      <c r="A89" s="219" t="s">
        <v>412</v>
      </c>
      <c r="B89" s="219" t="s">
        <v>413</v>
      </c>
      <c r="C89" s="210" t="s">
        <v>27</v>
      </c>
      <c r="D89" s="100"/>
      <c r="E89" s="219">
        <v>2308</v>
      </c>
      <c r="F89" s="219">
        <v>71</v>
      </c>
      <c r="G89" s="13">
        <v>3.0762564991334489E-2</v>
      </c>
    </row>
    <row r="90" spans="1:7">
      <c r="A90" s="219" t="s">
        <v>414</v>
      </c>
      <c r="B90" s="219" t="s">
        <v>415</v>
      </c>
      <c r="C90" s="210" t="s">
        <v>27</v>
      </c>
      <c r="D90" s="100"/>
      <c r="E90" s="219">
        <v>2539</v>
      </c>
      <c r="F90" s="219">
        <v>82</v>
      </c>
      <c r="G90" s="13">
        <v>3.2296179598267034E-2</v>
      </c>
    </row>
    <row r="91" spans="1:7">
      <c r="A91" s="219" t="s">
        <v>416</v>
      </c>
      <c r="B91" s="219" t="s">
        <v>417</v>
      </c>
      <c r="C91" s="210" t="s">
        <v>27</v>
      </c>
      <c r="D91" s="100"/>
      <c r="E91" s="219">
        <v>1334</v>
      </c>
      <c r="F91" s="219">
        <v>39</v>
      </c>
      <c r="G91" s="13">
        <v>2.9235382308845578E-2</v>
      </c>
    </row>
    <row r="92" spans="1:7">
      <c r="A92" s="219" t="s">
        <v>418</v>
      </c>
      <c r="B92" s="219" t="s">
        <v>419</v>
      </c>
      <c r="C92" s="210" t="s">
        <v>27</v>
      </c>
      <c r="D92" s="100"/>
      <c r="E92" s="219">
        <v>4201</v>
      </c>
      <c r="F92" s="219">
        <v>138</v>
      </c>
      <c r="G92" s="13">
        <v>3.2849321590097597E-2</v>
      </c>
    </row>
    <row r="93" spans="1:7">
      <c r="A93" s="219" t="s">
        <v>420</v>
      </c>
      <c r="B93" s="219" t="s">
        <v>421</v>
      </c>
      <c r="C93" s="210" t="s">
        <v>27</v>
      </c>
      <c r="D93" s="100"/>
      <c r="E93" s="219">
        <v>3449</v>
      </c>
      <c r="F93" s="219">
        <v>89</v>
      </c>
      <c r="G93" s="13">
        <v>2.5804581037982024E-2</v>
      </c>
    </row>
    <row r="94" spans="1:7">
      <c r="A94" s="219" t="s">
        <v>422</v>
      </c>
      <c r="B94" s="219" t="s">
        <v>423</v>
      </c>
      <c r="C94" s="210" t="s">
        <v>256</v>
      </c>
      <c r="D94" s="100"/>
      <c r="E94" s="12">
        <v>18017</v>
      </c>
      <c r="F94" s="219">
        <v>830</v>
      </c>
      <c r="G94" s="13">
        <v>4.6067602819559308E-2</v>
      </c>
    </row>
    <row r="95" spans="1:7">
      <c r="A95" s="219" t="s">
        <v>424</v>
      </c>
      <c r="B95" s="219" t="s">
        <v>425</v>
      </c>
      <c r="C95" s="210" t="s">
        <v>256</v>
      </c>
      <c r="D95" s="100"/>
      <c r="E95" s="219">
        <v>5921</v>
      </c>
      <c r="F95" s="219">
        <v>249</v>
      </c>
      <c r="G95" s="13">
        <v>4.20537071440635E-2</v>
      </c>
    </row>
    <row r="96" spans="1:7">
      <c r="A96" s="219" t="s">
        <v>426</v>
      </c>
      <c r="B96" s="219" t="s">
        <v>427</v>
      </c>
      <c r="C96" s="210" t="s">
        <v>256</v>
      </c>
      <c r="D96" s="100"/>
      <c r="E96" s="219">
        <v>896</v>
      </c>
      <c r="F96" s="219">
        <v>35</v>
      </c>
      <c r="G96" s="13">
        <v>3.90625E-2</v>
      </c>
    </row>
    <row r="97" spans="1:7">
      <c r="A97" s="219" t="s">
        <v>428</v>
      </c>
      <c r="B97" s="219" t="s">
        <v>429</v>
      </c>
      <c r="C97" s="210" t="s">
        <v>256</v>
      </c>
      <c r="D97" s="100"/>
      <c r="E97" s="12">
        <v>11021</v>
      </c>
      <c r="F97" s="219">
        <v>539</v>
      </c>
      <c r="G97" s="13">
        <v>4.8906632791942656E-2</v>
      </c>
    </row>
    <row r="98" spans="1:7">
      <c r="A98" s="219" t="s">
        <v>430</v>
      </c>
      <c r="B98" s="219" t="s">
        <v>431</v>
      </c>
      <c r="C98" s="210" t="s">
        <v>27</v>
      </c>
      <c r="D98" s="100"/>
      <c r="E98" s="219">
        <v>1991</v>
      </c>
      <c r="F98" s="219">
        <v>60</v>
      </c>
      <c r="G98" s="13">
        <v>3.0135610246107485E-2</v>
      </c>
    </row>
    <row r="99" spans="1:7">
      <c r="A99" s="219" t="s">
        <v>432</v>
      </c>
      <c r="B99" s="219" t="s">
        <v>433</v>
      </c>
      <c r="C99" s="210" t="s">
        <v>27</v>
      </c>
      <c r="D99" s="100"/>
      <c r="E99" s="219">
        <v>569</v>
      </c>
      <c r="F99" s="219">
        <v>18</v>
      </c>
      <c r="G99" s="13">
        <v>3.163444639718805E-2</v>
      </c>
    </row>
    <row r="100" spans="1:7">
      <c r="A100" s="219" t="s">
        <v>434</v>
      </c>
      <c r="B100" s="219" t="s">
        <v>435</v>
      </c>
      <c r="C100" s="210" t="s">
        <v>27</v>
      </c>
      <c r="D100" s="100"/>
      <c r="E100" s="219">
        <v>695</v>
      </c>
      <c r="F100" s="219">
        <v>19</v>
      </c>
      <c r="G100" s="13">
        <v>2.7338129496402876E-2</v>
      </c>
    </row>
    <row r="101" spans="1:7">
      <c r="A101" s="219" t="s">
        <v>436</v>
      </c>
      <c r="B101" s="219" t="s">
        <v>437</v>
      </c>
      <c r="C101" s="210" t="s">
        <v>256</v>
      </c>
      <c r="D101" s="100"/>
      <c r="E101" s="219">
        <v>648</v>
      </c>
      <c r="F101" s="219">
        <v>22</v>
      </c>
      <c r="G101" s="13">
        <v>3.3950617283950615E-2</v>
      </c>
    </row>
    <row r="102" spans="1:7">
      <c r="A102" s="219" t="s">
        <v>438</v>
      </c>
      <c r="B102" s="219" t="s">
        <v>439</v>
      </c>
      <c r="C102" s="210" t="s">
        <v>27</v>
      </c>
      <c r="D102" s="100"/>
      <c r="E102" s="219">
        <v>1756</v>
      </c>
      <c r="F102" s="219">
        <v>47</v>
      </c>
      <c r="G102" s="13">
        <v>2.6765375854214124E-2</v>
      </c>
    </row>
    <row r="103" spans="1:7">
      <c r="A103" s="219" t="s">
        <v>440</v>
      </c>
      <c r="B103" s="219" t="s">
        <v>441</v>
      </c>
      <c r="C103" s="210" t="s">
        <v>27</v>
      </c>
      <c r="D103" s="100"/>
      <c r="E103" s="219">
        <v>1226</v>
      </c>
      <c r="F103" s="219">
        <v>30</v>
      </c>
      <c r="G103" s="13">
        <v>2.4469820554649267E-2</v>
      </c>
    </row>
    <row r="104" spans="1:7">
      <c r="A104" s="219" t="s">
        <v>442</v>
      </c>
      <c r="B104" s="219" t="s">
        <v>443</v>
      </c>
      <c r="C104" s="210" t="s">
        <v>27</v>
      </c>
      <c r="D104" s="100"/>
      <c r="E104" s="219">
        <v>513</v>
      </c>
      <c r="F104" s="219">
        <v>17</v>
      </c>
      <c r="G104" s="13">
        <v>3.3138401559454189E-2</v>
      </c>
    </row>
    <row r="105" spans="1:7">
      <c r="A105" s="219" t="s">
        <v>444</v>
      </c>
      <c r="B105" s="219" t="s">
        <v>445</v>
      </c>
      <c r="C105" s="210" t="s">
        <v>27</v>
      </c>
      <c r="D105" s="100"/>
      <c r="E105" s="12">
        <v>10076</v>
      </c>
      <c r="F105" s="219">
        <v>301</v>
      </c>
      <c r="G105" s="13">
        <v>2.9872965462485114E-2</v>
      </c>
    </row>
    <row r="106" spans="1:7">
      <c r="A106" s="219" t="s">
        <v>446</v>
      </c>
      <c r="B106" s="219" t="s">
        <v>447</v>
      </c>
      <c r="C106" s="210" t="s">
        <v>27</v>
      </c>
      <c r="D106" s="100"/>
      <c r="E106" s="12">
        <v>9314</v>
      </c>
      <c r="F106" s="219">
        <v>285</v>
      </c>
      <c r="G106" s="13">
        <v>3.0599098131844533E-2</v>
      </c>
    </row>
    <row r="107" spans="1:7">
      <c r="A107" s="219" t="s">
        <v>448</v>
      </c>
      <c r="B107" s="219" t="s">
        <v>449</v>
      </c>
      <c r="C107" s="210" t="s">
        <v>27</v>
      </c>
      <c r="D107" s="100"/>
      <c r="E107" s="219">
        <v>5454</v>
      </c>
      <c r="F107" s="219">
        <v>158</v>
      </c>
      <c r="G107" s="13">
        <v>2.8969563623028969E-2</v>
      </c>
    </row>
    <row r="108" spans="1:7">
      <c r="A108" s="219" t="s">
        <v>450</v>
      </c>
      <c r="B108" s="219" t="s">
        <v>451</v>
      </c>
      <c r="C108" s="210" t="s">
        <v>27</v>
      </c>
      <c r="D108" s="100"/>
      <c r="E108" s="219">
        <v>1164</v>
      </c>
      <c r="F108" s="219">
        <v>32</v>
      </c>
      <c r="G108" s="13">
        <v>2.7491408934707903E-2</v>
      </c>
    </row>
    <row r="109" spans="1:7">
      <c r="A109" s="219" t="s">
        <v>452</v>
      </c>
      <c r="B109" s="219" t="s">
        <v>453</v>
      </c>
      <c r="C109" s="210" t="s">
        <v>27</v>
      </c>
      <c r="D109" s="100"/>
      <c r="E109" s="219">
        <v>541</v>
      </c>
      <c r="F109" s="219">
        <v>16</v>
      </c>
      <c r="G109" s="13">
        <v>2.9574861367837338E-2</v>
      </c>
    </row>
    <row r="110" spans="1:7">
      <c r="A110" s="219" t="s">
        <v>454</v>
      </c>
      <c r="B110" s="219" t="s">
        <v>455</v>
      </c>
      <c r="C110" s="210" t="s">
        <v>256</v>
      </c>
      <c r="D110" s="100"/>
      <c r="E110" s="219">
        <v>1863</v>
      </c>
      <c r="F110" s="219">
        <v>68</v>
      </c>
      <c r="G110" s="13">
        <v>3.6500268384326358E-2</v>
      </c>
    </row>
    <row r="111" spans="1:7">
      <c r="A111" s="219" t="s">
        <v>456</v>
      </c>
      <c r="B111" s="219" t="s">
        <v>457</v>
      </c>
      <c r="C111" s="210" t="s">
        <v>27</v>
      </c>
      <c r="D111" s="100"/>
      <c r="E111" s="219">
        <v>755</v>
      </c>
      <c r="F111" s="219">
        <v>15</v>
      </c>
      <c r="G111" s="13">
        <v>1.9867549668874173E-2</v>
      </c>
    </row>
    <row r="112" spans="1:7">
      <c r="A112" s="219" t="s">
        <v>458</v>
      </c>
      <c r="B112" s="219" t="s">
        <v>459</v>
      </c>
      <c r="C112" s="210" t="s">
        <v>256</v>
      </c>
      <c r="D112" s="100"/>
      <c r="E112" s="12">
        <v>51019</v>
      </c>
      <c r="F112" s="219">
        <v>2028</v>
      </c>
      <c r="G112" s="13">
        <v>3.9749897097159884E-2</v>
      </c>
    </row>
    <row r="113" spans="1:7">
      <c r="A113" s="219" t="s">
        <v>460</v>
      </c>
      <c r="B113" s="219" t="s">
        <v>461</v>
      </c>
      <c r="C113" s="210" t="s">
        <v>256</v>
      </c>
      <c r="D113" s="100"/>
      <c r="E113" s="12">
        <v>9689</v>
      </c>
      <c r="F113" s="219">
        <v>411</v>
      </c>
      <c r="G113" s="13">
        <v>4.2419238311487251E-2</v>
      </c>
    </row>
    <row r="114" spans="1:7">
      <c r="A114" s="219" t="s">
        <v>462</v>
      </c>
      <c r="B114" s="219" t="s">
        <v>463</v>
      </c>
      <c r="C114" s="210" t="s">
        <v>256</v>
      </c>
      <c r="D114" s="100"/>
      <c r="E114" s="219">
        <v>2393</v>
      </c>
      <c r="F114" s="219">
        <v>106</v>
      </c>
      <c r="G114" s="13">
        <v>4.4295862933556203E-2</v>
      </c>
    </row>
    <row r="115" spans="1:7">
      <c r="A115" s="219" t="s">
        <v>464</v>
      </c>
      <c r="B115" s="219" t="s">
        <v>465</v>
      </c>
      <c r="C115" s="210" t="s">
        <v>256</v>
      </c>
      <c r="D115" s="100"/>
      <c r="E115" s="219">
        <v>3830</v>
      </c>
      <c r="F115" s="219">
        <v>178</v>
      </c>
      <c r="G115" s="13">
        <v>4.647519582245431E-2</v>
      </c>
    </row>
    <row r="116" spans="1:7">
      <c r="A116" s="219" t="s">
        <v>466</v>
      </c>
      <c r="B116" s="219" t="s">
        <v>467</v>
      </c>
      <c r="C116" s="210" t="s">
        <v>256</v>
      </c>
      <c r="D116" s="100"/>
      <c r="E116" s="219">
        <v>3074</v>
      </c>
      <c r="F116" s="219">
        <v>109</v>
      </c>
      <c r="G116" s="13">
        <v>3.5458685751463888E-2</v>
      </c>
    </row>
    <row r="117" spans="1:7">
      <c r="A117" s="219" t="s">
        <v>468</v>
      </c>
      <c r="B117" s="219" t="s">
        <v>469</v>
      </c>
      <c r="C117" s="210" t="s">
        <v>256</v>
      </c>
      <c r="D117" s="100"/>
      <c r="E117" s="219">
        <v>87</v>
      </c>
      <c r="F117" s="219">
        <v>3</v>
      </c>
      <c r="G117" s="13">
        <v>3.4482758620689655E-2</v>
      </c>
    </row>
    <row r="118" spans="1:7">
      <c r="A118" s="219" t="s">
        <v>470</v>
      </c>
      <c r="B118" s="219" t="s">
        <v>471</v>
      </c>
      <c r="C118" s="210" t="s">
        <v>27</v>
      </c>
      <c r="D118" s="100"/>
      <c r="E118" s="219">
        <v>1602</v>
      </c>
      <c r="F118" s="219">
        <v>46</v>
      </c>
      <c r="G118" s="13">
        <v>2.871410736579276E-2</v>
      </c>
    </row>
    <row r="119" spans="1:7">
      <c r="A119" s="219" t="s">
        <v>472</v>
      </c>
      <c r="B119" s="219" t="s">
        <v>473</v>
      </c>
      <c r="C119" s="210" t="s">
        <v>27</v>
      </c>
      <c r="D119" s="100"/>
      <c r="E119" s="12">
        <v>10037</v>
      </c>
      <c r="F119" s="219">
        <v>293</v>
      </c>
      <c r="G119" s="13">
        <v>2.9191989638338148E-2</v>
      </c>
    </row>
    <row r="120" spans="1:7">
      <c r="A120" s="219" t="s">
        <v>474</v>
      </c>
      <c r="B120" s="219" t="s">
        <v>475</v>
      </c>
      <c r="C120" s="210" t="s">
        <v>27</v>
      </c>
      <c r="D120" s="100"/>
      <c r="E120" s="219">
        <v>506</v>
      </c>
      <c r="F120" s="219">
        <v>14</v>
      </c>
      <c r="G120" s="13">
        <v>2.766798418972332E-2</v>
      </c>
    </row>
    <row r="121" spans="1:7">
      <c r="A121" s="219" t="s">
        <v>476</v>
      </c>
      <c r="B121" s="219" t="s">
        <v>477</v>
      </c>
      <c r="C121" s="210" t="s">
        <v>27</v>
      </c>
      <c r="D121" s="100"/>
      <c r="E121" s="219">
        <v>4081</v>
      </c>
      <c r="F121" s="219">
        <v>125</v>
      </c>
      <c r="G121" s="13">
        <v>3.0629747610879686E-2</v>
      </c>
    </row>
    <row r="122" spans="1:7">
      <c r="A122" s="219" t="s">
        <v>478</v>
      </c>
      <c r="B122" s="219" t="s">
        <v>479</v>
      </c>
      <c r="C122" s="210" t="s">
        <v>27</v>
      </c>
      <c r="D122" s="100"/>
      <c r="E122" s="219">
        <v>2675</v>
      </c>
      <c r="F122" s="219">
        <v>76</v>
      </c>
      <c r="G122" s="13">
        <v>2.8411214953271029E-2</v>
      </c>
    </row>
    <row r="123" spans="1:7">
      <c r="A123" s="219" t="s">
        <v>480</v>
      </c>
      <c r="B123" s="219" t="s">
        <v>481</v>
      </c>
      <c r="C123" s="210" t="s">
        <v>27</v>
      </c>
      <c r="D123" s="100"/>
      <c r="E123" s="219">
        <v>2519</v>
      </c>
      <c r="F123" s="219">
        <v>66</v>
      </c>
      <c r="G123" s="13">
        <v>2.6200873362445413E-2</v>
      </c>
    </row>
    <row r="124" spans="1:7">
      <c r="A124" s="219" t="s">
        <v>482</v>
      </c>
      <c r="B124" s="219" t="s">
        <v>483</v>
      </c>
      <c r="C124" s="210" t="s">
        <v>256</v>
      </c>
      <c r="D124" s="100"/>
      <c r="E124" s="219">
        <v>3657</v>
      </c>
      <c r="F124" s="219">
        <v>150</v>
      </c>
      <c r="G124" s="13">
        <v>4.1017227235438887E-2</v>
      </c>
    </row>
    <row r="125" spans="1:7">
      <c r="A125" s="219" t="s">
        <v>484</v>
      </c>
      <c r="B125" s="219" t="s">
        <v>485</v>
      </c>
      <c r="C125" s="210" t="s">
        <v>256</v>
      </c>
      <c r="D125" s="100"/>
      <c r="E125" s="219">
        <v>3053</v>
      </c>
      <c r="F125" s="219">
        <v>118</v>
      </c>
      <c r="G125" s="13">
        <v>3.8650507697346875E-2</v>
      </c>
    </row>
    <row r="126" spans="1:7">
      <c r="A126" s="219" t="s">
        <v>486</v>
      </c>
      <c r="B126" s="219" t="s">
        <v>487</v>
      </c>
      <c r="C126" s="210" t="s">
        <v>256</v>
      </c>
      <c r="D126" s="100"/>
      <c r="E126" s="219">
        <v>465</v>
      </c>
      <c r="F126" s="219">
        <v>23</v>
      </c>
      <c r="G126" s="13">
        <v>4.9462365591397849E-2</v>
      </c>
    </row>
    <row r="127" spans="1:7">
      <c r="A127" s="219" t="s">
        <v>488</v>
      </c>
      <c r="B127" s="219" t="s">
        <v>489</v>
      </c>
      <c r="C127" s="210" t="s">
        <v>256</v>
      </c>
      <c r="D127" s="100"/>
      <c r="E127" s="12">
        <v>25922</v>
      </c>
      <c r="F127" s="219">
        <v>1123</v>
      </c>
      <c r="G127" s="13">
        <v>4.3322274515855255E-2</v>
      </c>
    </row>
    <row r="128" spans="1:7">
      <c r="A128" s="219" t="s">
        <v>490</v>
      </c>
      <c r="B128" s="219" t="s">
        <v>491</v>
      </c>
      <c r="C128" s="210" t="s">
        <v>256</v>
      </c>
      <c r="D128" s="100"/>
      <c r="E128" s="219">
        <v>3420</v>
      </c>
      <c r="F128" s="219">
        <v>128</v>
      </c>
      <c r="G128" s="13">
        <v>3.7426900584795322E-2</v>
      </c>
    </row>
    <row r="129" spans="1:7">
      <c r="A129" s="219" t="s">
        <v>492</v>
      </c>
      <c r="B129" s="219" t="s">
        <v>493</v>
      </c>
      <c r="C129" s="210" t="s">
        <v>27</v>
      </c>
      <c r="D129" s="100"/>
      <c r="E129" s="219">
        <v>1977</v>
      </c>
      <c r="F129" s="219">
        <v>62</v>
      </c>
      <c r="G129" s="13">
        <v>3.1360647445624681E-2</v>
      </c>
    </row>
    <row r="130" spans="1:7">
      <c r="A130" s="219" t="s">
        <v>494</v>
      </c>
      <c r="B130" s="219" t="s">
        <v>495</v>
      </c>
      <c r="C130" s="210" t="s">
        <v>27</v>
      </c>
      <c r="D130" s="100"/>
      <c r="E130" s="219">
        <v>508</v>
      </c>
      <c r="F130" s="219">
        <v>16</v>
      </c>
      <c r="G130" s="13">
        <v>3.1496062992125984E-2</v>
      </c>
    </row>
    <row r="131" spans="1:7">
      <c r="A131" s="219" t="s">
        <v>496</v>
      </c>
      <c r="B131" s="219" t="s">
        <v>497</v>
      </c>
      <c r="C131" s="210" t="s">
        <v>27</v>
      </c>
      <c r="D131" s="100"/>
      <c r="E131" s="219">
        <v>1540</v>
      </c>
      <c r="F131" s="219">
        <v>51</v>
      </c>
      <c r="G131" s="13">
        <v>3.3116883116883114E-2</v>
      </c>
    </row>
    <row r="132" spans="1:7">
      <c r="A132" s="219" t="s">
        <v>498</v>
      </c>
      <c r="B132" s="219" t="s">
        <v>499</v>
      </c>
      <c r="C132" s="210" t="s">
        <v>256</v>
      </c>
      <c r="D132" s="100"/>
      <c r="E132" s="219">
        <v>1878</v>
      </c>
      <c r="F132" s="219">
        <v>66</v>
      </c>
      <c r="G132" s="13">
        <v>3.5143769968051117E-2</v>
      </c>
    </row>
    <row r="133" spans="1:7">
      <c r="A133" s="219" t="s">
        <v>500</v>
      </c>
      <c r="B133" s="219" t="s">
        <v>501</v>
      </c>
      <c r="C133" s="210" t="s">
        <v>27</v>
      </c>
      <c r="D133" s="100"/>
      <c r="E133" s="219">
        <v>1099</v>
      </c>
      <c r="F133" s="219">
        <v>37</v>
      </c>
      <c r="G133" s="13">
        <v>3.3666969972702458E-2</v>
      </c>
    </row>
    <row r="134" spans="1:7">
      <c r="A134" s="219" t="s">
        <v>502</v>
      </c>
      <c r="B134" s="219" t="s">
        <v>503</v>
      </c>
      <c r="C134" s="210" t="s">
        <v>256</v>
      </c>
      <c r="D134" s="100"/>
      <c r="E134" s="219">
        <v>4130</v>
      </c>
      <c r="F134" s="219">
        <v>159</v>
      </c>
      <c r="G134" s="13">
        <v>3.8498789346246974E-2</v>
      </c>
    </row>
    <row r="135" spans="1:7">
      <c r="A135" s="219" t="s">
        <v>504</v>
      </c>
      <c r="B135" s="219" t="s">
        <v>505</v>
      </c>
      <c r="C135" s="210" t="s">
        <v>256</v>
      </c>
      <c r="D135" s="100"/>
      <c r="E135" s="12">
        <v>10338</v>
      </c>
      <c r="F135" s="219">
        <v>561</v>
      </c>
      <c r="G135" s="13">
        <v>5.4265815438189202E-2</v>
      </c>
    </row>
    <row r="136" spans="1:7">
      <c r="A136" s="219" t="s">
        <v>506</v>
      </c>
      <c r="B136" s="219" t="s">
        <v>507</v>
      </c>
      <c r="C136" s="210" t="s">
        <v>27</v>
      </c>
      <c r="D136" s="100"/>
      <c r="E136" s="219">
        <v>7013</v>
      </c>
      <c r="F136" s="219">
        <v>189</v>
      </c>
      <c r="G136" s="13">
        <v>2.6949950092685013E-2</v>
      </c>
    </row>
    <row r="137" spans="1:7">
      <c r="A137" s="219" t="s">
        <v>508</v>
      </c>
      <c r="B137" s="219" t="s">
        <v>509</v>
      </c>
      <c r="C137" s="210" t="s">
        <v>27</v>
      </c>
      <c r="D137" s="100"/>
      <c r="E137" s="219">
        <v>5452</v>
      </c>
      <c r="F137" s="219">
        <v>131</v>
      </c>
      <c r="G137" s="13">
        <v>2.4027879677182687E-2</v>
      </c>
    </row>
    <row r="138" spans="1:7">
      <c r="A138" s="219" t="s">
        <v>510</v>
      </c>
      <c r="B138" s="219" t="s">
        <v>511</v>
      </c>
      <c r="C138" s="210" t="s">
        <v>256</v>
      </c>
      <c r="D138" s="100"/>
      <c r="E138" s="219">
        <v>1085</v>
      </c>
      <c r="F138" s="219">
        <v>44</v>
      </c>
      <c r="G138" s="13">
        <v>4.0552995391705073E-2</v>
      </c>
    </row>
    <row r="139" spans="1:7">
      <c r="A139" s="219" t="s">
        <v>512</v>
      </c>
      <c r="B139" s="219" t="s">
        <v>513</v>
      </c>
      <c r="C139" s="210" t="s">
        <v>256</v>
      </c>
      <c r="D139" s="100"/>
      <c r="E139" s="219">
        <v>7607</v>
      </c>
      <c r="F139" s="219">
        <v>297</v>
      </c>
      <c r="G139" s="13">
        <v>3.9042986722755357E-2</v>
      </c>
    </row>
    <row r="140" spans="1:7">
      <c r="A140" s="219" t="s">
        <v>514</v>
      </c>
      <c r="B140" s="219" t="s">
        <v>515</v>
      </c>
      <c r="C140" s="210" t="s">
        <v>27</v>
      </c>
      <c r="D140" s="100"/>
      <c r="E140" s="219">
        <v>3281</v>
      </c>
      <c r="F140" s="219">
        <v>94</v>
      </c>
      <c r="G140" s="13">
        <v>2.8649801889667783E-2</v>
      </c>
    </row>
    <row r="141" spans="1:7">
      <c r="A141" s="219" t="s">
        <v>516</v>
      </c>
      <c r="B141" s="219" t="s">
        <v>517</v>
      </c>
      <c r="C141" s="210" t="s">
        <v>27</v>
      </c>
      <c r="D141" s="100"/>
      <c r="E141" s="219">
        <v>2475</v>
      </c>
      <c r="F141" s="219">
        <v>77</v>
      </c>
      <c r="G141" s="13">
        <v>3.111111111111111E-2</v>
      </c>
    </row>
    <row r="142" spans="1:7">
      <c r="A142" s="219" t="s">
        <v>518</v>
      </c>
      <c r="B142" s="219" t="s">
        <v>519</v>
      </c>
      <c r="C142" s="210" t="s">
        <v>256</v>
      </c>
      <c r="D142" s="100"/>
      <c r="E142" s="219">
        <v>1486</v>
      </c>
      <c r="F142" s="219">
        <v>57</v>
      </c>
      <c r="G142" s="13">
        <v>3.8358008075370119E-2</v>
      </c>
    </row>
    <row r="143" spans="1:7">
      <c r="A143" s="219" t="s">
        <v>520</v>
      </c>
      <c r="B143" s="219" t="s">
        <v>521</v>
      </c>
      <c r="C143" s="210" t="s">
        <v>245</v>
      </c>
      <c r="D143" s="100"/>
      <c r="E143" s="219">
        <v>378</v>
      </c>
      <c r="F143" s="219">
        <v>4</v>
      </c>
      <c r="G143" s="13">
        <v>1.0582010582010581E-2</v>
      </c>
    </row>
    <row r="144" spans="1:7">
      <c r="A144" s="219" t="s">
        <v>522</v>
      </c>
      <c r="B144" s="219" t="s">
        <v>523</v>
      </c>
      <c r="C144" s="210" t="s">
        <v>27</v>
      </c>
      <c r="D144" s="100"/>
      <c r="E144" s="219">
        <v>569</v>
      </c>
      <c r="F144" s="219">
        <v>14</v>
      </c>
      <c r="G144" s="13">
        <v>2.4604569420035149E-2</v>
      </c>
    </row>
    <row r="145" spans="1:7">
      <c r="A145" s="219" t="s">
        <v>524</v>
      </c>
      <c r="B145" s="219" t="s">
        <v>525</v>
      </c>
      <c r="C145" s="210" t="s">
        <v>27</v>
      </c>
      <c r="D145" s="100"/>
      <c r="E145" s="219">
        <v>806</v>
      </c>
      <c r="F145" s="219">
        <v>17</v>
      </c>
      <c r="G145" s="13">
        <v>2.1091811414392061E-2</v>
      </c>
    </row>
    <row r="146" spans="1:7">
      <c r="A146" s="219" t="s">
        <v>526</v>
      </c>
      <c r="B146" s="219" t="s">
        <v>527</v>
      </c>
      <c r="C146" s="210" t="s">
        <v>27</v>
      </c>
      <c r="D146" s="100"/>
      <c r="E146" s="219">
        <v>199</v>
      </c>
      <c r="F146" s="219">
        <v>5</v>
      </c>
      <c r="G146" s="13">
        <v>2.5125628140703519E-2</v>
      </c>
    </row>
    <row r="147" spans="1:7">
      <c r="A147" s="219" t="s">
        <v>528</v>
      </c>
      <c r="B147" s="219" t="s">
        <v>529</v>
      </c>
      <c r="C147" s="210" t="s">
        <v>245</v>
      </c>
      <c r="D147" s="100"/>
      <c r="E147" s="219">
        <v>212</v>
      </c>
      <c r="F147" s="219">
        <v>2</v>
      </c>
      <c r="G147" s="13">
        <v>9.433962264150943E-3</v>
      </c>
    </row>
    <row r="148" spans="1:7">
      <c r="A148" s="219" t="s">
        <v>530</v>
      </c>
      <c r="B148" s="219" t="s">
        <v>531</v>
      </c>
      <c r="C148" s="210" t="s">
        <v>27</v>
      </c>
      <c r="D148" s="100"/>
      <c r="E148" s="219">
        <v>305</v>
      </c>
      <c r="F148" s="219">
        <v>9</v>
      </c>
      <c r="G148" s="13">
        <v>2.9508196721311476E-2</v>
      </c>
    </row>
    <row r="149" spans="1:7">
      <c r="A149" s="219" t="s">
        <v>532</v>
      </c>
      <c r="B149" s="219" t="s">
        <v>533</v>
      </c>
      <c r="C149" s="210" t="s">
        <v>256</v>
      </c>
      <c r="D149" s="100"/>
      <c r="E149" s="219">
        <v>4326</v>
      </c>
      <c r="F149" s="219">
        <v>203</v>
      </c>
      <c r="G149" s="13">
        <v>4.6925566343042069E-2</v>
      </c>
    </row>
    <row r="150" spans="1:7">
      <c r="A150" s="219" t="s">
        <v>534</v>
      </c>
      <c r="B150" s="219" t="s">
        <v>535</v>
      </c>
      <c r="C150" s="210" t="s">
        <v>27</v>
      </c>
      <c r="D150" s="100"/>
      <c r="E150" s="219">
        <v>345</v>
      </c>
      <c r="F150" s="219">
        <v>10</v>
      </c>
      <c r="G150" s="13">
        <v>2.8985507246376812E-2</v>
      </c>
    </row>
    <row r="151" spans="1:7">
      <c r="A151" s="219" t="s">
        <v>536</v>
      </c>
      <c r="B151" s="219" t="s">
        <v>537</v>
      </c>
      <c r="C151" s="210" t="s">
        <v>256</v>
      </c>
      <c r="D151" s="100"/>
      <c r="E151" s="219">
        <v>823</v>
      </c>
      <c r="F151" s="219">
        <v>35</v>
      </c>
      <c r="G151" s="13">
        <v>4.25273390036452E-2</v>
      </c>
    </row>
    <row r="152" spans="1:7">
      <c r="A152" s="219" t="s">
        <v>538</v>
      </c>
      <c r="B152" s="219" t="s">
        <v>539</v>
      </c>
      <c r="C152" s="210" t="s">
        <v>256</v>
      </c>
      <c r="D152" s="100"/>
      <c r="E152" s="219">
        <v>3031</v>
      </c>
      <c r="F152" s="219">
        <v>145</v>
      </c>
      <c r="G152" s="13">
        <v>4.7838997030682943E-2</v>
      </c>
    </row>
    <row r="153" spans="1:7">
      <c r="A153" s="219" t="s">
        <v>540</v>
      </c>
      <c r="B153" s="219" t="s">
        <v>541</v>
      </c>
      <c r="C153" s="210" t="s">
        <v>27</v>
      </c>
      <c r="D153" s="100"/>
      <c r="E153" s="219">
        <v>187</v>
      </c>
      <c r="F153" s="219">
        <v>4</v>
      </c>
      <c r="G153" s="13">
        <v>2.1390374331550801E-2</v>
      </c>
    </row>
    <row r="154" spans="1:7">
      <c r="A154" s="219" t="s">
        <v>542</v>
      </c>
      <c r="B154" s="219" t="s">
        <v>543</v>
      </c>
      <c r="C154" s="210" t="s">
        <v>27</v>
      </c>
      <c r="D154" s="100"/>
      <c r="E154" s="12">
        <v>62831</v>
      </c>
      <c r="F154" s="219">
        <v>1822</v>
      </c>
      <c r="G154" s="13">
        <v>2.8998424344670624E-2</v>
      </c>
    </row>
    <row r="155" spans="1:7">
      <c r="A155" s="219" t="s">
        <v>544</v>
      </c>
      <c r="B155" s="219" t="s">
        <v>545</v>
      </c>
      <c r="C155" s="210" t="s">
        <v>27</v>
      </c>
      <c r="D155" s="100"/>
      <c r="E155" s="12">
        <v>8223</v>
      </c>
      <c r="F155" s="219">
        <v>216</v>
      </c>
      <c r="G155" s="13">
        <v>2.6267785479751914E-2</v>
      </c>
    </row>
    <row r="156" spans="1:7">
      <c r="A156" s="219" t="s">
        <v>546</v>
      </c>
      <c r="B156" s="219" t="s">
        <v>547</v>
      </c>
      <c r="C156" s="210" t="s">
        <v>27</v>
      </c>
      <c r="D156" s="100"/>
      <c r="E156" s="219">
        <v>401</v>
      </c>
      <c r="F156" s="219">
        <v>8</v>
      </c>
      <c r="G156" s="13">
        <v>1.9950124688279301E-2</v>
      </c>
    </row>
    <row r="157" spans="1:7">
      <c r="A157" s="219" t="s">
        <v>548</v>
      </c>
      <c r="B157" s="219" t="s">
        <v>549</v>
      </c>
      <c r="C157" s="210" t="s">
        <v>245</v>
      </c>
      <c r="D157" s="100"/>
      <c r="E157" s="219">
        <v>519</v>
      </c>
      <c r="F157" s="219">
        <v>5</v>
      </c>
      <c r="G157" s="13">
        <v>9.6339113680154135E-3</v>
      </c>
    </row>
    <row r="158" spans="1:7">
      <c r="A158" s="219" t="s">
        <v>550</v>
      </c>
      <c r="B158" s="219" t="s">
        <v>551</v>
      </c>
      <c r="C158" s="210" t="s">
        <v>27</v>
      </c>
      <c r="D158" s="100"/>
      <c r="E158" s="219">
        <v>1920</v>
      </c>
      <c r="F158" s="219">
        <v>53</v>
      </c>
      <c r="G158" s="13">
        <v>2.7604166666666666E-2</v>
      </c>
    </row>
    <row r="159" spans="1:7">
      <c r="A159" s="219" t="s">
        <v>552</v>
      </c>
      <c r="B159" s="219" t="s">
        <v>553</v>
      </c>
      <c r="C159" s="210" t="s">
        <v>27</v>
      </c>
      <c r="D159" s="100"/>
      <c r="E159" s="12">
        <v>2366</v>
      </c>
      <c r="F159" s="219">
        <v>55</v>
      </c>
      <c r="G159" s="13">
        <v>2.3245984784446321E-2</v>
      </c>
    </row>
    <row r="160" spans="1:7">
      <c r="A160" s="219" t="s">
        <v>554</v>
      </c>
      <c r="B160" s="219" t="s">
        <v>555</v>
      </c>
      <c r="C160" s="210" t="s">
        <v>27</v>
      </c>
      <c r="D160" s="100"/>
      <c r="E160" s="219">
        <v>2882</v>
      </c>
      <c r="F160" s="219">
        <v>88</v>
      </c>
      <c r="G160" s="13">
        <v>3.0534351145038167E-2</v>
      </c>
    </row>
    <row r="161" spans="1:7">
      <c r="A161" s="219" t="s">
        <v>556</v>
      </c>
      <c r="B161" s="219" t="s">
        <v>557</v>
      </c>
      <c r="C161" s="210" t="s">
        <v>27</v>
      </c>
      <c r="D161" s="100"/>
      <c r="E161" s="12">
        <v>27609</v>
      </c>
      <c r="F161" s="219">
        <v>864</v>
      </c>
      <c r="G161" s="13">
        <v>3.129414321416929E-2</v>
      </c>
    </row>
    <row r="162" spans="1:7">
      <c r="A162" s="219" t="s">
        <v>558</v>
      </c>
      <c r="B162" s="219" t="s">
        <v>559</v>
      </c>
      <c r="C162" s="210" t="s">
        <v>27</v>
      </c>
      <c r="D162" s="100"/>
      <c r="E162" s="12">
        <v>14879</v>
      </c>
      <c r="F162" s="219">
        <v>381</v>
      </c>
      <c r="G162" s="13">
        <v>2.5606559580616976E-2</v>
      </c>
    </row>
    <row r="163" spans="1:7">
      <c r="A163" s="219" t="s">
        <v>560</v>
      </c>
      <c r="B163" s="219" t="s">
        <v>561</v>
      </c>
      <c r="C163" s="210" t="s">
        <v>27</v>
      </c>
      <c r="D163" s="100"/>
      <c r="E163" s="219">
        <v>2042</v>
      </c>
      <c r="F163" s="219">
        <v>43</v>
      </c>
      <c r="G163" s="13">
        <v>2.1057786483839373E-2</v>
      </c>
    </row>
    <row r="164" spans="1:7">
      <c r="A164" s="219" t="s">
        <v>562</v>
      </c>
      <c r="B164" s="219" t="s">
        <v>563</v>
      </c>
      <c r="C164" s="210" t="s">
        <v>27</v>
      </c>
      <c r="D164" s="100"/>
      <c r="E164" s="219">
        <v>512</v>
      </c>
      <c r="F164" s="219">
        <v>10</v>
      </c>
      <c r="G164" s="13">
        <v>1.953125E-2</v>
      </c>
    </row>
    <row r="165" spans="1:7">
      <c r="A165" s="219" t="s">
        <v>564</v>
      </c>
      <c r="B165" s="219" t="s">
        <v>565</v>
      </c>
      <c r="C165" s="210" t="s">
        <v>27</v>
      </c>
      <c r="D165" s="100"/>
      <c r="E165" s="12">
        <v>8165</v>
      </c>
      <c r="F165" s="219">
        <v>210</v>
      </c>
      <c r="G165" s="13">
        <v>2.5719534598897736E-2</v>
      </c>
    </row>
    <row r="166" spans="1:7">
      <c r="A166" s="219" t="s">
        <v>566</v>
      </c>
      <c r="B166" s="219" t="s">
        <v>567</v>
      </c>
      <c r="C166" s="210" t="s">
        <v>27</v>
      </c>
      <c r="D166" s="100"/>
      <c r="E166" s="219">
        <v>3314</v>
      </c>
      <c r="F166" s="219">
        <v>96</v>
      </c>
      <c r="G166" s="13">
        <v>2.8968014484007241E-2</v>
      </c>
    </row>
    <row r="167" spans="1:7">
      <c r="A167" s="219" t="s">
        <v>568</v>
      </c>
      <c r="B167" s="219" t="s">
        <v>569</v>
      </c>
      <c r="C167" s="210" t="s">
        <v>256</v>
      </c>
      <c r="D167" s="100"/>
      <c r="E167" s="12">
        <v>12664</v>
      </c>
      <c r="F167" s="219">
        <v>481</v>
      </c>
      <c r="G167" s="13">
        <v>3.7981680353758686E-2</v>
      </c>
    </row>
    <row r="168" spans="1:7">
      <c r="A168" s="219" t="s">
        <v>570</v>
      </c>
      <c r="B168" s="219" t="s">
        <v>571</v>
      </c>
      <c r="C168" s="210" t="s">
        <v>256</v>
      </c>
      <c r="D168" s="100"/>
      <c r="E168" s="219">
        <v>3631</v>
      </c>
      <c r="F168" s="219">
        <v>133</v>
      </c>
      <c r="G168" s="13">
        <v>3.6629027816028642E-2</v>
      </c>
    </row>
    <row r="169" spans="1:7">
      <c r="A169" s="219" t="s">
        <v>572</v>
      </c>
      <c r="B169" s="219" t="s">
        <v>573</v>
      </c>
      <c r="C169" s="210" t="s">
        <v>27</v>
      </c>
      <c r="D169" s="100"/>
      <c r="E169" s="219">
        <v>791</v>
      </c>
      <c r="F169" s="219">
        <v>18</v>
      </c>
      <c r="G169" s="13">
        <v>2.2756005056890013E-2</v>
      </c>
    </row>
    <row r="170" spans="1:7">
      <c r="A170" s="219" t="s">
        <v>574</v>
      </c>
      <c r="B170" s="219" t="s">
        <v>575</v>
      </c>
      <c r="C170" s="210" t="s">
        <v>27</v>
      </c>
      <c r="D170" s="100"/>
      <c r="E170" s="219">
        <v>1507</v>
      </c>
      <c r="F170" s="219">
        <v>51</v>
      </c>
      <c r="G170" s="13">
        <v>3.3842070338420703E-2</v>
      </c>
    </row>
    <row r="171" spans="1:7">
      <c r="A171" s="219" t="s">
        <v>576</v>
      </c>
      <c r="B171" s="219" t="s">
        <v>577</v>
      </c>
      <c r="C171" s="210" t="s">
        <v>27</v>
      </c>
      <c r="D171" s="100"/>
      <c r="E171" s="219">
        <v>2005</v>
      </c>
      <c r="F171" s="219">
        <v>59</v>
      </c>
      <c r="G171" s="13">
        <v>2.9426433915211971E-2</v>
      </c>
    </row>
    <row r="172" spans="1:7">
      <c r="A172" s="219" t="s">
        <v>578</v>
      </c>
      <c r="B172" s="219" t="s">
        <v>579</v>
      </c>
      <c r="C172" s="210" t="s">
        <v>27</v>
      </c>
      <c r="D172" s="100"/>
      <c r="E172" s="219">
        <v>325</v>
      </c>
      <c r="F172" s="219">
        <v>6</v>
      </c>
      <c r="G172" s="13">
        <v>1.8461538461538463E-2</v>
      </c>
    </row>
    <row r="173" spans="1:7">
      <c r="A173" s="219" t="s">
        <v>580</v>
      </c>
      <c r="B173" s="219" t="s">
        <v>581</v>
      </c>
      <c r="C173" s="210" t="s">
        <v>256</v>
      </c>
      <c r="D173" s="100"/>
      <c r="E173" s="219">
        <v>4075</v>
      </c>
      <c r="F173" s="219">
        <v>196</v>
      </c>
      <c r="G173" s="13">
        <v>4.8098159509202452E-2</v>
      </c>
    </row>
    <row r="174" spans="1:7">
      <c r="A174" s="219" t="s">
        <v>582</v>
      </c>
      <c r="B174" s="219" t="s">
        <v>583</v>
      </c>
      <c r="C174" s="210" t="s">
        <v>27</v>
      </c>
      <c r="D174" s="100"/>
      <c r="E174" s="219">
        <v>2840</v>
      </c>
      <c r="F174" s="219">
        <v>77</v>
      </c>
      <c r="G174" s="13">
        <v>2.7112676056338027E-2</v>
      </c>
    </row>
    <row r="175" spans="1:7">
      <c r="A175" s="219" t="s">
        <v>584</v>
      </c>
      <c r="B175" s="219" t="s">
        <v>585</v>
      </c>
      <c r="C175" s="210" t="s">
        <v>27</v>
      </c>
      <c r="D175" s="100"/>
      <c r="E175" s="12">
        <v>8118</v>
      </c>
      <c r="F175" s="219">
        <v>245</v>
      </c>
      <c r="G175" s="13">
        <v>3.0179847253017984E-2</v>
      </c>
    </row>
    <row r="176" spans="1:7">
      <c r="A176" s="219" t="s">
        <v>586</v>
      </c>
      <c r="B176" s="219" t="s">
        <v>587</v>
      </c>
      <c r="C176" s="210" t="s">
        <v>27</v>
      </c>
      <c r="D176" s="100"/>
      <c r="E176" s="219">
        <v>1265</v>
      </c>
      <c r="F176" s="219">
        <v>38</v>
      </c>
      <c r="G176" s="13">
        <v>3.0039525691699605E-2</v>
      </c>
    </row>
    <row r="177" spans="1:7">
      <c r="A177" s="219" t="s">
        <v>588</v>
      </c>
      <c r="B177" s="219" t="s">
        <v>589</v>
      </c>
      <c r="C177" s="210" t="s">
        <v>27</v>
      </c>
      <c r="D177" s="100"/>
      <c r="E177" s="219">
        <v>3632</v>
      </c>
      <c r="F177" s="219">
        <v>96</v>
      </c>
      <c r="G177" s="13">
        <v>2.643171806167401E-2</v>
      </c>
    </row>
    <row r="178" spans="1:7">
      <c r="A178" s="219" t="s">
        <v>590</v>
      </c>
      <c r="B178" s="219" t="s">
        <v>591</v>
      </c>
      <c r="C178" s="210" t="s">
        <v>256</v>
      </c>
      <c r="D178" s="100"/>
      <c r="E178" s="219">
        <v>1060</v>
      </c>
      <c r="F178" s="219">
        <v>37</v>
      </c>
      <c r="G178" s="13">
        <v>3.490566037735849E-2</v>
      </c>
    </row>
    <row r="179" spans="1:7">
      <c r="A179" s="219" t="s">
        <v>592</v>
      </c>
      <c r="B179" s="219" t="s">
        <v>593</v>
      </c>
      <c r="C179" s="210" t="s">
        <v>27</v>
      </c>
      <c r="D179" s="100"/>
      <c r="E179" s="219">
        <v>1851</v>
      </c>
      <c r="F179" s="219">
        <v>61</v>
      </c>
      <c r="G179" s="13">
        <v>3.2955159373311727E-2</v>
      </c>
    </row>
    <row r="180" spans="1:7">
      <c r="A180" s="219" t="s">
        <v>594</v>
      </c>
      <c r="B180" s="219" t="s">
        <v>595</v>
      </c>
      <c r="C180" s="210" t="s">
        <v>27</v>
      </c>
      <c r="D180" s="100"/>
      <c r="E180" s="12">
        <v>16000</v>
      </c>
      <c r="F180" s="219">
        <v>420</v>
      </c>
      <c r="G180" s="13">
        <v>2.6249999999999999E-2</v>
      </c>
    </row>
    <row r="181" spans="1:7">
      <c r="A181" s="219" t="s">
        <v>596</v>
      </c>
      <c r="B181" s="219" t="s">
        <v>597</v>
      </c>
      <c r="C181" s="210" t="s">
        <v>256</v>
      </c>
      <c r="D181" s="100"/>
      <c r="E181" s="219">
        <v>453</v>
      </c>
      <c r="F181" s="219">
        <v>17</v>
      </c>
      <c r="G181" s="13">
        <v>3.7527593818984545E-2</v>
      </c>
    </row>
    <row r="182" spans="1:7">
      <c r="A182" s="219" t="s">
        <v>598</v>
      </c>
      <c r="B182" s="219" t="s">
        <v>599</v>
      </c>
      <c r="C182" s="210" t="s">
        <v>27</v>
      </c>
      <c r="D182" s="100"/>
      <c r="E182" s="219">
        <v>1688</v>
      </c>
      <c r="F182" s="219">
        <v>36</v>
      </c>
      <c r="G182" s="13">
        <v>2.132701421800948E-2</v>
      </c>
    </row>
    <row r="183" spans="1:7">
      <c r="A183" s="219" t="s">
        <v>600</v>
      </c>
      <c r="B183" s="219" t="s">
        <v>601</v>
      </c>
      <c r="C183" s="210" t="s">
        <v>245</v>
      </c>
      <c r="D183" s="100"/>
      <c r="E183" s="219">
        <v>616</v>
      </c>
      <c r="F183" s="219">
        <v>5</v>
      </c>
      <c r="G183" s="13">
        <v>8.1168831168831161E-3</v>
      </c>
    </row>
    <row r="184" spans="1:7">
      <c r="A184" s="219" t="s">
        <v>602</v>
      </c>
      <c r="B184" s="219" t="s">
        <v>603</v>
      </c>
      <c r="C184" s="210" t="s">
        <v>27</v>
      </c>
      <c r="D184" s="100"/>
      <c r="E184" s="219">
        <v>982</v>
      </c>
      <c r="F184" s="219">
        <v>27</v>
      </c>
      <c r="G184" s="13">
        <v>2.7494908350305498E-2</v>
      </c>
    </row>
    <row r="185" spans="1:7">
      <c r="A185" s="219" t="s">
        <v>604</v>
      </c>
      <c r="B185" s="219" t="s">
        <v>605</v>
      </c>
      <c r="C185" s="210" t="s">
        <v>27</v>
      </c>
      <c r="D185" s="100"/>
      <c r="E185" s="12">
        <v>13449</v>
      </c>
      <c r="F185" s="219">
        <v>360</v>
      </c>
      <c r="G185" s="13">
        <v>2.6767789426723178E-2</v>
      </c>
    </row>
    <row r="186" spans="1:7">
      <c r="A186" s="219" t="s">
        <v>606</v>
      </c>
      <c r="B186" s="219" t="s">
        <v>607</v>
      </c>
      <c r="C186" s="210" t="s">
        <v>245</v>
      </c>
      <c r="D186" s="100"/>
      <c r="E186" s="219">
        <v>750</v>
      </c>
      <c r="F186" s="219">
        <v>12</v>
      </c>
      <c r="G186" s="13">
        <v>1.6E-2</v>
      </c>
    </row>
    <row r="187" spans="1:7">
      <c r="A187" s="219" t="s">
        <v>608</v>
      </c>
      <c r="B187" s="219" t="s">
        <v>609</v>
      </c>
      <c r="C187" s="210" t="s">
        <v>27</v>
      </c>
      <c r="D187" s="100"/>
      <c r="E187" s="219">
        <v>2515</v>
      </c>
      <c r="F187" s="219">
        <v>52</v>
      </c>
      <c r="G187" s="13">
        <v>2.0675944333996023E-2</v>
      </c>
    </row>
    <row r="188" spans="1:7">
      <c r="A188" s="219" t="s">
        <v>610</v>
      </c>
      <c r="B188" s="219" t="s">
        <v>611</v>
      </c>
      <c r="C188" s="210" t="s">
        <v>27</v>
      </c>
      <c r="D188" s="100"/>
      <c r="E188" s="219">
        <v>290</v>
      </c>
      <c r="F188" s="219">
        <v>8</v>
      </c>
      <c r="G188" s="13">
        <v>2.7586206896551724E-2</v>
      </c>
    </row>
    <row r="189" spans="1:7">
      <c r="A189" s="219" t="s">
        <v>612</v>
      </c>
      <c r="B189" s="219" t="s">
        <v>613</v>
      </c>
      <c r="C189" s="210" t="s">
        <v>27</v>
      </c>
      <c r="D189" s="100"/>
      <c r="E189" s="219">
        <v>830</v>
      </c>
      <c r="F189" s="219">
        <v>19</v>
      </c>
      <c r="G189" s="13">
        <v>2.289156626506024E-2</v>
      </c>
    </row>
    <row r="190" spans="1:7">
      <c r="A190" s="219" t="s">
        <v>614</v>
      </c>
      <c r="B190" s="219" t="s">
        <v>615</v>
      </c>
      <c r="C190" s="210" t="s">
        <v>27</v>
      </c>
      <c r="D190" s="100"/>
      <c r="E190" s="12">
        <v>8387</v>
      </c>
      <c r="F190" s="219">
        <v>241</v>
      </c>
      <c r="G190" s="13">
        <v>2.8734946941695483E-2</v>
      </c>
    </row>
    <row r="191" spans="1:7">
      <c r="A191" s="219" t="s">
        <v>616</v>
      </c>
      <c r="B191" s="219" t="s">
        <v>617</v>
      </c>
      <c r="C191" s="210" t="s">
        <v>256</v>
      </c>
      <c r="D191" s="100"/>
      <c r="E191" s="12">
        <v>53285</v>
      </c>
      <c r="F191" s="219">
        <v>2170</v>
      </c>
      <c r="G191" s="13">
        <v>4.0724406493384629E-2</v>
      </c>
    </row>
    <row r="192" spans="1:7">
      <c r="A192" s="219" t="s">
        <v>618</v>
      </c>
      <c r="B192" s="219" t="s">
        <v>619</v>
      </c>
      <c r="C192" s="210" t="s">
        <v>256</v>
      </c>
      <c r="D192" s="100"/>
      <c r="E192" s="12">
        <v>43685</v>
      </c>
      <c r="F192" s="219">
        <v>1867</v>
      </c>
      <c r="G192" s="13">
        <v>4.2737781847316011E-2</v>
      </c>
    </row>
    <row r="193" spans="1:7">
      <c r="A193" s="219" t="s">
        <v>620</v>
      </c>
      <c r="B193" s="219" t="s">
        <v>621</v>
      </c>
      <c r="C193" s="210" t="s">
        <v>256</v>
      </c>
      <c r="D193" s="100"/>
      <c r="E193" s="12">
        <v>5947</v>
      </c>
      <c r="F193" s="219">
        <v>203</v>
      </c>
      <c r="G193" s="13">
        <v>3.413485791155204E-2</v>
      </c>
    </row>
    <row r="194" spans="1:7">
      <c r="A194" s="219" t="s">
        <v>622</v>
      </c>
      <c r="B194" s="219" t="s">
        <v>623</v>
      </c>
      <c r="C194" s="210" t="s">
        <v>256</v>
      </c>
      <c r="D194" s="100"/>
      <c r="E194" s="219">
        <v>1585</v>
      </c>
      <c r="F194" s="219">
        <v>61</v>
      </c>
      <c r="G194" s="13">
        <v>3.8485804416403785E-2</v>
      </c>
    </row>
    <row r="195" spans="1:7">
      <c r="A195" s="219" t="s">
        <v>624</v>
      </c>
      <c r="B195" s="219" t="s">
        <v>625</v>
      </c>
      <c r="C195" s="210" t="s">
        <v>27</v>
      </c>
      <c r="D195" s="100"/>
      <c r="E195" s="219">
        <v>4033</v>
      </c>
      <c r="F195" s="219">
        <v>136</v>
      </c>
      <c r="G195" s="13">
        <v>3.37217951896851E-2</v>
      </c>
    </row>
    <row r="196" spans="1:7">
      <c r="A196" s="219" t="s">
        <v>626</v>
      </c>
      <c r="B196" s="219" t="s">
        <v>627</v>
      </c>
      <c r="C196" s="210" t="s">
        <v>27</v>
      </c>
      <c r="D196" s="100"/>
      <c r="E196" s="219">
        <v>1798</v>
      </c>
      <c r="F196" s="219">
        <v>48</v>
      </c>
      <c r="G196" s="13">
        <v>2.6696329254727477E-2</v>
      </c>
    </row>
    <row r="197" spans="1:7">
      <c r="A197" s="219" t="s">
        <v>628</v>
      </c>
      <c r="B197" s="219" t="s">
        <v>629</v>
      </c>
      <c r="C197" s="210" t="s">
        <v>27</v>
      </c>
      <c r="D197" s="100"/>
      <c r="E197" s="219">
        <v>237</v>
      </c>
      <c r="F197" s="219">
        <v>7</v>
      </c>
      <c r="G197" s="13">
        <v>2.9535864978902954E-2</v>
      </c>
    </row>
    <row r="198" spans="1:7">
      <c r="A198" s="219" t="s">
        <v>630</v>
      </c>
      <c r="B198" s="219" t="s">
        <v>631</v>
      </c>
      <c r="C198" s="210" t="s">
        <v>256</v>
      </c>
      <c r="D198" s="100"/>
      <c r="E198" s="12">
        <v>34742</v>
      </c>
      <c r="F198" s="219">
        <v>1562</v>
      </c>
      <c r="G198" s="13">
        <v>4.4959990789246444E-2</v>
      </c>
    </row>
    <row r="199" spans="1:7">
      <c r="A199" s="219" t="s">
        <v>632</v>
      </c>
      <c r="B199" s="219" t="s">
        <v>633</v>
      </c>
      <c r="C199" s="210" t="s">
        <v>256</v>
      </c>
      <c r="D199" s="100"/>
      <c r="E199" s="12">
        <v>10709</v>
      </c>
      <c r="F199" s="219">
        <v>505</v>
      </c>
      <c r="G199" s="13">
        <v>4.7156597254645626E-2</v>
      </c>
    </row>
    <row r="200" spans="1:7">
      <c r="A200" s="219" t="s">
        <v>634</v>
      </c>
      <c r="B200" s="219" t="s">
        <v>635</v>
      </c>
      <c r="C200" s="210" t="s">
        <v>256</v>
      </c>
      <c r="D200" s="100"/>
      <c r="E200" s="12">
        <v>15578</v>
      </c>
      <c r="F200" s="219">
        <v>719</v>
      </c>
      <c r="G200" s="13">
        <v>4.6154833739889586E-2</v>
      </c>
    </row>
    <row r="201" spans="1:7">
      <c r="A201" s="219" t="s">
        <v>636</v>
      </c>
      <c r="B201" s="219" t="s">
        <v>637</v>
      </c>
      <c r="C201" s="210" t="s">
        <v>256</v>
      </c>
      <c r="D201" s="100"/>
      <c r="E201" s="219">
        <v>2265</v>
      </c>
      <c r="F201" s="219">
        <v>82</v>
      </c>
      <c r="G201" s="13">
        <v>3.6203090507726271E-2</v>
      </c>
    </row>
    <row r="202" spans="1:7">
      <c r="A202" s="219" t="s">
        <v>638</v>
      </c>
      <c r="B202" s="219" t="s">
        <v>639</v>
      </c>
      <c r="C202" s="210" t="s">
        <v>256</v>
      </c>
      <c r="D202" s="100"/>
      <c r="E202" s="219">
        <v>1330</v>
      </c>
      <c r="F202" s="219">
        <v>52</v>
      </c>
      <c r="G202" s="13">
        <v>3.9097744360902256E-2</v>
      </c>
    </row>
    <row r="203" spans="1:7">
      <c r="A203" s="219" t="s">
        <v>640</v>
      </c>
      <c r="B203" s="219" t="s">
        <v>641</v>
      </c>
      <c r="C203" s="210" t="s">
        <v>256</v>
      </c>
      <c r="D203" s="100"/>
      <c r="E203" s="219">
        <v>4700</v>
      </c>
      <c r="F203" s="219">
        <v>197</v>
      </c>
      <c r="G203" s="13">
        <v>4.1914893617021276E-2</v>
      </c>
    </row>
    <row r="204" spans="1:7">
      <c r="A204" s="219" t="s">
        <v>642</v>
      </c>
      <c r="B204" s="219" t="s">
        <v>643</v>
      </c>
      <c r="C204" s="210" t="s">
        <v>27</v>
      </c>
      <c r="D204" s="100"/>
      <c r="E204" s="219">
        <v>1031</v>
      </c>
      <c r="F204" s="219">
        <v>31</v>
      </c>
      <c r="G204" s="13">
        <v>3.0067895247332686E-2</v>
      </c>
    </row>
    <row r="205" spans="1:7">
      <c r="A205" s="219" t="s">
        <v>644</v>
      </c>
      <c r="B205" s="219" t="s">
        <v>645</v>
      </c>
      <c r="C205" s="210" t="s">
        <v>256</v>
      </c>
      <c r="D205" s="100"/>
      <c r="E205" s="219">
        <v>2806</v>
      </c>
      <c r="F205" s="219">
        <v>104</v>
      </c>
      <c r="G205" s="13">
        <v>3.7063435495367072E-2</v>
      </c>
    </row>
    <row r="206" spans="1:7">
      <c r="A206" s="219" t="s">
        <v>646</v>
      </c>
      <c r="B206" s="219" t="s">
        <v>647</v>
      </c>
      <c r="C206" s="210" t="s">
        <v>27</v>
      </c>
      <c r="D206" s="100"/>
      <c r="E206" s="12">
        <v>5760</v>
      </c>
      <c r="F206" s="219">
        <v>168</v>
      </c>
      <c r="G206" s="13">
        <v>2.9166666666666667E-2</v>
      </c>
    </row>
    <row r="207" spans="1:7">
      <c r="A207" s="219" t="s">
        <v>648</v>
      </c>
      <c r="B207" s="219" t="s">
        <v>649</v>
      </c>
      <c r="C207" s="210" t="s">
        <v>27</v>
      </c>
      <c r="D207" s="100"/>
      <c r="E207" s="219">
        <v>2057</v>
      </c>
      <c r="F207" s="219">
        <v>53</v>
      </c>
      <c r="G207" s="13">
        <v>2.5765678172095283E-2</v>
      </c>
    </row>
    <row r="208" spans="1:7">
      <c r="A208" s="219" t="s">
        <v>650</v>
      </c>
      <c r="B208" s="219" t="s">
        <v>651</v>
      </c>
      <c r="C208" s="210" t="s">
        <v>27</v>
      </c>
      <c r="D208" s="100"/>
      <c r="E208" s="219">
        <v>1492</v>
      </c>
      <c r="F208" s="219">
        <v>44</v>
      </c>
      <c r="G208" s="13">
        <v>2.9490616621983913E-2</v>
      </c>
    </row>
    <row r="209" spans="1:7">
      <c r="A209" s="219" t="s">
        <v>652</v>
      </c>
      <c r="B209" s="219" t="s">
        <v>653</v>
      </c>
      <c r="C209" s="210" t="s">
        <v>245</v>
      </c>
      <c r="D209" s="100"/>
      <c r="E209" s="219">
        <v>565</v>
      </c>
      <c r="F209" s="219">
        <v>9</v>
      </c>
      <c r="G209" s="13">
        <v>1.5929203539823009E-2</v>
      </c>
    </row>
    <row r="210" spans="1:7">
      <c r="A210" s="219" t="s">
        <v>654</v>
      </c>
      <c r="B210" s="219" t="s">
        <v>655</v>
      </c>
      <c r="C210" s="210" t="s">
        <v>27</v>
      </c>
      <c r="D210" s="100"/>
      <c r="E210" s="219">
        <v>3700</v>
      </c>
      <c r="F210" s="219">
        <v>115</v>
      </c>
      <c r="G210" s="13">
        <v>3.1081081081081083E-2</v>
      </c>
    </row>
    <row r="211" spans="1:7">
      <c r="A211" s="219" t="s">
        <v>656</v>
      </c>
      <c r="B211" s="219" t="s">
        <v>657</v>
      </c>
      <c r="C211" s="210" t="s">
        <v>256</v>
      </c>
      <c r="D211" s="100"/>
      <c r="E211" s="219">
        <v>657</v>
      </c>
      <c r="F211" s="219">
        <v>24</v>
      </c>
      <c r="G211" s="13">
        <v>3.6529680365296802E-2</v>
      </c>
    </row>
    <row r="212" spans="1:7">
      <c r="A212" s="219" t="s">
        <v>658</v>
      </c>
      <c r="B212" s="219" t="s">
        <v>659</v>
      </c>
      <c r="C212" s="210" t="s">
        <v>27</v>
      </c>
      <c r="D212" s="100"/>
      <c r="E212" s="219">
        <v>3012</v>
      </c>
      <c r="F212" s="219">
        <v>91</v>
      </c>
      <c r="G212" s="13">
        <v>3.0212483399734397E-2</v>
      </c>
    </row>
    <row r="213" spans="1:7">
      <c r="A213" s="219" t="s">
        <v>660</v>
      </c>
      <c r="B213" s="219" t="s">
        <v>661</v>
      </c>
      <c r="C213" s="210" t="s">
        <v>256</v>
      </c>
      <c r="D213" s="100"/>
      <c r="E213" s="12">
        <v>17606</v>
      </c>
      <c r="F213" s="219">
        <v>790</v>
      </c>
      <c r="G213" s="13">
        <v>4.4871066681813017E-2</v>
      </c>
    </row>
    <row r="214" spans="1:7">
      <c r="A214" s="219" t="s">
        <v>662</v>
      </c>
      <c r="B214" s="219" t="s">
        <v>663</v>
      </c>
      <c r="C214" s="210" t="s">
        <v>256</v>
      </c>
      <c r="D214" s="100"/>
      <c r="E214" s="12">
        <v>10023</v>
      </c>
      <c r="F214" s="219">
        <v>413</v>
      </c>
      <c r="G214" s="13">
        <v>4.1205227975655991E-2</v>
      </c>
    </row>
    <row r="215" spans="1:7">
      <c r="A215" s="219" t="s">
        <v>664</v>
      </c>
      <c r="B215" s="219" t="s">
        <v>665</v>
      </c>
      <c r="C215" s="210" t="s">
        <v>256</v>
      </c>
      <c r="D215" s="100"/>
      <c r="E215" s="219">
        <v>2396</v>
      </c>
      <c r="F215" s="219">
        <v>103</v>
      </c>
      <c r="G215" s="13">
        <v>4.2988313856427381E-2</v>
      </c>
    </row>
    <row r="216" spans="1:7">
      <c r="A216" s="219" t="s">
        <v>666</v>
      </c>
      <c r="B216" s="219" t="s">
        <v>667</v>
      </c>
      <c r="C216" s="210" t="s">
        <v>256</v>
      </c>
      <c r="D216" s="100"/>
      <c r="E216" s="12">
        <v>6846</v>
      </c>
      <c r="F216" s="219">
        <v>264</v>
      </c>
      <c r="G216" s="13">
        <v>3.8562664329535493E-2</v>
      </c>
    </row>
    <row r="217" spans="1:7">
      <c r="A217" s="219" t="s">
        <v>668</v>
      </c>
      <c r="B217" s="219" t="s">
        <v>669</v>
      </c>
      <c r="C217" s="210" t="s">
        <v>256</v>
      </c>
      <c r="D217" s="100"/>
      <c r="E217" s="219">
        <v>1726</v>
      </c>
      <c r="F217" s="219">
        <v>64</v>
      </c>
      <c r="G217" s="13">
        <v>3.7079953650057937E-2</v>
      </c>
    </row>
    <row r="218" spans="1:7">
      <c r="A218" s="219" t="s">
        <v>670</v>
      </c>
      <c r="B218" s="219" t="s">
        <v>671</v>
      </c>
      <c r="C218" s="210" t="s">
        <v>256</v>
      </c>
      <c r="D218" s="100"/>
      <c r="E218" s="219">
        <v>4775</v>
      </c>
      <c r="F218" s="219">
        <v>179</v>
      </c>
      <c r="G218" s="13">
        <v>3.7486910994764401E-2</v>
      </c>
    </row>
    <row r="219" spans="1:7">
      <c r="A219" s="219" t="s">
        <v>672</v>
      </c>
      <c r="B219" s="219" t="s">
        <v>673</v>
      </c>
      <c r="C219" s="210" t="s">
        <v>256</v>
      </c>
      <c r="D219" s="100"/>
      <c r="E219" s="219">
        <v>750</v>
      </c>
      <c r="F219" s="219">
        <v>45</v>
      </c>
      <c r="G219" s="13">
        <v>0.06</v>
      </c>
    </row>
    <row r="220" spans="1:7">
      <c r="A220" s="219" t="s">
        <v>674</v>
      </c>
      <c r="B220" s="219" t="s">
        <v>675</v>
      </c>
      <c r="C220" s="210" t="s">
        <v>256</v>
      </c>
      <c r="D220" s="100"/>
      <c r="E220" s="12">
        <v>7583</v>
      </c>
      <c r="F220" s="219">
        <v>377</v>
      </c>
      <c r="G220" s="13">
        <v>4.9716471053672689E-2</v>
      </c>
    </row>
    <row r="221" spans="1:7">
      <c r="A221" s="219" t="s">
        <v>676</v>
      </c>
      <c r="B221" s="219" t="s">
        <v>677</v>
      </c>
      <c r="C221" s="210" t="s">
        <v>256</v>
      </c>
      <c r="D221" s="100"/>
      <c r="E221" s="12">
        <v>6402</v>
      </c>
      <c r="F221" s="219">
        <v>345</v>
      </c>
      <c r="G221" s="13">
        <v>5.3889409559512651E-2</v>
      </c>
    </row>
    <row r="222" spans="1:7">
      <c r="A222" s="219" t="s">
        <v>678</v>
      </c>
      <c r="B222" s="219" t="s">
        <v>679</v>
      </c>
      <c r="C222" s="210" t="s">
        <v>256</v>
      </c>
      <c r="D222" s="100"/>
      <c r="E222" s="219">
        <v>2362</v>
      </c>
      <c r="F222" s="219">
        <v>125</v>
      </c>
      <c r="G222" s="13">
        <v>5.2921253175275192E-2</v>
      </c>
    </row>
    <row r="223" spans="1:7">
      <c r="A223" s="219" t="s">
        <v>680</v>
      </c>
      <c r="B223" s="219" t="s">
        <v>681</v>
      </c>
      <c r="C223" s="210" t="s">
        <v>256</v>
      </c>
      <c r="D223" s="100"/>
      <c r="E223" s="219">
        <v>3834</v>
      </c>
      <c r="F223" s="219">
        <v>210</v>
      </c>
      <c r="G223" s="13">
        <v>5.4773082942097026E-2</v>
      </c>
    </row>
    <row r="224" spans="1:7">
      <c r="A224" s="219" t="s">
        <v>682</v>
      </c>
      <c r="B224" s="219" t="s">
        <v>683</v>
      </c>
      <c r="C224" s="210" t="s">
        <v>27</v>
      </c>
      <c r="D224" s="100"/>
      <c r="E224" s="219">
        <v>1140</v>
      </c>
      <c r="F224" s="219">
        <v>31</v>
      </c>
      <c r="G224" s="13">
        <v>2.7192982456140352E-2</v>
      </c>
    </row>
    <row r="225" spans="1:7">
      <c r="A225" s="219" t="s">
        <v>684</v>
      </c>
      <c r="B225" s="219" t="s">
        <v>685</v>
      </c>
      <c r="C225" s="210" t="s">
        <v>256</v>
      </c>
      <c r="D225" s="100"/>
      <c r="E225" s="12">
        <v>22391</v>
      </c>
      <c r="F225" s="219">
        <v>763</v>
      </c>
      <c r="G225" s="13">
        <v>3.4076191326872403E-2</v>
      </c>
    </row>
    <row r="226" spans="1:7">
      <c r="A226" s="219" t="s">
        <v>686</v>
      </c>
      <c r="B226" s="219" t="s">
        <v>687</v>
      </c>
      <c r="C226" s="210" t="s">
        <v>256</v>
      </c>
      <c r="D226" s="100"/>
      <c r="E226" s="12">
        <v>7623</v>
      </c>
      <c r="F226" s="219">
        <v>259</v>
      </c>
      <c r="G226" s="13">
        <v>3.3976124885215793E-2</v>
      </c>
    </row>
    <row r="227" spans="1:7">
      <c r="A227" s="219" t="s">
        <v>688</v>
      </c>
      <c r="B227" s="219" t="s">
        <v>689</v>
      </c>
      <c r="C227" s="210" t="s">
        <v>27</v>
      </c>
      <c r="D227" s="100"/>
      <c r="E227" s="219">
        <v>3652</v>
      </c>
      <c r="F227" s="219">
        <v>120</v>
      </c>
      <c r="G227" s="13">
        <v>3.2858707557502739E-2</v>
      </c>
    </row>
    <row r="228" spans="1:7">
      <c r="A228" s="219" t="s">
        <v>690</v>
      </c>
      <c r="B228" s="219" t="s">
        <v>691</v>
      </c>
      <c r="C228" s="210" t="s">
        <v>256</v>
      </c>
      <c r="D228" s="100"/>
      <c r="E228" s="219">
        <v>3014</v>
      </c>
      <c r="F228" s="219">
        <v>105</v>
      </c>
      <c r="G228" s="13">
        <v>3.4837425348374251E-2</v>
      </c>
    </row>
    <row r="229" spans="1:7">
      <c r="A229" s="219" t="s">
        <v>692</v>
      </c>
      <c r="B229" s="219" t="s">
        <v>693</v>
      </c>
      <c r="C229" s="210" t="s">
        <v>27</v>
      </c>
      <c r="D229" s="100"/>
      <c r="E229" s="219">
        <v>788</v>
      </c>
      <c r="F229" s="219">
        <v>26</v>
      </c>
      <c r="G229" s="13">
        <v>3.2994923857868022E-2</v>
      </c>
    </row>
    <row r="230" spans="1:7">
      <c r="A230" s="219" t="s">
        <v>694</v>
      </c>
      <c r="B230" s="219" t="s">
        <v>695</v>
      </c>
      <c r="C230" s="210" t="s">
        <v>256</v>
      </c>
      <c r="D230" s="100"/>
      <c r="E230" s="12">
        <v>14225</v>
      </c>
      <c r="F230" s="219">
        <v>488</v>
      </c>
      <c r="G230" s="13">
        <v>3.4305799648506149E-2</v>
      </c>
    </row>
    <row r="231" spans="1:7">
      <c r="A231" s="219" t="s">
        <v>696</v>
      </c>
      <c r="B231" s="219" t="s">
        <v>697</v>
      </c>
      <c r="C231" s="210" t="s">
        <v>256</v>
      </c>
      <c r="D231" s="100"/>
      <c r="E231" s="219">
        <v>3297</v>
      </c>
      <c r="F231" s="219">
        <v>116</v>
      </c>
      <c r="G231" s="13">
        <v>3.5183500151653016E-2</v>
      </c>
    </row>
    <row r="232" spans="1:7">
      <c r="A232" s="219" t="s">
        <v>698</v>
      </c>
      <c r="B232" s="219" t="s">
        <v>699</v>
      </c>
      <c r="C232" s="210" t="s">
        <v>256</v>
      </c>
      <c r="D232" s="100"/>
      <c r="E232" s="219">
        <v>2033</v>
      </c>
      <c r="F232" s="219">
        <v>78</v>
      </c>
      <c r="G232" s="13">
        <v>3.8366945400885394E-2</v>
      </c>
    </row>
    <row r="233" spans="1:7">
      <c r="A233" s="219" t="s">
        <v>700</v>
      </c>
      <c r="B233" s="219" t="s">
        <v>701</v>
      </c>
      <c r="C233" s="210" t="s">
        <v>27</v>
      </c>
      <c r="D233" s="100"/>
      <c r="E233" s="219">
        <v>1061</v>
      </c>
      <c r="F233" s="219">
        <v>32</v>
      </c>
      <c r="G233" s="13">
        <v>3.0160226201696512E-2</v>
      </c>
    </row>
    <row r="234" spans="1:7">
      <c r="A234" s="219" t="s">
        <v>702</v>
      </c>
      <c r="B234" s="219" t="s">
        <v>703</v>
      </c>
      <c r="C234" s="210" t="s">
        <v>256</v>
      </c>
      <c r="D234" s="100"/>
      <c r="E234" s="219">
        <v>4693</v>
      </c>
      <c r="F234" s="219">
        <v>177</v>
      </c>
      <c r="G234" s="13">
        <v>3.7715746857021094E-2</v>
      </c>
    </row>
    <row r="235" spans="1:7">
      <c r="A235" s="219" t="s">
        <v>704</v>
      </c>
      <c r="B235" s="219" t="s">
        <v>705</v>
      </c>
      <c r="C235" s="210" t="s">
        <v>27</v>
      </c>
      <c r="D235" s="100"/>
      <c r="E235" s="219">
        <v>1169</v>
      </c>
      <c r="F235" s="219">
        <v>38</v>
      </c>
      <c r="G235" s="13">
        <v>3.2506415739948676E-2</v>
      </c>
    </row>
    <row r="236" spans="1:7">
      <c r="A236" s="219" t="s">
        <v>706</v>
      </c>
      <c r="B236" s="219" t="s">
        <v>707</v>
      </c>
      <c r="C236" s="210" t="s">
        <v>256</v>
      </c>
      <c r="D236" s="100"/>
      <c r="E236" s="219">
        <v>3411</v>
      </c>
      <c r="F236" s="219">
        <v>135</v>
      </c>
      <c r="G236" s="13">
        <v>3.9577836411609502E-2</v>
      </c>
    </row>
    <row r="237" spans="1:7">
      <c r="A237" s="219" t="s">
        <v>708</v>
      </c>
      <c r="B237" s="219" t="s">
        <v>709</v>
      </c>
      <c r="C237" s="210" t="s">
        <v>27</v>
      </c>
      <c r="D237" s="100"/>
      <c r="E237" s="219">
        <v>3971</v>
      </c>
      <c r="F237" s="219">
        <v>116</v>
      </c>
      <c r="G237" s="13">
        <v>2.9211785444472425E-2</v>
      </c>
    </row>
    <row r="238" spans="1:7">
      <c r="A238" s="219" t="s">
        <v>710</v>
      </c>
      <c r="B238" s="219" t="s">
        <v>711</v>
      </c>
      <c r="C238" s="210" t="s">
        <v>256</v>
      </c>
      <c r="D238" s="100"/>
      <c r="E238" s="219">
        <v>1248</v>
      </c>
      <c r="F238" s="219">
        <v>51</v>
      </c>
      <c r="G238" s="13">
        <v>4.0865384615384616E-2</v>
      </c>
    </row>
    <row r="239" spans="1:7">
      <c r="A239" s="219" t="s">
        <v>712</v>
      </c>
      <c r="B239" s="219" t="s">
        <v>713</v>
      </c>
      <c r="C239" s="210" t="s">
        <v>27</v>
      </c>
      <c r="D239" s="100"/>
      <c r="E239" s="219">
        <v>2701</v>
      </c>
      <c r="F239" s="219">
        <v>63</v>
      </c>
      <c r="G239" s="13">
        <v>2.332469455757127E-2</v>
      </c>
    </row>
    <row r="240" spans="1:7">
      <c r="A240" s="219" t="s">
        <v>714</v>
      </c>
      <c r="B240" s="219" t="s">
        <v>715</v>
      </c>
      <c r="C240" s="210" t="s">
        <v>256</v>
      </c>
      <c r="D240" s="100"/>
      <c r="E240" s="12">
        <v>2261</v>
      </c>
      <c r="F240" s="219">
        <v>79</v>
      </c>
      <c r="G240" s="13">
        <v>3.4940291906236182E-2</v>
      </c>
    </row>
    <row r="241" spans="1:7">
      <c r="A241" s="219" t="s">
        <v>716</v>
      </c>
      <c r="B241" s="219" t="s">
        <v>717</v>
      </c>
      <c r="C241" s="210" t="s">
        <v>27</v>
      </c>
      <c r="D241" s="100"/>
      <c r="E241" s="219">
        <v>661</v>
      </c>
      <c r="F241" s="219">
        <v>17</v>
      </c>
      <c r="G241" s="13">
        <v>2.5718608169440244E-2</v>
      </c>
    </row>
    <row r="242" spans="1:7">
      <c r="A242" s="219" t="s">
        <v>718</v>
      </c>
      <c r="B242" s="219" t="s">
        <v>719</v>
      </c>
      <c r="C242" s="210" t="s">
        <v>27</v>
      </c>
      <c r="D242" s="100"/>
      <c r="E242" s="219">
        <v>391</v>
      </c>
      <c r="F242" s="219">
        <v>8</v>
      </c>
      <c r="G242" s="13">
        <v>2.0460358056265986E-2</v>
      </c>
    </row>
    <row r="243" spans="1:7">
      <c r="A243" s="219" t="s">
        <v>720</v>
      </c>
      <c r="B243" s="219" t="s">
        <v>721</v>
      </c>
      <c r="C243" s="210" t="s">
        <v>256</v>
      </c>
      <c r="D243" s="100"/>
      <c r="E243" s="219">
        <v>1050</v>
      </c>
      <c r="F243" s="219">
        <v>44</v>
      </c>
      <c r="G243" s="13">
        <v>4.1904761904761903E-2</v>
      </c>
    </row>
    <row r="244" spans="1:7">
      <c r="A244" s="219" t="s">
        <v>722</v>
      </c>
      <c r="B244" s="219" t="s">
        <v>723</v>
      </c>
      <c r="C244" s="210" t="s">
        <v>27</v>
      </c>
      <c r="D244" s="100"/>
      <c r="E244" s="219">
        <v>543</v>
      </c>
      <c r="F244" s="219">
        <v>16</v>
      </c>
      <c r="G244" s="13">
        <v>2.9465930018416207E-2</v>
      </c>
    </row>
    <row r="245" spans="1:7">
      <c r="A245" s="219" t="s">
        <v>724</v>
      </c>
      <c r="B245" s="219" t="s">
        <v>725</v>
      </c>
      <c r="C245" s="210" t="s">
        <v>27</v>
      </c>
      <c r="D245" s="100"/>
      <c r="E245" s="12">
        <v>29026</v>
      </c>
      <c r="F245" s="219">
        <v>798</v>
      </c>
      <c r="G245" s="13">
        <v>2.7492592847791635E-2</v>
      </c>
    </row>
    <row r="246" spans="1:7">
      <c r="A246" s="219" t="s">
        <v>726</v>
      </c>
      <c r="B246" s="219" t="s">
        <v>727</v>
      </c>
      <c r="C246" s="210" t="s">
        <v>27</v>
      </c>
      <c r="D246" s="100"/>
      <c r="E246" s="219">
        <v>4669</v>
      </c>
      <c r="F246" s="219">
        <v>115</v>
      </c>
      <c r="G246" s="13">
        <v>2.4630541871921183E-2</v>
      </c>
    </row>
    <row r="247" spans="1:7">
      <c r="A247" s="219" t="s">
        <v>728</v>
      </c>
      <c r="B247" s="219" t="s">
        <v>729</v>
      </c>
      <c r="C247" s="210" t="s">
        <v>27</v>
      </c>
      <c r="D247" s="100"/>
      <c r="E247" s="219">
        <v>300</v>
      </c>
      <c r="F247" s="219">
        <v>6</v>
      </c>
      <c r="G247" s="13">
        <v>0.02</v>
      </c>
    </row>
    <row r="248" spans="1:7">
      <c r="A248" s="219" t="s">
        <v>730</v>
      </c>
      <c r="B248" s="219" t="s">
        <v>731</v>
      </c>
      <c r="C248" s="210" t="s">
        <v>27</v>
      </c>
      <c r="D248" s="100"/>
      <c r="E248" s="219">
        <v>4270</v>
      </c>
      <c r="F248" s="219">
        <v>105</v>
      </c>
      <c r="G248" s="13">
        <v>2.4590163934426229E-2</v>
      </c>
    </row>
    <row r="249" spans="1:7">
      <c r="A249" s="219" t="s">
        <v>732</v>
      </c>
      <c r="B249" s="219" t="s">
        <v>733</v>
      </c>
      <c r="C249" s="210" t="s">
        <v>27</v>
      </c>
      <c r="D249" s="100"/>
      <c r="E249" s="219">
        <v>258</v>
      </c>
      <c r="F249" s="219">
        <v>5</v>
      </c>
      <c r="G249" s="13">
        <v>1.937984496124031E-2</v>
      </c>
    </row>
    <row r="250" spans="1:7">
      <c r="A250" s="219" t="s">
        <v>734</v>
      </c>
      <c r="B250" s="219" t="s">
        <v>735</v>
      </c>
      <c r="C250" s="210" t="s">
        <v>27</v>
      </c>
      <c r="D250" s="100"/>
      <c r="E250" s="219">
        <v>598</v>
      </c>
      <c r="F250" s="219">
        <v>15</v>
      </c>
      <c r="G250" s="13">
        <v>2.508361204013378E-2</v>
      </c>
    </row>
    <row r="251" spans="1:7">
      <c r="A251" s="219" t="s">
        <v>736</v>
      </c>
      <c r="B251" s="219" t="s">
        <v>737</v>
      </c>
      <c r="C251" s="210" t="s">
        <v>27</v>
      </c>
      <c r="D251" s="100"/>
      <c r="E251" s="219">
        <v>405</v>
      </c>
      <c r="F251" s="219">
        <v>11</v>
      </c>
      <c r="G251" s="13">
        <v>2.7160493827160494E-2</v>
      </c>
    </row>
    <row r="252" spans="1:7">
      <c r="A252" s="219" t="s">
        <v>738</v>
      </c>
      <c r="B252" s="219" t="s">
        <v>739</v>
      </c>
      <c r="C252" s="210" t="s">
        <v>27</v>
      </c>
      <c r="D252" s="100"/>
      <c r="E252" s="219">
        <v>1504</v>
      </c>
      <c r="F252" s="219">
        <v>37</v>
      </c>
      <c r="G252" s="13">
        <v>2.4601063829787235E-2</v>
      </c>
    </row>
    <row r="253" spans="1:7">
      <c r="A253" s="219" t="s">
        <v>740</v>
      </c>
      <c r="B253" s="219" t="s">
        <v>741</v>
      </c>
      <c r="C253" s="210" t="s">
        <v>27</v>
      </c>
      <c r="D253" s="100"/>
      <c r="E253" s="219">
        <v>30</v>
      </c>
      <c r="F253" s="219">
        <v>1</v>
      </c>
      <c r="G253" s="13">
        <v>3.3333333333333333E-2</v>
      </c>
    </row>
    <row r="254" spans="1:7">
      <c r="A254" s="219" t="s">
        <v>742</v>
      </c>
      <c r="B254" s="219" t="s">
        <v>743</v>
      </c>
      <c r="C254" s="210" t="s">
        <v>27</v>
      </c>
      <c r="D254" s="100"/>
      <c r="E254" s="219">
        <v>1330</v>
      </c>
      <c r="F254" s="219">
        <v>30</v>
      </c>
      <c r="G254" s="13">
        <v>2.2556390977443608E-2</v>
      </c>
    </row>
    <row r="255" spans="1:7">
      <c r="A255" s="219" t="s">
        <v>744</v>
      </c>
      <c r="B255" s="219" t="s">
        <v>745</v>
      </c>
      <c r="C255" s="210" t="s">
        <v>27</v>
      </c>
      <c r="D255" s="100"/>
      <c r="E255" s="12">
        <v>14294</v>
      </c>
      <c r="F255" s="219">
        <v>377</v>
      </c>
      <c r="G255" s="13">
        <v>2.6374702672449978E-2</v>
      </c>
    </row>
    <row r="256" spans="1:7">
      <c r="A256" s="219" t="s">
        <v>746</v>
      </c>
      <c r="B256" s="219" t="s">
        <v>747</v>
      </c>
      <c r="C256" s="210" t="s">
        <v>27</v>
      </c>
      <c r="D256" s="100"/>
      <c r="E256" s="12">
        <v>9041</v>
      </c>
      <c r="F256" s="219">
        <v>226</v>
      </c>
      <c r="G256" s="13">
        <v>2.4997234819157173E-2</v>
      </c>
    </row>
    <row r="257" spans="1:7">
      <c r="A257" s="219" t="s">
        <v>748</v>
      </c>
      <c r="B257" s="219" t="s">
        <v>749</v>
      </c>
      <c r="C257" s="210" t="s">
        <v>27</v>
      </c>
      <c r="D257" s="100"/>
      <c r="E257" s="12">
        <v>7870</v>
      </c>
      <c r="F257" s="219">
        <v>199</v>
      </c>
      <c r="G257" s="13">
        <v>2.52858958068615E-2</v>
      </c>
    </row>
    <row r="258" spans="1:7">
      <c r="A258" s="219" t="s">
        <v>750</v>
      </c>
      <c r="B258" s="219" t="s">
        <v>751</v>
      </c>
      <c r="C258" s="210" t="s">
        <v>27</v>
      </c>
      <c r="D258" s="100"/>
      <c r="E258" s="219">
        <v>1015</v>
      </c>
      <c r="F258" s="219">
        <v>20</v>
      </c>
      <c r="G258" s="13">
        <v>1.9704433497536946E-2</v>
      </c>
    </row>
    <row r="259" spans="1:7">
      <c r="A259" s="219" t="s">
        <v>752</v>
      </c>
      <c r="B259" s="219" t="s">
        <v>753</v>
      </c>
      <c r="C259" s="210" t="s">
        <v>27</v>
      </c>
      <c r="D259" s="100"/>
      <c r="E259" s="219">
        <v>5245</v>
      </c>
      <c r="F259" s="219">
        <v>151</v>
      </c>
      <c r="G259" s="13">
        <v>2.8789323164918969E-2</v>
      </c>
    </row>
    <row r="260" spans="1:7">
      <c r="A260" s="219" t="s">
        <v>754</v>
      </c>
      <c r="B260" s="219" t="s">
        <v>755</v>
      </c>
      <c r="C260" s="210" t="s">
        <v>27</v>
      </c>
      <c r="D260" s="100"/>
      <c r="E260" s="219">
        <v>1131</v>
      </c>
      <c r="F260" s="219">
        <v>30</v>
      </c>
      <c r="G260" s="13">
        <v>2.6525198938992044E-2</v>
      </c>
    </row>
    <row r="261" spans="1:7">
      <c r="A261" s="219" t="s">
        <v>756</v>
      </c>
      <c r="B261" s="219" t="s">
        <v>757</v>
      </c>
      <c r="C261" s="210" t="s">
        <v>27</v>
      </c>
      <c r="D261" s="100"/>
      <c r="E261" s="219">
        <v>1563</v>
      </c>
      <c r="F261" s="219">
        <v>40</v>
      </c>
      <c r="G261" s="13">
        <v>2.5591810620601407E-2</v>
      </c>
    </row>
    <row r="262" spans="1:7">
      <c r="A262" s="219" t="s">
        <v>758</v>
      </c>
      <c r="B262" s="219" t="s">
        <v>759</v>
      </c>
      <c r="C262" s="210" t="s">
        <v>27</v>
      </c>
      <c r="D262" s="100"/>
      <c r="E262" s="219">
        <v>1130</v>
      </c>
      <c r="F262" s="219">
        <v>36</v>
      </c>
      <c r="G262" s="13">
        <v>3.1858407079646017E-2</v>
      </c>
    </row>
    <row r="263" spans="1:7">
      <c r="A263" s="219" t="s">
        <v>760</v>
      </c>
      <c r="B263" s="219" t="s">
        <v>761</v>
      </c>
      <c r="C263" s="210" t="s">
        <v>27</v>
      </c>
      <c r="D263" s="100"/>
      <c r="E263" s="219">
        <v>1362</v>
      </c>
      <c r="F263" s="219">
        <v>42</v>
      </c>
      <c r="G263" s="13">
        <v>3.0837004405286344E-2</v>
      </c>
    </row>
    <row r="264" spans="1:7">
      <c r="A264" s="219" t="s">
        <v>762</v>
      </c>
      <c r="B264" s="219" t="s">
        <v>763</v>
      </c>
      <c r="C264" s="210" t="s">
        <v>27</v>
      </c>
      <c r="D264" s="100"/>
      <c r="E264" s="12">
        <v>10063</v>
      </c>
      <c r="F264" s="219">
        <v>306</v>
      </c>
      <c r="G264" s="13">
        <v>3.0408426910464078E-2</v>
      </c>
    </row>
    <row r="265" spans="1:7">
      <c r="A265" s="219" t="s">
        <v>764</v>
      </c>
      <c r="B265" s="219" t="s">
        <v>765</v>
      </c>
      <c r="C265" s="210" t="s">
        <v>27</v>
      </c>
      <c r="D265" s="100"/>
      <c r="E265" s="219">
        <v>2418</v>
      </c>
      <c r="F265" s="219">
        <v>58</v>
      </c>
      <c r="G265" s="13">
        <v>2.3986765922249794E-2</v>
      </c>
    </row>
    <row r="266" spans="1:7">
      <c r="A266" s="219" t="s">
        <v>766</v>
      </c>
      <c r="B266" s="219" t="s">
        <v>767</v>
      </c>
      <c r="C266" s="210" t="s">
        <v>27</v>
      </c>
      <c r="D266" s="100"/>
      <c r="E266" s="219">
        <v>3029</v>
      </c>
      <c r="F266" s="219">
        <v>102</v>
      </c>
      <c r="G266" s="13">
        <v>3.3674480026411359E-2</v>
      </c>
    </row>
    <row r="267" spans="1:7">
      <c r="A267" s="219" t="s">
        <v>768</v>
      </c>
      <c r="B267" s="219" t="s">
        <v>769</v>
      </c>
      <c r="C267" s="210" t="s">
        <v>27</v>
      </c>
      <c r="D267" s="100"/>
      <c r="E267" s="219">
        <v>769</v>
      </c>
      <c r="F267" s="219">
        <v>25</v>
      </c>
      <c r="G267" s="13">
        <v>3.2509752925877766E-2</v>
      </c>
    </row>
    <row r="268" spans="1:7">
      <c r="A268" s="219" t="s">
        <v>770</v>
      </c>
      <c r="B268" s="219" t="s">
        <v>771</v>
      </c>
      <c r="C268" s="210" t="s">
        <v>27</v>
      </c>
      <c r="D268" s="100"/>
      <c r="E268" s="219">
        <v>3480</v>
      </c>
      <c r="F268" s="219">
        <v>109</v>
      </c>
      <c r="G268" s="13">
        <v>3.1321839080459768E-2</v>
      </c>
    </row>
    <row r="269" spans="1:7">
      <c r="A269" s="219" t="s">
        <v>772</v>
      </c>
      <c r="B269" s="219" t="s">
        <v>773</v>
      </c>
      <c r="C269" s="210" t="s">
        <v>27</v>
      </c>
      <c r="D269" s="100"/>
      <c r="E269" s="12">
        <v>27579</v>
      </c>
      <c r="F269" s="219">
        <v>688</v>
      </c>
      <c r="G269" s="13">
        <v>2.4946517277638781E-2</v>
      </c>
    </row>
    <row r="270" spans="1:7">
      <c r="A270" s="219" t="s">
        <v>774</v>
      </c>
      <c r="B270" s="219" t="s">
        <v>775</v>
      </c>
      <c r="C270" s="210" t="s">
        <v>27</v>
      </c>
      <c r="D270" s="100"/>
      <c r="E270" s="12">
        <v>26670</v>
      </c>
      <c r="F270" s="219">
        <v>660</v>
      </c>
      <c r="G270" s="13">
        <v>2.4746906636670417E-2</v>
      </c>
    </row>
    <row r="271" spans="1:7">
      <c r="A271" s="219" t="s">
        <v>776</v>
      </c>
      <c r="B271" s="219" t="s">
        <v>777</v>
      </c>
      <c r="C271" s="210" t="s">
        <v>27</v>
      </c>
      <c r="D271" s="100"/>
      <c r="E271" s="12">
        <v>23288</v>
      </c>
      <c r="F271" s="219">
        <v>527</v>
      </c>
      <c r="G271" s="13">
        <v>2.2629680522157334E-2</v>
      </c>
    </row>
    <row r="272" spans="1:7">
      <c r="A272" s="219" t="s">
        <v>778</v>
      </c>
      <c r="B272" s="219" t="s">
        <v>779</v>
      </c>
      <c r="C272" s="210" t="s">
        <v>27</v>
      </c>
      <c r="D272" s="100"/>
      <c r="E272" s="219">
        <v>3267</v>
      </c>
      <c r="F272" s="219">
        <v>64</v>
      </c>
      <c r="G272" s="13">
        <v>1.9589837771655953E-2</v>
      </c>
    </row>
    <row r="273" spans="1:7">
      <c r="A273" s="219" t="s">
        <v>780</v>
      </c>
      <c r="B273" s="219" t="s">
        <v>781</v>
      </c>
      <c r="C273" s="210" t="s">
        <v>27</v>
      </c>
      <c r="D273" s="100"/>
      <c r="E273" s="219">
        <v>2505</v>
      </c>
      <c r="F273" s="219">
        <v>51</v>
      </c>
      <c r="G273" s="13">
        <v>2.0359281437125749E-2</v>
      </c>
    </row>
    <row r="274" spans="1:7">
      <c r="A274" s="219" t="s">
        <v>782</v>
      </c>
      <c r="B274" s="219" t="s">
        <v>783</v>
      </c>
      <c r="C274" s="210" t="s">
        <v>27</v>
      </c>
      <c r="D274" s="100"/>
      <c r="E274" s="219">
        <v>681</v>
      </c>
      <c r="F274" s="219">
        <v>11</v>
      </c>
      <c r="G274" s="13">
        <v>1.6152716593245228E-2</v>
      </c>
    </row>
    <row r="275" spans="1:7">
      <c r="A275" s="219" t="s">
        <v>784</v>
      </c>
      <c r="B275" s="219" t="s">
        <v>785</v>
      </c>
      <c r="C275" s="210" t="s">
        <v>27</v>
      </c>
      <c r="D275" s="100"/>
      <c r="E275" s="12">
        <v>15953</v>
      </c>
      <c r="F275" s="219">
        <v>370</v>
      </c>
      <c r="G275" s="13">
        <v>2.3193129818842851E-2</v>
      </c>
    </row>
    <row r="276" spans="1:7">
      <c r="A276" s="219" t="s">
        <v>786</v>
      </c>
      <c r="B276" s="219" t="s">
        <v>787</v>
      </c>
      <c r="C276" s="210" t="s">
        <v>256</v>
      </c>
      <c r="D276" s="100"/>
      <c r="E276" s="12">
        <v>3334</v>
      </c>
      <c r="F276" s="219">
        <v>132</v>
      </c>
      <c r="G276" s="13">
        <v>3.9592081583683263E-2</v>
      </c>
    </row>
    <row r="277" spans="1:7">
      <c r="A277" s="219" t="s">
        <v>788</v>
      </c>
      <c r="B277" s="219" t="s">
        <v>789</v>
      </c>
      <c r="C277" s="210" t="s">
        <v>27</v>
      </c>
      <c r="D277" s="100"/>
      <c r="E277" s="219">
        <v>1060</v>
      </c>
      <c r="F277" s="219">
        <v>29</v>
      </c>
      <c r="G277" s="13">
        <v>2.7358490566037737E-2</v>
      </c>
    </row>
    <row r="278" spans="1:7">
      <c r="A278" s="219" t="s">
        <v>790</v>
      </c>
      <c r="B278" s="219" t="s">
        <v>791</v>
      </c>
      <c r="C278" s="210" t="s">
        <v>256</v>
      </c>
      <c r="D278" s="100"/>
      <c r="E278" s="219">
        <v>931</v>
      </c>
      <c r="F278" s="219">
        <v>48</v>
      </c>
      <c r="G278" s="13">
        <v>5.155746509129968E-2</v>
      </c>
    </row>
    <row r="279" spans="1:7">
      <c r="A279" s="219" t="s">
        <v>792</v>
      </c>
      <c r="B279" s="219" t="s">
        <v>793</v>
      </c>
      <c r="C279" s="210" t="s">
        <v>256</v>
      </c>
      <c r="D279" s="100"/>
      <c r="E279" s="219">
        <v>1279</v>
      </c>
      <c r="F279" s="219">
        <v>52</v>
      </c>
      <c r="G279" s="13">
        <v>4.0656763096168884E-2</v>
      </c>
    </row>
    <row r="280" spans="1:7">
      <c r="A280" s="219" t="s">
        <v>794</v>
      </c>
      <c r="B280" s="219" t="s">
        <v>795</v>
      </c>
      <c r="C280" s="210" t="s">
        <v>27</v>
      </c>
      <c r="D280" s="100"/>
      <c r="E280" s="219">
        <v>909</v>
      </c>
      <c r="F280" s="219">
        <v>28</v>
      </c>
      <c r="G280" s="13">
        <v>3.0803080308030802E-2</v>
      </c>
    </row>
    <row r="281" spans="1:7">
      <c r="A281" s="219" t="s">
        <v>796</v>
      </c>
      <c r="B281" s="219" t="s">
        <v>797</v>
      </c>
      <c r="C281" s="210" t="s">
        <v>27</v>
      </c>
      <c r="D281" s="100"/>
      <c r="E281" s="219">
        <v>3563</v>
      </c>
      <c r="F281" s="219">
        <v>92</v>
      </c>
      <c r="G281" s="13">
        <v>2.5820937412293011E-2</v>
      </c>
    </row>
    <row r="282" spans="1:7">
      <c r="A282" s="219" t="s">
        <v>798</v>
      </c>
      <c r="B282" s="219" t="s">
        <v>799</v>
      </c>
      <c r="C282" s="210" t="s">
        <v>27</v>
      </c>
      <c r="D282" s="100"/>
      <c r="E282" s="219">
        <v>725</v>
      </c>
      <c r="F282" s="219">
        <v>15</v>
      </c>
      <c r="G282" s="13">
        <v>2.0689655172413793E-2</v>
      </c>
    </row>
    <row r="283" spans="1:7">
      <c r="A283" s="219" t="s">
        <v>800</v>
      </c>
      <c r="B283" s="219" t="s">
        <v>801</v>
      </c>
      <c r="C283" s="210" t="s">
        <v>245</v>
      </c>
      <c r="D283" s="100"/>
      <c r="E283" s="219">
        <v>214</v>
      </c>
      <c r="F283" s="219">
        <v>3</v>
      </c>
      <c r="G283" s="13">
        <v>1.4018691588785047E-2</v>
      </c>
    </row>
    <row r="284" spans="1:7">
      <c r="A284" s="219" t="s">
        <v>802</v>
      </c>
      <c r="B284" s="219" t="s">
        <v>803</v>
      </c>
      <c r="C284" s="210" t="s">
        <v>27</v>
      </c>
      <c r="D284" s="100"/>
      <c r="E284" s="219">
        <v>485</v>
      </c>
      <c r="F284" s="219">
        <v>12</v>
      </c>
      <c r="G284" s="13">
        <v>2.4742268041237112E-2</v>
      </c>
    </row>
    <row r="285" spans="1:7">
      <c r="A285" s="219" t="s">
        <v>804</v>
      </c>
      <c r="B285" s="219" t="s">
        <v>805</v>
      </c>
      <c r="C285" s="210" t="s">
        <v>27</v>
      </c>
      <c r="D285" s="100"/>
      <c r="E285" s="219">
        <v>2838</v>
      </c>
      <c r="F285" s="219">
        <v>77</v>
      </c>
      <c r="G285" s="13">
        <v>2.7131782945736434E-2</v>
      </c>
    </row>
    <row r="286" spans="1:7">
      <c r="A286" s="219" t="s">
        <v>806</v>
      </c>
      <c r="B286" s="219" t="s">
        <v>807</v>
      </c>
      <c r="C286" s="210" t="s">
        <v>256</v>
      </c>
      <c r="D286" s="100"/>
      <c r="E286" s="219">
        <v>487</v>
      </c>
      <c r="F286" s="219">
        <v>23</v>
      </c>
      <c r="G286" s="13">
        <v>4.7227926078028747E-2</v>
      </c>
    </row>
    <row r="287" spans="1:7">
      <c r="A287" s="219" t="s">
        <v>808</v>
      </c>
      <c r="B287" s="219" t="s">
        <v>809</v>
      </c>
      <c r="C287" s="210" t="s">
        <v>27</v>
      </c>
      <c r="D287" s="100"/>
      <c r="E287" s="219">
        <v>2347</v>
      </c>
      <c r="F287" s="219">
        <v>54</v>
      </c>
      <c r="G287" s="13">
        <v>2.3008095440988495E-2</v>
      </c>
    </row>
    <row r="288" spans="1:7">
      <c r="A288" s="219" t="s">
        <v>810</v>
      </c>
      <c r="B288" s="219" t="s">
        <v>811</v>
      </c>
      <c r="C288" s="210" t="s">
        <v>27</v>
      </c>
      <c r="D288" s="100"/>
      <c r="E288" s="219">
        <v>1696</v>
      </c>
      <c r="F288" s="219">
        <v>34</v>
      </c>
      <c r="G288" s="13">
        <v>2.0047169811320754E-2</v>
      </c>
    </row>
    <row r="289" spans="1:7">
      <c r="A289" s="219" t="s">
        <v>812</v>
      </c>
      <c r="B289" s="219" t="s">
        <v>813</v>
      </c>
      <c r="C289" s="210" t="s">
        <v>27</v>
      </c>
      <c r="D289" s="100"/>
      <c r="E289" s="219">
        <v>632</v>
      </c>
      <c r="F289" s="219">
        <v>19</v>
      </c>
      <c r="G289" s="13">
        <v>3.0063291139240507E-2</v>
      </c>
    </row>
    <row r="290" spans="1:7">
      <c r="A290" s="219" t="s">
        <v>814</v>
      </c>
      <c r="B290" s="219" t="s">
        <v>815</v>
      </c>
      <c r="C290" s="210" t="s">
        <v>27</v>
      </c>
      <c r="D290" s="100"/>
      <c r="E290" s="12">
        <v>92933</v>
      </c>
      <c r="F290" s="219">
        <v>2465</v>
      </c>
      <c r="G290" s="13">
        <v>2.6524485381941829E-2</v>
      </c>
    </row>
    <row r="291" spans="1:7">
      <c r="A291" s="219" t="s">
        <v>816</v>
      </c>
      <c r="B291" s="219" t="s">
        <v>817</v>
      </c>
      <c r="C291" s="210" t="s">
        <v>27</v>
      </c>
      <c r="D291" s="100"/>
      <c r="E291" s="12">
        <v>10589</v>
      </c>
      <c r="F291" s="219">
        <v>184</v>
      </c>
      <c r="G291" s="13">
        <v>1.7376522806686185E-2</v>
      </c>
    </row>
    <row r="292" spans="1:7">
      <c r="A292" s="219" t="s">
        <v>818</v>
      </c>
      <c r="B292" s="219" t="s">
        <v>819</v>
      </c>
      <c r="C292" s="210" t="s">
        <v>27</v>
      </c>
      <c r="D292" s="100"/>
      <c r="E292" s="219">
        <v>2886</v>
      </c>
      <c r="F292" s="219">
        <v>65</v>
      </c>
      <c r="G292" s="13">
        <v>2.2522522522522521E-2</v>
      </c>
    </row>
    <row r="293" spans="1:7">
      <c r="A293" s="219" t="s">
        <v>820</v>
      </c>
      <c r="B293" s="219" t="s">
        <v>821</v>
      </c>
      <c r="C293" s="210" t="s">
        <v>27</v>
      </c>
      <c r="D293" s="100"/>
      <c r="E293" s="219">
        <v>681</v>
      </c>
      <c r="F293" s="219">
        <v>11</v>
      </c>
      <c r="G293" s="13">
        <v>1.6152716593245228E-2</v>
      </c>
    </row>
    <row r="294" spans="1:7">
      <c r="A294" s="219" t="s">
        <v>822</v>
      </c>
      <c r="B294" s="219" t="s">
        <v>823</v>
      </c>
      <c r="C294" s="210" t="s">
        <v>256</v>
      </c>
      <c r="D294" s="100"/>
      <c r="E294" s="219">
        <v>387</v>
      </c>
      <c r="F294" s="219">
        <v>17</v>
      </c>
      <c r="G294" s="13">
        <v>4.3927648578811367E-2</v>
      </c>
    </row>
    <row r="295" spans="1:7">
      <c r="A295" s="219" t="s">
        <v>824</v>
      </c>
      <c r="B295" s="219" t="s">
        <v>825</v>
      </c>
      <c r="C295" s="210" t="s">
        <v>27</v>
      </c>
      <c r="D295" s="100"/>
      <c r="E295" s="219">
        <v>1781</v>
      </c>
      <c r="F295" s="219">
        <v>36</v>
      </c>
      <c r="G295" s="13">
        <v>2.021336327905671E-2</v>
      </c>
    </row>
    <row r="296" spans="1:7">
      <c r="A296" s="219" t="s">
        <v>826</v>
      </c>
      <c r="B296" s="219" t="s">
        <v>827</v>
      </c>
      <c r="C296" s="210" t="s">
        <v>245</v>
      </c>
      <c r="D296" s="100"/>
      <c r="E296" s="219">
        <v>5630</v>
      </c>
      <c r="F296" s="219">
        <v>81</v>
      </c>
      <c r="G296" s="13">
        <v>1.4387211367673179E-2</v>
      </c>
    </row>
    <row r="297" spans="1:7">
      <c r="A297" s="219" t="s">
        <v>828</v>
      </c>
      <c r="B297" s="219" t="s">
        <v>829</v>
      </c>
      <c r="C297" s="210" t="s">
        <v>245</v>
      </c>
      <c r="D297" s="100"/>
      <c r="E297" s="219">
        <v>2137</v>
      </c>
      <c r="F297" s="219">
        <v>14</v>
      </c>
      <c r="G297" s="13">
        <v>6.5512400561534862E-3</v>
      </c>
    </row>
    <row r="298" spans="1:7">
      <c r="A298" s="219" t="s">
        <v>830</v>
      </c>
      <c r="B298" s="219" t="s">
        <v>831</v>
      </c>
      <c r="C298" s="210" t="s">
        <v>27</v>
      </c>
      <c r="D298" s="100"/>
      <c r="E298" s="219">
        <v>3388</v>
      </c>
      <c r="F298" s="219">
        <v>64</v>
      </c>
      <c r="G298" s="13">
        <v>1.8890200708382526E-2</v>
      </c>
    </row>
    <row r="299" spans="1:7">
      <c r="A299" s="219" t="s">
        <v>832</v>
      </c>
      <c r="B299" s="219" t="s">
        <v>833</v>
      </c>
      <c r="C299" s="210" t="s">
        <v>27</v>
      </c>
      <c r="D299" s="100"/>
      <c r="E299" s="219">
        <v>1931</v>
      </c>
      <c r="F299" s="219">
        <v>33</v>
      </c>
      <c r="G299" s="13">
        <v>1.7089590885551526E-2</v>
      </c>
    </row>
    <row r="300" spans="1:7">
      <c r="A300" s="219" t="s">
        <v>834</v>
      </c>
      <c r="B300" s="219" t="s">
        <v>835</v>
      </c>
      <c r="C300" s="210" t="s">
        <v>245</v>
      </c>
      <c r="D300" s="100"/>
      <c r="E300" s="219">
        <v>481</v>
      </c>
      <c r="F300" s="219">
        <v>4</v>
      </c>
      <c r="G300" s="13">
        <v>8.3160083160083165E-3</v>
      </c>
    </row>
    <row r="301" spans="1:7">
      <c r="A301" s="219" t="s">
        <v>836</v>
      </c>
      <c r="B301" s="219" t="s">
        <v>837</v>
      </c>
      <c r="C301" s="210" t="s">
        <v>27</v>
      </c>
      <c r="D301" s="100"/>
      <c r="E301" s="219">
        <v>1449</v>
      </c>
      <c r="F301" s="219">
        <v>29</v>
      </c>
      <c r="G301" s="13">
        <v>2.0013802622498276E-2</v>
      </c>
    </row>
    <row r="302" spans="1:7">
      <c r="A302" s="219" t="s">
        <v>838</v>
      </c>
      <c r="B302" s="219" t="s">
        <v>839</v>
      </c>
      <c r="C302" s="210" t="s">
        <v>27</v>
      </c>
      <c r="D302" s="100"/>
      <c r="E302" s="12">
        <v>20138</v>
      </c>
      <c r="F302" s="219">
        <v>586</v>
      </c>
      <c r="G302" s="13">
        <v>2.9099215413645844E-2</v>
      </c>
    </row>
    <row r="303" spans="1:7">
      <c r="A303" s="219" t="s">
        <v>840</v>
      </c>
      <c r="B303" s="219" t="s">
        <v>841</v>
      </c>
      <c r="C303" s="210" t="s">
        <v>27</v>
      </c>
      <c r="D303" s="100"/>
      <c r="E303" s="219">
        <v>794</v>
      </c>
      <c r="F303" s="219">
        <v>21</v>
      </c>
      <c r="G303" s="13">
        <v>2.6448362720403022E-2</v>
      </c>
    </row>
    <row r="304" spans="1:7">
      <c r="A304" s="219" t="s">
        <v>842</v>
      </c>
      <c r="B304" s="219" t="s">
        <v>843</v>
      </c>
      <c r="C304" s="210" t="s">
        <v>27</v>
      </c>
      <c r="D304" s="100"/>
      <c r="E304" s="12">
        <v>16376</v>
      </c>
      <c r="F304" s="219">
        <v>434</v>
      </c>
      <c r="G304" s="13">
        <v>2.650219833903273E-2</v>
      </c>
    </row>
    <row r="305" spans="1:7">
      <c r="A305" s="219" t="s">
        <v>844</v>
      </c>
      <c r="B305" s="219" t="s">
        <v>845</v>
      </c>
      <c r="C305" s="210" t="s">
        <v>256</v>
      </c>
      <c r="D305" s="100"/>
      <c r="E305" s="219">
        <v>2864</v>
      </c>
      <c r="F305" s="219">
        <v>128</v>
      </c>
      <c r="G305" s="13">
        <v>4.4692737430167599E-2</v>
      </c>
    </row>
    <row r="306" spans="1:7">
      <c r="A306" s="219" t="s">
        <v>846</v>
      </c>
      <c r="B306" s="219" t="s">
        <v>847</v>
      </c>
      <c r="C306" s="210" t="s">
        <v>27</v>
      </c>
      <c r="D306" s="100"/>
      <c r="E306" s="219">
        <v>9383</v>
      </c>
      <c r="F306" s="219">
        <v>238</v>
      </c>
      <c r="G306" s="13">
        <v>2.5365021848023021E-2</v>
      </c>
    </row>
    <row r="307" spans="1:7">
      <c r="A307" s="219" t="s">
        <v>848</v>
      </c>
      <c r="B307" s="219" t="s">
        <v>849</v>
      </c>
      <c r="C307" s="210" t="s">
        <v>27</v>
      </c>
      <c r="D307" s="100"/>
      <c r="E307" s="219">
        <v>7793</v>
      </c>
      <c r="F307" s="219">
        <v>207</v>
      </c>
      <c r="G307" s="13">
        <v>2.6562299499550877E-2</v>
      </c>
    </row>
    <row r="308" spans="1:7">
      <c r="A308" s="219" t="s">
        <v>850</v>
      </c>
      <c r="B308" s="219" t="s">
        <v>851</v>
      </c>
      <c r="C308" s="210" t="s">
        <v>27</v>
      </c>
      <c r="D308" s="100"/>
      <c r="E308" s="219">
        <v>505</v>
      </c>
      <c r="F308" s="219">
        <v>12</v>
      </c>
      <c r="G308" s="13">
        <v>2.3762376237623763E-2</v>
      </c>
    </row>
    <row r="309" spans="1:7">
      <c r="A309" s="219" t="s">
        <v>852</v>
      </c>
      <c r="B309" s="219" t="s">
        <v>853</v>
      </c>
      <c r="C309" s="210" t="s">
        <v>27</v>
      </c>
      <c r="D309" s="100"/>
      <c r="E309" s="219">
        <v>2028</v>
      </c>
      <c r="F309" s="219">
        <v>44</v>
      </c>
      <c r="G309" s="13">
        <v>2.1696252465483234E-2</v>
      </c>
    </row>
    <row r="310" spans="1:7">
      <c r="A310" s="219" t="s">
        <v>854</v>
      </c>
      <c r="B310" s="219" t="s">
        <v>855</v>
      </c>
      <c r="C310" s="210" t="s">
        <v>27</v>
      </c>
      <c r="D310" s="100"/>
      <c r="E310" s="219">
        <v>4860</v>
      </c>
      <c r="F310" s="219">
        <v>139</v>
      </c>
      <c r="G310" s="13">
        <v>2.8600823045267489E-2</v>
      </c>
    </row>
    <row r="311" spans="1:7">
      <c r="A311" s="219" t="s">
        <v>856</v>
      </c>
      <c r="B311" s="219" t="s">
        <v>857</v>
      </c>
      <c r="C311" s="210" t="s">
        <v>27</v>
      </c>
      <c r="D311" s="100"/>
      <c r="E311" s="219">
        <v>1590</v>
      </c>
      <c r="F311" s="219">
        <v>31</v>
      </c>
      <c r="G311" s="13">
        <v>1.9496855345911949E-2</v>
      </c>
    </row>
    <row r="312" spans="1:7">
      <c r="A312" s="219" t="s">
        <v>858</v>
      </c>
      <c r="B312" s="219" t="s">
        <v>859</v>
      </c>
      <c r="C312" s="210" t="s">
        <v>27</v>
      </c>
      <c r="D312" s="100"/>
      <c r="E312" s="219">
        <v>1465</v>
      </c>
      <c r="F312" s="219">
        <v>29</v>
      </c>
      <c r="G312" s="13">
        <v>1.9795221843003412E-2</v>
      </c>
    </row>
    <row r="313" spans="1:7">
      <c r="A313" s="219" t="s">
        <v>860</v>
      </c>
      <c r="B313" s="219" t="s">
        <v>861</v>
      </c>
      <c r="C313" s="210" t="s">
        <v>27</v>
      </c>
      <c r="D313" s="100"/>
      <c r="E313" s="219">
        <v>100</v>
      </c>
      <c r="F313" s="219">
        <v>2</v>
      </c>
      <c r="G313" s="13">
        <v>0.02</v>
      </c>
    </row>
    <row r="314" spans="1:7">
      <c r="A314" s="219" t="s">
        <v>862</v>
      </c>
      <c r="B314" s="219" t="s">
        <v>863</v>
      </c>
      <c r="C314" s="210" t="s">
        <v>27</v>
      </c>
      <c r="D314" s="100"/>
      <c r="E314" s="12">
        <v>48993</v>
      </c>
      <c r="F314" s="219">
        <v>1365</v>
      </c>
      <c r="G314" s="13">
        <v>2.786112301757394E-2</v>
      </c>
    </row>
    <row r="315" spans="1:7">
      <c r="A315" s="219" t="s">
        <v>864</v>
      </c>
      <c r="B315" s="219" t="s">
        <v>865</v>
      </c>
      <c r="C315" s="210" t="s">
        <v>27</v>
      </c>
      <c r="D315" s="100"/>
      <c r="E315" s="219">
        <v>6616</v>
      </c>
      <c r="F315" s="219">
        <v>179</v>
      </c>
      <c r="G315" s="13">
        <v>2.7055622732769045E-2</v>
      </c>
    </row>
    <row r="316" spans="1:7">
      <c r="A316" s="219" t="s">
        <v>866</v>
      </c>
      <c r="B316" s="219" t="s">
        <v>867</v>
      </c>
      <c r="C316" s="210" t="s">
        <v>27</v>
      </c>
      <c r="D316" s="100"/>
      <c r="E316" s="219">
        <v>4695</v>
      </c>
      <c r="F316" s="219">
        <v>131</v>
      </c>
      <c r="G316" s="13">
        <v>2.7902023429179978E-2</v>
      </c>
    </row>
    <row r="317" spans="1:7">
      <c r="A317" s="219" t="s">
        <v>868</v>
      </c>
      <c r="B317" s="219" t="s">
        <v>869</v>
      </c>
      <c r="C317" s="210" t="s">
        <v>27</v>
      </c>
      <c r="D317" s="100"/>
      <c r="E317" s="219">
        <v>240</v>
      </c>
      <c r="F317" s="219">
        <v>4</v>
      </c>
      <c r="G317" s="13">
        <v>1.6666666666666666E-2</v>
      </c>
    </row>
    <row r="318" spans="1:7">
      <c r="A318" s="219" t="s">
        <v>870</v>
      </c>
      <c r="B318" s="219" t="s">
        <v>871</v>
      </c>
      <c r="C318" s="210" t="s">
        <v>27</v>
      </c>
      <c r="D318" s="100"/>
      <c r="E318" s="219">
        <v>1519</v>
      </c>
      <c r="F318" s="219">
        <v>39</v>
      </c>
      <c r="G318" s="13">
        <v>2.5674786043449638E-2</v>
      </c>
    </row>
    <row r="319" spans="1:7">
      <c r="A319" s="219" t="s">
        <v>872</v>
      </c>
      <c r="B319" s="219" t="s">
        <v>873</v>
      </c>
      <c r="C319" s="210" t="s">
        <v>256</v>
      </c>
      <c r="D319" s="100"/>
      <c r="E319" s="12">
        <v>24002</v>
      </c>
      <c r="F319" s="219">
        <v>845</v>
      </c>
      <c r="G319" s="13">
        <v>3.52053995500375E-2</v>
      </c>
    </row>
    <row r="320" spans="1:7">
      <c r="A320" s="219" t="s">
        <v>874</v>
      </c>
      <c r="B320" s="219" t="s">
        <v>875</v>
      </c>
      <c r="C320" s="210" t="s">
        <v>245</v>
      </c>
      <c r="D320" s="100"/>
      <c r="E320" s="219">
        <v>1943</v>
      </c>
      <c r="F320" s="219">
        <v>21</v>
      </c>
      <c r="G320" s="13">
        <v>1.0808028821410191E-2</v>
      </c>
    </row>
    <row r="321" spans="1:7">
      <c r="A321" s="219" t="s">
        <v>876</v>
      </c>
      <c r="B321" s="219" t="s">
        <v>877</v>
      </c>
      <c r="C321" s="210" t="s">
        <v>256</v>
      </c>
      <c r="D321" s="100"/>
      <c r="E321" s="219">
        <v>3157</v>
      </c>
      <c r="F321" s="219">
        <v>114</v>
      </c>
      <c r="G321" s="13">
        <v>3.6110231232182453E-2</v>
      </c>
    </row>
    <row r="322" spans="1:7">
      <c r="A322" s="219" t="s">
        <v>878</v>
      </c>
      <c r="B322" s="219" t="s">
        <v>879</v>
      </c>
      <c r="C322" s="210" t="s">
        <v>256</v>
      </c>
      <c r="D322" s="100"/>
      <c r="E322" s="12">
        <v>17018</v>
      </c>
      <c r="F322" s="219">
        <v>648</v>
      </c>
      <c r="G322" s="13">
        <v>3.8077329886003056E-2</v>
      </c>
    </row>
    <row r="323" spans="1:7">
      <c r="A323" s="219" t="s">
        <v>880</v>
      </c>
      <c r="B323" s="219" t="s">
        <v>881</v>
      </c>
      <c r="C323" s="210" t="s">
        <v>27</v>
      </c>
      <c r="D323" s="100"/>
      <c r="E323" s="219">
        <v>1158</v>
      </c>
      <c r="F323" s="219">
        <v>31</v>
      </c>
      <c r="G323" s="13">
        <v>2.6770293609671848E-2</v>
      </c>
    </row>
    <row r="324" spans="1:7">
      <c r="A324" s="219" t="s">
        <v>882</v>
      </c>
      <c r="B324" s="219" t="s">
        <v>883</v>
      </c>
      <c r="C324" s="210" t="s">
        <v>27</v>
      </c>
      <c r="D324" s="100"/>
      <c r="E324" s="12">
        <v>18299</v>
      </c>
      <c r="F324" s="219">
        <v>335</v>
      </c>
      <c r="G324" s="13">
        <v>1.8307011312093557E-2</v>
      </c>
    </row>
    <row r="325" spans="1:7">
      <c r="A325" s="219" t="s">
        <v>884</v>
      </c>
      <c r="B325" s="219" t="s">
        <v>885</v>
      </c>
      <c r="C325" s="210" t="s">
        <v>27</v>
      </c>
      <c r="D325" s="100"/>
      <c r="E325" s="219">
        <v>663</v>
      </c>
      <c r="F325" s="219">
        <v>17</v>
      </c>
      <c r="G325" s="13">
        <v>2.564102564102564E-2</v>
      </c>
    </row>
    <row r="326" spans="1:7">
      <c r="A326" s="219" t="s">
        <v>886</v>
      </c>
      <c r="B326" s="219" t="s">
        <v>887</v>
      </c>
      <c r="C326" s="210" t="s">
        <v>27</v>
      </c>
      <c r="D326" s="100"/>
      <c r="E326" s="219">
        <v>452</v>
      </c>
      <c r="F326" s="219">
        <v>13</v>
      </c>
      <c r="G326" s="13">
        <v>2.8761061946902654E-2</v>
      </c>
    </row>
    <row r="327" spans="1:7">
      <c r="A327" s="219" t="s">
        <v>888</v>
      </c>
      <c r="B327" s="219" t="s">
        <v>889</v>
      </c>
      <c r="C327" s="210" t="s">
        <v>245</v>
      </c>
      <c r="D327" s="100"/>
      <c r="E327" s="219">
        <v>2870</v>
      </c>
      <c r="F327" s="219">
        <v>33</v>
      </c>
      <c r="G327" s="13">
        <v>1.1498257839721254E-2</v>
      </c>
    </row>
    <row r="328" spans="1:7">
      <c r="A328" s="219" t="s">
        <v>890</v>
      </c>
      <c r="B328" s="219" t="s">
        <v>891</v>
      </c>
      <c r="C328" s="210" t="s">
        <v>245</v>
      </c>
      <c r="D328" s="100"/>
      <c r="E328" s="219">
        <v>201</v>
      </c>
      <c r="F328" s="219">
        <v>3</v>
      </c>
      <c r="G328" s="13">
        <v>1.4925373134328358E-2</v>
      </c>
    </row>
    <row r="329" spans="1:7">
      <c r="A329" s="219" t="s">
        <v>892</v>
      </c>
      <c r="B329" s="219" t="s">
        <v>893</v>
      </c>
      <c r="C329" s="210" t="s">
        <v>27</v>
      </c>
      <c r="D329" s="100"/>
      <c r="E329" s="219">
        <v>8707</v>
      </c>
      <c r="F329" s="219">
        <v>171</v>
      </c>
      <c r="G329" s="13">
        <v>1.9639370621339153E-2</v>
      </c>
    </row>
    <row r="330" spans="1:7">
      <c r="A330" s="219" t="s">
        <v>894</v>
      </c>
      <c r="B330" s="219" t="s">
        <v>895</v>
      </c>
      <c r="C330" s="210" t="s">
        <v>27</v>
      </c>
      <c r="D330" s="100"/>
      <c r="E330" s="219">
        <v>4798</v>
      </c>
      <c r="F330" s="219">
        <v>83</v>
      </c>
      <c r="G330" s="13">
        <v>1.7298874531054605E-2</v>
      </c>
    </row>
    <row r="331" spans="1:7">
      <c r="A331" s="219" t="s">
        <v>896</v>
      </c>
      <c r="B331" s="219" t="s">
        <v>897</v>
      </c>
      <c r="C331" s="210" t="s">
        <v>27</v>
      </c>
      <c r="D331" s="100"/>
      <c r="E331" s="219">
        <v>3818</v>
      </c>
      <c r="F331" s="219">
        <v>92</v>
      </c>
      <c r="G331" s="13">
        <v>2.4096385542168676E-2</v>
      </c>
    </row>
    <row r="332" spans="1:7">
      <c r="A332" s="219" t="s">
        <v>898</v>
      </c>
      <c r="B332" s="219" t="s">
        <v>899</v>
      </c>
      <c r="C332" s="210" t="s">
        <v>27</v>
      </c>
      <c r="D332" s="100"/>
      <c r="E332" s="219">
        <v>3474</v>
      </c>
      <c r="F332" s="219">
        <v>84</v>
      </c>
      <c r="G332" s="13">
        <v>2.4179620034542316E-2</v>
      </c>
    </row>
    <row r="333" spans="1:7">
      <c r="A333" s="219" t="s">
        <v>900</v>
      </c>
      <c r="B333" s="219" t="s">
        <v>901</v>
      </c>
      <c r="C333" s="210" t="s">
        <v>27</v>
      </c>
      <c r="D333" s="100"/>
      <c r="E333" s="219">
        <v>185</v>
      </c>
      <c r="F333" s="219">
        <v>3</v>
      </c>
      <c r="G333" s="13">
        <v>1.6216216216216217E-2</v>
      </c>
    </row>
    <row r="334" spans="1:7">
      <c r="A334" s="219" t="s">
        <v>902</v>
      </c>
      <c r="B334" s="219" t="s">
        <v>903</v>
      </c>
      <c r="C334" s="210" t="s">
        <v>27</v>
      </c>
      <c r="D334" s="100"/>
      <c r="E334" s="12">
        <v>10347</v>
      </c>
      <c r="F334" s="219">
        <v>166</v>
      </c>
      <c r="G334" s="13">
        <v>1.604329757417609E-2</v>
      </c>
    </row>
    <row r="335" spans="1:7">
      <c r="A335" s="219" t="s">
        <v>904</v>
      </c>
      <c r="B335" s="219" t="s">
        <v>905</v>
      </c>
      <c r="C335" s="210" t="s">
        <v>27</v>
      </c>
      <c r="D335" s="100"/>
      <c r="E335" s="219">
        <v>2175</v>
      </c>
      <c r="F335" s="219">
        <v>47</v>
      </c>
      <c r="G335" s="13">
        <v>2.1609195402298852E-2</v>
      </c>
    </row>
    <row r="336" spans="1:7">
      <c r="A336" s="219" t="s">
        <v>906</v>
      </c>
      <c r="B336" s="219" t="s">
        <v>907</v>
      </c>
      <c r="C336" s="210" t="s">
        <v>245</v>
      </c>
      <c r="D336" s="100"/>
      <c r="E336" s="219">
        <v>824</v>
      </c>
      <c r="F336" s="219">
        <v>7</v>
      </c>
      <c r="G336" s="13">
        <v>8.4951456310679609E-3</v>
      </c>
    </row>
    <row r="337" spans="1:7">
      <c r="A337" s="219" t="s">
        <v>908</v>
      </c>
      <c r="B337" s="219" t="s">
        <v>909</v>
      </c>
      <c r="C337" s="210" t="s">
        <v>27</v>
      </c>
      <c r="D337" s="100"/>
      <c r="E337" s="219">
        <v>1329</v>
      </c>
      <c r="F337" s="219">
        <v>40</v>
      </c>
      <c r="G337" s="13">
        <v>3.0097817908201655E-2</v>
      </c>
    </row>
    <row r="338" spans="1:7">
      <c r="A338" s="219" t="s">
        <v>910</v>
      </c>
      <c r="B338" s="219" t="s">
        <v>911</v>
      </c>
      <c r="C338" s="210" t="s">
        <v>245</v>
      </c>
      <c r="D338" s="100"/>
      <c r="E338" s="219">
        <v>5422</v>
      </c>
      <c r="F338" s="219">
        <v>64</v>
      </c>
      <c r="G338" s="13">
        <v>1.1803762449280709E-2</v>
      </c>
    </row>
    <row r="339" spans="1:7">
      <c r="A339" s="219" t="s">
        <v>912</v>
      </c>
      <c r="B339" s="219" t="s">
        <v>913</v>
      </c>
      <c r="C339" s="210" t="s">
        <v>245</v>
      </c>
      <c r="D339" s="100"/>
      <c r="E339" s="219">
        <v>3646</v>
      </c>
      <c r="F339" s="219">
        <v>42</v>
      </c>
      <c r="G339" s="13">
        <v>1.151947339550192E-2</v>
      </c>
    </row>
    <row r="340" spans="1:7">
      <c r="A340" s="219" t="s">
        <v>914</v>
      </c>
      <c r="B340" s="219" t="s">
        <v>915</v>
      </c>
      <c r="C340" s="210" t="s">
        <v>27</v>
      </c>
      <c r="D340" s="100"/>
      <c r="E340" s="219">
        <v>1116</v>
      </c>
      <c r="F340" s="219">
        <v>19</v>
      </c>
      <c r="G340" s="13">
        <v>1.7025089605734768E-2</v>
      </c>
    </row>
    <row r="341" spans="1:7">
      <c r="A341" s="219" t="s">
        <v>916</v>
      </c>
      <c r="B341" s="219" t="s">
        <v>917</v>
      </c>
      <c r="C341" s="210" t="s">
        <v>245</v>
      </c>
      <c r="D341" s="100"/>
      <c r="E341" s="219">
        <v>647</v>
      </c>
      <c r="F341" s="219">
        <v>3</v>
      </c>
      <c r="G341" s="13">
        <v>4.6367851622874804E-3</v>
      </c>
    </row>
    <row r="342" spans="1:7">
      <c r="A342" s="219" t="s">
        <v>918</v>
      </c>
      <c r="B342" s="219" t="s">
        <v>919</v>
      </c>
      <c r="C342" s="210" t="s">
        <v>27</v>
      </c>
      <c r="D342" s="100"/>
      <c r="E342" s="219">
        <v>2686</v>
      </c>
      <c r="F342" s="219">
        <v>53</v>
      </c>
      <c r="G342" s="13">
        <v>1.9731943410275503E-2</v>
      </c>
    </row>
    <row r="343" spans="1:7">
      <c r="A343" s="219" t="s">
        <v>920</v>
      </c>
      <c r="B343" s="219" t="s">
        <v>921</v>
      </c>
      <c r="C343" s="210" t="s">
        <v>27</v>
      </c>
      <c r="D343" s="100"/>
      <c r="E343" s="12">
        <v>81338</v>
      </c>
      <c r="F343" s="219">
        <v>2129</v>
      </c>
      <c r="G343" s="13">
        <v>2.6174727679559369E-2</v>
      </c>
    </row>
    <row r="344" spans="1:7">
      <c r="A344" s="219" t="s">
        <v>922</v>
      </c>
      <c r="B344" s="219" t="s">
        <v>923</v>
      </c>
      <c r="C344" s="210" t="s">
        <v>27</v>
      </c>
      <c r="D344" s="100"/>
      <c r="E344" s="12">
        <v>9628</v>
      </c>
      <c r="F344" s="219">
        <v>164</v>
      </c>
      <c r="G344" s="13">
        <v>1.7033651848774409E-2</v>
      </c>
    </row>
    <row r="345" spans="1:7">
      <c r="A345" s="219" t="s">
        <v>924</v>
      </c>
      <c r="B345" s="219" t="s">
        <v>925</v>
      </c>
      <c r="C345" s="210" t="s">
        <v>27</v>
      </c>
      <c r="D345" s="100"/>
      <c r="E345" s="219">
        <v>794</v>
      </c>
      <c r="F345" s="219">
        <v>18</v>
      </c>
      <c r="G345" s="13">
        <v>2.2670025188916875E-2</v>
      </c>
    </row>
    <row r="346" spans="1:7">
      <c r="A346" s="219" t="s">
        <v>926</v>
      </c>
      <c r="B346" s="219" t="s">
        <v>927</v>
      </c>
      <c r="C346" s="210" t="s">
        <v>27</v>
      </c>
      <c r="D346" s="100"/>
      <c r="E346" s="219">
        <v>548</v>
      </c>
      <c r="F346" s="219">
        <v>12</v>
      </c>
      <c r="G346" s="13">
        <v>2.1897810218978103E-2</v>
      </c>
    </row>
    <row r="347" spans="1:7">
      <c r="A347" s="219" t="s">
        <v>928</v>
      </c>
      <c r="B347" s="219" t="s">
        <v>929</v>
      </c>
      <c r="C347" s="210" t="s">
        <v>27</v>
      </c>
      <c r="D347" s="100"/>
      <c r="E347" s="219">
        <v>222</v>
      </c>
      <c r="F347" s="219">
        <v>6</v>
      </c>
      <c r="G347" s="13">
        <v>2.7027027027027029E-2</v>
      </c>
    </row>
    <row r="348" spans="1:7">
      <c r="A348" s="219" t="s">
        <v>930</v>
      </c>
      <c r="B348" s="219" t="s">
        <v>931</v>
      </c>
      <c r="C348" s="210" t="s">
        <v>27</v>
      </c>
      <c r="D348" s="100"/>
      <c r="E348" s="12">
        <v>8822</v>
      </c>
      <c r="F348" s="219">
        <v>146</v>
      </c>
      <c r="G348" s="13">
        <v>1.6549535252777147E-2</v>
      </c>
    </row>
    <row r="349" spans="1:7">
      <c r="A349" s="219" t="s">
        <v>932</v>
      </c>
      <c r="B349" s="219" t="s">
        <v>933</v>
      </c>
      <c r="C349" s="210" t="s">
        <v>245</v>
      </c>
      <c r="D349" s="100"/>
      <c r="E349" s="219">
        <v>3234</v>
      </c>
      <c r="F349" s="219">
        <v>40</v>
      </c>
      <c r="G349" s="13">
        <v>1.2368583797155226E-2</v>
      </c>
    </row>
    <row r="350" spans="1:7">
      <c r="A350" s="219" t="s">
        <v>934</v>
      </c>
      <c r="B350" s="219" t="s">
        <v>935</v>
      </c>
      <c r="C350" s="210" t="s">
        <v>245</v>
      </c>
      <c r="D350" s="100"/>
      <c r="E350" s="219">
        <v>1136</v>
      </c>
      <c r="F350" s="219">
        <v>12</v>
      </c>
      <c r="G350" s="13">
        <v>1.0563380281690141E-2</v>
      </c>
    </row>
    <row r="351" spans="1:7">
      <c r="A351" s="219" t="s">
        <v>936</v>
      </c>
      <c r="B351" s="219" t="s">
        <v>937</v>
      </c>
      <c r="C351" s="210" t="s">
        <v>27</v>
      </c>
      <c r="D351" s="100"/>
      <c r="E351" s="219">
        <v>519</v>
      </c>
      <c r="F351" s="219">
        <v>16</v>
      </c>
      <c r="G351" s="13">
        <v>3.0828516377649325E-2</v>
      </c>
    </row>
    <row r="352" spans="1:7">
      <c r="A352" s="219" t="s">
        <v>938</v>
      </c>
      <c r="B352" s="219" t="s">
        <v>939</v>
      </c>
      <c r="C352" s="210" t="s">
        <v>27</v>
      </c>
      <c r="D352" s="100"/>
      <c r="E352" s="219">
        <v>3716</v>
      </c>
      <c r="F352" s="219">
        <v>73</v>
      </c>
      <c r="G352" s="13">
        <v>1.9644779332615717E-2</v>
      </c>
    </row>
    <row r="353" spans="1:7">
      <c r="A353" s="219" t="s">
        <v>940</v>
      </c>
      <c r="B353" s="219" t="s">
        <v>941</v>
      </c>
      <c r="C353" s="210" t="s">
        <v>27</v>
      </c>
      <c r="D353" s="100"/>
      <c r="E353" s="12">
        <v>71710</v>
      </c>
      <c r="F353" s="219">
        <v>1965</v>
      </c>
      <c r="G353" s="13">
        <v>2.7402035978245712E-2</v>
      </c>
    </row>
    <row r="354" spans="1:7">
      <c r="A354" s="219" t="s">
        <v>942</v>
      </c>
      <c r="B354" s="219" t="s">
        <v>943</v>
      </c>
      <c r="C354" s="210" t="s">
        <v>27</v>
      </c>
      <c r="D354" s="100"/>
      <c r="E354" s="12">
        <v>14173</v>
      </c>
      <c r="F354" s="219">
        <v>335</v>
      </c>
      <c r="G354" s="13">
        <v>2.3636491921258732E-2</v>
      </c>
    </row>
    <row r="355" spans="1:7">
      <c r="A355" s="219" t="s">
        <v>944</v>
      </c>
      <c r="B355" s="219" t="s">
        <v>945</v>
      </c>
      <c r="C355" s="210" t="s">
        <v>27</v>
      </c>
      <c r="D355" s="100"/>
      <c r="E355" s="219">
        <v>4139</v>
      </c>
      <c r="F355" s="219">
        <v>95</v>
      </c>
      <c r="G355" s="13">
        <v>2.2952403962309735E-2</v>
      </c>
    </row>
    <row r="356" spans="1:7">
      <c r="A356" s="219" t="s">
        <v>946</v>
      </c>
      <c r="B356" s="219" t="s">
        <v>947</v>
      </c>
      <c r="C356" s="210" t="s">
        <v>27</v>
      </c>
      <c r="D356" s="100"/>
      <c r="E356" s="12">
        <v>8143</v>
      </c>
      <c r="F356" s="219">
        <v>196</v>
      </c>
      <c r="G356" s="13">
        <v>2.4069753162225226E-2</v>
      </c>
    </row>
    <row r="357" spans="1:7">
      <c r="A357" s="219" t="s">
        <v>948</v>
      </c>
      <c r="B357" s="219" t="s">
        <v>949</v>
      </c>
      <c r="C357" s="210" t="s">
        <v>27</v>
      </c>
      <c r="D357" s="100"/>
      <c r="E357" s="219">
        <v>255</v>
      </c>
      <c r="F357" s="219">
        <v>6</v>
      </c>
      <c r="G357" s="13">
        <v>2.3529411764705882E-2</v>
      </c>
    </row>
    <row r="358" spans="1:7">
      <c r="A358" s="219" t="s">
        <v>950</v>
      </c>
      <c r="B358" s="219" t="s">
        <v>951</v>
      </c>
      <c r="C358" s="210" t="s">
        <v>27</v>
      </c>
      <c r="D358" s="100"/>
      <c r="E358" s="219">
        <v>1364</v>
      </c>
      <c r="F358" s="219">
        <v>29</v>
      </c>
      <c r="G358" s="13">
        <v>2.1260997067448679E-2</v>
      </c>
    </row>
    <row r="359" spans="1:7">
      <c r="A359" s="219" t="s">
        <v>952</v>
      </c>
      <c r="B359" s="219" t="s">
        <v>953</v>
      </c>
      <c r="C359" s="210" t="s">
        <v>27</v>
      </c>
      <c r="D359" s="100"/>
      <c r="E359" s="12">
        <v>10448</v>
      </c>
      <c r="F359" s="219">
        <v>323</v>
      </c>
      <c r="G359" s="13">
        <v>3.0915007656967839E-2</v>
      </c>
    </row>
    <row r="360" spans="1:7">
      <c r="A360" s="219" t="s">
        <v>954</v>
      </c>
      <c r="B360" s="219" t="s">
        <v>955</v>
      </c>
      <c r="C360" s="210" t="s">
        <v>256</v>
      </c>
      <c r="D360" s="100"/>
      <c r="E360" s="219">
        <v>1228</v>
      </c>
      <c r="F360" s="219">
        <v>42</v>
      </c>
      <c r="G360" s="13">
        <v>3.4201954397394138E-2</v>
      </c>
    </row>
    <row r="361" spans="1:7">
      <c r="A361" s="219" t="s">
        <v>956</v>
      </c>
      <c r="B361" s="219" t="s">
        <v>957</v>
      </c>
      <c r="C361" s="210" t="s">
        <v>27</v>
      </c>
      <c r="D361" s="100"/>
      <c r="E361" s="219">
        <v>2395</v>
      </c>
      <c r="F361" s="219">
        <v>65</v>
      </c>
      <c r="G361" s="13">
        <v>2.7139874739039668E-2</v>
      </c>
    </row>
    <row r="362" spans="1:7">
      <c r="A362" s="219" t="s">
        <v>958</v>
      </c>
      <c r="B362" s="219" t="s">
        <v>959</v>
      </c>
      <c r="C362" s="210" t="s">
        <v>27</v>
      </c>
      <c r="D362" s="100"/>
      <c r="E362" s="219">
        <v>4408</v>
      </c>
      <c r="F362" s="219">
        <v>129</v>
      </c>
      <c r="G362" s="13">
        <v>2.926497277676951E-2</v>
      </c>
    </row>
    <row r="363" spans="1:7">
      <c r="A363" s="219" t="s">
        <v>960</v>
      </c>
      <c r="B363" s="219" t="s">
        <v>961</v>
      </c>
      <c r="C363" s="210" t="s">
        <v>256</v>
      </c>
      <c r="D363" s="100"/>
      <c r="E363" s="219">
        <v>2358</v>
      </c>
      <c r="F363" s="219">
        <v>82</v>
      </c>
      <c r="G363" s="13">
        <v>3.477523324851569E-2</v>
      </c>
    </row>
    <row r="364" spans="1:7">
      <c r="A364" s="219" t="s">
        <v>962</v>
      </c>
      <c r="B364" s="219" t="s">
        <v>963</v>
      </c>
      <c r="C364" s="210" t="s">
        <v>27</v>
      </c>
      <c r="D364" s="100"/>
      <c r="E364" s="12">
        <v>11694</v>
      </c>
      <c r="F364" s="219">
        <v>278</v>
      </c>
      <c r="G364" s="13">
        <v>2.3772874978621517E-2</v>
      </c>
    </row>
    <row r="365" spans="1:7">
      <c r="A365" s="219" t="s">
        <v>964</v>
      </c>
      <c r="B365" s="219" t="s">
        <v>965</v>
      </c>
      <c r="C365" s="210" t="s">
        <v>27</v>
      </c>
      <c r="D365" s="100"/>
      <c r="E365" s="219">
        <v>2964</v>
      </c>
      <c r="F365" s="219">
        <v>79</v>
      </c>
      <c r="G365" s="13">
        <v>2.6653171390013497E-2</v>
      </c>
    </row>
    <row r="366" spans="1:7">
      <c r="A366" s="219" t="s">
        <v>966</v>
      </c>
      <c r="B366" s="219" t="s">
        <v>967</v>
      </c>
      <c r="C366" s="210" t="s">
        <v>27</v>
      </c>
      <c r="D366" s="100"/>
      <c r="E366" s="12">
        <v>8669</v>
      </c>
      <c r="F366" s="219">
        <v>198</v>
      </c>
      <c r="G366" s="13">
        <v>2.2840004614142345E-2</v>
      </c>
    </row>
    <row r="367" spans="1:7">
      <c r="A367" s="219" t="s">
        <v>968</v>
      </c>
      <c r="B367" s="219" t="s">
        <v>969</v>
      </c>
      <c r="C367" s="210" t="s">
        <v>27</v>
      </c>
      <c r="D367" s="100"/>
      <c r="E367" s="12">
        <v>6291</v>
      </c>
      <c r="F367" s="219">
        <v>163</v>
      </c>
      <c r="G367" s="13">
        <v>2.5910030201875694E-2</v>
      </c>
    </row>
    <row r="368" spans="1:7">
      <c r="A368" s="219" t="s">
        <v>970</v>
      </c>
      <c r="B368" s="219" t="s">
        <v>971</v>
      </c>
      <c r="C368" s="210" t="s">
        <v>27</v>
      </c>
      <c r="D368" s="100"/>
      <c r="E368" s="12">
        <v>5549</v>
      </c>
      <c r="F368" s="219">
        <v>138</v>
      </c>
      <c r="G368" s="13">
        <v>2.4869345828077132E-2</v>
      </c>
    </row>
    <row r="369" spans="1:7">
      <c r="A369" s="219" t="s">
        <v>972</v>
      </c>
      <c r="B369" s="219" t="s">
        <v>973</v>
      </c>
      <c r="C369" s="210" t="s">
        <v>256</v>
      </c>
      <c r="D369" s="100"/>
      <c r="E369" s="219">
        <v>566</v>
      </c>
      <c r="F369" s="219">
        <v>21</v>
      </c>
      <c r="G369" s="13">
        <v>3.7102473498233215E-2</v>
      </c>
    </row>
    <row r="370" spans="1:7">
      <c r="A370" s="219" t="s">
        <v>974</v>
      </c>
      <c r="B370" s="219" t="s">
        <v>975</v>
      </c>
      <c r="C370" s="210" t="s">
        <v>27</v>
      </c>
      <c r="D370" s="100"/>
      <c r="E370" s="219">
        <v>5722</v>
      </c>
      <c r="F370" s="219">
        <v>154</v>
      </c>
      <c r="G370" s="13">
        <v>2.6913666550157287E-2</v>
      </c>
    </row>
    <row r="371" spans="1:7">
      <c r="A371" s="219" t="s">
        <v>976</v>
      </c>
      <c r="B371" s="219" t="s">
        <v>977</v>
      </c>
      <c r="C371" s="210" t="s">
        <v>27</v>
      </c>
      <c r="D371" s="100"/>
      <c r="E371" s="219">
        <v>5184</v>
      </c>
      <c r="F371" s="219">
        <v>135</v>
      </c>
      <c r="G371" s="13">
        <v>2.6041666666666668E-2</v>
      </c>
    </row>
    <row r="372" spans="1:7">
      <c r="A372" s="219" t="s">
        <v>978</v>
      </c>
      <c r="B372" s="219" t="s">
        <v>979</v>
      </c>
      <c r="C372" s="210" t="s">
        <v>256</v>
      </c>
      <c r="D372" s="100"/>
      <c r="E372" s="219">
        <v>446</v>
      </c>
      <c r="F372" s="219">
        <v>19</v>
      </c>
      <c r="G372" s="13">
        <v>4.2600896860986545E-2</v>
      </c>
    </row>
    <row r="373" spans="1:7">
      <c r="A373" s="219" t="s">
        <v>980</v>
      </c>
      <c r="B373" s="219" t="s">
        <v>981</v>
      </c>
      <c r="C373" s="210" t="s">
        <v>27</v>
      </c>
      <c r="D373" s="100"/>
      <c r="E373" s="12">
        <v>23276</v>
      </c>
      <c r="F373" s="219">
        <v>711</v>
      </c>
      <c r="G373" s="13">
        <v>3.0546485650455403E-2</v>
      </c>
    </row>
    <row r="374" spans="1:7">
      <c r="A374" s="219" t="s">
        <v>982</v>
      </c>
      <c r="B374" s="219" t="s">
        <v>983</v>
      </c>
      <c r="C374" s="210" t="s">
        <v>27</v>
      </c>
      <c r="D374" s="100"/>
      <c r="E374" s="219">
        <v>4815</v>
      </c>
      <c r="F374" s="219">
        <v>117</v>
      </c>
      <c r="G374" s="13">
        <v>2.4299065420560748E-2</v>
      </c>
    </row>
    <row r="375" spans="1:7">
      <c r="A375" s="219" t="s">
        <v>984</v>
      </c>
      <c r="B375" s="219" t="s">
        <v>985</v>
      </c>
      <c r="C375" s="210" t="s">
        <v>27</v>
      </c>
      <c r="D375" s="100"/>
      <c r="E375" s="219">
        <v>516</v>
      </c>
      <c r="F375" s="219">
        <v>12</v>
      </c>
      <c r="G375" s="13">
        <v>2.3255813953488372E-2</v>
      </c>
    </row>
    <row r="376" spans="1:7">
      <c r="A376" s="219" t="s">
        <v>986</v>
      </c>
      <c r="B376" s="219" t="s">
        <v>987</v>
      </c>
      <c r="C376" s="210" t="s">
        <v>27</v>
      </c>
      <c r="D376" s="100"/>
      <c r="E376" s="12">
        <v>17377</v>
      </c>
      <c r="F376" s="219">
        <v>555</v>
      </c>
      <c r="G376" s="13">
        <v>3.1938769638027276E-2</v>
      </c>
    </row>
    <row r="377" spans="1:7">
      <c r="A377" s="219" t="s">
        <v>988</v>
      </c>
      <c r="B377" s="219" t="s">
        <v>989</v>
      </c>
      <c r="C377" s="210" t="s">
        <v>27</v>
      </c>
      <c r="D377" s="100"/>
      <c r="E377" s="12">
        <v>59609</v>
      </c>
      <c r="F377" s="219">
        <v>1467</v>
      </c>
      <c r="G377" s="13">
        <v>2.4610377627539464E-2</v>
      </c>
    </row>
    <row r="378" spans="1:7">
      <c r="A378" s="219" t="s">
        <v>990</v>
      </c>
      <c r="B378" s="219" t="s">
        <v>991</v>
      </c>
      <c r="C378" s="210" t="s">
        <v>256</v>
      </c>
      <c r="D378" s="100"/>
      <c r="E378" s="12">
        <v>7729</v>
      </c>
      <c r="F378" s="219">
        <v>263</v>
      </c>
      <c r="G378" s="13">
        <v>3.4027687928580672E-2</v>
      </c>
    </row>
    <row r="379" spans="1:7">
      <c r="A379" s="219" t="s">
        <v>992</v>
      </c>
      <c r="B379" s="219" t="s">
        <v>993</v>
      </c>
      <c r="C379" s="210" t="s">
        <v>256</v>
      </c>
      <c r="D379" s="100"/>
      <c r="E379" s="219">
        <v>4188</v>
      </c>
      <c r="F379" s="219">
        <v>158</v>
      </c>
      <c r="G379" s="13">
        <v>3.7726838586437439E-2</v>
      </c>
    </row>
    <row r="380" spans="1:7">
      <c r="A380" s="219" t="s">
        <v>994</v>
      </c>
      <c r="B380" s="219" t="s">
        <v>995</v>
      </c>
      <c r="C380" s="210" t="s">
        <v>256</v>
      </c>
      <c r="D380" s="100"/>
      <c r="E380" s="219">
        <v>878</v>
      </c>
      <c r="F380" s="219">
        <v>48</v>
      </c>
      <c r="G380" s="13">
        <v>5.4669703872437359E-2</v>
      </c>
    </row>
    <row r="381" spans="1:7">
      <c r="A381" s="219" t="s">
        <v>996</v>
      </c>
      <c r="B381" s="219" t="s">
        <v>997</v>
      </c>
      <c r="C381" s="210" t="s">
        <v>256</v>
      </c>
      <c r="D381" s="100"/>
      <c r="E381" s="219">
        <v>2645</v>
      </c>
      <c r="F381" s="219">
        <v>94</v>
      </c>
      <c r="G381" s="13">
        <v>3.5538752362948962E-2</v>
      </c>
    </row>
    <row r="382" spans="1:7">
      <c r="A382" s="219" t="s">
        <v>998</v>
      </c>
      <c r="B382" s="219" t="s">
        <v>999</v>
      </c>
      <c r="C382" s="210" t="s">
        <v>27</v>
      </c>
      <c r="D382" s="100"/>
      <c r="E382" s="219">
        <v>609</v>
      </c>
      <c r="F382" s="219">
        <v>11</v>
      </c>
      <c r="G382" s="13">
        <v>1.8062397372742199E-2</v>
      </c>
    </row>
    <row r="383" spans="1:7">
      <c r="A383" s="219" t="s">
        <v>1000</v>
      </c>
      <c r="B383" s="219" t="s">
        <v>1001</v>
      </c>
      <c r="C383" s="210" t="s">
        <v>27</v>
      </c>
      <c r="D383" s="100"/>
      <c r="E383" s="219">
        <v>1465</v>
      </c>
      <c r="F383" s="219">
        <v>38</v>
      </c>
      <c r="G383" s="13">
        <v>2.5938566552901023E-2</v>
      </c>
    </row>
    <row r="384" spans="1:7">
      <c r="A384" s="219" t="s">
        <v>1002</v>
      </c>
      <c r="B384" s="219" t="s">
        <v>1003</v>
      </c>
      <c r="C384" s="210" t="s">
        <v>27</v>
      </c>
      <c r="D384" s="100"/>
      <c r="E384" s="219">
        <v>485</v>
      </c>
      <c r="F384" s="219">
        <v>11</v>
      </c>
      <c r="G384" s="13">
        <v>2.268041237113402E-2</v>
      </c>
    </row>
    <row r="385" spans="1:7">
      <c r="A385" s="219" t="s">
        <v>1004</v>
      </c>
      <c r="B385" s="219" t="s">
        <v>1005</v>
      </c>
      <c r="C385" s="210" t="s">
        <v>27</v>
      </c>
      <c r="D385" s="100"/>
      <c r="E385" s="219">
        <v>790</v>
      </c>
      <c r="F385" s="219">
        <v>22</v>
      </c>
      <c r="G385" s="13">
        <v>2.7848101265822784E-2</v>
      </c>
    </row>
    <row r="386" spans="1:7">
      <c r="A386" s="219" t="s">
        <v>1006</v>
      </c>
      <c r="B386" s="219" t="s">
        <v>1007</v>
      </c>
      <c r="C386" s="210" t="s">
        <v>27</v>
      </c>
      <c r="D386" s="100"/>
      <c r="E386" s="219">
        <v>167</v>
      </c>
      <c r="F386" s="219">
        <v>4</v>
      </c>
      <c r="G386" s="13">
        <v>2.3952095808383235E-2</v>
      </c>
    </row>
    <row r="387" spans="1:7">
      <c r="A387" s="219" t="s">
        <v>1008</v>
      </c>
      <c r="B387" s="219" t="s">
        <v>1009</v>
      </c>
      <c r="C387" s="210" t="s">
        <v>27</v>
      </c>
      <c r="D387" s="100"/>
      <c r="E387" s="219">
        <v>1885</v>
      </c>
      <c r="F387" s="219">
        <v>57</v>
      </c>
      <c r="G387" s="13">
        <v>3.0238726790450927E-2</v>
      </c>
    </row>
    <row r="388" spans="1:7">
      <c r="A388" s="219" t="s">
        <v>1010</v>
      </c>
      <c r="B388" s="219" t="s">
        <v>1011</v>
      </c>
      <c r="C388" s="210" t="s">
        <v>27</v>
      </c>
      <c r="D388" s="100"/>
      <c r="E388" s="219">
        <v>426</v>
      </c>
      <c r="F388" s="219">
        <v>14</v>
      </c>
      <c r="G388" s="13">
        <v>3.2863849765258218E-2</v>
      </c>
    </row>
    <row r="389" spans="1:7">
      <c r="A389" s="219" t="s">
        <v>1012</v>
      </c>
      <c r="B389" s="219" t="s">
        <v>1013</v>
      </c>
      <c r="C389" s="210" t="s">
        <v>27</v>
      </c>
      <c r="D389" s="100"/>
      <c r="E389" s="219">
        <v>481</v>
      </c>
      <c r="F389" s="219">
        <v>8</v>
      </c>
      <c r="G389" s="13">
        <v>1.6632016632016633E-2</v>
      </c>
    </row>
    <row r="390" spans="1:7">
      <c r="A390" s="219" t="s">
        <v>1014</v>
      </c>
      <c r="B390" s="219" t="s">
        <v>1015</v>
      </c>
      <c r="C390" s="210" t="s">
        <v>256</v>
      </c>
      <c r="D390" s="100"/>
      <c r="E390" s="219">
        <v>950</v>
      </c>
      <c r="F390" s="219">
        <v>35</v>
      </c>
      <c r="G390" s="13">
        <v>3.6842105263157891E-2</v>
      </c>
    </row>
    <row r="391" spans="1:7">
      <c r="A391" s="219" t="s">
        <v>1016</v>
      </c>
      <c r="B391" s="219" t="s">
        <v>1017</v>
      </c>
      <c r="C391" s="210" t="s">
        <v>27</v>
      </c>
      <c r="D391" s="100"/>
      <c r="E391" s="12">
        <v>6959</v>
      </c>
      <c r="F391" s="219">
        <v>217</v>
      </c>
      <c r="G391" s="13">
        <v>3.1182641184078173E-2</v>
      </c>
    </row>
    <row r="392" spans="1:7">
      <c r="A392" s="219" t="s">
        <v>1018</v>
      </c>
      <c r="B392" s="219" t="s">
        <v>1019</v>
      </c>
      <c r="C392" s="210" t="s">
        <v>27</v>
      </c>
      <c r="D392" s="100"/>
      <c r="E392" s="219">
        <v>1752</v>
      </c>
      <c r="F392" s="219">
        <v>37</v>
      </c>
      <c r="G392" s="13">
        <v>2.1118721461187213E-2</v>
      </c>
    </row>
    <row r="393" spans="1:7">
      <c r="A393" s="219" t="s">
        <v>1020</v>
      </c>
      <c r="B393" s="219" t="s">
        <v>1021</v>
      </c>
      <c r="C393" s="210" t="s">
        <v>27</v>
      </c>
      <c r="D393" s="100"/>
      <c r="E393" s="219">
        <v>1618</v>
      </c>
      <c r="F393" s="219">
        <v>35</v>
      </c>
      <c r="G393" s="13">
        <v>2.1631644004944377E-2</v>
      </c>
    </row>
    <row r="394" spans="1:7">
      <c r="A394" s="219" t="s">
        <v>1022</v>
      </c>
      <c r="B394" s="219" t="s">
        <v>1023</v>
      </c>
      <c r="C394" s="210" t="s">
        <v>283</v>
      </c>
      <c r="D394" s="100"/>
      <c r="E394" s="219">
        <v>46</v>
      </c>
      <c r="F394" s="219">
        <v>0</v>
      </c>
      <c r="G394" s="13">
        <v>0</v>
      </c>
    </row>
    <row r="395" spans="1:7">
      <c r="A395" s="219" t="s">
        <v>1024</v>
      </c>
      <c r="B395" s="219" t="s">
        <v>1025</v>
      </c>
      <c r="C395" s="210" t="s">
        <v>256</v>
      </c>
      <c r="D395" s="100"/>
      <c r="E395" s="12">
        <v>3087</v>
      </c>
      <c r="F395" s="219">
        <v>106</v>
      </c>
      <c r="G395" s="13">
        <v>3.4337544541626172E-2</v>
      </c>
    </row>
    <row r="396" spans="1:7">
      <c r="A396" s="219" t="s">
        <v>1026</v>
      </c>
      <c r="B396" s="219" t="s">
        <v>1027</v>
      </c>
      <c r="C396" s="210" t="s">
        <v>27</v>
      </c>
      <c r="D396" s="100"/>
      <c r="E396" s="219">
        <v>1146</v>
      </c>
      <c r="F396" s="219">
        <v>36</v>
      </c>
      <c r="G396" s="13">
        <v>3.1413612565445025E-2</v>
      </c>
    </row>
    <row r="397" spans="1:7">
      <c r="A397" s="219" t="s">
        <v>1028</v>
      </c>
      <c r="B397" s="219" t="s">
        <v>1029</v>
      </c>
      <c r="C397" s="210" t="s">
        <v>256</v>
      </c>
      <c r="D397" s="100"/>
      <c r="E397" s="219">
        <v>1401</v>
      </c>
      <c r="F397" s="219">
        <v>50</v>
      </c>
      <c r="G397" s="13">
        <v>3.5688793718772309E-2</v>
      </c>
    </row>
    <row r="398" spans="1:7">
      <c r="A398" s="219" t="s">
        <v>1030</v>
      </c>
      <c r="B398" s="219" t="s">
        <v>1031</v>
      </c>
      <c r="C398" s="210" t="s">
        <v>256</v>
      </c>
      <c r="D398" s="100"/>
      <c r="E398" s="219">
        <v>351</v>
      </c>
      <c r="F398" s="219">
        <v>14</v>
      </c>
      <c r="G398" s="13">
        <v>3.9886039886039885E-2</v>
      </c>
    </row>
    <row r="399" spans="1:7">
      <c r="A399" s="219" t="s">
        <v>1032</v>
      </c>
      <c r="B399" s="219" t="s">
        <v>1033</v>
      </c>
      <c r="C399" s="210" t="s">
        <v>256</v>
      </c>
      <c r="D399" s="100"/>
      <c r="E399" s="219">
        <v>2120</v>
      </c>
      <c r="F399" s="219">
        <v>74</v>
      </c>
      <c r="G399" s="13">
        <v>3.490566037735849E-2</v>
      </c>
    </row>
    <row r="400" spans="1:7">
      <c r="A400" s="219" t="s">
        <v>1034</v>
      </c>
      <c r="B400" s="219" t="s">
        <v>1035</v>
      </c>
      <c r="C400" s="210" t="s">
        <v>256</v>
      </c>
      <c r="D400" s="100"/>
      <c r="E400" s="219">
        <v>1072</v>
      </c>
      <c r="F400" s="219">
        <v>41</v>
      </c>
      <c r="G400" s="13">
        <v>3.8246268656716417E-2</v>
      </c>
    </row>
    <row r="401" spans="1:7">
      <c r="A401" s="219" t="s">
        <v>1036</v>
      </c>
      <c r="B401" s="219" t="s">
        <v>1037</v>
      </c>
      <c r="C401" s="210" t="s">
        <v>27</v>
      </c>
      <c r="D401" s="100"/>
      <c r="E401" s="219">
        <v>642</v>
      </c>
      <c r="F401" s="219">
        <v>19</v>
      </c>
      <c r="G401" s="13">
        <v>2.9595015576323987E-2</v>
      </c>
    </row>
    <row r="402" spans="1:7">
      <c r="A402" s="219" t="s">
        <v>1038</v>
      </c>
      <c r="B402" s="219" t="s">
        <v>1039</v>
      </c>
      <c r="C402" s="210" t="s">
        <v>27</v>
      </c>
      <c r="D402" s="100"/>
      <c r="E402" s="219">
        <v>221</v>
      </c>
      <c r="F402" s="219">
        <v>7</v>
      </c>
      <c r="G402" s="13">
        <v>3.1674208144796379E-2</v>
      </c>
    </row>
    <row r="403" spans="1:7">
      <c r="A403" s="219" t="s">
        <v>1040</v>
      </c>
      <c r="B403" s="219" t="s">
        <v>1041</v>
      </c>
      <c r="C403" s="210" t="s">
        <v>27</v>
      </c>
      <c r="D403" s="100"/>
      <c r="E403" s="12">
        <v>25779</v>
      </c>
      <c r="F403" s="219">
        <v>465</v>
      </c>
      <c r="G403" s="13">
        <v>1.803793785639474E-2</v>
      </c>
    </row>
    <row r="404" spans="1:7">
      <c r="A404" s="219" t="s">
        <v>1042</v>
      </c>
      <c r="B404" s="219" t="s">
        <v>1043</v>
      </c>
      <c r="C404" s="210" t="s">
        <v>27</v>
      </c>
      <c r="D404" s="100"/>
      <c r="E404" s="219">
        <v>1453</v>
      </c>
      <c r="F404" s="219">
        <v>29</v>
      </c>
      <c r="G404" s="13">
        <v>1.9958706125258088E-2</v>
      </c>
    </row>
    <row r="405" spans="1:7">
      <c r="A405" s="219" t="s">
        <v>1044</v>
      </c>
      <c r="B405" s="219" t="s">
        <v>1045</v>
      </c>
      <c r="C405" s="210" t="s">
        <v>27</v>
      </c>
      <c r="D405" s="100"/>
      <c r="E405" s="219">
        <v>926</v>
      </c>
      <c r="F405" s="219">
        <v>20</v>
      </c>
      <c r="G405" s="13">
        <v>2.159827213822894E-2</v>
      </c>
    </row>
    <row r="406" spans="1:7">
      <c r="A406" s="219" t="s">
        <v>1046</v>
      </c>
      <c r="B406" s="219" t="s">
        <v>1047</v>
      </c>
      <c r="C406" s="210" t="s">
        <v>245</v>
      </c>
      <c r="D406" s="100"/>
      <c r="E406" s="219">
        <v>477</v>
      </c>
      <c r="F406" s="219">
        <v>6</v>
      </c>
      <c r="G406" s="13">
        <v>1.2578616352201259E-2</v>
      </c>
    </row>
    <row r="407" spans="1:7">
      <c r="A407" s="219" t="s">
        <v>1048</v>
      </c>
      <c r="B407" s="219" t="s">
        <v>1049</v>
      </c>
      <c r="C407" s="210" t="s">
        <v>27</v>
      </c>
      <c r="D407" s="100"/>
      <c r="E407" s="12">
        <v>24326</v>
      </c>
      <c r="F407" s="219">
        <v>436</v>
      </c>
      <c r="G407" s="13">
        <v>1.7923209734440518E-2</v>
      </c>
    </row>
    <row r="408" spans="1:7">
      <c r="A408" s="219" t="s">
        <v>1050</v>
      </c>
      <c r="B408" s="219" t="s">
        <v>1051</v>
      </c>
      <c r="C408" s="210" t="s">
        <v>27</v>
      </c>
      <c r="D408" s="100"/>
      <c r="E408" s="219">
        <v>787</v>
      </c>
      <c r="F408" s="219">
        <v>20</v>
      </c>
      <c r="G408" s="13">
        <v>2.5412960609911054E-2</v>
      </c>
    </row>
    <row r="409" spans="1:7">
      <c r="A409" s="219" t="s">
        <v>1052</v>
      </c>
      <c r="B409" s="219" t="s">
        <v>1053</v>
      </c>
      <c r="C409" s="210" t="s">
        <v>245</v>
      </c>
      <c r="D409" s="100"/>
      <c r="E409" s="219">
        <v>11385</v>
      </c>
      <c r="F409" s="219">
        <v>128</v>
      </c>
      <c r="G409" s="13">
        <v>1.1242863416776461E-2</v>
      </c>
    </row>
    <row r="410" spans="1:7">
      <c r="A410" s="219" t="s">
        <v>1054</v>
      </c>
      <c r="B410" s="219" t="s">
        <v>1055</v>
      </c>
      <c r="C410" s="210" t="s">
        <v>256</v>
      </c>
      <c r="D410" s="100"/>
      <c r="E410" s="219">
        <v>192</v>
      </c>
      <c r="F410" s="219">
        <v>7</v>
      </c>
      <c r="G410" s="13">
        <v>3.6458333333333336E-2</v>
      </c>
    </row>
    <row r="411" spans="1:7">
      <c r="A411" s="219" t="s">
        <v>1056</v>
      </c>
      <c r="B411" s="219" t="s">
        <v>1057</v>
      </c>
      <c r="C411" s="210" t="s">
        <v>27</v>
      </c>
      <c r="D411" s="100"/>
      <c r="E411" s="219">
        <v>5220</v>
      </c>
      <c r="F411" s="219">
        <v>115</v>
      </c>
      <c r="G411" s="13">
        <v>2.2030651340996167E-2</v>
      </c>
    </row>
    <row r="412" spans="1:7">
      <c r="A412" s="219" t="s">
        <v>1058</v>
      </c>
      <c r="B412" s="219" t="s">
        <v>1059</v>
      </c>
      <c r="C412" s="210" t="s">
        <v>27</v>
      </c>
      <c r="D412" s="100"/>
      <c r="E412" s="219">
        <v>4767</v>
      </c>
      <c r="F412" s="219">
        <v>100</v>
      </c>
      <c r="G412" s="13">
        <v>2.0977554017201593E-2</v>
      </c>
    </row>
    <row r="413" spans="1:7">
      <c r="A413" s="219" t="s">
        <v>1060</v>
      </c>
      <c r="B413" s="219" t="s">
        <v>1061</v>
      </c>
      <c r="C413" s="210" t="s">
        <v>256</v>
      </c>
      <c r="D413" s="100"/>
      <c r="E413" s="219">
        <v>1331</v>
      </c>
      <c r="F413" s="219">
        <v>48</v>
      </c>
      <c r="G413" s="13">
        <v>3.6063110443275731E-2</v>
      </c>
    </row>
    <row r="414" spans="1:7">
      <c r="A414" s="219" t="s">
        <v>1062</v>
      </c>
      <c r="B414" s="219" t="s">
        <v>1063</v>
      </c>
      <c r="C414" s="210" t="s">
        <v>27</v>
      </c>
      <c r="D414" s="100"/>
      <c r="E414" s="12">
        <v>19142</v>
      </c>
      <c r="F414" s="219">
        <v>522</v>
      </c>
      <c r="G414" s="13">
        <v>2.7269877755720404E-2</v>
      </c>
    </row>
    <row r="415" spans="1:7">
      <c r="A415" s="219" t="s">
        <v>1064</v>
      </c>
      <c r="B415" s="219" t="s">
        <v>1065</v>
      </c>
      <c r="C415" s="210" t="s">
        <v>27</v>
      </c>
      <c r="D415" s="100"/>
      <c r="E415" s="12">
        <v>5974</v>
      </c>
      <c r="F415" s="219">
        <v>181</v>
      </c>
      <c r="G415" s="13">
        <v>3.0297957817207902E-2</v>
      </c>
    </row>
    <row r="416" spans="1:7">
      <c r="A416" s="219" t="s">
        <v>1066</v>
      </c>
      <c r="B416" s="219" t="s">
        <v>1067</v>
      </c>
      <c r="C416" s="210" t="s">
        <v>27</v>
      </c>
      <c r="D416" s="100"/>
      <c r="E416" s="219">
        <v>3543</v>
      </c>
      <c r="F416" s="219">
        <v>115</v>
      </c>
      <c r="G416" s="13">
        <v>3.2458368614168787E-2</v>
      </c>
    </row>
    <row r="417" spans="1:7">
      <c r="A417" s="219" t="s">
        <v>1068</v>
      </c>
      <c r="B417" s="219" t="s">
        <v>1069</v>
      </c>
      <c r="C417" s="210" t="s">
        <v>27</v>
      </c>
      <c r="D417" s="100"/>
      <c r="E417" s="219">
        <v>2133</v>
      </c>
      <c r="F417" s="219">
        <v>54</v>
      </c>
      <c r="G417" s="13">
        <v>2.5316455696202531E-2</v>
      </c>
    </row>
    <row r="418" spans="1:7">
      <c r="A418" s="219" t="s">
        <v>1070</v>
      </c>
      <c r="B418" s="219" t="s">
        <v>1071</v>
      </c>
      <c r="C418" s="210" t="s">
        <v>27</v>
      </c>
      <c r="D418" s="100"/>
      <c r="E418" s="12">
        <v>13124</v>
      </c>
      <c r="F418" s="219">
        <v>339</v>
      </c>
      <c r="G418" s="13">
        <v>2.5830539469673879E-2</v>
      </c>
    </row>
    <row r="419" spans="1:7">
      <c r="A419" s="219" t="s">
        <v>1072</v>
      </c>
      <c r="B419" s="219" t="s">
        <v>1073</v>
      </c>
      <c r="C419" s="210" t="s">
        <v>245</v>
      </c>
      <c r="D419" s="100"/>
      <c r="E419" s="219">
        <v>5205</v>
      </c>
      <c r="F419" s="219">
        <v>48</v>
      </c>
      <c r="G419" s="13">
        <v>9.2219020172910667E-3</v>
      </c>
    </row>
    <row r="420" spans="1:7">
      <c r="A420" s="219" t="s">
        <v>1074</v>
      </c>
      <c r="B420" s="219" t="s">
        <v>1075</v>
      </c>
      <c r="C420" s="210" t="s">
        <v>27</v>
      </c>
      <c r="D420" s="100"/>
      <c r="E420" s="219">
        <v>1045</v>
      </c>
      <c r="F420" s="219">
        <v>27</v>
      </c>
      <c r="G420" s="13">
        <v>2.583732057416268E-2</v>
      </c>
    </row>
    <row r="421" spans="1:7">
      <c r="A421" s="219" t="s">
        <v>1076</v>
      </c>
      <c r="B421" s="219" t="s">
        <v>1077</v>
      </c>
      <c r="C421" s="210" t="s">
        <v>256</v>
      </c>
      <c r="D421" s="100"/>
      <c r="E421" s="219">
        <v>2000</v>
      </c>
      <c r="F421" s="219">
        <v>74</v>
      </c>
      <c r="G421" s="13">
        <v>3.6999999999999998E-2</v>
      </c>
    </row>
    <row r="422" spans="1:7">
      <c r="A422" s="219" t="s">
        <v>1078</v>
      </c>
      <c r="B422" s="219" t="s">
        <v>1079</v>
      </c>
      <c r="C422" s="210" t="s">
        <v>27</v>
      </c>
      <c r="D422" s="100"/>
      <c r="E422" s="219">
        <v>1175</v>
      </c>
      <c r="F422" s="219">
        <v>31</v>
      </c>
      <c r="G422" s="13">
        <v>2.6382978723404255E-2</v>
      </c>
    </row>
    <row r="423" spans="1:7">
      <c r="A423" s="219" t="s">
        <v>1080</v>
      </c>
      <c r="B423" s="219" t="s">
        <v>1081</v>
      </c>
      <c r="C423" s="210" t="s">
        <v>256</v>
      </c>
      <c r="D423" s="100"/>
      <c r="E423" s="219">
        <v>2092</v>
      </c>
      <c r="F423" s="219">
        <v>93</v>
      </c>
      <c r="G423" s="13">
        <v>4.4455066921606119E-2</v>
      </c>
    </row>
    <row r="424" spans="1:7">
      <c r="A424" s="219" t="s">
        <v>1082</v>
      </c>
      <c r="B424" s="219" t="s">
        <v>1083</v>
      </c>
      <c r="C424" s="210" t="s">
        <v>256</v>
      </c>
      <c r="D424" s="100"/>
      <c r="E424" s="219">
        <v>1070</v>
      </c>
      <c r="F424" s="219">
        <v>39</v>
      </c>
      <c r="G424" s="13">
        <v>3.6448598130841121E-2</v>
      </c>
    </row>
    <row r="425" spans="1:7">
      <c r="A425" s="219" t="s">
        <v>1084</v>
      </c>
      <c r="B425" s="219" t="s">
        <v>1085</v>
      </c>
      <c r="C425" s="210" t="s">
        <v>27</v>
      </c>
      <c r="D425" s="100"/>
      <c r="E425" s="12">
        <v>54204</v>
      </c>
      <c r="F425" s="219">
        <v>1761</v>
      </c>
      <c r="G425" s="13">
        <v>3.2488377241531988E-2</v>
      </c>
    </row>
    <row r="426" spans="1:7">
      <c r="A426" s="219" t="s">
        <v>1086</v>
      </c>
      <c r="B426" s="219" t="s">
        <v>1087</v>
      </c>
      <c r="C426" s="210" t="s">
        <v>27</v>
      </c>
      <c r="D426" s="100"/>
      <c r="E426" s="12">
        <v>31075</v>
      </c>
      <c r="F426" s="219">
        <v>977</v>
      </c>
      <c r="G426" s="13">
        <v>3.1440064360418345E-2</v>
      </c>
    </row>
    <row r="427" spans="1:7">
      <c r="A427" s="219" t="s">
        <v>1088</v>
      </c>
      <c r="B427" s="219" t="s">
        <v>1089</v>
      </c>
      <c r="C427" s="210" t="s">
        <v>256</v>
      </c>
      <c r="D427" s="100"/>
      <c r="E427" s="219">
        <v>2260</v>
      </c>
      <c r="F427" s="219">
        <v>94</v>
      </c>
      <c r="G427" s="13">
        <v>4.15929203539823E-2</v>
      </c>
    </row>
    <row r="428" spans="1:7">
      <c r="A428" s="219" t="s">
        <v>1090</v>
      </c>
      <c r="B428" s="219" t="s">
        <v>1091</v>
      </c>
      <c r="C428" s="210" t="s">
        <v>256</v>
      </c>
      <c r="D428" s="100"/>
      <c r="E428" s="219">
        <v>429</v>
      </c>
      <c r="F428" s="219">
        <v>15</v>
      </c>
      <c r="G428" s="13">
        <v>3.4965034965034968E-2</v>
      </c>
    </row>
    <row r="429" spans="1:7">
      <c r="A429" s="219" t="s">
        <v>1092</v>
      </c>
      <c r="B429" s="219" t="s">
        <v>1093</v>
      </c>
      <c r="C429" s="210" t="s">
        <v>256</v>
      </c>
      <c r="D429" s="100"/>
      <c r="E429" s="219">
        <v>575</v>
      </c>
      <c r="F429" s="219">
        <v>26</v>
      </c>
      <c r="G429" s="13">
        <v>4.5217391304347827E-2</v>
      </c>
    </row>
    <row r="430" spans="1:7">
      <c r="A430" s="219" t="s">
        <v>1094</v>
      </c>
      <c r="B430" s="219" t="s">
        <v>1095</v>
      </c>
      <c r="C430" s="210" t="s">
        <v>27</v>
      </c>
      <c r="D430" s="100"/>
      <c r="E430" s="219">
        <v>542</v>
      </c>
      <c r="F430" s="219">
        <v>10</v>
      </c>
      <c r="G430" s="13">
        <v>1.8450184501845018E-2</v>
      </c>
    </row>
    <row r="431" spans="1:7">
      <c r="A431" s="219" t="s">
        <v>1096</v>
      </c>
      <c r="B431" s="219" t="s">
        <v>1097</v>
      </c>
      <c r="C431" s="210" t="s">
        <v>256</v>
      </c>
      <c r="D431" s="100"/>
      <c r="E431" s="219">
        <v>556</v>
      </c>
      <c r="F431" s="219">
        <v>29</v>
      </c>
      <c r="G431" s="13">
        <v>5.2158273381294966E-2</v>
      </c>
    </row>
    <row r="432" spans="1:7">
      <c r="A432" s="219" t="s">
        <v>1098</v>
      </c>
      <c r="B432" s="219" t="s">
        <v>1099</v>
      </c>
      <c r="C432" s="210" t="s">
        <v>27</v>
      </c>
      <c r="D432" s="100"/>
      <c r="E432" s="219">
        <v>5185</v>
      </c>
      <c r="F432" s="219">
        <v>138</v>
      </c>
      <c r="G432" s="13">
        <v>2.6615236258437803E-2</v>
      </c>
    </row>
    <row r="433" spans="1:7">
      <c r="A433" s="219" t="s">
        <v>1100</v>
      </c>
      <c r="B433" s="219" t="s">
        <v>1101</v>
      </c>
      <c r="C433" s="210" t="s">
        <v>256</v>
      </c>
      <c r="D433" s="100"/>
      <c r="E433" s="219">
        <v>2476</v>
      </c>
      <c r="F433" s="219">
        <v>91</v>
      </c>
      <c r="G433" s="13">
        <v>3.6752827140549275E-2</v>
      </c>
    </row>
    <row r="434" spans="1:7">
      <c r="A434" s="219" t="s">
        <v>1102</v>
      </c>
      <c r="B434" s="219" t="s">
        <v>1103</v>
      </c>
      <c r="C434" s="210" t="s">
        <v>245</v>
      </c>
      <c r="D434" s="100"/>
      <c r="E434" s="219">
        <v>913</v>
      </c>
      <c r="F434" s="219">
        <v>11</v>
      </c>
      <c r="G434" s="13">
        <v>1.2048192771084338E-2</v>
      </c>
    </row>
    <row r="435" spans="1:7">
      <c r="A435" s="219" t="s">
        <v>1104</v>
      </c>
      <c r="B435" s="219" t="s">
        <v>1105</v>
      </c>
      <c r="C435" s="210" t="s">
        <v>27</v>
      </c>
      <c r="D435" s="100"/>
      <c r="E435" s="219">
        <v>1780</v>
      </c>
      <c r="F435" s="219">
        <v>31</v>
      </c>
      <c r="G435" s="13">
        <v>1.7415730337078651E-2</v>
      </c>
    </row>
    <row r="436" spans="1:7">
      <c r="A436" s="219" t="s">
        <v>1106</v>
      </c>
      <c r="B436" s="219" t="s">
        <v>1107</v>
      </c>
      <c r="C436" s="210" t="s">
        <v>27</v>
      </c>
      <c r="D436" s="100"/>
      <c r="E436" s="12">
        <v>8421</v>
      </c>
      <c r="F436" s="219">
        <v>262</v>
      </c>
      <c r="G436" s="13">
        <v>3.1112694454340339E-2</v>
      </c>
    </row>
    <row r="437" spans="1:7">
      <c r="A437" s="219" t="s">
        <v>1108</v>
      </c>
      <c r="B437" s="219" t="s">
        <v>1109</v>
      </c>
      <c r="C437" s="210" t="s">
        <v>27</v>
      </c>
      <c r="D437" s="100"/>
      <c r="E437" s="219">
        <v>1807</v>
      </c>
      <c r="F437" s="219">
        <v>55</v>
      </c>
      <c r="G437" s="13">
        <v>3.0437188710570006E-2</v>
      </c>
    </row>
    <row r="438" spans="1:7">
      <c r="A438" s="219" t="s">
        <v>1110</v>
      </c>
      <c r="B438" s="219" t="s">
        <v>1111</v>
      </c>
      <c r="C438" s="210" t="s">
        <v>27</v>
      </c>
      <c r="D438" s="100"/>
      <c r="E438" s="219">
        <v>6477</v>
      </c>
      <c r="F438" s="219">
        <v>200</v>
      </c>
      <c r="G438" s="13">
        <v>3.0878493129535278E-2</v>
      </c>
    </row>
    <row r="439" spans="1:7">
      <c r="A439" s="219" t="s">
        <v>1112</v>
      </c>
      <c r="B439" s="219" t="s">
        <v>1113</v>
      </c>
      <c r="C439" s="210" t="s">
        <v>256</v>
      </c>
      <c r="D439" s="100"/>
      <c r="E439" s="219">
        <v>111</v>
      </c>
      <c r="F439" s="219">
        <v>6</v>
      </c>
      <c r="G439" s="13">
        <v>5.4054054054054057E-2</v>
      </c>
    </row>
    <row r="440" spans="1:7">
      <c r="A440" s="219" t="s">
        <v>1114</v>
      </c>
      <c r="B440" s="219" t="s">
        <v>1115</v>
      </c>
      <c r="C440" s="210" t="s">
        <v>27</v>
      </c>
      <c r="D440" s="100"/>
      <c r="E440" s="12">
        <v>14829</v>
      </c>
      <c r="F440" s="219">
        <v>469</v>
      </c>
      <c r="G440" s="13">
        <v>3.1627216939780163E-2</v>
      </c>
    </row>
    <row r="441" spans="1:7">
      <c r="A441" s="219" t="s">
        <v>1116</v>
      </c>
      <c r="B441" s="219" t="s">
        <v>1117</v>
      </c>
      <c r="C441" s="210" t="s">
        <v>27</v>
      </c>
      <c r="D441" s="100"/>
      <c r="E441" s="219">
        <v>1834</v>
      </c>
      <c r="F441" s="219">
        <v>58</v>
      </c>
      <c r="G441" s="13">
        <v>3.162486368593239E-2</v>
      </c>
    </row>
    <row r="442" spans="1:7">
      <c r="A442" s="219" t="s">
        <v>1118</v>
      </c>
      <c r="B442" s="219" t="s">
        <v>1119</v>
      </c>
      <c r="C442" s="210" t="s">
        <v>27</v>
      </c>
      <c r="D442" s="100"/>
      <c r="E442" s="12">
        <v>12569</v>
      </c>
      <c r="F442" s="219">
        <v>389</v>
      </c>
      <c r="G442" s="13">
        <v>3.0949160633304162E-2</v>
      </c>
    </row>
    <row r="443" spans="1:7">
      <c r="A443" s="219" t="s">
        <v>1120</v>
      </c>
      <c r="B443" s="219" t="s">
        <v>1121</v>
      </c>
      <c r="C443" s="210" t="s">
        <v>256</v>
      </c>
      <c r="D443" s="100"/>
      <c r="E443" s="12">
        <v>15233</v>
      </c>
      <c r="F443" s="219">
        <v>527</v>
      </c>
      <c r="G443" s="13">
        <v>3.459594301844679E-2</v>
      </c>
    </row>
    <row r="444" spans="1:7">
      <c r="A444" s="219" t="s">
        <v>1122</v>
      </c>
      <c r="B444" s="219" t="s">
        <v>1123</v>
      </c>
      <c r="C444" s="210" t="s">
        <v>27</v>
      </c>
      <c r="D444" s="100"/>
      <c r="E444" s="219">
        <v>4610</v>
      </c>
      <c r="F444" s="219">
        <v>155</v>
      </c>
      <c r="G444" s="13">
        <v>3.3622559652928416E-2</v>
      </c>
    </row>
    <row r="445" spans="1:7">
      <c r="A445" s="219" t="s">
        <v>1124</v>
      </c>
      <c r="B445" s="219" t="s">
        <v>1125</v>
      </c>
      <c r="C445" s="210" t="s">
        <v>27</v>
      </c>
      <c r="D445" s="100"/>
      <c r="E445" s="219">
        <v>395</v>
      </c>
      <c r="F445" s="219">
        <v>8</v>
      </c>
      <c r="G445" s="13">
        <v>2.0253164556962026E-2</v>
      </c>
    </row>
    <row r="446" spans="1:7">
      <c r="A446" s="219" t="s">
        <v>1126</v>
      </c>
      <c r="B446" s="219" t="s">
        <v>1127</v>
      </c>
      <c r="C446" s="210" t="s">
        <v>27</v>
      </c>
      <c r="D446" s="100"/>
      <c r="E446" s="219">
        <v>1980</v>
      </c>
      <c r="F446" s="219">
        <v>62</v>
      </c>
      <c r="G446" s="13">
        <v>3.1313131313131314E-2</v>
      </c>
    </row>
    <row r="447" spans="1:7">
      <c r="A447" s="219" t="s">
        <v>1128</v>
      </c>
      <c r="B447" s="219" t="s">
        <v>1129</v>
      </c>
      <c r="C447" s="210" t="s">
        <v>27</v>
      </c>
      <c r="D447" s="100"/>
      <c r="E447" s="219">
        <v>273</v>
      </c>
      <c r="F447" s="219">
        <v>7</v>
      </c>
      <c r="G447" s="13">
        <v>2.564102564102564E-2</v>
      </c>
    </row>
    <row r="448" spans="1:7">
      <c r="A448" s="219" t="s">
        <v>1130</v>
      </c>
      <c r="B448" s="219" t="s">
        <v>1131</v>
      </c>
      <c r="C448" s="210" t="s">
        <v>256</v>
      </c>
      <c r="D448" s="100"/>
      <c r="E448" s="219">
        <v>1782</v>
      </c>
      <c r="F448" s="219">
        <v>67</v>
      </c>
      <c r="G448" s="13">
        <v>3.7598204264870934E-2</v>
      </c>
    </row>
    <row r="449" spans="1:7">
      <c r="A449" s="219" t="s">
        <v>1132</v>
      </c>
      <c r="B449" s="219" t="s">
        <v>1133</v>
      </c>
      <c r="C449" s="210" t="s">
        <v>27</v>
      </c>
      <c r="D449" s="100"/>
      <c r="E449" s="219">
        <v>7320</v>
      </c>
      <c r="F449" s="219">
        <v>207</v>
      </c>
      <c r="G449" s="13">
        <v>2.8278688524590163E-2</v>
      </c>
    </row>
    <row r="450" spans="1:7">
      <c r="A450" s="219" t="s">
        <v>1134</v>
      </c>
      <c r="B450" s="219" t="s">
        <v>1135</v>
      </c>
      <c r="C450" s="210" t="s">
        <v>27</v>
      </c>
      <c r="D450" s="100"/>
      <c r="E450" s="219">
        <v>1666</v>
      </c>
      <c r="F450" s="219">
        <v>43</v>
      </c>
      <c r="G450" s="13">
        <v>2.5810324129651861E-2</v>
      </c>
    </row>
    <row r="451" spans="1:7">
      <c r="A451" s="219" t="s">
        <v>1136</v>
      </c>
      <c r="B451" s="219" t="s">
        <v>1137</v>
      </c>
      <c r="C451" s="210" t="s">
        <v>27</v>
      </c>
      <c r="D451" s="100"/>
      <c r="E451" s="219">
        <v>4090</v>
      </c>
      <c r="F451" s="219">
        <v>115</v>
      </c>
      <c r="G451" s="13">
        <v>2.8117359413202935E-2</v>
      </c>
    </row>
    <row r="452" spans="1:7">
      <c r="A452" s="219" t="s">
        <v>1138</v>
      </c>
      <c r="B452" s="219" t="s">
        <v>1139</v>
      </c>
      <c r="C452" s="210" t="s">
        <v>27</v>
      </c>
      <c r="D452" s="100"/>
      <c r="E452" s="219">
        <v>1299</v>
      </c>
      <c r="F452" s="219">
        <v>36</v>
      </c>
      <c r="G452" s="13">
        <v>2.771362586605081E-2</v>
      </c>
    </row>
    <row r="453" spans="1:7">
      <c r="A453" s="219" t="s">
        <v>1140</v>
      </c>
      <c r="B453" s="219" t="s">
        <v>1141</v>
      </c>
      <c r="C453" s="210" t="s">
        <v>256</v>
      </c>
      <c r="D453" s="100"/>
      <c r="E453" s="219">
        <v>3238</v>
      </c>
      <c r="F453" s="219">
        <v>164</v>
      </c>
      <c r="G453" s="13">
        <v>5.06485484867202E-2</v>
      </c>
    </row>
    <row r="454" spans="1:7">
      <c r="A454" s="219" t="s">
        <v>1142</v>
      </c>
      <c r="B454" s="219" t="s">
        <v>1143</v>
      </c>
      <c r="C454" s="210" t="s">
        <v>27</v>
      </c>
      <c r="D454" s="100"/>
      <c r="E454" s="12">
        <v>7864</v>
      </c>
      <c r="F454" s="219">
        <v>256</v>
      </c>
      <c r="G454" s="13">
        <v>3.2553407934893183E-2</v>
      </c>
    </row>
    <row r="455" spans="1:7">
      <c r="A455" s="219" t="s">
        <v>1144</v>
      </c>
      <c r="B455" s="219" t="s">
        <v>1145</v>
      </c>
      <c r="C455" s="210" t="s">
        <v>27</v>
      </c>
      <c r="D455" s="100"/>
      <c r="E455" s="219">
        <v>4640</v>
      </c>
      <c r="F455" s="219">
        <v>146</v>
      </c>
      <c r="G455" s="13">
        <v>3.1465517241379311E-2</v>
      </c>
    </row>
    <row r="456" spans="1:7">
      <c r="A456" s="219" t="s">
        <v>1146</v>
      </c>
      <c r="B456" s="219" t="s">
        <v>1147</v>
      </c>
      <c r="C456" s="210" t="s">
        <v>27</v>
      </c>
      <c r="D456" s="100"/>
      <c r="E456" s="219">
        <v>2213</v>
      </c>
      <c r="F456" s="219">
        <v>64</v>
      </c>
      <c r="G456" s="13">
        <v>2.8920018075011298E-2</v>
      </c>
    </row>
    <row r="457" spans="1:7">
      <c r="A457" s="219" t="s">
        <v>1148</v>
      </c>
      <c r="B457" s="219" t="s">
        <v>1149</v>
      </c>
      <c r="C457" s="210" t="s">
        <v>27</v>
      </c>
      <c r="D457" s="100"/>
      <c r="E457" s="219">
        <v>2305</v>
      </c>
      <c r="F457" s="219">
        <v>75</v>
      </c>
      <c r="G457" s="13">
        <v>3.2537960954446853E-2</v>
      </c>
    </row>
    <row r="458" spans="1:7">
      <c r="A458" s="219" t="s">
        <v>1150</v>
      </c>
      <c r="B458" s="219" t="s">
        <v>1151</v>
      </c>
      <c r="C458" s="210" t="s">
        <v>27</v>
      </c>
      <c r="D458" s="100"/>
      <c r="E458" s="219">
        <v>3217</v>
      </c>
      <c r="F458" s="219">
        <v>109</v>
      </c>
      <c r="G458" s="13">
        <v>3.3882499222878455E-2</v>
      </c>
    </row>
    <row r="459" spans="1:7">
      <c r="A459" s="219" t="s">
        <v>1152</v>
      </c>
      <c r="B459" s="219" t="s">
        <v>1153</v>
      </c>
      <c r="C459" s="210" t="s">
        <v>256</v>
      </c>
      <c r="D459" s="100"/>
      <c r="E459" s="219">
        <v>1826</v>
      </c>
      <c r="F459" s="219">
        <v>64</v>
      </c>
      <c r="G459" s="13">
        <v>3.5049288061336253E-2</v>
      </c>
    </row>
    <row r="460" spans="1:7">
      <c r="A460" s="219" t="s">
        <v>1154</v>
      </c>
      <c r="B460" s="219" t="s">
        <v>1155</v>
      </c>
      <c r="C460" s="210" t="s">
        <v>27</v>
      </c>
      <c r="D460" s="100"/>
      <c r="E460" s="219">
        <v>269</v>
      </c>
      <c r="F460" s="219">
        <v>7</v>
      </c>
      <c r="G460" s="13">
        <v>2.6022304832713755E-2</v>
      </c>
    </row>
    <row r="461" spans="1:7">
      <c r="A461" s="219" t="s">
        <v>1156</v>
      </c>
      <c r="B461" s="219" t="s">
        <v>1157</v>
      </c>
      <c r="C461" s="210" t="s">
        <v>27</v>
      </c>
      <c r="D461" s="100"/>
      <c r="E461" s="219">
        <v>935</v>
      </c>
      <c r="F461" s="219">
        <v>31</v>
      </c>
      <c r="G461" s="13">
        <v>3.3155080213903745E-2</v>
      </c>
    </row>
    <row r="462" spans="1:7">
      <c r="A462" s="219" t="s">
        <v>1158</v>
      </c>
      <c r="B462" s="219" t="s">
        <v>1159</v>
      </c>
      <c r="C462" s="210" t="s">
        <v>256</v>
      </c>
      <c r="D462" s="100"/>
      <c r="E462" s="12">
        <v>144031</v>
      </c>
      <c r="F462" s="219">
        <v>5231</v>
      </c>
      <c r="G462" s="13">
        <v>3.6318570307780962E-2</v>
      </c>
    </row>
    <row r="463" spans="1:7">
      <c r="A463" s="219" t="s">
        <v>1160</v>
      </c>
      <c r="B463" s="219" t="s">
        <v>1161</v>
      </c>
      <c r="C463" s="210" t="s">
        <v>256</v>
      </c>
      <c r="D463" s="100"/>
      <c r="E463" s="12">
        <v>69467</v>
      </c>
      <c r="F463" s="219">
        <v>3004</v>
      </c>
      <c r="G463" s="13">
        <v>4.3243554493500508E-2</v>
      </c>
    </row>
    <row r="464" spans="1:7">
      <c r="A464" s="219" t="s">
        <v>5288</v>
      </c>
      <c r="B464" s="219" t="s">
        <v>1162</v>
      </c>
      <c r="C464" s="210" t="s">
        <v>256</v>
      </c>
      <c r="D464" s="100"/>
      <c r="E464" s="12">
        <v>60850</v>
      </c>
      <c r="F464" s="219">
        <v>2667</v>
      </c>
      <c r="G464" s="13">
        <v>4.3829087921117504E-2</v>
      </c>
    </row>
    <row r="465" spans="1:7">
      <c r="A465" s="219" t="s">
        <v>1163</v>
      </c>
      <c r="B465" s="219" t="s">
        <v>1164</v>
      </c>
      <c r="C465" s="210" t="s">
        <v>256</v>
      </c>
      <c r="D465" s="100"/>
      <c r="E465" s="12">
        <v>12886</v>
      </c>
      <c r="F465" s="219">
        <v>442</v>
      </c>
      <c r="G465" s="13">
        <v>3.430079155672823E-2</v>
      </c>
    </row>
    <row r="466" spans="1:7">
      <c r="A466" s="219" t="s">
        <v>1165</v>
      </c>
      <c r="B466" s="219" t="s">
        <v>1166</v>
      </c>
      <c r="C466" s="210" t="s">
        <v>27</v>
      </c>
      <c r="D466" s="100"/>
      <c r="E466" s="12">
        <v>12363</v>
      </c>
      <c r="F466" s="219">
        <v>373</v>
      </c>
      <c r="G466" s="13">
        <v>3.0170670549219444E-2</v>
      </c>
    </row>
    <row r="467" spans="1:7">
      <c r="A467" s="219" t="s">
        <v>1167</v>
      </c>
      <c r="B467" s="219" t="s">
        <v>1168</v>
      </c>
      <c r="C467" s="210" t="s">
        <v>256</v>
      </c>
      <c r="D467" s="100"/>
      <c r="E467" s="12">
        <v>26433</v>
      </c>
      <c r="F467" s="219">
        <v>1486</v>
      </c>
      <c r="G467" s="13">
        <v>5.621760677940453E-2</v>
      </c>
    </row>
    <row r="468" spans="1:7">
      <c r="A468" s="219" t="s">
        <v>1169</v>
      </c>
      <c r="B468" s="219" t="s">
        <v>1170</v>
      </c>
      <c r="C468" s="210" t="s">
        <v>256</v>
      </c>
      <c r="D468" s="100"/>
      <c r="E468" s="219">
        <v>114</v>
      </c>
      <c r="F468" s="219">
        <v>11</v>
      </c>
      <c r="G468" s="13">
        <v>9.6491228070175433E-2</v>
      </c>
    </row>
    <row r="469" spans="1:7">
      <c r="A469" s="219" t="s">
        <v>1171</v>
      </c>
      <c r="B469" s="219" t="s">
        <v>1172</v>
      </c>
      <c r="C469" s="210" t="s">
        <v>256</v>
      </c>
      <c r="D469" s="100"/>
      <c r="E469" s="219">
        <v>6448</v>
      </c>
      <c r="F469" s="219">
        <v>229</v>
      </c>
      <c r="G469" s="13">
        <v>3.5514888337468985E-2</v>
      </c>
    </row>
    <row r="470" spans="1:7">
      <c r="A470" s="219" t="s">
        <v>1173</v>
      </c>
      <c r="B470" s="219" t="s">
        <v>1174</v>
      </c>
      <c r="C470" s="210" t="s">
        <v>256</v>
      </c>
      <c r="D470" s="100"/>
      <c r="E470" s="12">
        <v>8100</v>
      </c>
      <c r="F470" s="219">
        <v>316</v>
      </c>
      <c r="G470" s="13">
        <v>3.9012345679012343E-2</v>
      </c>
    </row>
    <row r="471" spans="1:7">
      <c r="A471" s="219" t="s">
        <v>1175</v>
      </c>
      <c r="B471" s="219" t="s">
        <v>1176</v>
      </c>
      <c r="C471" s="210" t="s">
        <v>256</v>
      </c>
      <c r="D471" s="100"/>
      <c r="E471" s="219">
        <v>3139</v>
      </c>
      <c r="F471" s="219">
        <v>142</v>
      </c>
      <c r="G471" s="13">
        <v>4.5237336731443138E-2</v>
      </c>
    </row>
    <row r="472" spans="1:7">
      <c r="A472" s="219" t="s">
        <v>1177</v>
      </c>
      <c r="B472" s="219" t="s">
        <v>1178</v>
      </c>
      <c r="C472" s="210" t="s">
        <v>256</v>
      </c>
      <c r="D472" s="100"/>
      <c r="E472" s="219">
        <v>4707</v>
      </c>
      <c r="F472" s="219">
        <v>162</v>
      </c>
      <c r="G472" s="13">
        <v>3.4416826003824091E-2</v>
      </c>
    </row>
    <row r="473" spans="1:7">
      <c r="A473" s="219" t="s">
        <v>1179</v>
      </c>
      <c r="B473" s="219" t="s">
        <v>1180</v>
      </c>
      <c r="C473" s="210" t="s">
        <v>283</v>
      </c>
      <c r="D473" s="100"/>
      <c r="E473" s="219">
        <v>50</v>
      </c>
      <c r="F473" s="219">
        <v>0</v>
      </c>
      <c r="G473" s="13">
        <v>0</v>
      </c>
    </row>
    <row r="474" spans="1:7">
      <c r="A474" s="219" t="s">
        <v>1181</v>
      </c>
      <c r="B474" s="219" t="s">
        <v>1182</v>
      </c>
      <c r="C474" s="210" t="s">
        <v>256</v>
      </c>
      <c r="D474" s="100"/>
      <c r="E474" s="219">
        <v>515</v>
      </c>
      <c r="F474" s="219">
        <v>21</v>
      </c>
      <c r="G474" s="13">
        <v>4.0776699029126215E-2</v>
      </c>
    </row>
    <row r="475" spans="1:7">
      <c r="A475" s="219" t="s">
        <v>1183</v>
      </c>
      <c r="B475" s="219" t="s">
        <v>1184</v>
      </c>
      <c r="C475" s="210" t="s">
        <v>27</v>
      </c>
      <c r="D475" s="100"/>
      <c r="E475" s="219">
        <v>536</v>
      </c>
      <c r="F475" s="219">
        <v>14</v>
      </c>
      <c r="G475" s="13">
        <v>2.6119402985074626E-2</v>
      </c>
    </row>
    <row r="476" spans="1:7">
      <c r="A476" s="219" t="s">
        <v>1185</v>
      </c>
      <c r="B476" s="219" t="s">
        <v>1186</v>
      </c>
      <c r="C476" s="210" t="s">
        <v>27</v>
      </c>
      <c r="D476" s="100"/>
      <c r="E476" s="12">
        <v>74025</v>
      </c>
      <c r="F476" s="219">
        <v>2212</v>
      </c>
      <c r="G476" s="13">
        <v>2.9881796690307327E-2</v>
      </c>
    </row>
    <row r="477" spans="1:7">
      <c r="A477" s="219" t="s">
        <v>1187</v>
      </c>
      <c r="B477" s="219" t="s">
        <v>1188</v>
      </c>
      <c r="C477" s="210" t="s">
        <v>27</v>
      </c>
      <c r="D477" s="100"/>
      <c r="E477" s="12">
        <v>7906</v>
      </c>
      <c r="F477" s="219">
        <v>236</v>
      </c>
      <c r="G477" s="13">
        <v>2.9850746268656716E-2</v>
      </c>
    </row>
    <row r="478" spans="1:7">
      <c r="A478" s="219" t="s">
        <v>1189</v>
      </c>
      <c r="B478" s="219" t="s">
        <v>1190</v>
      </c>
      <c r="C478" s="210" t="s">
        <v>27</v>
      </c>
      <c r="D478" s="100"/>
      <c r="E478" s="219">
        <v>1529</v>
      </c>
      <c r="F478" s="219">
        <v>29</v>
      </c>
      <c r="G478" s="13">
        <v>1.896664486592544E-2</v>
      </c>
    </row>
    <row r="479" spans="1:7">
      <c r="A479" s="219" t="s">
        <v>1191</v>
      </c>
      <c r="B479" s="219" t="s">
        <v>1192</v>
      </c>
      <c r="C479" s="210" t="s">
        <v>27</v>
      </c>
      <c r="D479" s="100"/>
      <c r="E479" s="219">
        <v>2572</v>
      </c>
      <c r="F479" s="219">
        <v>75</v>
      </c>
      <c r="G479" s="13">
        <v>2.9160186625194401E-2</v>
      </c>
    </row>
    <row r="480" spans="1:7">
      <c r="A480" s="219" t="s">
        <v>1193</v>
      </c>
      <c r="B480" s="219" t="s">
        <v>1194</v>
      </c>
      <c r="C480" s="210" t="s">
        <v>27</v>
      </c>
      <c r="D480" s="100"/>
      <c r="E480" s="219">
        <v>2933</v>
      </c>
      <c r="F480" s="219">
        <v>99</v>
      </c>
      <c r="G480" s="13">
        <v>3.3753835663143536E-2</v>
      </c>
    </row>
    <row r="481" spans="1:7">
      <c r="A481" s="219" t="s">
        <v>1195</v>
      </c>
      <c r="B481" s="219" t="s">
        <v>1196</v>
      </c>
      <c r="C481" s="210" t="s">
        <v>256</v>
      </c>
      <c r="D481" s="100"/>
      <c r="E481" s="219">
        <v>527</v>
      </c>
      <c r="F481" s="219">
        <v>22</v>
      </c>
      <c r="G481" s="13">
        <v>4.1745730550284632E-2</v>
      </c>
    </row>
    <row r="482" spans="1:7">
      <c r="A482" s="219" t="s">
        <v>1197</v>
      </c>
      <c r="B482" s="219" t="s">
        <v>1198</v>
      </c>
      <c r="C482" s="210" t="s">
        <v>256</v>
      </c>
      <c r="D482" s="100"/>
      <c r="E482" s="12">
        <v>29583</v>
      </c>
      <c r="F482" s="219">
        <v>1045</v>
      </c>
      <c r="G482" s="13">
        <v>3.5324341682723186E-2</v>
      </c>
    </row>
    <row r="483" spans="1:7">
      <c r="A483" s="219" t="s">
        <v>1199</v>
      </c>
      <c r="B483" s="219" t="s">
        <v>1200</v>
      </c>
      <c r="C483" s="210" t="s">
        <v>27</v>
      </c>
      <c r="D483" s="100"/>
      <c r="E483" s="219">
        <v>3788</v>
      </c>
      <c r="F483" s="219">
        <v>95</v>
      </c>
      <c r="G483" s="13">
        <v>2.5079197465681099E-2</v>
      </c>
    </row>
    <row r="484" spans="1:7">
      <c r="A484" s="219" t="s">
        <v>1201</v>
      </c>
      <c r="B484" s="219" t="s">
        <v>1202</v>
      </c>
      <c r="C484" s="210" t="s">
        <v>27</v>
      </c>
      <c r="D484" s="100"/>
      <c r="E484" s="12">
        <v>4290</v>
      </c>
      <c r="F484" s="219">
        <v>104</v>
      </c>
      <c r="G484" s="13">
        <v>2.4242424242424242E-2</v>
      </c>
    </row>
    <row r="485" spans="1:7">
      <c r="A485" s="219" t="s">
        <v>1203</v>
      </c>
      <c r="B485" s="219" t="s">
        <v>1204</v>
      </c>
      <c r="C485" s="210" t="s">
        <v>256</v>
      </c>
      <c r="D485" s="100"/>
      <c r="E485" s="12">
        <v>9795</v>
      </c>
      <c r="F485" s="219">
        <v>391</v>
      </c>
      <c r="G485" s="13">
        <v>3.9918325676365496E-2</v>
      </c>
    </row>
    <row r="486" spans="1:7">
      <c r="A486" s="219" t="s">
        <v>1205</v>
      </c>
      <c r="B486" s="219" t="s">
        <v>1206</v>
      </c>
      <c r="C486" s="210" t="s">
        <v>27</v>
      </c>
      <c r="D486" s="100"/>
      <c r="E486" s="219">
        <v>4561</v>
      </c>
      <c r="F486" s="219">
        <v>135</v>
      </c>
      <c r="G486" s="13">
        <v>2.9598772199079148E-2</v>
      </c>
    </row>
    <row r="487" spans="1:7">
      <c r="A487" s="219" t="s">
        <v>1207</v>
      </c>
      <c r="B487" s="219" t="s">
        <v>1208</v>
      </c>
      <c r="C487" s="210" t="s">
        <v>256</v>
      </c>
      <c r="D487" s="100"/>
      <c r="E487" s="12">
        <v>6490</v>
      </c>
      <c r="F487" s="219">
        <v>285</v>
      </c>
      <c r="G487" s="13">
        <v>4.3913713405238829E-2</v>
      </c>
    </row>
    <row r="488" spans="1:7">
      <c r="A488" s="219" t="s">
        <v>1209</v>
      </c>
      <c r="B488" s="219" t="s">
        <v>1210</v>
      </c>
      <c r="C488" s="210" t="s">
        <v>27</v>
      </c>
      <c r="D488" s="100"/>
      <c r="E488" s="12">
        <v>9974</v>
      </c>
      <c r="F488" s="219">
        <v>243</v>
      </c>
      <c r="G488" s="13">
        <v>2.4363344696210147E-2</v>
      </c>
    </row>
    <row r="489" spans="1:7">
      <c r="A489" s="219" t="s">
        <v>1211</v>
      </c>
      <c r="B489" s="219" t="s">
        <v>1212</v>
      </c>
      <c r="C489" s="210" t="s">
        <v>27</v>
      </c>
      <c r="D489" s="100"/>
      <c r="E489" s="219">
        <v>636</v>
      </c>
      <c r="F489" s="219">
        <v>19</v>
      </c>
      <c r="G489" s="13">
        <v>2.9874213836477988E-2</v>
      </c>
    </row>
    <row r="490" spans="1:7">
      <c r="A490" s="219" t="s">
        <v>1213</v>
      </c>
      <c r="B490" s="219" t="s">
        <v>1214</v>
      </c>
      <c r="C490" s="210" t="s">
        <v>27</v>
      </c>
      <c r="D490" s="100"/>
      <c r="E490" s="12">
        <v>5004</v>
      </c>
      <c r="F490" s="219">
        <v>137</v>
      </c>
      <c r="G490" s="13">
        <v>2.7378097521982413E-2</v>
      </c>
    </row>
    <row r="491" spans="1:7">
      <c r="A491" s="219" t="s">
        <v>1215</v>
      </c>
      <c r="B491" s="219" t="s">
        <v>1216</v>
      </c>
      <c r="C491" s="210" t="s">
        <v>27</v>
      </c>
      <c r="D491" s="100"/>
      <c r="E491" s="219">
        <v>1746</v>
      </c>
      <c r="F491" s="219">
        <v>46</v>
      </c>
      <c r="G491" s="13">
        <v>2.6345933562428408E-2</v>
      </c>
    </row>
    <row r="492" spans="1:7">
      <c r="A492" s="219" t="s">
        <v>1217</v>
      </c>
      <c r="B492" s="219" t="s">
        <v>1218</v>
      </c>
      <c r="C492" s="210" t="s">
        <v>245</v>
      </c>
      <c r="D492" s="100"/>
      <c r="E492" s="219">
        <v>2298</v>
      </c>
      <c r="F492" s="219">
        <v>32</v>
      </c>
      <c r="G492" s="13">
        <v>1.392515230635335E-2</v>
      </c>
    </row>
    <row r="493" spans="1:7">
      <c r="A493" s="219" t="s">
        <v>1219</v>
      </c>
      <c r="B493" s="219" t="s">
        <v>1220</v>
      </c>
      <c r="C493" s="210" t="s">
        <v>27</v>
      </c>
      <c r="D493" s="100"/>
      <c r="E493" s="12">
        <v>9756</v>
      </c>
      <c r="F493" s="219">
        <v>161</v>
      </c>
      <c r="G493" s="13">
        <v>1.6502665026650265E-2</v>
      </c>
    </row>
    <row r="494" spans="1:7">
      <c r="A494" s="219" t="s">
        <v>1221</v>
      </c>
      <c r="B494" s="219" t="s">
        <v>1222</v>
      </c>
      <c r="C494" s="210" t="s">
        <v>27</v>
      </c>
      <c r="D494" s="100"/>
      <c r="E494" s="12">
        <v>4475</v>
      </c>
      <c r="F494" s="219">
        <v>74</v>
      </c>
      <c r="G494" s="13">
        <v>1.6536312849162012E-2</v>
      </c>
    </row>
    <row r="495" spans="1:7">
      <c r="A495" s="219" t="s">
        <v>1223</v>
      </c>
      <c r="B495" s="219" t="s">
        <v>1224</v>
      </c>
      <c r="C495" s="210" t="s">
        <v>245</v>
      </c>
      <c r="D495" s="100"/>
      <c r="E495" s="219">
        <v>226</v>
      </c>
      <c r="F495" s="219">
        <v>2</v>
      </c>
      <c r="G495" s="13">
        <v>8.8495575221238937E-3</v>
      </c>
    </row>
    <row r="496" spans="1:7">
      <c r="A496" s="219" t="s">
        <v>1225</v>
      </c>
      <c r="B496" s="219" t="s">
        <v>1226</v>
      </c>
      <c r="C496" s="210" t="s">
        <v>245</v>
      </c>
      <c r="D496" s="100"/>
      <c r="E496" s="219">
        <v>841</v>
      </c>
      <c r="F496" s="219">
        <v>12</v>
      </c>
      <c r="G496" s="13">
        <v>1.4268727705112961E-2</v>
      </c>
    </row>
    <row r="497" spans="1:7">
      <c r="A497" s="219" t="s">
        <v>1227</v>
      </c>
      <c r="B497" s="219" t="s">
        <v>1228</v>
      </c>
      <c r="C497" s="210" t="s">
        <v>245</v>
      </c>
      <c r="D497" s="100"/>
      <c r="E497" s="219">
        <v>3651</v>
      </c>
      <c r="F497" s="219">
        <v>53</v>
      </c>
      <c r="G497" s="13">
        <v>1.4516570802519857E-2</v>
      </c>
    </row>
    <row r="498" spans="1:7">
      <c r="A498" s="219" t="s">
        <v>1229</v>
      </c>
      <c r="B498" s="219" t="s">
        <v>1230</v>
      </c>
      <c r="C498" s="210" t="s">
        <v>27</v>
      </c>
      <c r="D498" s="100"/>
      <c r="E498" s="12">
        <v>16739</v>
      </c>
      <c r="F498" s="219">
        <v>526</v>
      </c>
      <c r="G498" s="13">
        <v>3.1423621482764799E-2</v>
      </c>
    </row>
    <row r="499" spans="1:7">
      <c r="A499" s="219" t="s">
        <v>1231</v>
      </c>
      <c r="B499" s="219" t="s">
        <v>1232</v>
      </c>
      <c r="C499" s="210" t="s">
        <v>27</v>
      </c>
      <c r="D499" s="100"/>
      <c r="E499" s="219">
        <v>1983</v>
      </c>
      <c r="F499" s="219">
        <v>37</v>
      </c>
      <c r="G499" s="13">
        <v>1.8658598083711547E-2</v>
      </c>
    </row>
    <row r="500" spans="1:7">
      <c r="A500" s="219" t="s">
        <v>1233</v>
      </c>
      <c r="B500" s="219" t="s">
        <v>1234</v>
      </c>
      <c r="C500" s="210" t="s">
        <v>256</v>
      </c>
      <c r="D500" s="100"/>
      <c r="E500" s="219">
        <v>3148</v>
      </c>
      <c r="F500" s="219">
        <v>112</v>
      </c>
      <c r="G500" s="13">
        <v>3.5578144853875476E-2</v>
      </c>
    </row>
    <row r="501" spans="1:7">
      <c r="A501" s="219" t="s">
        <v>1235</v>
      </c>
      <c r="B501" s="219" t="s">
        <v>1236</v>
      </c>
      <c r="C501" s="210" t="s">
        <v>27</v>
      </c>
      <c r="D501" s="100"/>
      <c r="E501" s="219">
        <v>502</v>
      </c>
      <c r="F501" s="219">
        <v>16</v>
      </c>
      <c r="G501" s="13">
        <v>3.1872509960159362E-2</v>
      </c>
    </row>
    <row r="502" spans="1:7">
      <c r="A502" s="219" t="s">
        <v>1237</v>
      </c>
      <c r="B502" s="219" t="s">
        <v>1238</v>
      </c>
      <c r="C502" s="210" t="s">
        <v>256</v>
      </c>
      <c r="D502" s="100"/>
      <c r="E502" s="219">
        <v>1160</v>
      </c>
      <c r="F502" s="219">
        <v>43</v>
      </c>
      <c r="G502" s="13">
        <v>3.7068965517241377E-2</v>
      </c>
    </row>
    <row r="503" spans="1:7">
      <c r="A503" s="219" t="s">
        <v>1239</v>
      </c>
      <c r="B503" s="219" t="s">
        <v>1240</v>
      </c>
      <c r="C503" s="210" t="s">
        <v>27</v>
      </c>
      <c r="D503" s="100"/>
      <c r="E503" s="12">
        <v>5282</v>
      </c>
      <c r="F503" s="219">
        <v>162</v>
      </c>
      <c r="G503" s="13">
        <v>3.0670200681560015E-2</v>
      </c>
    </row>
    <row r="504" spans="1:7">
      <c r="A504" s="219" t="s">
        <v>1241</v>
      </c>
      <c r="B504" s="219" t="s">
        <v>1242</v>
      </c>
      <c r="C504" s="210" t="s">
        <v>27</v>
      </c>
      <c r="D504" s="100"/>
      <c r="E504" s="219">
        <v>4253</v>
      </c>
      <c r="F504" s="219">
        <v>132</v>
      </c>
      <c r="G504" s="13">
        <v>3.1036915118739714E-2</v>
      </c>
    </row>
    <row r="505" spans="1:7">
      <c r="A505" s="219" t="s">
        <v>1243</v>
      </c>
      <c r="B505" s="219" t="s">
        <v>1244</v>
      </c>
      <c r="C505" s="210" t="s">
        <v>256</v>
      </c>
      <c r="D505" s="100"/>
      <c r="E505" s="12">
        <v>155680</v>
      </c>
      <c r="F505" s="219">
        <v>5419</v>
      </c>
      <c r="G505" s="13">
        <v>3.480858170606372E-2</v>
      </c>
    </row>
    <row r="506" spans="1:7">
      <c r="A506" s="219" t="s">
        <v>1245</v>
      </c>
      <c r="B506" s="219" t="s">
        <v>1246</v>
      </c>
      <c r="C506" s="210" t="s">
        <v>27</v>
      </c>
      <c r="D506" s="100"/>
      <c r="E506" s="12">
        <v>23655</v>
      </c>
      <c r="F506" s="219">
        <v>601</v>
      </c>
      <c r="G506" s="13">
        <v>2.5406890720777849E-2</v>
      </c>
    </row>
    <row r="507" spans="1:7">
      <c r="A507" s="219" t="s">
        <v>1247</v>
      </c>
      <c r="B507" s="219" t="s">
        <v>1248</v>
      </c>
      <c r="C507" s="210" t="s">
        <v>27</v>
      </c>
      <c r="D507" s="100"/>
      <c r="E507" s="219">
        <v>2585</v>
      </c>
      <c r="F507" s="219">
        <v>76</v>
      </c>
      <c r="G507" s="13">
        <v>2.9400386847195356E-2</v>
      </c>
    </row>
    <row r="508" spans="1:7">
      <c r="A508" s="219" t="s">
        <v>1249</v>
      </c>
      <c r="B508" s="219" t="s">
        <v>1250</v>
      </c>
      <c r="C508" s="210" t="s">
        <v>27</v>
      </c>
      <c r="D508" s="100"/>
      <c r="E508" s="219">
        <v>2039</v>
      </c>
      <c r="F508" s="219">
        <v>69</v>
      </c>
      <c r="G508" s="13">
        <v>3.3840117704757235E-2</v>
      </c>
    </row>
    <row r="509" spans="1:7">
      <c r="A509" s="219" t="s">
        <v>1251</v>
      </c>
      <c r="B509" s="219" t="s">
        <v>1252</v>
      </c>
      <c r="C509" s="210" t="s">
        <v>245</v>
      </c>
      <c r="D509" s="100"/>
      <c r="E509" s="219">
        <v>431</v>
      </c>
      <c r="F509" s="219">
        <v>4</v>
      </c>
      <c r="G509" s="13">
        <v>9.2807424593967514E-3</v>
      </c>
    </row>
    <row r="510" spans="1:7">
      <c r="A510" s="219" t="s">
        <v>1253</v>
      </c>
      <c r="B510" s="219" t="s">
        <v>1254</v>
      </c>
      <c r="C510" s="210" t="s">
        <v>27</v>
      </c>
      <c r="D510" s="100"/>
      <c r="E510" s="12">
        <v>18310</v>
      </c>
      <c r="F510" s="219">
        <v>444</v>
      </c>
      <c r="G510" s="13">
        <v>2.4249044238121246E-2</v>
      </c>
    </row>
    <row r="511" spans="1:7">
      <c r="A511" s="219" t="s">
        <v>1255</v>
      </c>
      <c r="B511" s="219" t="s">
        <v>1256</v>
      </c>
      <c r="C511" s="210" t="s">
        <v>27</v>
      </c>
      <c r="D511" s="100"/>
      <c r="E511" s="219">
        <v>8557</v>
      </c>
      <c r="F511" s="219">
        <v>249</v>
      </c>
      <c r="G511" s="13">
        <v>2.9098983288535701E-2</v>
      </c>
    </row>
    <row r="512" spans="1:7">
      <c r="A512" s="219" t="s">
        <v>1257</v>
      </c>
      <c r="B512" s="219" t="s">
        <v>1258</v>
      </c>
      <c r="C512" s="210" t="s">
        <v>27</v>
      </c>
      <c r="D512" s="100"/>
      <c r="E512" s="219">
        <v>8346</v>
      </c>
      <c r="F512" s="219">
        <v>152</v>
      </c>
      <c r="G512" s="13">
        <v>1.8212317277737838E-2</v>
      </c>
    </row>
    <row r="513" spans="1:7">
      <c r="A513" s="219" t="s">
        <v>1259</v>
      </c>
      <c r="B513" s="219" t="s">
        <v>1260</v>
      </c>
      <c r="C513" s="210" t="s">
        <v>256</v>
      </c>
      <c r="D513" s="100"/>
      <c r="E513" s="12">
        <v>67804</v>
      </c>
      <c r="F513" s="219">
        <v>2322</v>
      </c>
      <c r="G513" s="13">
        <v>3.4245767211373963E-2</v>
      </c>
    </row>
    <row r="514" spans="1:7">
      <c r="A514" s="219" t="s">
        <v>1261</v>
      </c>
      <c r="B514" s="219" t="s">
        <v>1262</v>
      </c>
      <c r="C514" s="210" t="s">
        <v>256</v>
      </c>
      <c r="D514" s="100"/>
      <c r="E514" s="219">
        <v>4010</v>
      </c>
      <c r="F514" s="219">
        <v>151</v>
      </c>
      <c r="G514" s="13">
        <v>3.7655860349127185E-2</v>
      </c>
    </row>
    <row r="515" spans="1:7">
      <c r="A515" s="219" t="s">
        <v>1263</v>
      </c>
      <c r="B515" s="219" t="s">
        <v>1264</v>
      </c>
      <c r="C515" s="210" t="s">
        <v>256</v>
      </c>
      <c r="D515" s="100"/>
      <c r="E515" s="219">
        <v>2899</v>
      </c>
      <c r="F515" s="219">
        <v>106</v>
      </c>
      <c r="G515" s="13">
        <v>3.6564332528458088E-2</v>
      </c>
    </row>
    <row r="516" spans="1:7">
      <c r="A516" s="219" t="s">
        <v>1265</v>
      </c>
      <c r="B516" s="219" t="s">
        <v>1266</v>
      </c>
      <c r="C516" s="210" t="s">
        <v>256</v>
      </c>
      <c r="D516" s="100"/>
      <c r="E516" s="219">
        <v>777</v>
      </c>
      <c r="F516" s="219">
        <v>31</v>
      </c>
      <c r="G516" s="13">
        <v>3.9897039897039896E-2</v>
      </c>
    </row>
    <row r="517" spans="1:7">
      <c r="A517" s="219" t="s">
        <v>1267</v>
      </c>
      <c r="B517" s="219" t="s">
        <v>1268</v>
      </c>
      <c r="C517" s="210" t="s">
        <v>256</v>
      </c>
      <c r="D517" s="100"/>
      <c r="E517" s="219">
        <v>250</v>
      </c>
      <c r="F517" s="219">
        <v>11</v>
      </c>
      <c r="G517" s="13">
        <v>4.3999999999999997E-2</v>
      </c>
    </row>
    <row r="518" spans="1:7">
      <c r="A518" s="219" t="s">
        <v>1269</v>
      </c>
      <c r="B518" s="219" t="s">
        <v>1270</v>
      </c>
      <c r="C518" s="210" t="s">
        <v>256</v>
      </c>
      <c r="D518" s="100"/>
      <c r="E518" s="12">
        <v>9742</v>
      </c>
      <c r="F518" s="219">
        <v>356</v>
      </c>
      <c r="G518" s="13">
        <v>3.6542804352289057E-2</v>
      </c>
    </row>
    <row r="519" spans="1:7">
      <c r="A519" s="219" t="s">
        <v>1271</v>
      </c>
      <c r="B519" s="219" t="s">
        <v>1272</v>
      </c>
      <c r="C519" s="210" t="s">
        <v>256</v>
      </c>
      <c r="D519" s="100"/>
      <c r="E519" s="219">
        <v>7863</v>
      </c>
      <c r="F519" s="219">
        <v>298</v>
      </c>
      <c r="G519" s="13">
        <v>3.7899020730001273E-2</v>
      </c>
    </row>
    <row r="520" spans="1:7">
      <c r="A520" s="219" t="s">
        <v>1273</v>
      </c>
      <c r="B520" s="219" t="s">
        <v>1274</v>
      </c>
      <c r="C520" s="210" t="s">
        <v>245</v>
      </c>
      <c r="D520" s="100"/>
      <c r="E520" s="219">
        <v>112</v>
      </c>
      <c r="F520" s="219">
        <v>1</v>
      </c>
      <c r="G520" s="13">
        <v>8.9285714285714281E-3</v>
      </c>
    </row>
    <row r="521" spans="1:7">
      <c r="A521" s="219" t="s">
        <v>1275</v>
      </c>
      <c r="B521" s="219" t="s">
        <v>1276</v>
      </c>
      <c r="C521" s="210" t="s">
        <v>27</v>
      </c>
      <c r="D521" s="100"/>
      <c r="E521" s="219">
        <v>806</v>
      </c>
      <c r="F521" s="219">
        <v>26</v>
      </c>
      <c r="G521" s="13">
        <v>3.2258064516129031E-2</v>
      </c>
    </row>
    <row r="522" spans="1:7">
      <c r="A522" s="219" t="s">
        <v>1277</v>
      </c>
      <c r="B522" s="219" t="s">
        <v>1278</v>
      </c>
      <c r="C522" s="210" t="s">
        <v>27</v>
      </c>
      <c r="D522" s="100"/>
      <c r="E522" s="219">
        <v>931</v>
      </c>
      <c r="F522" s="219">
        <v>31</v>
      </c>
      <c r="G522" s="13">
        <v>3.3297529538131039E-2</v>
      </c>
    </row>
    <row r="523" spans="1:7">
      <c r="A523" s="219" t="s">
        <v>1279</v>
      </c>
      <c r="B523" s="219" t="s">
        <v>1280</v>
      </c>
      <c r="C523" s="210" t="s">
        <v>27</v>
      </c>
      <c r="D523" s="100"/>
      <c r="E523" s="12">
        <v>53464</v>
      </c>
      <c r="F523" s="219">
        <v>1781</v>
      </c>
      <c r="G523" s="13">
        <v>3.3312135268591947E-2</v>
      </c>
    </row>
    <row r="524" spans="1:7">
      <c r="A524" s="219" t="s">
        <v>1281</v>
      </c>
      <c r="B524" s="219" t="s">
        <v>1282</v>
      </c>
      <c r="C524" s="210" t="s">
        <v>27</v>
      </c>
      <c r="D524" s="100"/>
      <c r="E524" s="219">
        <v>603</v>
      </c>
      <c r="F524" s="219">
        <v>12</v>
      </c>
      <c r="G524" s="13">
        <v>1.9900497512437811E-2</v>
      </c>
    </row>
    <row r="525" spans="1:7">
      <c r="A525" s="219" t="s">
        <v>1283</v>
      </c>
      <c r="B525" s="219" t="s">
        <v>1284</v>
      </c>
      <c r="C525" s="210" t="s">
        <v>1792</v>
      </c>
      <c r="D525" s="100"/>
      <c r="E525" s="219">
        <v>409</v>
      </c>
      <c r="F525" s="219">
        <v>1</v>
      </c>
      <c r="G525" s="13">
        <v>2.4449877750611247E-3</v>
      </c>
    </row>
    <row r="526" spans="1:7">
      <c r="A526" s="219" t="s">
        <v>1285</v>
      </c>
      <c r="B526" s="219" t="s">
        <v>1286</v>
      </c>
      <c r="C526" s="210" t="s">
        <v>256</v>
      </c>
      <c r="D526" s="100"/>
      <c r="E526" s="219">
        <v>688</v>
      </c>
      <c r="F526" s="219">
        <v>26</v>
      </c>
      <c r="G526" s="13">
        <v>3.7790697674418602E-2</v>
      </c>
    </row>
    <row r="527" spans="1:7">
      <c r="A527" s="219" t="s">
        <v>1287</v>
      </c>
      <c r="B527" s="219" t="s">
        <v>1288</v>
      </c>
      <c r="C527" s="210" t="s">
        <v>27</v>
      </c>
      <c r="D527" s="100"/>
      <c r="E527" s="219">
        <v>1473</v>
      </c>
      <c r="F527" s="219">
        <v>49</v>
      </c>
      <c r="G527" s="13">
        <v>3.326544467073999E-2</v>
      </c>
    </row>
    <row r="528" spans="1:7">
      <c r="A528" s="219" t="s">
        <v>1289</v>
      </c>
      <c r="B528" s="219" t="s">
        <v>1290</v>
      </c>
      <c r="C528" s="210" t="s">
        <v>256</v>
      </c>
      <c r="D528" s="100"/>
      <c r="E528" s="12">
        <v>30189</v>
      </c>
      <c r="F528" s="219">
        <v>1078</v>
      </c>
      <c r="G528" s="13">
        <v>3.570837059856239E-2</v>
      </c>
    </row>
    <row r="529" spans="1:7">
      <c r="A529" s="219" t="s">
        <v>28</v>
      </c>
      <c r="B529" s="219" t="s">
        <v>29</v>
      </c>
      <c r="C529" s="210" t="s">
        <v>27</v>
      </c>
      <c r="D529" s="100"/>
      <c r="E529" s="12">
        <v>19703</v>
      </c>
      <c r="F529" s="219">
        <v>590</v>
      </c>
      <c r="G529" s="13">
        <v>2.9944678475359081E-2</v>
      </c>
    </row>
    <row r="530" spans="1:7">
      <c r="A530" s="219" t="s">
        <v>1291</v>
      </c>
      <c r="B530" s="219" t="s">
        <v>1292</v>
      </c>
      <c r="C530" s="210" t="s">
        <v>256</v>
      </c>
      <c r="D530" s="100"/>
      <c r="E530" s="12">
        <v>17497</v>
      </c>
      <c r="F530" s="219">
        <v>737</v>
      </c>
      <c r="G530" s="13">
        <v>4.2121506543978969E-2</v>
      </c>
    </row>
    <row r="531" spans="1:7">
      <c r="A531" s="219" t="s">
        <v>1293</v>
      </c>
      <c r="B531" s="219" t="s">
        <v>1294</v>
      </c>
      <c r="C531" s="210" t="s">
        <v>256</v>
      </c>
      <c r="D531" s="100"/>
      <c r="E531" s="219">
        <v>8212</v>
      </c>
      <c r="F531" s="219">
        <v>367</v>
      </c>
      <c r="G531" s="13">
        <v>4.4690696541646369E-2</v>
      </c>
    </row>
    <row r="532" spans="1:7">
      <c r="A532" s="219" t="s">
        <v>1295</v>
      </c>
      <c r="B532" s="219" t="s">
        <v>1296</v>
      </c>
      <c r="C532" s="210" t="s">
        <v>256</v>
      </c>
      <c r="D532" s="100"/>
      <c r="E532" s="219">
        <v>9266</v>
      </c>
      <c r="F532" s="219">
        <v>370</v>
      </c>
      <c r="G532" s="13">
        <v>3.9930930282754157E-2</v>
      </c>
    </row>
    <row r="533" spans="1:7">
      <c r="A533" s="219" t="s">
        <v>1297</v>
      </c>
      <c r="B533" s="219" t="s">
        <v>1298</v>
      </c>
      <c r="C533" s="210" t="s">
        <v>256</v>
      </c>
      <c r="D533" s="100"/>
      <c r="E533" s="219">
        <v>1018</v>
      </c>
      <c r="F533" s="219">
        <v>40</v>
      </c>
      <c r="G533" s="13">
        <v>3.9292730844793712E-2</v>
      </c>
    </row>
    <row r="534" spans="1:7">
      <c r="A534" s="219" t="s">
        <v>1299</v>
      </c>
      <c r="B534" s="219" t="s">
        <v>1300</v>
      </c>
      <c r="C534" s="210" t="s">
        <v>256</v>
      </c>
      <c r="D534" s="100"/>
      <c r="E534" s="219">
        <v>1302</v>
      </c>
      <c r="F534" s="219">
        <v>69</v>
      </c>
      <c r="G534" s="13">
        <v>5.2995391705069124E-2</v>
      </c>
    </row>
    <row r="535" spans="1:7">
      <c r="A535" s="219" t="s">
        <v>1301</v>
      </c>
      <c r="B535" s="219" t="s">
        <v>1302</v>
      </c>
      <c r="C535" s="210" t="s">
        <v>256</v>
      </c>
      <c r="D535" s="100"/>
      <c r="E535" s="219">
        <v>1035</v>
      </c>
      <c r="F535" s="219">
        <v>45</v>
      </c>
      <c r="G535" s="13">
        <v>4.3478260869565216E-2</v>
      </c>
    </row>
    <row r="536" spans="1:7">
      <c r="A536" s="219" t="s">
        <v>1303</v>
      </c>
      <c r="B536" s="219" t="s">
        <v>1304</v>
      </c>
      <c r="C536" s="210" t="s">
        <v>256</v>
      </c>
      <c r="D536" s="100"/>
      <c r="E536" s="219">
        <v>5739</v>
      </c>
      <c r="F536" s="219">
        <v>210</v>
      </c>
      <c r="G536" s="13">
        <v>3.659174072138003E-2</v>
      </c>
    </row>
    <row r="537" spans="1:7">
      <c r="A537" s="219" t="s">
        <v>1305</v>
      </c>
      <c r="B537" s="219" t="s">
        <v>1306</v>
      </c>
      <c r="C537" s="210" t="s">
        <v>256</v>
      </c>
      <c r="D537" s="100"/>
      <c r="E537" s="12">
        <v>36266</v>
      </c>
      <c r="F537" s="219">
        <v>1279</v>
      </c>
      <c r="G537" s="13">
        <v>3.5267192411625216E-2</v>
      </c>
    </row>
    <row r="538" spans="1:7">
      <c r="A538" s="219" t="s">
        <v>1307</v>
      </c>
      <c r="B538" s="219" t="s">
        <v>1308</v>
      </c>
      <c r="C538" s="210" t="s">
        <v>256</v>
      </c>
      <c r="D538" s="100"/>
      <c r="E538" s="12">
        <v>12681</v>
      </c>
      <c r="F538" s="219">
        <v>444</v>
      </c>
      <c r="G538" s="13">
        <v>3.5013011592145732E-2</v>
      </c>
    </row>
    <row r="539" spans="1:7">
      <c r="A539" s="219" t="s">
        <v>1309</v>
      </c>
      <c r="B539" s="219" t="s">
        <v>1310</v>
      </c>
      <c r="C539" s="210" t="s">
        <v>256</v>
      </c>
      <c r="D539" s="100"/>
      <c r="E539" s="12">
        <v>22675</v>
      </c>
      <c r="F539" s="219">
        <v>787</v>
      </c>
      <c r="G539" s="13">
        <v>3.4707828004410142E-2</v>
      </c>
    </row>
    <row r="540" spans="1:7">
      <c r="A540" s="219" t="s">
        <v>1311</v>
      </c>
      <c r="B540" s="219" t="s">
        <v>1312</v>
      </c>
      <c r="C540" s="210" t="s">
        <v>27</v>
      </c>
      <c r="D540" s="100"/>
      <c r="E540" s="219">
        <v>6761</v>
      </c>
      <c r="F540" s="219">
        <v>222</v>
      </c>
      <c r="G540" s="13">
        <v>3.2835379381748263E-2</v>
      </c>
    </row>
    <row r="541" spans="1:7">
      <c r="A541" s="219" t="s">
        <v>1313</v>
      </c>
      <c r="B541" s="219" t="s">
        <v>1314</v>
      </c>
      <c r="C541" s="210" t="s">
        <v>256</v>
      </c>
      <c r="D541" s="100"/>
      <c r="E541" s="219">
        <v>2456</v>
      </c>
      <c r="F541" s="219">
        <v>126</v>
      </c>
      <c r="G541" s="13">
        <v>5.1302931596091207E-2</v>
      </c>
    </row>
    <row r="542" spans="1:7">
      <c r="A542" s="219" t="s">
        <v>1315</v>
      </c>
      <c r="B542" s="219" t="s">
        <v>1316</v>
      </c>
      <c r="C542" s="210" t="s">
        <v>27</v>
      </c>
      <c r="D542" s="100"/>
      <c r="E542" s="12">
        <v>13407</v>
      </c>
      <c r="F542" s="219">
        <v>436</v>
      </c>
      <c r="G542" s="13">
        <v>3.2520325203252036E-2</v>
      </c>
    </row>
    <row r="543" spans="1:7">
      <c r="A543" s="219" t="s">
        <v>1317</v>
      </c>
      <c r="B543" s="219" t="s">
        <v>1318</v>
      </c>
      <c r="C543" s="210" t="s">
        <v>256</v>
      </c>
      <c r="D543" s="100"/>
      <c r="E543" s="12">
        <v>10094</v>
      </c>
      <c r="F543" s="219">
        <v>467</v>
      </c>
      <c r="G543" s="13">
        <v>4.6265107984941552E-2</v>
      </c>
    </row>
    <row r="544" spans="1:7">
      <c r="A544" s="219" t="s">
        <v>1319</v>
      </c>
      <c r="B544" s="219" t="s">
        <v>1320</v>
      </c>
      <c r="C544" s="210" t="s">
        <v>256</v>
      </c>
      <c r="D544" s="100"/>
      <c r="E544" s="219">
        <v>5313</v>
      </c>
      <c r="F544" s="219">
        <v>268</v>
      </c>
      <c r="G544" s="13">
        <v>5.0442311311876528E-2</v>
      </c>
    </row>
    <row r="545" spans="1:7">
      <c r="A545" s="219" t="s">
        <v>1321</v>
      </c>
      <c r="B545" s="219" t="s">
        <v>1322</v>
      </c>
      <c r="C545" s="210" t="s">
        <v>256</v>
      </c>
      <c r="D545" s="100"/>
      <c r="E545" s="219">
        <v>1850</v>
      </c>
      <c r="F545" s="219">
        <v>113</v>
      </c>
      <c r="G545" s="13">
        <v>6.1081081081081082E-2</v>
      </c>
    </row>
    <row r="546" spans="1:7">
      <c r="A546" s="219" t="s">
        <v>1323</v>
      </c>
      <c r="B546" s="219" t="s">
        <v>1324</v>
      </c>
      <c r="C546" s="210" t="s">
        <v>256</v>
      </c>
      <c r="D546" s="100"/>
      <c r="E546" s="219">
        <v>3426</v>
      </c>
      <c r="F546" s="219">
        <v>153</v>
      </c>
      <c r="G546" s="13">
        <v>4.4658493870402799E-2</v>
      </c>
    </row>
    <row r="547" spans="1:7">
      <c r="A547" s="219" t="s">
        <v>1325</v>
      </c>
      <c r="B547" s="219" t="s">
        <v>1326</v>
      </c>
      <c r="C547" s="210" t="s">
        <v>256</v>
      </c>
      <c r="D547" s="100"/>
      <c r="E547" s="219">
        <v>4593</v>
      </c>
      <c r="F547" s="219">
        <v>185</v>
      </c>
      <c r="G547" s="13">
        <v>4.0278684955366864E-2</v>
      </c>
    </row>
    <row r="548" spans="1:7">
      <c r="A548" s="219" t="s">
        <v>1327</v>
      </c>
      <c r="B548" s="219" t="s">
        <v>1328</v>
      </c>
      <c r="C548" s="210" t="s">
        <v>256</v>
      </c>
      <c r="D548" s="100"/>
      <c r="E548" s="219">
        <v>1078</v>
      </c>
      <c r="F548" s="219">
        <v>53</v>
      </c>
      <c r="G548" s="13">
        <v>4.9165120593692019E-2</v>
      </c>
    </row>
    <row r="549" spans="1:7">
      <c r="A549" s="219" t="s">
        <v>1329</v>
      </c>
      <c r="B549" s="219" t="s">
        <v>1330</v>
      </c>
      <c r="C549" s="210" t="s">
        <v>256</v>
      </c>
      <c r="D549" s="100"/>
      <c r="E549" s="219">
        <v>3497</v>
      </c>
      <c r="F549" s="219">
        <v>130</v>
      </c>
      <c r="G549" s="13">
        <v>3.717472118959108E-2</v>
      </c>
    </row>
    <row r="550" spans="1:7">
      <c r="A550" s="219" t="s">
        <v>1331</v>
      </c>
      <c r="B550" s="219" t="s">
        <v>1332</v>
      </c>
      <c r="C550" s="210" t="s">
        <v>256</v>
      </c>
      <c r="D550" s="100"/>
      <c r="E550" s="219">
        <v>331</v>
      </c>
      <c r="F550" s="219">
        <v>12</v>
      </c>
      <c r="G550" s="13">
        <v>3.6253776435045321E-2</v>
      </c>
    </row>
    <row r="551" spans="1:7">
      <c r="A551" s="219" t="s">
        <v>1333</v>
      </c>
      <c r="B551" s="219" t="s">
        <v>1334</v>
      </c>
      <c r="C551" s="210" t="s">
        <v>27</v>
      </c>
      <c r="D551" s="100"/>
      <c r="E551" s="12">
        <v>63360</v>
      </c>
      <c r="F551" s="219">
        <v>1631</v>
      </c>
      <c r="G551" s="13">
        <v>2.574179292929293E-2</v>
      </c>
    </row>
    <row r="552" spans="1:7">
      <c r="A552" s="219" t="s">
        <v>1335</v>
      </c>
      <c r="B552" s="219" t="s">
        <v>1336</v>
      </c>
      <c r="C552" s="210" t="s">
        <v>27</v>
      </c>
      <c r="D552" s="100"/>
      <c r="E552" s="12">
        <v>21336</v>
      </c>
      <c r="F552" s="219">
        <v>608</v>
      </c>
      <c r="G552" s="13">
        <v>2.8496437945256844E-2</v>
      </c>
    </row>
    <row r="553" spans="1:7">
      <c r="A553" s="219" t="s">
        <v>1337</v>
      </c>
      <c r="B553" s="219" t="s">
        <v>1338</v>
      </c>
      <c r="C553" s="210" t="s">
        <v>27</v>
      </c>
      <c r="D553" s="100"/>
      <c r="E553" s="219">
        <v>2881</v>
      </c>
      <c r="F553" s="219">
        <v>77</v>
      </c>
      <c r="G553" s="13">
        <v>2.6726830961471711E-2</v>
      </c>
    </row>
    <row r="554" spans="1:7">
      <c r="A554" s="219" t="s">
        <v>1339</v>
      </c>
      <c r="B554" s="219" t="s">
        <v>1340</v>
      </c>
      <c r="C554" s="210" t="s">
        <v>27</v>
      </c>
      <c r="D554" s="100"/>
      <c r="E554" s="219">
        <v>1328</v>
      </c>
      <c r="F554" s="219">
        <v>44</v>
      </c>
      <c r="G554" s="13">
        <v>3.313253012048193E-2</v>
      </c>
    </row>
    <row r="555" spans="1:7">
      <c r="A555" s="219" t="s">
        <v>1341</v>
      </c>
      <c r="B555" s="219" t="s">
        <v>1342</v>
      </c>
      <c r="C555" s="210" t="s">
        <v>27</v>
      </c>
      <c r="D555" s="100"/>
      <c r="E555" s="219">
        <v>1510</v>
      </c>
      <c r="F555" s="219">
        <v>30</v>
      </c>
      <c r="G555" s="13">
        <v>1.9867549668874173E-2</v>
      </c>
    </row>
    <row r="556" spans="1:7">
      <c r="A556" s="219" t="s">
        <v>1343</v>
      </c>
      <c r="B556" s="219" t="s">
        <v>1344</v>
      </c>
      <c r="C556" s="210" t="s">
        <v>27</v>
      </c>
      <c r="D556" s="100"/>
      <c r="E556" s="12">
        <v>18413</v>
      </c>
      <c r="F556" s="219">
        <v>529</v>
      </c>
      <c r="G556" s="13">
        <v>2.8729701841090534E-2</v>
      </c>
    </row>
    <row r="557" spans="1:7">
      <c r="A557" s="219" t="s">
        <v>1345</v>
      </c>
      <c r="B557" s="219" t="s">
        <v>1346</v>
      </c>
      <c r="C557" s="210" t="s">
        <v>27</v>
      </c>
      <c r="D557" s="100"/>
      <c r="E557" s="219">
        <v>1358</v>
      </c>
      <c r="F557" s="219">
        <v>28</v>
      </c>
      <c r="G557" s="13">
        <v>2.0618556701030927E-2</v>
      </c>
    </row>
    <row r="558" spans="1:7">
      <c r="A558" s="219" t="s">
        <v>1347</v>
      </c>
      <c r="B558" s="219" t="s">
        <v>1348</v>
      </c>
      <c r="C558" s="210" t="s">
        <v>27</v>
      </c>
      <c r="D558" s="100"/>
      <c r="E558" s="12">
        <v>2243</v>
      </c>
      <c r="F558" s="219">
        <v>52</v>
      </c>
      <c r="G558" s="13">
        <v>2.31832367365136E-2</v>
      </c>
    </row>
    <row r="559" spans="1:7">
      <c r="A559" s="219" t="s">
        <v>1349</v>
      </c>
      <c r="B559" s="219" t="s">
        <v>1350</v>
      </c>
      <c r="C559" s="210" t="s">
        <v>256</v>
      </c>
      <c r="D559" s="100"/>
      <c r="E559" s="219">
        <v>1810</v>
      </c>
      <c r="F559" s="219">
        <v>71</v>
      </c>
      <c r="G559" s="13">
        <v>3.9226519337016576E-2</v>
      </c>
    </row>
    <row r="560" spans="1:7">
      <c r="A560" s="219" t="s">
        <v>1351</v>
      </c>
      <c r="B560" s="219" t="s">
        <v>1352</v>
      </c>
      <c r="C560" s="210" t="s">
        <v>27</v>
      </c>
      <c r="D560" s="100"/>
      <c r="E560" s="219">
        <v>309</v>
      </c>
      <c r="F560" s="219">
        <v>9</v>
      </c>
      <c r="G560" s="13">
        <v>2.9126213592233011E-2</v>
      </c>
    </row>
    <row r="561" spans="1:7">
      <c r="A561" s="219" t="s">
        <v>1353</v>
      </c>
      <c r="B561" s="219" t="s">
        <v>1354</v>
      </c>
      <c r="C561" s="210" t="s">
        <v>27</v>
      </c>
      <c r="D561" s="100"/>
      <c r="E561" s="12">
        <v>12448</v>
      </c>
      <c r="F561" s="219">
        <v>358</v>
      </c>
      <c r="G561" s="13">
        <v>2.8759640102827763E-2</v>
      </c>
    </row>
    <row r="562" spans="1:7" ht="27">
      <c r="A562" s="219" t="s">
        <v>1355</v>
      </c>
      <c r="B562" s="219" t="s">
        <v>1356</v>
      </c>
      <c r="C562" s="210" t="s">
        <v>27</v>
      </c>
      <c r="D562" s="100"/>
      <c r="E562" s="12">
        <v>35696</v>
      </c>
      <c r="F562" s="219">
        <v>867</v>
      </c>
      <c r="G562" s="13">
        <v>2.4288435679067681E-2</v>
      </c>
    </row>
    <row r="563" spans="1:7">
      <c r="A563" s="219" t="s">
        <v>1357</v>
      </c>
      <c r="B563" s="219" t="s">
        <v>1358</v>
      </c>
      <c r="C563" s="210" t="s">
        <v>27</v>
      </c>
      <c r="D563" s="100"/>
      <c r="E563" s="12">
        <v>35669</v>
      </c>
      <c r="F563" s="219">
        <v>866</v>
      </c>
      <c r="G563" s="13">
        <v>2.4278785500014017E-2</v>
      </c>
    </row>
    <row r="564" spans="1:7">
      <c r="A564" s="219" t="s">
        <v>1359</v>
      </c>
      <c r="B564" s="219" t="s">
        <v>1360</v>
      </c>
      <c r="C564" s="210" t="s">
        <v>27</v>
      </c>
      <c r="D564" s="100"/>
      <c r="E564" s="219">
        <v>1383</v>
      </c>
      <c r="F564" s="219">
        <v>37</v>
      </c>
      <c r="G564" s="13">
        <v>2.6753434562545191E-2</v>
      </c>
    </row>
    <row r="565" spans="1:7">
      <c r="A565" s="219" t="s">
        <v>1361</v>
      </c>
      <c r="B565" s="219" t="s">
        <v>1362</v>
      </c>
      <c r="C565" s="210" t="s">
        <v>27</v>
      </c>
      <c r="D565" s="100"/>
      <c r="E565" s="219">
        <v>4714</v>
      </c>
      <c r="F565" s="219">
        <v>78</v>
      </c>
      <c r="G565" s="13">
        <v>1.6546457361052185E-2</v>
      </c>
    </row>
    <row r="566" spans="1:7">
      <c r="A566" s="219" t="s">
        <v>1363</v>
      </c>
      <c r="B566" s="219" t="s">
        <v>1364</v>
      </c>
      <c r="C566" s="210" t="s">
        <v>27</v>
      </c>
      <c r="D566" s="100"/>
      <c r="E566" s="219">
        <v>8599</v>
      </c>
      <c r="F566" s="219">
        <v>146</v>
      </c>
      <c r="G566" s="13">
        <v>1.6978718455634378E-2</v>
      </c>
    </row>
    <row r="567" spans="1:7">
      <c r="A567" s="219" t="s">
        <v>1365</v>
      </c>
      <c r="B567" s="219" t="s">
        <v>1366</v>
      </c>
      <c r="C567" s="210" t="s">
        <v>27</v>
      </c>
      <c r="D567" s="100"/>
      <c r="E567" s="219">
        <v>1436</v>
      </c>
      <c r="F567" s="219">
        <v>31</v>
      </c>
      <c r="G567" s="13">
        <v>2.1587743732590529E-2</v>
      </c>
    </row>
    <row r="568" spans="1:7">
      <c r="A568" s="219" t="s">
        <v>1367</v>
      </c>
      <c r="B568" s="219" t="s">
        <v>1368</v>
      </c>
      <c r="C568" s="210" t="s">
        <v>27</v>
      </c>
      <c r="D568" s="100"/>
      <c r="E568" s="219">
        <v>3963</v>
      </c>
      <c r="F568" s="219">
        <v>76</v>
      </c>
      <c r="G568" s="13">
        <v>1.917739086550593E-2</v>
      </c>
    </row>
    <row r="569" spans="1:7">
      <c r="A569" s="219" t="s">
        <v>1369</v>
      </c>
      <c r="B569" s="219" t="s">
        <v>1370</v>
      </c>
      <c r="C569" s="210" t="s">
        <v>256</v>
      </c>
      <c r="D569" s="100"/>
      <c r="E569" s="12">
        <v>11312</v>
      </c>
      <c r="F569" s="219">
        <v>409</v>
      </c>
      <c r="G569" s="13">
        <v>3.6156294200848656E-2</v>
      </c>
    </row>
    <row r="570" spans="1:7">
      <c r="A570" s="219" t="s">
        <v>1371</v>
      </c>
      <c r="B570" s="219" t="s">
        <v>1372</v>
      </c>
      <c r="C570" s="210" t="s">
        <v>27</v>
      </c>
      <c r="D570" s="100"/>
      <c r="E570" s="219">
        <v>3669</v>
      </c>
      <c r="F570" s="219">
        <v>72</v>
      </c>
      <c r="G570" s="13">
        <v>1.9623875715453803E-2</v>
      </c>
    </row>
    <row r="571" spans="1:7">
      <c r="A571" s="219" t="s">
        <v>1373</v>
      </c>
      <c r="B571" s="219" t="s">
        <v>1374</v>
      </c>
      <c r="C571" s="210" t="s">
        <v>27</v>
      </c>
      <c r="D571" s="100"/>
      <c r="E571" s="219">
        <v>5421</v>
      </c>
      <c r="F571" s="219">
        <v>132</v>
      </c>
      <c r="G571" s="13">
        <v>2.4349750968456003E-2</v>
      </c>
    </row>
    <row r="572" spans="1:7">
      <c r="A572" s="219" t="s">
        <v>1375</v>
      </c>
      <c r="B572" s="219" t="s">
        <v>1376</v>
      </c>
      <c r="C572" s="210" t="s">
        <v>27</v>
      </c>
      <c r="D572" s="100"/>
      <c r="E572" s="219">
        <v>2100</v>
      </c>
      <c r="F572" s="219">
        <v>50</v>
      </c>
      <c r="G572" s="13">
        <v>2.3809523809523808E-2</v>
      </c>
    </row>
    <row r="573" spans="1:7">
      <c r="A573" s="219" t="s">
        <v>1377</v>
      </c>
      <c r="B573" s="219" t="s">
        <v>1378</v>
      </c>
      <c r="C573" s="210" t="s">
        <v>27</v>
      </c>
      <c r="D573" s="100"/>
      <c r="E573" s="219">
        <v>1347</v>
      </c>
      <c r="F573" s="219">
        <v>37</v>
      </c>
      <c r="G573" s="13">
        <v>2.7468448403860431E-2</v>
      </c>
    </row>
    <row r="574" spans="1:7">
      <c r="A574" s="219" t="s">
        <v>1379</v>
      </c>
      <c r="B574" s="219" t="s">
        <v>1380</v>
      </c>
      <c r="C574" s="210" t="s">
        <v>27</v>
      </c>
      <c r="D574" s="100"/>
      <c r="E574" s="219">
        <v>1840</v>
      </c>
      <c r="F574" s="219">
        <v>36</v>
      </c>
      <c r="G574" s="13">
        <v>1.9565217391304349E-2</v>
      </c>
    </row>
    <row r="575" spans="1:7">
      <c r="A575" s="219" t="s">
        <v>1381</v>
      </c>
      <c r="B575" s="219" t="s">
        <v>1382</v>
      </c>
      <c r="C575" s="210" t="s">
        <v>27</v>
      </c>
      <c r="D575" s="100"/>
      <c r="E575" s="219">
        <v>905</v>
      </c>
      <c r="F575" s="219">
        <v>24</v>
      </c>
      <c r="G575" s="13">
        <v>2.6519337016574586E-2</v>
      </c>
    </row>
    <row r="576" spans="1:7">
      <c r="A576" s="219" t="s">
        <v>1383</v>
      </c>
      <c r="B576" s="219" t="s">
        <v>1384</v>
      </c>
      <c r="C576" s="210" t="s">
        <v>27</v>
      </c>
      <c r="D576" s="100"/>
      <c r="E576" s="12">
        <v>114540</v>
      </c>
      <c r="F576" s="219">
        <v>3747</v>
      </c>
      <c r="G576" s="13">
        <v>3.2713462545835514E-2</v>
      </c>
    </row>
    <row r="577" spans="1:7">
      <c r="A577" s="219" t="s">
        <v>1385</v>
      </c>
      <c r="B577" s="219" t="s">
        <v>1386</v>
      </c>
      <c r="C577" s="210" t="s">
        <v>27</v>
      </c>
      <c r="D577" s="100"/>
      <c r="E577" s="12">
        <v>49287</v>
      </c>
      <c r="F577" s="219">
        <v>1115</v>
      </c>
      <c r="G577" s="13">
        <v>2.2622598251060118E-2</v>
      </c>
    </row>
    <row r="578" spans="1:7">
      <c r="A578" s="219" t="s">
        <v>1387</v>
      </c>
      <c r="B578" s="219" t="s">
        <v>1388</v>
      </c>
      <c r="C578" s="210" t="s">
        <v>27</v>
      </c>
      <c r="D578" s="100"/>
      <c r="E578" s="12">
        <v>16243</v>
      </c>
      <c r="F578" s="219">
        <v>449</v>
      </c>
      <c r="G578" s="13">
        <v>2.764267684541033E-2</v>
      </c>
    </row>
    <row r="579" spans="1:7">
      <c r="A579" s="219" t="s">
        <v>1389</v>
      </c>
      <c r="B579" s="219" t="s">
        <v>1390</v>
      </c>
      <c r="C579" s="210" t="s">
        <v>27</v>
      </c>
      <c r="D579" s="100"/>
      <c r="E579" s="219">
        <v>7706</v>
      </c>
      <c r="F579" s="219">
        <v>242</v>
      </c>
      <c r="G579" s="13">
        <v>3.1404100700752662E-2</v>
      </c>
    </row>
    <row r="580" spans="1:7">
      <c r="A580" s="219" t="s">
        <v>1391</v>
      </c>
      <c r="B580" s="219" t="s">
        <v>1392</v>
      </c>
      <c r="C580" s="210" t="s">
        <v>27</v>
      </c>
      <c r="D580" s="100"/>
      <c r="E580" s="219">
        <v>2034</v>
      </c>
      <c r="F580" s="219">
        <v>39</v>
      </c>
      <c r="G580" s="13">
        <v>1.9174041297935103E-2</v>
      </c>
    </row>
    <row r="581" spans="1:7">
      <c r="A581" s="219" t="s">
        <v>1393</v>
      </c>
      <c r="B581" s="219" t="s">
        <v>1394</v>
      </c>
      <c r="C581" s="210" t="s">
        <v>27</v>
      </c>
      <c r="D581" s="100"/>
      <c r="E581" s="219">
        <v>438</v>
      </c>
      <c r="F581" s="219">
        <v>12</v>
      </c>
      <c r="G581" s="13">
        <v>2.7397260273972601E-2</v>
      </c>
    </row>
    <row r="582" spans="1:7">
      <c r="A582" s="219" t="s">
        <v>1395</v>
      </c>
      <c r="B582" s="219" t="s">
        <v>1396</v>
      </c>
      <c r="C582" s="210" t="s">
        <v>27</v>
      </c>
      <c r="D582" s="100"/>
      <c r="E582" s="219">
        <v>3829</v>
      </c>
      <c r="F582" s="219">
        <v>100</v>
      </c>
      <c r="G582" s="13">
        <v>2.6116479498563595E-2</v>
      </c>
    </row>
    <row r="583" spans="1:7">
      <c r="A583" s="219" t="s">
        <v>1397</v>
      </c>
      <c r="B583" s="219" t="s">
        <v>1398</v>
      </c>
      <c r="C583" s="210" t="s">
        <v>27</v>
      </c>
      <c r="D583" s="100"/>
      <c r="E583" s="219">
        <v>1769</v>
      </c>
      <c r="F583" s="219">
        <v>39</v>
      </c>
      <c r="G583" s="13">
        <v>2.2046353872244205E-2</v>
      </c>
    </row>
    <row r="584" spans="1:7">
      <c r="A584" s="219" t="s">
        <v>1399</v>
      </c>
      <c r="B584" s="219" t="s">
        <v>1400</v>
      </c>
      <c r="C584" s="210" t="s">
        <v>27</v>
      </c>
      <c r="D584" s="100"/>
      <c r="E584" s="12">
        <v>33014</v>
      </c>
      <c r="F584" s="219">
        <v>666</v>
      </c>
      <c r="G584" s="13">
        <v>2.0173259829163386E-2</v>
      </c>
    </row>
    <row r="585" spans="1:7">
      <c r="A585" s="219" t="s">
        <v>1401</v>
      </c>
      <c r="B585" s="219" t="s">
        <v>1402</v>
      </c>
      <c r="C585" s="210" t="s">
        <v>27</v>
      </c>
      <c r="D585" s="100"/>
      <c r="E585" s="12">
        <v>7806</v>
      </c>
      <c r="F585" s="219">
        <v>159</v>
      </c>
      <c r="G585" s="13">
        <v>2.0368946963873945E-2</v>
      </c>
    </row>
    <row r="586" spans="1:7">
      <c r="A586" s="219" t="s">
        <v>1403</v>
      </c>
      <c r="B586" s="219" t="s">
        <v>1404</v>
      </c>
      <c r="C586" s="210" t="s">
        <v>245</v>
      </c>
      <c r="D586" s="100"/>
      <c r="E586" s="219">
        <v>627</v>
      </c>
      <c r="F586" s="219">
        <v>8</v>
      </c>
      <c r="G586" s="13">
        <v>1.2759170653907496E-2</v>
      </c>
    </row>
    <row r="587" spans="1:7">
      <c r="A587" s="219" t="s">
        <v>1405</v>
      </c>
      <c r="B587" s="219" t="s">
        <v>1406</v>
      </c>
      <c r="C587" s="210" t="s">
        <v>27</v>
      </c>
      <c r="D587" s="100"/>
      <c r="E587" s="12">
        <v>23398</v>
      </c>
      <c r="F587" s="219">
        <v>459</v>
      </c>
      <c r="G587" s="13">
        <v>1.9617061287289513E-2</v>
      </c>
    </row>
    <row r="588" spans="1:7">
      <c r="A588" s="219" t="s">
        <v>1407</v>
      </c>
      <c r="B588" s="219" t="s">
        <v>1408</v>
      </c>
      <c r="C588" s="210" t="s">
        <v>27</v>
      </c>
      <c r="D588" s="100"/>
      <c r="E588" s="219">
        <v>2515</v>
      </c>
      <c r="F588" s="219">
        <v>69</v>
      </c>
      <c r="G588" s="13">
        <v>2.7435387673956261E-2</v>
      </c>
    </row>
    <row r="589" spans="1:7">
      <c r="A589" s="219" t="s">
        <v>1409</v>
      </c>
      <c r="B589" s="219" t="s">
        <v>1410</v>
      </c>
      <c r="C589" s="210" t="s">
        <v>27</v>
      </c>
      <c r="D589" s="100"/>
      <c r="E589" s="219">
        <v>360</v>
      </c>
      <c r="F589" s="219">
        <v>11</v>
      </c>
      <c r="G589" s="13">
        <v>3.0555555555555555E-2</v>
      </c>
    </row>
    <row r="590" spans="1:7">
      <c r="A590" s="219" t="s">
        <v>1411</v>
      </c>
      <c r="B590" s="219" t="s">
        <v>1412</v>
      </c>
      <c r="C590" s="210" t="s">
        <v>27</v>
      </c>
      <c r="D590" s="100"/>
      <c r="E590" s="219">
        <v>2105</v>
      </c>
      <c r="F590" s="219">
        <v>54</v>
      </c>
      <c r="G590" s="13">
        <v>2.5653206650831355E-2</v>
      </c>
    </row>
    <row r="591" spans="1:7">
      <c r="A591" s="219" t="s">
        <v>1413</v>
      </c>
      <c r="B591" s="219" t="s">
        <v>1414</v>
      </c>
      <c r="C591" s="210" t="s">
        <v>27</v>
      </c>
      <c r="D591" s="100"/>
      <c r="E591" s="219">
        <v>5745</v>
      </c>
      <c r="F591" s="219">
        <v>156</v>
      </c>
      <c r="G591" s="13">
        <v>2.7154046997389034E-2</v>
      </c>
    </row>
    <row r="592" spans="1:7">
      <c r="A592" s="219" t="s">
        <v>1415</v>
      </c>
      <c r="B592" s="219" t="s">
        <v>1416</v>
      </c>
      <c r="C592" s="210" t="s">
        <v>27</v>
      </c>
      <c r="D592" s="100"/>
      <c r="E592" s="219">
        <v>441</v>
      </c>
      <c r="F592" s="219">
        <v>11</v>
      </c>
      <c r="G592" s="13">
        <v>2.4943310657596373E-2</v>
      </c>
    </row>
    <row r="593" spans="1:7">
      <c r="A593" s="219" t="s">
        <v>1417</v>
      </c>
      <c r="B593" s="219" t="s">
        <v>1418</v>
      </c>
      <c r="C593" s="210" t="s">
        <v>27</v>
      </c>
      <c r="D593" s="100"/>
      <c r="E593" s="219">
        <v>4526</v>
      </c>
      <c r="F593" s="219">
        <v>126</v>
      </c>
      <c r="G593" s="13">
        <v>2.7839151568714096E-2</v>
      </c>
    </row>
    <row r="594" spans="1:7">
      <c r="A594" s="219" t="s">
        <v>1419</v>
      </c>
      <c r="B594" s="219" t="s">
        <v>1420</v>
      </c>
      <c r="C594" s="210" t="s">
        <v>27</v>
      </c>
      <c r="D594" s="100"/>
      <c r="E594" s="219">
        <v>747</v>
      </c>
      <c r="F594" s="219">
        <v>19</v>
      </c>
      <c r="G594" s="13">
        <v>2.5435073627844713E-2</v>
      </c>
    </row>
    <row r="595" spans="1:7">
      <c r="A595" s="219" t="s">
        <v>1421</v>
      </c>
      <c r="B595" s="219" t="s">
        <v>1422</v>
      </c>
      <c r="C595" s="210" t="s">
        <v>256</v>
      </c>
      <c r="D595" s="100"/>
      <c r="E595" s="12">
        <v>24884</v>
      </c>
      <c r="F595" s="219">
        <v>1083</v>
      </c>
      <c r="G595" s="13">
        <v>4.3521941809998389E-2</v>
      </c>
    </row>
    <row r="596" spans="1:7">
      <c r="A596" s="219" t="s">
        <v>1423</v>
      </c>
      <c r="B596" s="219" t="s">
        <v>1424</v>
      </c>
      <c r="C596" s="210" t="s">
        <v>256</v>
      </c>
      <c r="D596" s="100"/>
      <c r="E596" s="219">
        <v>2806</v>
      </c>
      <c r="F596" s="219">
        <v>113</v>
      </c>
      <c r="G596" s="13">
        <v>4.0270848182466144E-2</v>
      </c>
    </row>
    <row r="597" spans="1:7">
      <c r="A597" s="219" t="s">
        <v>1425</v>
      </c>
      <c r="B597" s="219" t="s">
        <v>1426</v>
      </c>
      <c r="C597" s="210" t="s">
        <v>256</v>
      </c>
      <c r="D597" s="100"/>
      <c r="E597" s="12">
        <v>21498</v>
      </c>
      <c r="F597" s="219">
        <v>929</v>
      </c>
      <c r="G597" s="13">
        <v>4.3213322169504138E-2</v>
      </c>
    </row>
    <row r="598" spans="1:7">
      <c r="A598" s="219" t="s">
        <v>1427</v>
      </c>
      <c r="B598" s="219" t="s">
        <v>1428</v>
      </c>
      <c r="C598" s="210" t="s">
        <v>27</v>
      </c>
      <c r="D598" s="100"/>
      <c r="E598" s="219">
        <v>1271</v>
      </c>
      <c r="F598" s="219">
        <v>29</v>
      </c>
      <c r="G598" s="13">
        <v>2.2816679779701022E-2</v>
      </c>
    </row>
    <row r="599" spans="1:7">
      <c r="A599" s="219" t="s">
        <v>1429</v>
      </c>
      <c r="B599" s="219" t="s">
        <v>1430</v>
      </c>
      <c r="C599" s="210" t="s">
        <v>256</v>
      </c>
      <c r="D599" s="100"/>
      <c r="E599" s="12">
        <v>15526</v>
      </c>
      <c r="F599" s="219">
        <v>693</v>
      </c>
      <c r="G599" s="13">
        <v>4.4634806131650134E-2</v>
      </c>
    </row>
    <row r="600" spans="1:7">
      <c r="A600" s="219" t="s">
        <v>1431</v>
      </c>
      <c r="B600" s="219" t="s">
        <v>1432</v>
      </c>
      <c r="C600" s="210" t="s">
        <v>256</v>
      </c>
      <c r="D600" s="100"/>
      <c r="E600" s="219">
        <v>3332</v>
      </c>
      <c r="F600" s="219">
        <v>146</v>
      </c>
      <c r="G600" s="13">
        <v>4.3817527010804325E-2</v>
      </c>
    </row>
    <row r="601" spans="1:7">
      <c r="A601" s="219" t="s">
        <v>1433</v>
      </c>
      <c r="B601" s="219" t="s">
        <v>1434</v>
      </c>
      <c r="C601" s="210" t="s">
        <v>256</v>
      </c>
      <c r="D601" s="100"/>
      <c r="E601" s="219">
        <v>1281</v>
      </c>
      <c r="F601" s="219">
        <v>58</v>
      </c>
      <c r="G601" s="13">
        <v>4.5277127244340361E-2</v>
      </c>
    </row>
    <row r="602" spans="1:7">
      <c r="A602" s="219" t="s">
        <v>1435</v>
      </c>
      <c r="B602" s="219" t="s">
        <v>1436</v>
      </c>
      <c r="C602" s="210" t="s">
        <v>256</v>
      </c>
      <c r="D602" s="100"/>
      <c r="E602" s="12">
        <v>13844</v>
      </c>
      <c r="F602" s="219">
        <v>649</v>
      </c>
      <c r="G602" s="13">
        <v>4.6879514591158626E-2</v>
      </c>
    </row>
    <row r="603" spans="1:7">
      <c r="A603" s="219" t="s">
        <v>1437</v>
      </c>
      <c r="B603" s="219" t="s">
        <v>1438</v>
      </c>
      <c r="C603" s="210" t="s">
        <v>256</v>
      </c>
      <c r="D603" s="100"/>
      <c r="E603" s="12">
        <v>12200</v>
      </c>
      <c r="F603" s="219">
        <v>582</v>
      </c>
      <c r="G603" s="13">
        <v>4.7704918032786883E-2</v>
      </c>
    </row>
    <row r="604" spans="1:7">
      <c r="A604" s="219" t="s">
        <v>1439</v>
      </c>
      <c r="B604" s="219" t="s">
        <v>1440</v>
      </c>
      <c r="C604" s="210" t="s">
        <v>256</v>
      </c>
      <c r="D604" s="100"/>
      <c r="E604" s="219">
        <v>3238</v>
      </c>
      <c r="F604" s="219">
        <v>151</v>
      </c>
      <c r="G604" s="13">
        <v>4.6633724521309448E-2</v>
      </c>
    </row>
    <row r="605" spans="1:7">
      <c r="A605" s="219" t="s">
        <v>1441</v>
      </c>
      <c r="B605" s="219" t="s">
        <v>1442</v>
      </c>
      <c r="C605" s="210" t="s">
        <v>256</v>
      </c>
      <c r="D605" s="100"/>
      <c r="E605" s="219">
        <v>1698</v>
      </c>
      <c r="F605" s="219">
        <v>89</v>
      </c>
      <c r="G605" s="13">
        <v>5.2414605418138985E-2</v>
      </c>
    </row>
    <row r="606" spans="1:7">
      <c r="A606" s="219" t="s">
        <v>1443</v>
      </c>
      <c r="B606" s="219" t="s">
        <v>1444</v>
      </c>
      <c r="C606" s="210" t="s">
        <v>256</v>
      </c>
      <c r="D606" s="100"/>
      <c r="E606" s="219">
        <v>6931</v>
      </c>
      <c r="F606" s="219">
        <v>324</v>
      </c>
      <c r="G606" s="13">
        <v>4.6746501226374262E-2</v>
      </c>
    </row>
    <row r="607" spans="1:7">
      <c r="A607" s="219" t="s">
        <v>1445</v>
      </c>
      <c r="B607" s="219" t="s">
        <v>1446</v>
      </c>
      <c r="C607" s="210" t="s">
        <v>256</v>
      </c>
      <c r="D607" s="100"/>
      <c r="E607" s="219">
        <v>1576</v>
      </c>
      <c r="F607" s="219">
        <v>65</v>
      </c>
      <c r="G607" s="13">
        <v>4.1243654822335024E-2</v>
      </c>
    </row>
    <row r="608" spans="1:7">
      <c r="A608" s="219" t="s">
        <v>1447</v>
      </c>
      <c r="B608" s="219" t="s">
        <v>1448</v>
      </c>
      <c r="C608" s="210" t="s">
        <v>256</v>
      </c>
      <c r="D608" s="100"/>
      <c r="E608" s="12">
        <v>18252</v>
      </c>
      <c r="F608" s="219">
        <v>675</v>
      </c>
      <c r="G608" s="13">
        <v>3.6982248520710061E-2</v>
      </c>
    </row>
    <row r="609" spans="1:7">
      <c r="A609" s="219" t="s">
        <v>1449</v>
      </c>
      <c r="B609" s="219" t="s">
        <v>1450</v>
      </c>
      <c r="C609" s="210" t="s">
        <v>27</v>
      </c>
      <c r="D609" s="100"/>
      <c r="E609" s="219">
        <v>1523</v>
      </c>
      <c r="F609" s="219">
        <v>44</v>
      </c>
      <c r="G609" s="13">
        <v>2.8890347997373604E-2</v>
      </c>
    </row>
    <row r="610" spans="1:7">
      <c r="A610" s="219" t="s">
        <v>1451</v>
      </c>
      <c r="B610" s="219" t="s">
        <v>1452</v>
      </c>
      <c r="C610" s="210" t="s">
        <v>27</v>
      </c>
      <c r="D610" s="100"/>
      <c r="E610" s="219">
        <v>740</v>
      </c>
      <c r="F610" s="219">
        <v>19</v>
      </c>
      <c r="G610" s="13">
        <v>2.5675675675675677E-2</v>
      </c>
    </row>
    <row r="611" spans="1:7">
      <c r="A611" s="219" t="s">
        <v>1453</v>
      </c>
      <c r="B611" s="219" t="s">
        <v>1454</v>
      </c>
      <c r="C611" s="210" t="s">
        <v>27</v>
      </c>
      <c r="D611" s="100"/>
      <c r="E611" s="219">
        <v>1583</v>
      </c>
      <c r="F611" s="219">
        <v>35</v>
      </c>
      <c r="G611" s="13">
        <v>2.2109917877447885E-2</v>
      </c>
    </row>
    <row r="612" spans="1:7">
      <c r="A612" s="219" t="s">
        <v>1455</v>
      </c>
      <c r="B612" s="219" t="s">
        <v>1456</v>
      </c>
      <c r="C612" s="210" t="s">
        <v>256</v>
      </c>
      <c r="D612" s="100"/>
      <c r="E612" s="12">
        <v>14174</v>
      </c>
      <c r="F612" s="219">
        <v>564</v>
      </c>
      <c r="G612" s="13">
        <v>3.9791166925356287E-2</v>
      </c>
    </row>
    <row r="613" spans="1:7">
      <c r="A613" s="219" t="s">
        <v>1457</v>
      </c>
      <c r="B613" s="219" t="s">
        <v>1458</v>
      </c>
      <c r="C613" s="211" t="s">
        <v>27</v>
      </c>
      <c r="D613" s="100"/>
      <c r="E613" s="12">
        <v>252052</v>
      </c>
      <c r="F613" s="12">
        <v>7770</v>
      </c>
      <c r="G613" s="13">
        <v>3.082697221208322E-2</v>
      </c>
    </row>
    <row r="614" spans="1:7">
      <c r="A614" s="219" t="s">
        <v>1459</v>
      </c>
      <c r="B614" s="219" t="s">
        <v>1460</v>
      </c>
      <c r="C614" s="210" t="s">
        <v>27</v>
      </c>
      <c r="D614" s="100"/>
      <c r="E614" s="12">
        <v>110797</v>
      </c>
      <c r="F614" s="219">
        <v>3218</v>
      </c>
      <c r="G614" s="13">
        <v>2.9044107692446548E-2</v>
      </c>
    </row>
    <row r="615" spans="1:7">
      <c r="A615" s="219" t="s">
        <v>1461</v>
      </c>
      <c r="B615" s="219" t="s">
        <v>1462</v>
      </c>
      <c r="C615" s="210" t="s">
        <v>27</v>
      </c>
      <c r="D615" s="100"/>
      <c r="E615" s="219">
        <v>2655</v>
      </c>
      <c r="F615" s="219">
        <v>75</v>
      </c>
      <c r="G615" s="13">
        <v>2.8248587570621469E-2</v>
      </c>
    </row>
    <row r="616" spans="1:7">
      <c r="A616" s="219" t="s">
        <v>1463</v>
      </c>
      <c r="B616" s="219" t="s">
        <v>1464</v>
      </c>
      <c r="C616" s="210" t="s">
        <v>27</v>
      </c>
      <c r="D616" s="100"/>
      <c r="E616" s="219">
        <v>1990</v>
      </c>
      <c r="F616" s="219">
        <v>47</v>
      </c>
      <c r="G616" s="13">
        <v>2.3618090452261306E-2</v>
      </c>
    </row>
    <row r="617" spans="1:7">
      <c r="A617" s="219" t="s">
        <v>1465</v>
      </c>
      <c r="B617" s="219" t="s">
        <v>1466</v>
      </c>
      <c r="C617" s="210" t="s">
        <v>256</v>
      </c>
      <c r="D617" s="100"/>
      <c r="E617" s="219">
        <v>558</v>
      </c>
      <c r="F617" s="219">
        <v>22</v>
      </c>
      <c r="G617" s="13">
        <v>3.9426523297491037E-2</v>
      </c>
    </row>
    <row r="618" spans="1:7">
      <c r="A618" s="219" t="s">
        <v>1467</v>
      </c>
      <c r="B618" s="219" t="s">
        <v>1468</v>
      </c>
      <c r="C618" s="210" t="s">
        <v>27</v>
      </c>
      <c r="D618" s="100"/>
      <c r="E618" s="12">
        <v>6496</v>
      </c>
      <c r="F618" s="219">
        <v>141</v>
      </c>
      <c r="G618" s="13">
        <v>2.1705665024630543E-2</v>
      </c>
    </row>
    <row r="619" spans="1:7">
      <c r="A619" s="219" t="s">
        <v>1469</v>
      </c>
      <c r="B619" s="219" t="s">
        <v>1470</v>
      </c>
      <c r="C619" s="210" t="s">
        <v>27</v>
      </c>
      <c r="D619" s="100"/>
      <c r="E619" s="12">
        <v>13405</v>
      </c>
      <c r="F619" s="219">
        <v>244</v>
      </c>
      <c r="G619" s="13">
        <v>1.8202163371876166E-2</v>
      </c>
    </row>
    <row r="620" spans="1:7">
      <c r="A620" s="219" t="s">
        <v>1471</v>
      </c>
      <c r="B620" s="219" t="s">
        <v>1472</v>
      </c>
      <c r="C620" s="210" t="s">
        <v>245</v>
      </c>
      <c r="D620" s="100"/>
      <c r="E620" s="219">
        <v>2814</v>
      </c>
      <c r="F620" s="219">
        <v>42</v>
      </c>
      <c r="G620" s="13">
        <v>1.4925373134328358E-2</v>
      </c>
    </row>
    <row r="621" spans="1:7">
      <c r="A621" s="219" t="s">
        <v>1473</v>
      </c>
      <c r="B621" s="219" t="s">
        <v>1474</v>
      </c>
      <c r="C621" s="210" t="s">
        <v>245</v>
      </c>
      <c r="D621" s="100"/>
      <c r="E621" s="219">
        <v>2488</v>
      </c>
      <c r="F621" s="219">
        <v>36</v>
      </c>
      <c r="G621" s="13">
        <v>1.4469453376205787E-2</v>
      </c>
    </row>
    <row r="622" spans="1:7">
      <c r="A622" s="219" t="s">
        <v>1475</v>
      </c>
      <c r="B622" s="219" t="s">
        <v>1476</v>
      </c>
      <c r="C622" s="210" t="s">
        <v>27</v>
      </c>
      <c r="D622" s="100"/>
      <c r="E622" s="12">
        <v>8073</v>
      </c>
      <c r="F622" s="219">
        <v>166</v>
      </c>
      <c r="G622" s="13">
        <v>2.0562368388455345E-2</v>
      </c>
    </row>
    <row r="623" spans="1:7">
      <c r="A623" s="219" t="s">
        <v>1477</v>
      </c>
      <c r="B623" s="219" t="s">
        <v>1478</v>
      </c>
      <c r="C623" s="210" t="s">
        <v>27</v>
      </c>
      <c r="D623" s="100"/>
      <c r="E623" s="219">
        <v>3986</v>
      </c>
      <c r="F623" s="219">
        <v>74</v>
      </c>
      <c r="G623" s="13">
        <v>1.8564977420973405E-2</v>
      </c>
    </row>
    <row r="624" spans="1:7">
      <c r="A624" s="219" t="s">
        <v>1479</v>
      </c>
      <c r="B624" s="219" t="s">
        <v>1480</v>
      </c>
      <c r="C624" s="210" t="s">
        <v>27</v>
      </c>
      <c r="D624" s="100"/>
      <c r="E624" s="219">
        <v>1011</v>
      </c>
      <c r="F624" s="219">
        <v>17</v>
      </c>
      <c r="G624" s="13">
        <v>1.6815034619188922E-2</v>
      </c>
    </row>
    <row r="625" spans="1:7">
      <c r="A625" s="219" t="s">
        <v>1481</v>
      </c>
      <c r="B625" s="219" t="s">
        <v>1482</v>
      </c>
      <c r="C625" s="210" t="s">
        <v>27</v>
      </c>
      <c r="D625" s="100"/>
      <c r="E625" s="219">
        <v>2810</v>
      </c>
      <c r="F625" s="219">
        <v>55</v>
      </c>
      <c r="G625" s="13">
        <v>1.9572953736654804E-2</v>
      </c>
    </row>
    <row r="626" spans="1:7">
      <c r="A626" s="219" t="s">
        <v>1483</v>
      </c>
      <c r="B626" s="219" t="s">
        <v>1484</v>
      </c>
      <c r="C626" s="210" t="s">
        <v>27</v>
      </c>
      <c r="D626" s="100"/>
      <c r="E626" s="219">
        <v>4446</v>
      </c>
      <c r="F626" s="219">
        <v>126</v>
      </c>
      <c r="G626" s="13">
        <v>2.8340080971659919E-2</v>
      </c>
    </row>
    <row r="627" spans="1:7">
      <c r="A627" s="219" t="s">
        <v>1485</v>
      </c>
      <c r="B627" s="219" t="s">
        <v>1486</v>
      </c>
      <c r="C627" s="210" t="s">
        <v>27</v>
      </c>
      <c r="D627" s="100"/>
      <c r="E627" s="12">
        <v>14080</v>
      </c>
      <c r="F627" s="219">
        <v>407</v>
      </c>
      <c r="G627" s="13">
        <v>2.8906250000000001E-2</v>
      </c>
    </row>
    <row r="628" spans="1:7">
      <c r="A628" s="219" t="s">
        <v>1487</v>
      </c>
      <c r="B628" s="219" t="s">
        <v>1488</v>
      </c>
      <c r="C628" s="210" t="s">
        <v>256</v>
      </c>
      <c r="D628" s="100"/>
      <c r="E628" s="219">
        <v>971</v>
      </c>
      <c r="F628" s="219">
        <v>37</v>
      </c>
      <c r="G628" s="13">
        <v>3.8105046343975282E-2</v>
      </c>
    </row>
    <row r="629" spans="1:7">
      <c r="A629" s="219" t="s">
        <v>1489</v>
      </c>
      <c r="B629" s="219" t="s">
        <v>1490</v>
      </c>
      <c r="C629" s="210" t="s">
        <v>27</v>
      </c>
      <c r="D629" s="100"/>
      <c r="E629" s="219">
        <v>4399</v>
      </c>
      <c r="F629" s="219">
        <v>106</v>
      </c>
      <c r="G629" s="13">
        <v>2.4096385542168676E-2</v>
      </c>
    </row>
    <row r="630" spans="1:7">
      <c r="A630" s="219" t="s">
        <v>1491</v>
      </c>
      <c r="B630" s="219" t="s">
        <v>1492</v>
      </c>
      <c r="C630" s="210" t="s">
        <v>27</v>
      </c>
      <c r="D630" s="100"/>
      <c r="E630" s="219">
        <v>3148</v>
      </c>
      <c r="F630" s="219">
        <v>88</v>
      </c>
      <c r="G630" s="13">
        <v>2.795425667090216E-2</v>
      </c>
    </row>
    <row r="631" spans="1:7">
      <c r="A631" s="219" t="s">
        <v>1493</v>
      </c>
      <c r="B631" s="219" t="s">
        <v>1494</v>
      </c>
      <c r="C631" s="210" t="s">
        <v>27</v>
      </c>
      <c r="D631" s="100"/>
      <c r="E631" s="219">
        <v>5461</v>
      </c>
      <c r="F631" s="219">
        <v>168</v>
      </c>
      <c r="G631" s="13">
        <v>3.0763596410913752E-2</v>
      </c>
    </row>
    <row r="632" spans="1:7">
      <c r="A632" s="219" t="s">
        <v>1495</v>
      </c>
      <c r="B632" s="219" t="s">
        <v>1496</v>
      </c>
      <c r="C632" s="210" t="s">
        <v>27</v>
      </c>
      <c r="D632" s="100"/>
      <c r="E632" s="12">
        <v>38520</v>
      </c>
      <c r="F632" s="219">
        <v>1118</v>
      </c>
      <c r="G632" s="13">
        <v>2.9023883696780894E-2</v>
      </c>
    </row>
    <row r="633" spans="1:7">
      <c r="A633" s="219" t="s">
        <v>1497</v>
      </c>
      <c r="B633" s="219" t="s">
        <v>1498</v>
      </c>
      <c r="C633" s="210" t="s">
        <v>27</v>
      </c>
      <c r="D633" s="100"/>
      <c r="E633" s="219">
        <v>8639</v>
      </c>
      <c r="F633" s="219">
        <v>232</v>
      </c>
      <c r="G633" s="13">
        <v>2.6854960064822318E-2</v>
      </c>
    </row>
    <row r="634" spans="1:7">
      <c r="A634" s="219" t="s">
        <v>1499</v>
      </c>
      <c r="B634" s="219" t="s">
        <v>1500</v>
      </c>
      <c r="C634" s="210" t="s">
        <v>27</v>
      </c>
      <c r="D634" s="100"/>
      <c r="E634" s="219">
        <v>8446</v>
      </c>
      <c r="F634" s="219">
        <v>269</v>
      </c>
      <c r="G634" s="13">
        <v>3.1849396163864549E-2</v>
      </c>
    </row>
    <row r="635" spans="1:7">
      <c r="A635" s="219" t="s">
        <v>1501</v>
      </c>
      <c r="B635" s="219" t="s">
        <v>1502</v>
      </c>
      <c r="C635" s="210" t="s">
        <v>27</v>
      </c>
      <c r="D635" s="100"/>
      <c r="E635" s="219">
        <v>2801</v>
      </c>
      <c r="F635" s="219">
        <v>68</v>
      </c>
      <c r="G635" s="13">
        <v>2.4277043912888253E-2</v>
      </c>
    </row>
    <row r="636" spans="1:7">
      <c r="A636" s="219" t="s">
        <v>1503</v>
      </c>
      <c r="B636" s="219" t="s">
        <v>1504</v>
      </c>
      <c r="C636" s="210" t="s">
        <v>27</v>
      </c>
      <c r="D636" s="100"/>
      <c r="E636" s="219">
        <v>5329</v>
      </c>
      <c r="F636" s="219">
        <v>147</v>
      </c>
      <c r="G636" s="13">
        <v>2.7584912741602553E-2</v>
      </c>
    </row>
    <row r="637" spans="1:7">
      <c r="A637" s="219" t="s">
        <v>1505</v>
      </c>
      <c r="B637" s="219" t="s">
        <v>1506</v>
      </c>
      <c r="C637" s="210" t="s">
        <v>27</v>
      </c>
      <c r="D637" s="100"/>
      <c r="E637" s="219">
        <v>8804</v>
      </c>
      <c r="F637" s="219">
        <v>249</v>
      </c>
      <c r="G637" s="13">
        <v>2.8282598818718765E-2</v>
      </c>
    </row>
    <row r="638" spans="1:7">
      <c r="A638" s="219" t="s">
        <v>1507</v>
      </c>
      <c r="B638" s="219" t="s">
        <v>1508</v>
      </c>
      <c r="C638" s="210" t="s">
        <v>256</v>
      </c>
      <c r="D638" s="100"/>
      <c r="E638" s="219">
        <v>3459</v>
      </c>
      <c r="F638" s="219">
        <v>123</v>
      </c>
      <c r="G638" s="13">
        <v>3.5559410234171723E-2</v>
      </c>
    </row>
    <row r="639" spans="1:7">
      <c r="A639" s="219" t="s">
        <v>1509</v>
      </c>
      <c r="B639" s="219" t="s">
        <v>1510</v>
      </c>
      <c r="C639" s="210" t="s">
        <v>27</v>
      </c>
      <c r="D639" s="100"/>
      <c r="E639" s="219">
        <v>3034</v>
      </c>
      <c r="F639" s="219">
        <v>90</v>
      </c>
      <c r="G639" s="13">
        <v>2.9663810151615028E-2</v>
      </c>
    </row>
    <row r="640" spans="1:7">
      <c r="A640" s="219" t="s">
        <v>1511</v>
      </c>
      <c r="B640" s="219" t="s">
        <v>1512</v>
      </c>
      <c r="C640" s="210" t="s">
        <v>256</v>
      </c>
      <c r="D640" s="100"/>
      <c r="E640" s="12">
        <v>22613</v>
      </c>
      <c r="F640" s="219">
        <v>891</v>
      </c>
      <c r="G640" s="13">
        <v>3.9402113828328839E-2</v>
      </c>
    </row>
    <row r="641" spans="1:7">
      <c r="A641" s="219" t="s">
        <v>1513</v>
      </c>
      <c r="B641" s="219" t="s">
        <v>1514</v>
      </c>
      <c r="C641" s="210" t="s">
        <v>245</v>
      </c>
      <c r="D641" s="100"/>
      <c r="E641" s="219">
        <v>501</v>
      </c>
      <c r="F641" s="219">
        <v>2</v>
      </c>
      <c r="G641" s="13">
        <v>3.9920159680638719E-3</v>
      </c>
    </row>
    <row r="642" spans="1:7">
      <c r="A642" s="219" t="s">
        <v>1515</v>
      </c>
      <c r="B642" s="219" t="s">
        <v>1516</v>
      </c>
      <c r="C642" s="210" t="s">
        <v>27</v>
      </c>
      <c r="D642" s="100"/>
      <c r="E642" s="219">
        <v>2496</v>
      </c>
      <c r="F642" s="219">
        <v>47</v>
      </c>
      <c r="G642" s="13">
        <v>1.8830128205128204E-2</v>
      </c>
    </row>
    <row r="643" spans="1:7">
      <c r="A643" s="219" t="s">
        <v>1517</v>
      </c>
      <c r="B643" s="219" t="s">
        <v>1518</v>
      </c>
      <c r="C643" s="210" t="s">
        <v>27</v>
      </c>
      <c r="D643" s="100"/>
      <c r="E643" s="219">
        <v>1262</v>
      </c>
      <c r="F643" s="219">
        <v>38</v>
      </c>
      <c r="G643" s="13">
        <v>3.0110935023771792E-2</v>
      </c>
    </row>
    <row r="644" spans="1:7">
      <c r="A644" s="219" t="s">
        <v>1519</v>
      </c>
      <c r="B644" s="219" t="s">
        <v>1520</v>
      </c>
      <c r="C644" s="210" t="s">
        <v>27</v>
      </c>
      <c r="D644" s="100"/>
      <c r="E644" s="219">
        <v>1762</v>
      </c>
      <c r="F644" s="219">
        <v>48</v>
      </c>
      <c r="G644" s="13">
        <v>2.7241770715096481E-2</v>
      </c>
    </row>
    <row r="645" spans="1:7">
      <c r="A645" s="219" t="s">
        <v>1521</v>
      </c>
      <c r="B645" s="219" t="s">
        <v>1522</v>
      </c>
      <c r="C645" s="210" t="s">
        <v>256</v>
      </c>
      <c r="D645" s="100"/>
      <c r="E645" s="12">
        <v>15952</v>
      </c>
      <c r="F645" s="219">
        <v>727</v>
      </c>
      <c r="G645" s="13">
        <v>4.5574222668004011E-2</v>
      </c>
    </row>
    <row r="646" spans="1:7">
      <c r="A646" s="219" t="s">
        <v>1523</v>
      </c>
      <c r="B646" s="219" t="s">
        <v>1524</v>
      </c>
      <c r="C646" s="210" t="s">
        <v>27</v>
      </c>
      <c r="D646" s="100"/>
      <c r="E646" s="12">
        <v>141220</v>
      </c>
      <c r="F646" s="219">
        <v>4550</v>
      </c>
      <c r="G646" s="13">
        <v>3.2219232403342304E-2</v>
      </c>
    </row>
    <row r="647" spans="1:7">
      <c r="A647" s="219" t="s">
        <v>1525</v>
      </c>
      <c r="B647" s="219" t="s">
        <v>1526</v>
      </c>
      <c r="C647" s="210" t="s">
        <v>27</v>
      </c>
      <c r="D647" s="100"/>
      <c r="E647" s="12">
        <v>7030</v>
      </c>
      <c r="F647" s="219">
        <v>210</v>
      </c>
      <c r="G647" s="13">
        <v>2.9871977240398292E-2</v>
      </c>
    </row>
    <row r="648" spans="1:7">
      <c r="A648" s="219" t="s">
        <v>1527</v>
      </c>
      <c r="B648" s="219" t="s">
        <v>1528</v>
      </c>
      <c r="C648" s="210" t="s">
        <v>27</v>
      </c>
      <c r="D648" s="100"/>
      <c r="E648" s="12">
        <v>17365</v>
      </c>
      <c r="F648" s="219">
        <v>510</v>
      </c>
      <c r="G648" s="13">
        <v>2.9369421249640079E-2</v>
      </c>
    </row>
    <row r="649" spans="1:7">
      <c r="A649" s="219" t="s">
        <v>1529</v>
      </c>
      <c r="B649" s="219" t="s">
        <v>1530</v>
      </c>
      <c r="C649" s="210" t="s">
        <v>27</v>
      </c>
      <c r="D649" s="100"/>
      <c r="E649" s="219">
        <v>2385</v>
      </c>
      <c r="F649" s="219">
        <v>64</v>
      </c>
      <c r="G649" s="13">
        <v>2.6834381551362682E-2</v>
      </c>
    </row>
    <row r="650" spans="1:7">
      <c r="A650" s="219" t="s">
        <v>1531</v>
      </c>
      <c r="B650" s="219" t="s">
        <v>1532</v>
      </c>
      <c r="C650" s="210" t="s">
        <v>256</v>
      </c>
      <c r="D650" s="100"/>
      <c r="E650" s="219">
        <v>193</v>
      </c>
      <c r="F650" s="219">
        <v>11</v>
      </c>
      <c r="G650" s="13">
        <v>5.6994818652849742E-2</v>
      </c>
    </row>
    <row r="651" spans="1:7">
      <c r="A651" s="219" t="s">
        <v>1533</v>
      </c>
      <c r="B651" s="219" t="s">
        <v>1534</v>
      </c>
      <c r="C651" s="210" t="s">
        <v>27</v>
      </c>
      <c r="D651" s="100"/>
      <c r="E651" s="12">
        <v>6147</v>
      </c>
      <c r="F651" s="219">
        <v>154</v>
      </c>
      <c r="G651" s="13">
        <v>2.5052871319342768E-2</v>
      </c>
    </row>
    <row r="652" spans="1:7">
      <c r="A652" s="219" t="s">
        <v>1535</v>
      </c>
      <c r="B652" s="219" t="s">
        <v>1536</v>
      </c>
      <c r="C652" s="210" t="s">
        <v>27</v>
      </c>
      <c r="D652" s="100"/>
      <c r="E652" s="219">
        <v>2238</v>
      </c>
      <c r="F652" s="219">
        <v>60</v>
      </c>
      <c r="G652" s="13">
        <v>2.6809651474530832E-2</v>
      </c>
    </row>
    <row r="653" spans="1:7">
      <c r="A653" s="219" t="s">
        <v>1537</v>
      </c>
      <c r="B653" s="219" t="s">
        <v>1538</v>
      </c>
      <c r="C653" s="210" t="s">
        <v>256</v>
      </c>
      <c r="D653" s="100"/>
      <c r="E653" s="12">
        <v>5569</v>
      </c>
      <c r="F653" s="219">
        <v>189</v>
      </c>
      <c r="G653" s="13">
        <v>3.3937870353743939E-2</v>
      </c>
    </row>
    <row r="654" spans="1:7">
      <c r="A654" s="219" t="s">
        <v>1539</v>
      </c>
      <c r="B654" s="219" t="s">
        <v>1540</v>
      </c>
      <c r="C654" s="210" t="s">
        <v>27</v>
      </c>
      <c r="D654" s="100"/>
      <c r="E654" s="219">
        <v>1036</v>
      </c>
      <c r="F654" s="219">
        <v>23</v>
      </c>
      <c r="G654" s="13">
        <v>2.2200772200772202E-2</v>
      </c>
    </row>
    <row r="655" spans="1:7">
      <c r="A655" s="219" t="s">
        <v>1541</v>
      </c>
      <c r="B655" s="219" t="s">
        <v>1542</v>
      </c>
      <c r="C655" s="210" t="s">
        <v>256</v>
      </c>
      <c r="D655" s="100"/>
      <c r="E655" s="12">
        <v>7174</v>
      </c>
      <c r="F655" s="219">
        <v>257</v>
      </c>
      <c r="G655" s="13">
        <v>3.5823808196264288E-2</v>
      </c>
    </row>
    <row r="656" spans="1:7">
      <c r="A656" s="219" t="s">
        <v>1543</v>
      </c>
      <c r="B656" s="219" t="s">
        <v>1544</v>
      </c>
      <c r="C656" s="210" t="s">
        <v>256</v>
      </c>
      <c r="D656" s="100"/>
      <c r="E656" s="219">
        <v>6278</v>
      </c>
      <c r="F656" s="219">
        <v>228</v>
      </c>
      <c r="G656" s="13">
        <v>3.6317298502707866E-2</v>
      </c>
    </row>
    <row r="657" spans="1:7">
      <c r="A657" s="219" t="s">
        <v>1545</v>
      </c>
      <c r="B657" s="219" t="s">
        <v>1546</v>
      </c>
      <c r="C657" s="210" t="s">
        <v>27</v>
      </c>
      <c r="D657" s="100"/>
      <c r="E657" s="219">
        <v>592</v>
      </c>
      <c r="F657" s="219">
        <v>18</v>
      </c>
      <c r="G657" s="13">
        <v>3.0405405405405407E-2</v>
      </c>
    </row>
    <row r="658" spans="1:7">
      <c r="A658" s="219" t="s">
        <v>1547</v>
      </c>
      <c r="B658" s="219" t="s">
        <v>1548</v>
      </c>
      <c r="C658" s="210" t="s">
        <v>256</v>
      </c>
      <c r="D658" s="100"/>
      <c r="E658" s="219">
        <v>3582</v>
      </c>
      <c r="F658" s="219">
        <v>149</v>
      </c>
      <c r="G658" s="13">
        <v>4.1596873255164715E-2</v>
      </c>
    </row>
    <row r="659" spans="1:7">
      <c r="A659" s="219" t="s">
        <v>1549</v>
      </c>
      <c r="B659" s="219" t="s">
        <v>1550</v>
      </c>
      <c r="C659" s="210" t="s">
        <v>27</v>
      </c>
      <c r="D659" s="100"/>
      <c r="E659" s="219">
        <v>2402</v>
      </c>
      <c r="F659" s="219">
        <v>64</v>
      </c>
      <c r="G659" s="13">
        <v>2.6644462947543714E-2</v>
      </c>
    </row>
    <row r="660" spans="1:7">
      <c r="A660" s="219" t="s">
        <v>1551</v>
      </c>
      <c r="B660" s="219" t="s">
        <v>1552</v>
      </c>
      <c r="C660" s="210" t="s">
        <v>27</v>
      </c>
      <c r="D660" s="100"/>
      <c r="E660" s="219">
        <v>498</v>
      </c>
      <c r="F660" s="219">
        <v>9</v>
      </c>
      <c r="G660" s="13">
        <v>1.8072289156626505E-2</v>
      </c>
    </row>
    <row r="661" spans="1:7">
      <c r="A661" s="219" t="s">
        <v>1553</v>
      </c>
      <c r="B661" s="219" t="s">
        <v>1554</v>
      </c>
      <c r="C661" s="210" t="s">
        <v>27</v>
      </c>
      <c r="D661" s="100"/>
      <c r="E661" s="219">
        <v>1782</v>
      </c>
      <c r="F661" s="219">
        <v>50</v>
      </c>
      <c r="G661" s="13">
        <v>2.8058361391694726E-2</v>
      </c>
    </row>
    <row r="662" spans="1:7">
      <c r="A662" s="219" t="s">
        <v>1555</v>
      </c>
      <c r="B662" s="219" t="s">
        <v>1556</v>
      </c>
      <c r="C662" s="210" t="s">
        <v>27</v>
      </c>
      <c r="D662" s="100"/>
      <c r="E662" s="12">
        <v>19198</v>
      </c>
      <c r="F662" s="219">
        <v>544</v>
      </c>
      <c r="G662" s="13">
        <v>2.8336285029690593E-2</v>
      </c>
    </row>
    <row r="663" spans="1:7">
      <c r="A663" s="219" t="s">
        <v>1557</v>
      </c>
      <c r="B663" s="219" t="s">
        <v>1558</v>
      </c>
      <c r="C663" s="210" t="s">
        <v>27</v>
      </c>
      <c r="D663" s="100"/>
      <c r="E663" s="12">
        <v>17296</v>
      </c>
      <c r="F663" s="219">
        <v>487</v>
      </c>
      <c r="G663" s="13">
        <v>2.8156799259944496E-2</v>
      </c>
    </row>
    <row r="664" spans="1:7">
      <c r="A664" s="219" t="s">
        <v>1559</v>
      </c>
      <c r="B664" s="219" t="s">
        <v>1560</v>
      </c>
      <c r="C664" s="210" t="s">
        <v>27</v>
      </c>
      <c r="D664" s="100"/>
      <c r="E664" s="219">
        <v>1798</v>
      </c>
      <c r="F664" s="219">
        <v>51</v>
      </c>
      <c r="G664" s="13">
        <v>2.8364849833147941E-2</v>
      </c>
    </row>
    <row r="665" spans="1:7">
      <c r="A665" s="219" t="s">
        <v>1561</v>
      </c>
      <c r="B665" s="219" t="s">
        <v>1562</v>
      </c>
      <c r="C665" s="210" t="s">
        <v>27</v>
      </c>
      <c r="D665" s="100"/>
      <c r="E665" s="219">
        <v>4999</v>
      </c>
      <c r="F665" s="219">
        <v>152</v>
      </c>
      <c r="G665" s="13">
        <v>3.0406081216243247E-2</v>
      </c>
    </row>
    <row r="666" spans="1:7">
      <c r="A666" s="219" t="s">
        <v>1563</v>
      </c>
      <c r="B666" s="219" t="s">
        <v>1564</v>
      </c>
      <c r="C666" s="210" t="s">
        <v>27</v>
      </c>
      <c r="D666" s="100"/>
      <c r="E666" s="12">
        <v>78344</v>
      </c>
      <c r="F666" s="219">
        <v>2641</v>
      </c>
      <c r="G666" s="13">
        <v>3.3710303277851524E-2</v>
      </c>
    </row>
    <row r="667" spans="1:7">
      <c r="A667" s="219" t="s">
        <v>1565</v>
      </c>
      <c r="B667" s="219" t="s">
        <v>1566</v>
      </c>
      <c r="C667" s="210" t="s">
        <v>27</v>
      </c>
      <c r="D667" s="100"/>
      <c r="E667" s="219">
        <v>767</v>
      </c>
      <c r="F667" s="219">
        <v>15</v>
      </c>
      <c r="G667" s="13">
        <v>1.955671447196871E-2</v>
      </c>
    </row>
    <row r="668" spans="1:7">
      <c r="A668" s="219" t="s">
        <v>1567</v>
      </c>
      <c r="B668" s="219" t="s">
        <v>1568</v>
      </c>
      <c r="C668" s="210" t="s">
        <v>27</v>
      </c>
      <c r="D668" s="100"/>
      <c r="E668" s="219">
        <v>1706</v>
      </c>
      <c r="F668" s="219">
        <v>51</v>
      </c>
      <c r="G668" s="13">
        <v>2.9894490035169988E-2</v>
      </c>
    </row>
    <row r="669" spans="1:7">
      <c r="A669" s="219" t="s">
        <v>1569</v>
      </c>
      <c r="B669" s="219" t="s">
        <v>1570</v>
      </c>
      <c r="C669" s="210" t="s">
        <v>27</v>
      </c>
      <c r="D669" s="100"/>
      <c r="E669" s="219">
        <v>1501</v>
      </c>
      <c r="F669" s="219">
        <v>42</v>
      </c>
      <c r="G669" s="13">
        <v>2.798134576948701E-2</v>
      </c>
    </row>
    <row r="670" spans="1:7">
      <c r="A670" s="219" t="s">
        <v>1571</v>
      </c>
      <c r="B670" s="219" t="s">
        <v>1572</v>
      </c>
      <c r="C670" s="210" t="s">
        <v>27</v>
      </c>
      <c r="D670" s="100"/>
      <c r="E670" s="12">
        <v>29623</v>
      </c>
      <c r="F670" s="219">
        <v>894</v>
      </c>
      <c r="G670" s="13">
        <v>3.017925260777099E-2</v>
      </c>
    </row>
    <row r="671" spans="1:7">
      <c r="A671" s="219" t="s">
        <v>1573</v>
      </c>
      <c r="B671" s="219" t="s">
        <v>1574</v>
      </c>
      <c r="C671" s="210" t="s">
        <v>256</v>
      </c>
      <c r="D671" s="100"/>
      <c r="E671" s="12">
        <v>44271</v>
      </c>
      <c r="F671" s="219">
        <v>1611</v>
      </c>
      <c r="G671" s="13">
        <v>3.6389510063020943E-2</v>
      </c>
    </row>
    <row r="672" spans="1:7">
      <c r="A672" s="219" t="s">
        <v>1575</v>
      </c>
      <c r="B672" s="219" t="s">
        <v>1576</v>
      </c>
      <c r="C672" s="210" t="s">
        <v>27</v>
      </c>
      <c r="D672" s="100"/>
      <c r="E672" s="12">
        <v>81098</v>
      </c>
      <c r="F672" s="219">
        <v>2406</v>
      </c>
      <c r="G672" s="13">
        <v>2.9667809317122495E-2</v>
      </c>
    </row>
    <row r="673" spans="1:7">
      <c r="A673" s="219" t="s">
        <v>1577</v>
      </c>
      <c r="B673" s="219" t="s">
        <v>1578</v>
      </c>
      <c r="C673" s="210" t="s">
        <v>256</v>
      </c>
      <c r="D673" s="100"/>
      <c r="E673" s="219">
        <v>2327</v>
      </c>
      <c r="F673" s="219">
        <v>90</v>
      </c>
      <c r="G673" s="13">
        <v>3.867640739149119E-2</v>
      </c>
    </row>
    <row r="674" spans="1:7">
      <c r="A674" s="219" t="s">
        <v>1579</v>
      </c>
      <c r="B674" s="219" t="s">
        <v>1580</v>
      </c>
      <c r="C674" s="210" t="s">
        <v>256</v>
      </c>
      <c r="D674" s="100"/>
      <c r="E674" s="219">
        <v>401</v>
      </c>
      <c r="F674" s="219">
        <v>14</v>
      </c>
      <c r="G674" s="13">
        <v>3.4912718204488775E-2</v>
      </c>
    </row>
    <row r="675" spans="1:7">
      <c r="A675" s="219" t="s">
        <v>1581</v>
      </c>
      <c r="B675" s="219" t="s">
        <v>1582</v>
      </c>
      <c r="C675" s="210" t="s">
        <v>256</v>
      </c>
      <c r="D675" s="100"/>
      <c r="E675" s="219">
        <v>1781</v>
      </c>
      <c r="F675" s="219">
        <v>71</v>
      </c>
      <c r="G675" s="13">
        <v>3.9865244244806287E-2</v>
      </c>
    </row>
    <row r="676" spans="1:7">
      <c r="A676" s="219" t="s">
        <v>1583</v>
      </c>
      <c r="B676" s="219" t="s">
        <v>1584</v>
      </c>
      <c r="C676" s="210" t="s">
        <v>256</v>
      </c>
      <c r="D676" s="100"/>
      <c r="E676" s="219">
        <v>738</v>
      </c>
      <c r="F676" s="219">
        <v>35</v>
      </c>
      <c r="G676" s="13">
        <v>4.7425474254742549E-2</v>
      </c>
    </row>
    <row r="677" spans="1:7">
      <c r="A677" s="219" t="s">
        <v>1585</v>
      </c>
      <c r="B677" s="219" t="s">
        <v>1586</v>
      </c>
      <c r="C677" s="210" t="s">
        <v>27</v>
      </c>
      <c r="D677" s="100"/>
      <c r="E677" s="219">
        <v>1000</v>
      </c>
      <c r="F677" s="219">
        <v>33</v>
      </c>
      <c r="G677" s="13">
        <v>3.3000000000000002E-2</v>
      </c>
    </row>
    <row r="678" spans="1:7">
      <c r="A678" s="219" t="s">
        <v>1587</v>
      </c>
      <c r="B678" s="219" t="s">
        <v>1588</v>
      </c>
      <c r="C678" s="210" t="s">
        <v>256</v>
      </c>
      <c r="D678" s="100"/>
      <c r="E678" s="219">
        <v>5506</v>
      </c>
      <c r="F678" s="219">
        <v>202</v>
      </c>
      <c r="G678" s="13">
        <v>3.6687250272430076E-2</v>
      </c>
    </row>
    <row r="679" spans="1:7">
      <c r="A679" s="219" t="s">
        <v>1589</v>
      </c>
      <c r="B679" s="219" t="s">
        <v>1590</v>
      </c>
      <c r="C679" s="210" t="s">
        <v>256</v>
      </c>
      <c r="D679" s="100"/>
      <c r="E679" s="219">
        <v>3963</v>
      </c>
      <c r="F679" s="219">
        <v>143</v>
      </c>
      <c r="G679" s="13">
        <v>3.6083774917991418E-2</v>
      </c>
    </row>
    <row r="680" spans="1:7">
      <c r="A680" s="219" t="s">
        <v>1591</v>
      </c>
      <c r="B680" s="219" t="s">
        <v>1592</v>
      </c>
      <c r="C680" s="210" t="s">
        <v>256</v>
      </c>
      <c r="D680" s="100"/>
      <c r="E680" s="219">
        <v>79</v>
      </c>
      <c r="F680" s="219">
        <v>4</v>
      </c>
      <c r="G680" s="13">
        <v>5.0632911392405063E-2</v>
      </c>
    </row>
    <row r="681" spans="1:7">
      <c r="A681" s="219" t="s">
        <v>1593</v>
      </c>
      <c r="B681" s="219" t="s">
        <v>1594</v>
      </c>
      <c r="C681" s="210" t="s">
        <v>256</v>
      </c>
      <c r="D681" s="100"/>
      <c r="E681" s="219">
        <v>1330</v>
      </c>
      <c r="F681" s="219">
        <v>48</v>
      </c>
      <c r="G681" s="13">
        <v>3.6090225563909777E-2</v>
      </c>
    </row>
    <row r="682" spans="1:7">
      <c r="A682" s="219" t="s">
        <v>1595</v>
      </c>
      <c r="B682" s="219" t="s">
        <v>1596</v>
      </c>
      <c r="C682" s="210" t="s">
        <v>27</v>
      </c>
      <c r="D682" s="100"/>
      <c r="E682" s="12">
        <v>73102</v>
      </c>
      <c r="F682" s="219">
        <v>2108</v>
      </c>
      <c r="G682" s="13">
        <v>2.883642034417663E-2</v>
      </c>
    </row>
    <row r="683" spans="1:7">
      <c r="A683" s="219" t="s">
        <v>1597</v>
      </c>
      <c r="B683" s="219" t="s">
        <v>1598</v>
      </c>
      <c r="C683" s="210" t="s">
        <v>27</v>
      </c>
      <c r="D683" s="100"/>
      <c r="E683" s="219">
        <v>4090</v>
      </c>
      <c r="F683" s="219">
        <v>81</v>
      </c>
      <c r="G683" s="13">
        <v>1.9804400977995108E-2</v>
      </c>
    </row>
    <row r="684" spans="1:7">
      <c r="A684" s="219" t="s">
        <v>1599</v>
      </c>
      <c r="B684" s="219" t="s">
        <v>1600</v>
      </c>
      <c r="C684" s="210" t="s">
        <v>27</v>
      </c>
      <c r="D684" s="100"/>
      <c r="E684" s="219">
        <v>5199</v>
      </c>
      <c r="F684" s="219">
        <v>125</v>
      </c>
      <c r="G684" s="13">
        <v>2.4043085208693981E-2</v>
      </c>
    </row>
    <row r="685" spans="1:7">
      <c r="A685" s="219" t="s">
        <v>1601</v>
      </c>
      <c r="B685" s="219" t="s">
        <v>1602</v>
      </c>
      <c r="C685" s="210" t="s">
        <v>27</v>
      </c>
      <c r="D685" s="100"/>
      <c r="E685" s="12">
        <v>5037</v>
      </c>
      <c r="F685" s="219">
        <v>147</v>
      </c>
      <c r="G685" s="13">
        <v>2.9184038117927337E-2</v>
      </c>
    </row>
    <row r="686" spans="1:7">
      <c r="A686" s="219" t="s">
        <v>1603</v>
      </c>
      <c r="B686" s="219" t="s">
        <v>1604</v>
      </c>
      <c r="C686" s="210" t="s">
        <v>27</v>
      </c>
      <c r="D686" s="100"/>
      <c r="E686" s="12">
        <v>3679</v>
      </c>
      <c r="F686" s="219">
        <v>119</v>
      </c>
      <c r="G686" s="13">
        <v>3.2345746126664854E-2</v>
      </c>
    </row>
    <row r="687" spans="1:7">
      <c r="A687" s="219" t="s">
        <v>1605</v>
      </c>
      <c r="B687" s="219" t="s">
        <v>1606</v>
      </c>
      <c r="C687" s="210" t="s">
        <v>27</v>
      </c>
      <c r="D687" s="100"/>
      <c r="E687" s="219">
        <v>1358</v>
      </c>
      <c r="F687" s="219">
        <v>28</v>
      </c>
      <c r="G687" s="13">
        <v>2.0618556701030927E-2</v>
      </c>
    </row>
    <row r="688" spans="1:7">
      <c r="A688" s="219" t="s">
        <v>1607</v>
      </c>
      <c r="B688" s="219" t="s">
        <v>1608</v>
      </c>
      <c r="C688" s="210" t="s">
        <v>27</v>
      </c>
      <c r="D688" s="100"/>
      <c r="E688" s="12">
        <v>58553</v>
      </c>
      <c r="F688" s="219">
        <v>1750</v>
      </c>
      <c r="G688" s="13">
        <v>2.9887452393557973E-2</v>
      </c>
    </row>
    <row r="689" spans="1:7">
      <c r="A689" s="219" t="s">
        <v>1609</v>
      </c>
      <c r="B689" s="219" t="s">
        <v>1610</v>
      </c>
      <c r="C689" s="210" t="s">
        <v>27</v>
      </c>
      <c r="D689" s="100"/>
      <c r="E689" s="12">
        <v>34446</v>
      </c>
      <c r="F689" s="219">
        <v>1062</v>
      </c>
      <c r="G689" s="13">
        <v>3.0830865702839227E-2</v>
      </c>
    </row>
    <row r="690" spans="1:7">
      <c r="A690" s="219" t="s">
        <v>1611</v>
      </c>
      <c r="B690" s="219" t="s">
        <v>1612</v>
      </c>
      <c r="C690" s="210" t="s">
        <v>27</v>
      </c>
      <c r="D690" s="100"/>
      <c r="E690" s="219">
        <v>187</v>
      </c>
      <c r="F690" s="219">
        <v>4</v>
      </c>
      <c r="G690" s="13">
        <v>2.1390374331550801E-2</v>
      </c>
    </row>
    <row r="691" spans="1:7">
      <c r="A691" s="219" t="s">
        <v>1613</v>
      </c>
      <c r="B691" s="219" t="s">
        <v>1614</v>
      </c>
      <c r="C691" s="210" t="s">
        <v>256</v>
      </c>
      <c r="D691" s="100"/>
      <c r="E691" s="219">
        <v>746</v>
      </c>
      <c r="F691" s="219">
        <v>26</v>
      </c>
      <c r="G691" s="13">
        <v>3.4852546916890083E-2</v>
      </c>
    </row>
    <row r="692" spans="1:7">
      <c r="A692" s="219" t="s">
        <v>1615</v>
      </c>
      <c r="B692" s="219" t="s">
        <v>1616</v>
      </c>
      <c r="C692" s="210" t="s">
        <v>27</v>
      </c>
      <c r="D692" s="100"/>
      <c r="E692" s="12">
        <v>22925</v>
      </c>
      <c r="F692" s="219">
        <v>646</v>
      </c>
      <c r="G692" s="13">
        <v>2.8178844056706651E-2</v>
      </c>
    </row>
    <row r="693" spans="1:7">
      <c r="A693" s="219" t="s">
        <v>1617</v>
      </c>
      <c r="B693" s="219" t="s">
        <v>1618</v>
      </c>
      <c r="C693" s="210" t="s">
        <v>256</v>
      </c>
      <c r="D693" s="100"/>
      <c r="E693" s="219">
        <v>159</v>
      </c>
      <c r="F693" s="219">
        <v>6</v>
      </c>
      <c r="G693" s="13">
        <v>3.7735849056603772E-2</v>
      </c>
    </row>
    <row r="694" spans="1:7">
      <c r="A694" s="219" t="s">
        <v>1619</v>
      </c>
      <c r="B694" s="219" t="s">
        <v>1620</v>
      </c>
      <c r="C694" s="210" t="s">
        <v>256</v>
      </c>
      <c r="D694" s="100"/>
      <c r="E694" s="12">
        <v>40184</v>
      </c>
      <c r="F694" s="219">
        <v>2503</v>
      </c>
      <c r="G694" s="13">
        <v>6.2288473024089193E-2</v>
      </c>
    </row>
    <row r="695" spans="1:7">
      <c r="A695" s="219" t="s">
        <v>1621</v>
      </c>
      <c r="B695" s="219" t="s">
        <v>1622</v>
      </c>
      <c r="C695" s="210" t="s">
        <v>256</v>
      </c>
      <c r="D695" s="100"/>
      <c r="E695" s="12">
        <v>31820</v>
      </c>
      <c r="F695" s="219">
        <v>2205</v>
      </c>
      <c r="G695" s="13">
        <v>6.9296040226272781E-2</v>
      </c>
    </row>
    <row r="696" spans="1:7">
      <c r="A696" s="219" t="s">
        <v>1623</v>
      </c>
      <c r="B696" s="219" t="s">
        <v>1624</v>
      </c>
      <c r="C696" s="210" t="s">
        <v>256</v>
      </c>
      <c r="D696" s="100"/>
      <c r="E696" s="12">
        <v>31503</v>
      </c>
      <c r="F696" s="219">
        <v>2186</v>
      </c>
      <c r="G696" s="13">
        <v>6.9390216804748758E-2</v>
      </c>
    </row>
    <row r="697" spans="1:7">
      <c r="A697" s="219" t="s">
        <v>1625</v>
      </c>
      <c r="B697" s="219" t="s">
        <v>1626</v>
      </c>
      <c r="C697" s="210" t="s">
        <v>256</v>
      </c>
      <c r="D697" s="100"/>
      <c r="E697" s="219">
        <v>2674</v>
      </c>
      <c r="F697" s="219">
        <v>174</v>
      </c>
      <c r="G697" s="13">
        <v>6.5071054599850409E-2</v>
      </c>
    </row>
    <row r="698" spans="1:7">
      <c r="A698" s="219" t="s">
        <v>1627</v>
      </c>
      <c r="B698" s="219" t="s">
        <v>1628</v>
      </c>
      <c r="C698" s="210" t="s">
        <v>256</v>
      </c>
      <c r="D698" s="100"/>
      <c r="E698" s="219">
        <v>920</v>
      </c>
      <c r="F698" s="219">
        <v>57</v>
      </c>
      <c r="G698" s="13">
        <v>6.1956521739130438E-2</v>
      </c>
    </row>
    <row r="699" spans="1:7">
      <c r="A699" s="219" t="s">
        <v>1629</v>
      </c>
      <c r="B699" s="219" t="s">
        <v>1630</v>
      </c>
      <c r="C699" s="210" t="s">
        <v>256</v>
      </c>
      <c r="D699" s="100"/>
      <c r="E699" s="219">
        <v>4296</v>
      </c>
      <c r="F699" s="219">
        <v>329</v>
      </c>
      <c r="G699" s="13">
        <v>7.6582867783985098E-2</v>
      </c>
    </row>
    <row r="700" spans="1:7">
      <c r="A700" s="219" t="s">
        <v>1631</v>
      </c>
      <c r="B700" s="219" t="s">
        <v>1632</v>
      </c>
      <c r="C700" s="210" t="s">
        <v>256</v>
      </c>
      <c r="D700" s="100"/>
      <c r="E700" s="12">
        <v>22706</v>
      </c>
      <c r="F700" s="219">
        <v>1551</v>
      </c>
      <c r="G700" s="13">
        <v>6.8307936228309704E-2</v>
      </c>
    </row>
    <row r="701" spans="1:7">
      <c r="A701" s="219" t="s">
        <v>1633</v>
      </c>
      <c r="B701" s="219" t="s">
        <v>1634</v>
      </c>
      <c r="C701" s="210" t="s">
        <v>256</v>
      </c>
      <c r="D701" s="100"/>
      <c r="E701" s="219">
        <v>314</v>
      </c>
      <c r="F701" s="219">
        <v>19</v>
      </c>
      <c r="G701" s="13">
        <v>6.0509554140127389E-2</v>
      </c>
    </row>
    <row r="702" spans="1:7">
      <c r="A702" s="219" t="s">
        <v>1635</v>
      </c>
      <c r="B702" s="219" t="s">
        <v>1636</v>
      </c>
      <c r="C702" s="210" t="s">
        <v>27</v>
      </c>
      <c r="D702" s="100"/>
      <c r="E702" s="219">
        <v>2902</v>
      </c>
      <c r="F702" s="219">
        <v>84</v>
      </c>
      <c r="G702" s="13">
        <v>2.8945554789800137E-2</v>
      </c>
    </row>
    <row r="703" spans="1:7">
      <c r="A703" s="219" t="s">
        <v>1637</v>
      </c>
      <c r="B703" s="219" t="s">
        <v>1638</v>
      </c>
      <c r="C703" s="210" t="s">
        <v>256</v>
      </c>
      <c r="D703" s="100"/>
      <c r="E703" s="219">
        <v>355</v>
      </c>
      <c r="F703" s="219">
        <v>14</v>
      </c>
      <c r="G703" s="13">
        <v>3.9436619718309862E-2</v>
      </c>
    </row>
    <row r="704" spans="1:7">
      <c r="A704" s="219" t="s">
        <v>1639</v>
      </c>
      <c r="B704" s="219" t="s">
        <v>1640</v>
      </c>
      <c r="C704" s="210" t="s">
        <v>27</v>
      </c>
      <c r="D704" s="100"/>
      <c r="E704" s="219">
        <v>2482</v>
      </c>
      <c r="F704" s="219">
        <v>67</v>
      </c>
      <c r="G704" s="13">
        <v>2.6994359387590653E-2</v>
      </c>
    </row>
    <row r="705" spans="1:7">
      <c r="A705" s="219" t="s">
        <v>1641</v>
      </c>
      <c r="B705" s="219" t="s">
        <v>1642</v>
      </c>
      <c r="C705" s="210" t="s">
        <v>256</v>
      </c>
      <c r="D705" s="100"/>
      <c r="E705" s="219">
        <v>2761</v>
      </c>
      <c r="F705" s="219">
        <v>96</v>
      </c>
      <c r="G705" s="13">
        <v>3.4770010865628392E-2</v>
      </c>
    </row>
    <row r="706" spans="1:7">
      <c r="A706" s="219" t="s">
        <v>1643</v>
      </c>
      <c r="B706" s="219" t="s">
        <v>1644</v>
      </c>
      <c r="C706" s="210" t="s">
        <v>256</v>
      </c>
      <c r="D706" s="100"/>
      <c r="E706" s="219">
        <v>981</v>
      </c>
      <c r="F706" s="219">
        <v>45</v>
      </c>
      <c r="G706" s="13">
        <v>4.5871559633027525E-2</v>
      </c>
    </row>
    <row r="707" spans="1:7">
      <c r="A707" s="219" t="s">
        <v>1645</v>
      </c>
      <c r="B707" s="219" t="s">
        <v>1646</v>
      </c>
      <c r="C707" s="210" t="s">
        <v>256</v>
      </c>
      <c r="D707" s="100"/>
      <c r="E707" s="219">
        <v>531</v>
      </c>
      <c r="F707" s="219">
        <v>22</v>
      </c>
      <c r="G707" s="13">
        <v>4.1431261770244823E-2</v>
      </c>
    </row>
    <row r="708" spans="1:7">
      <c r="A708" s="219" t="s">
        <v>1647</v>
      </c>
      <c r="B708" s="219" t="s">
        <v>1648</v>
      </c>
      <c r="C708" s="210" t="s">
        <v>256</v>
      </c>
      <c r="D708" s="100"/>
      <c r="E708" s="219">
        <v>375</v>
      </c>
      <c r="F708" s="219">
        <v>19</v>
      </c>
      <c r="G708" s="13">
        <v>5.0666666666666665E-2</v>
      </c>
    </row>
    <row r="709" spans="1:7">
      <c r="A709" s="219" t="s">
        <v>1649</v>
      </c>
      <c r="B709" s="219" t="s">
        <v>1650</v>
      </c>
      <c r="C709" s="210" t="s">
        <v>27</v>
      </c>
      <c r="D709" s="100"/>
      <c r="E709" s="219">
        <v>1722</v>
      </c>
      <c r="F709" s="219">
        <v>50</v>
      </c>
      <c r="G709" s="13">
        <v>2.9036004645760744E-2</v>
      </c>
    </row>
    <row r="710" spans="1:7">
      <c r="A710" s="219" t="s">
        <v>1651</v>
      </c>
      <c r="B710" s="219" t="s">
        <v>1652</v>
      </c>
      <c r="C710" s="210" t="s">
        <v>256</v>
      </c>
      <c r="D710" s="100"/>
      <c r="E710" s="219">
        <v>56</v>
      </c>
      <c r="F710" s="219">
        <v>2</v>
      </c>
      <c r="G710" s="13">
        <v>3.5714285714285712E-2</v>
      </c>
    </row>
    <row r="711" spans="1:7">
      <c r="A711" s="219" t="s">
        <v>1653</v>
      </c>
      <c r="B711" s="219" t="s">
        <v>1654</v>
      </c>
      <c r="C711" s="210" t="s">
        <v>27</v>
      </c>
      <c r="D711" s="100"/>
      <c r="E711" s="219">
        <v>1666</v>
      </c>
      <c r="F711" s="219">
        <v>48</v>
      </c>
      <c r="G711" s="13">
        <v>2.8811524609843937E-2</v>
      </c>
    </row>
    <row r="712" spans="1:7">
      <c r="A712" s="219" t="s">
        <v>1655</v>
      </c>
      <c r="B712" s="219" t="s">
        <v>1656</v>
      </c>
      <c r="C712" s="210" t="s">
        <v>256</v>
      </c>
      <c r="D712" s="100"/>
      <c r="E712" s="219">
        <v>2688</v>
      </c>
      <c r="F712" s="219">
        <v>118</v>
      </c>
      <c r="G712" s="13">
        <v>4.3898809523809521E-2</v>
      </c>
    </row>
    <row r="713" spans="1:7">
      <c r="A713" s="219" t="s">
        <v>1657</v>
      </c>
      <c r="B713" s="219" t="s">
        <v>1658</v>
      </c>
      <c r="C713" s="210" t="s">
        <v>27</v>
      </c>
      <c r="D713" s="100"/>
      <c r="E713" s="219">
        <v>66</v>
      </c>
      <c r="F713" s="219">
        <v>2</v>
      </c>
      <c r="G713" s="13">
        <v>3.0303030303030304E-2</v>
      </c>
    </row>
    <row r="714" spans="1:7">
      <c r="A714" s="219" t="s">
        <v>1659</v>
      </c>
      <c r="B714" s="219" t="s">
        <v>1660</v>
      </c>
      <c r="C714" s="210" t="s">
        <v>256</v>
      </c>
      <c r="D714" s="100"/>
      <c r="E714" s="219">
        <v>627</v>
      </c>
      <c r="F714" s="219">
        <v>33</v>
      </c>
      <c r="G714" s="13">
        <v>5.2631578947368418E-2</v>
      </c>
    </row>
    <row r="715" spans="1:7">
      <c r="A715" s="219" t="s">
        <v>1661</v>
      </c>
      <c r="B715" s="219" t="s">
        <v>1662</v>
      </c>
      <c r="C715" s="210" t="s">
        <v>256</v>
      </c>
      <c r="D715" s="100"/>
      <c r="E715" s="219">
        <v>1981</v>
      </c>
      <c r="F715" s="219">
        <v>83</v>
      </c>
      <c r="G715" s="13">
        <v>4.1898031297324584E-2</v>
      </c>
    </row>
    <row r="716" spans="1:7">
      <c r="A716" s="219" t="s">
        <v>1663</v>
      </c>
      <c r="B716" s="219" t="s">
        <v>1664</v>
      </c>
      <c r="C716" s="210" t="s">
        <v>256</v>
      </c>
      <c r="D716" s="100"/>
      <c r="E716" s="219">
        <v>1286</v>
      </c>
      <c r="F716" s="219">
        <v>55</v>
      </c>
      <c r="G716" s="13">
        <v>4.2768273716951785E-2</v>
      </c>
    </row>
    <row r="717" spans="1:7">
      <c r="A717" s="219" t="s">
        <v>1665</v>
      </c>
      <c r="B717" s="219" t="s">
        <v>1666</v>
      </c>
      <c r="C717" s="210" t="s">
        <v>256</v>
      </c>
      <c r="D717" s="100"/>
      <c r="E717" s="219">
        <v>596</v>
      </c>
      <c r="F717" s="219">
        <v>23</v>
      </c>
      <c r="G717" s="13">
        <v>3.8590604026845637E-2</v>
      </c>
    </row>
    <row r="718" spans="1:7">
      <c r="A718" s="219" t="s">
        <v>1667</v>
      </c>
      <c r="B718" s="219" t="s">
        <v>1668</v>
      </c>
      <c r="C718" s="210" t="s">
        <v>256</v>
      </c>
      <c r="D718" s="100"/>
      <c r="E718" s="12">
        <v>26346</v>
      </c>
      <c r="F718" s="219">
        <v>1144</v>
      </c>
      <c r="G718" s="13">
        <v>4.342215137022698E-2</v>
      </c>
    </row>
    <row r="719" spans="1:7">
      <c r="A719" s="219" t="s">
        <v>1669</v>
      </c>
      <c r="B719" s="219" t="s">
        <v>1670</v>
      </c>
      <c r="C719" s="210" t="s">
        <v>256</v>
      </c>
      <c r="D719" s="100"/>
      <c r="E719" s="219">
        <v>2222</v>
      </c>
      <c r="F719" s="219">
        <v>90</v>
      </c>
      <c r="G719" s="13">
        <v>4.0504050405040501E-2</v>
      </c>
    </row>
    <row r="720" spans="1:7">
      <c r="A720" s="219" t="s">
        <v>1671</v>
      </c>
      <c r="B720" s="219" t="s">
        <v>1672</v>
      </c>
      <c r="C720" s="210" t="s">
        <v>256</v>
      </c>
      <c r="D720" s="100"/>
      <c r="E720" s="219">
        <v>1113</v>
      </c>
      <c r="F720" s="219">
        <v>49</v>
      </c>
      <c r="G720" s="13">
        <v>4.40251572327044E-2</v>
      </c>
    </row>
    <row r="721" spans="1:7">
      <c r="A721" s="219" t="s">
        <v>1673</v>
      </c>
      <c r="B721" s="219" t="s">
        <v>1674</v>
      </c>
      <c r="C721" s="210" t="s">
        <v>256</v>
      </c>
      <c r="D721" s="100"/>
      <c r="E721" s="219">
        <v>1082</v>
      </c>
      <c r="F721" s="219">
        <v>41</v>
      </c>
      <c r="G721" s="13">
        <v>3.789279112754159E-2</v>
      </c>
    </row>
    <row r="722" spans="1:7">
      <c r="A722" s="219" t="s">
        <v>1675</v>
      </c>
      <c r="B722" s="219" t="s">
        <v>1676</v>
      </c>
      <c r="C722" s="210" t="s">
        <v>256</v>
      </c>
      <c r="D722" s="100"/>
      <c r="E722" s="12">
        <v>11835</v>
      </c>
      <c r="F722" s="219">
        <v>502</v>
      </c>
      <c r="G722" s="13">
        <v>4.2416561047739755E-2</v>
      </c>
    </row>
    <row r="723" spans="1:7">
      <c r="A723" s="219" t="s">
        <v>1677</v>
      </c>
      <c r="B723" s="219" t="s">
        <v>1678</v>
      </c>
      <c r="C723" s="210" t="s">
        <v>256</v>
      </c>
      <c r="D723" s="100"/>
      <c r="E723" s="219">
        <v>2153</v>
      </c>
      <c r="F723" s="219">
        <v>92</v>
      </c>
      <c r="G723" s="13">
        <v>4.2731072921504874E-2</v>
      </c>
    </row>
    <row r="724" spans="1:7">
      <c r="A724" s="219" t="s">
        <v>1679</v>
      </c>
      <c r="B724" s="219" t="s">
        <v>1680</v>
      </c>
      <c r="C724" s="210" t="s">
        <v>256</v>
      </c>
      <c r="D724" s="100"/>
      <c r="E724" s="12">
        <v>9511</v>
      </c>
      <c r="F724" s="219">
        <v>400</v>
      </c>
      <c r="G724" s="13">
        <v>4.2056566081379455E-2</v>
      </c>
    </row>
    <row r="725" spans="1:7">
      <c r="A725" s="219" t="s">
        <v>1681</v>
      </c>
      <c r="B725" s="219" t="s">
        <v>1682</v>
      </c>
      <c r="C725" s="210" t="s">
        <v>256</v>
      </c>
      <c r="D725" s="100"/>
      <c r="E725" s="12">
        <v>11517</v>
      </c>
      <c r="F725" s="219">
        <v>504</v>
      </c>
      <c r="G725" s="13">
        <v>4.3761396196926282E-2</v>
      </c>
    </row>
    <row r="726" spans="1:7">
      <c r="A726" s="219" t="s">
        <v>1683</v>
      </c>
      <c r="B726" s="219" t="s">
        <v>1684</v>
      </c>
      <c r="C726" s="210" t="s">
        <v>27</v>
      </c>
      <c r="D726" s="100"/>
      <c r="E726" s="219">
        <v>4151</v>
      </c>
      <c r="F726" s="219">
        <v>118</v>
      </c>
      <c r="G726" s="13">
        <v>2.842688508793062E-2</v>
      </c>
    </row>
    <row r="727" spans="1:7">
      <c r="A727" s="219" t="s">
        <v>1685</v>
      </c>
      <c r="B727" s="219" t="s">
        <v>1686</v>
      </c>
      <c r="C727" s="210" t="s">
        <v>256</v>
      </c>
      <c r="D727" s="100"/>
      <c r="E727" s="12">
        <v>7310</v>
      </c>
      <c r="F727" s="219">
        <v>384</v>
      </c>
      <c r="G727" s="13">
        <v>5.2530779753761969E-2</v>
      </c>
    </row>
    <row r="728" spans="1:7">
      <c r="A728" s="219" t="s">
        <v>1687</v>
      </c>
      <c r="B728" s="219" t="s">
        <v>1688</v>
      </c>
      <c r="C728" s="210" t="s">
        <v>256</v>
      </c>
      <c r="D728" s="100"/>
      <c r="E728" s="12">
        <v>59073</v>
      </c>
      <c r="F728" s="219">
        <v>2281</v>
      </c>
      <c r="G728" s="13">
        <v>3.8613241243884683E-2</v>
      </c>
    </row>
    <row r="729" spans="1:7">
      <c r="A729" s="219" t="s">
        <v>1689</v>
      </c>
      <c r="B729" s="219" t="s">
        <v>1690</v>
      </c>
      <c r="C729" s="210" t="s">
        <v>256</v>
      </c>
      <c r="D729" s="100"/>
      <c r="E729" s="12">
        <v>4569</v>
      </c>
      <c r="F729" s="219">
        <v>160</v>
      </c>
      <c r="G729" s="13">
        <v>3.5018603633180129E-2</v>
      </c>
    </row>
    <row r="730" spans="1:7">
      <c r="A730" s="219" t="s">
        <v>1691</v>
      </c>
      <c r="B730" s="219" t="s">
        <v>1692</v>
      </c>
      <c r="C730" s="210" t="s">
        <v>256</v>
      </c>
      <c r="D730" s="100"/>
      <c r="E730" s="219">
        <v>3018</v>
      </c>
      <c r="F730" s="219">
        <v>116</v>
      </c>
      <c r="G730" s="13">
        <v>3.8436050364479786E-2</v>
      </c>
    </row>
    <row r="731" spans="1:7">
      <c r="A731" s="219" t="s">
        <v>1693</v>
      </c>
      <c r="B731" s="219" t="s">
        <v>1694</v>
      </c>
      <c r="C731" s="210" t="s">
        <v>27</v>
      </c>
      <c r="D731" s="100"/>
      <c r="E731" s="219">
        <v>1549</v>
      </c>
      <c r="F731" s="219">
        <v>43</v>
      </c>
      <c r="G731" s="13">
        <v>2.7759845061329891E-2</v>
      </c>
    </row>
    <row r="732" spans="1:7">
      <c r="A732" s="219" t="s">
        <v>1695</v>
      </c>
      <c r="B732" s="219" t="s">
        <v>1696</v>
      </c>
      <c r="C732" s="210" t="s">
        <v>27</v>
      </c>
      <c r="D732" s="100"/>
      <c r="E732" s="219">
        <v>896</v>
      </c>
      <c r="F732" s="219">
        <v>24</v>
      </c>
      <c r="G732" s="13">
        <v>2.6785714285714284E-2</v>
      </c>
    </row>
    <row r="733" spans="1:7">
      <c r="A733" s="219" t="s">
        <v>1697</v>
      </c>
      <c r="B733" s="219" t="s">
        <v>1698</v>
      </c>
      <c r="C733" s="210" t="s">
        <v>27</v>
      </c>
      <c r="D733" s="100"/>
      <c r="E733" s="219">
        <v>87</v>
      </c>
      <c r="F733" s="219">
        <v>2</v>
      </c>
      <c r="G733" s="13">
        <v>2.2988505747126436E-2</v>
      </c>
    </row>
    <row r="734" spans="1:7">
      <c r="A734" s="219" t="s">
        <v>1699</v>
      </c>
      <c r="B734" s="219" t="s">
        <v>1700</v>
      </c>
      <c r="C734" s="210" t="s">
        <v>245</v>
      </c>
      <c r="D734" s="100"/>
      <c r="E734" s="219">
        <v>250</v>
      </c>
      <c r="F734" s="219">
        <v>4</v>
      </c>
      <c r="G734" s="13">
        <v>1.6E-2</v>
      </c>
    </row>
    <row r="735" spans="1:7">
      <c r="A735" s="219" t="s">
        <v>1701</v>
      </c>
      <c r="B735" s="219" t="s">
        <v>1702</v>
      </c>
      <c r="C735" s="210" t="s">
        <v>27</v>
      </c>
      <c r="D735" s="100"/>
      <c r="E735" s="219">
        <v>530</v>
      </c>
      <c r="F735" s="219">
        <v>17</v>
      </c>
      <c r="G735" s="13">
        <v>3.2075471698113207E-2</v>
      </c>
    </row>
    <row r="736" spans="1:7">
      <c r="A736" s="219" t="s">
        <v>1703</v>
      </c>
      <c r="B736" s="219" t="s">
        <v>1704</v>
      </c>
      <c r="C736" s="210" t="s">
        <v>256</v>
      </c>
      <c r="D736" s="100"/>
      <c r="E736" s="12">
        <v>7208</v>
      </c>
      <c r="F736" s="219">
        <v>288</v>
      </c>
      <c r="G736" s="13">
        <v>3.9955604883462822E-2</v>
      </c>
    </row>
    <row r="737" spans="1:7">
      <c r="A737" s="219" t="s">
        <v>1705</v>
      </c>
      <c r="B737" s="219" t="s">
        <v>1706</v>
      </c>
      <c r="C737" s="210" t="s">
        <v>256</v>
      </c>
      <c r="D737" s="100"/>
      <c r="E737" s="219">
        <v>1330</v>
      </c>
      <c r="F737" s="219">
        <v>55</v>
      </c>
      <c r="G737" s="13">
        <v>4.1353383458646614E-2</v>
      </c>
    </row>
    <row r="738" spans="1:7">
      <c r="A738" s="219" t="s">
        <v>1707</v>
      </c>
      <c r="B738" s="219" t="s">
        <v>1708</v>
      </c>
      <c r="C738" s="210" t="s">
        <v>27</v>
      </c>
      <c r="D738" s="100"/>
      <c r="E738" s="219">
        <v>836</v>
      </c>
      <c r="F738" s="219">
        <v>23</v>
      </c>
      <c r="G738" s="13">
        <v>2.751196172248804E-2</v>
      </c>
    </row>
    <row r="739" spans="1:7">
      <c r="A739" s="219" t="s">
        <v>1709</v>
      </c>
      <c r="B739" s="219" t="s">
        <v>1710</v>
      </c>
      <c r="C739" s="210" t="s">
        <v>27</v>
      </c>
      <c r="D739" s="100"/>
      <c r="E739" s="219">
        <v>951</v>
      </c>
      <c r="F739" s="219">
        <v>21</v>
      </c>
      <c r="G739" s="13">
        <v>2.2082018927444796E-2</v>
      </c>
    </row>
    <row r="740" spans="1:7">
      <c r="A740" s="219" t="s">
        <v>1711</v>
      </c>
      <c r="B740" s="219" t="s">
        <v>1712</v>
      </c>
      <c r="C740" s="210" t="s">
        <v>256</v>
      </c>
      <c r="D740" s="100"/>
      <c r="E740" s="219">
        <v>3903</v>
      </c>
      <c r="F740" s="219">
        <v>180</v>
      </c>
      <c r="G740" s="13">
        <v>4.6118370484242888E-2</v>
      </c>
    </row>
    <row r="741" spans="1:7">
      <c r="A741" s="219" t="s">
        <v>1713</v>
      </c>
      <c r="B741" s="219" t="s">
        <v>1714</v>
      </c>
      <c r="C741" s="210" t="s">
        <v>27</v>
      </c>
      <c r="D741" s="100"/>
      <c r="E741" s="219">
        <v>3830</v>
      </c>
      <c r="F741" s="219">
        <v>127</v>
      </c>
      <c r="G741" s="13">
        <v>3.3159268929503917E-2</v>
      </c>
    </row>
    <row r="742" spans="1:7">
      <c r="A742" s="219" t="s">
        <v>1715</v>
      </c>
      <c r="B742" s="219" t="s">
        <v>1716</v>
      </c>
      <c r="C742" s="210" t="s">
        <v>27</v>
      </c>
      <c r="D742" s="100"/>
      <c r="E742" s="219">
        <v>2862</v>
      </c>
      <c r="F742" s="219">
        <v>85</v>
      </c>
      <c r="G742" s="13">
        <v>2.9699510831586302E-2</v>
      </c>
    </row>
    <row r="743" spans="1:7">
      <c r="A743" s="219" t="s">
        <v>1717</v>
      </c>
      <c r="B743" s="219" t="s">
        <v>1718</v>
      </c>
      <c r="C743" s="210" t="s">
        <v>256</v>
      </c>
      <c r="D743" s="100"/>
      <c r="E743" s="219">
        <v>330</v>
      </c>
      <c r="F743" s="219">
        <v>18</v>
      </c>
      <c r="G743" s="13">
        <v>5.4545454545454543E-2</v>
      </c>
    </row>
    <row r="744" spans="1:7">
      <c r="A744" s="219" t="s">
        <v>1719</v>
      </c>
      <c r="B744" s="219" t="s">
        <v>1720</v>
      </c>
      <c r="C744" s="210" t="s">
        <v>256</v>
      </c>
      <c r="D744" s="100"/>
      <c r="E744" s="219">
        <v>464</v>
      </c>
      <c r="F744" s="219">
        <v>18</v>
      </c>
      <c r="G744" s="13">
        <v>3.8793103448275863E-2</v>
      </c>
    </row>
    <row r="745" spans="1:7">
      <c r="A745" s="219" t="s">
        <v>1721</v>
      </c>
      <c r="B745" s="219" t="s">
        <v>1722</v>
      </c>
      <c r="C745" s="210" t="s">
        <v>256</v>
      </c>
      <c r="D745" s="100"/>
      <c r="E745" s="12">
        <v>42462</v>
      </c>
      <c r="F745" s="219">
        <v>1680</v>
      </c>
      <c r="G745" s="13">
        <v>3.9564787339268048E-2</v>
      </c>
    </row>
    <row r="746" spans="1:7">
      <c r="A746" s="219" t="s">
        <v>1723</v>
      </c>
      <c r="B746" s="219" t="s">
        <v>1724</v>
      </c>
      <c r="C746" s="210" t="s">
        <v>256</v>
      </c>
      <c r="D746" s="100"/>
      <c r="E746" s="12">
        <v>15048</v>
      </c>
      <c r="F746" s="219">
        <v>542</v>
      </c>
      <c r="G746" s="13">
        <v>3.6018075491759699E-2</v>
      </c>
    </row>
    <row r="747" spans="1:7">
      <c r="A747" s="219" t="s">
        <v>1725</v>
      </c>
      <c r="B747" s="219" t="s">
        <v>1726</v>
      </c>
      <c r="C747" s="210" t="s">
        <v>27</v>
      </c>
      <c r="D747" s="100"/>
      <c r="E747" s="219">
        <v>2328</v>
      </c>
      <c r="F747" s="219">
        <v>76</v>
      </c>
      <c r="G747" s="13">
        <v>3.2646048109965638E-2</v>
      </c>
    </row>
    <row r="748" spans="1:7">
      <c r="A748" s="219" t="s">
        <v>1727</v>
      </c>
      <c r="B748" s="219" t="s">
        <v>1728</v>
      </c>
      <c r="C748" s="210" t="s">
        <v>27</v>
      </c>
      <c r="D748" s="100"/>
      <c r="E748" s="219">
        <v>3640</v>
      </c>
      <c r="F748" s="219">
        <v>118</v>
      </c>
      <c r="G748" s="13">
        <v>3.241758241758242E-2</v>
      </c>
    </row>
    <row r="749" spans="1:7">
      <c r="A749" s="219" t="s">
        <v>1729</v>
      </c>
      <c r="B749" s="219" t="s">
        <v>1730</v>
      </c>
      <c r="C749" s="210" t="s">
        <v>245</v>
      </c>
      <c r="D749" s="100"/>
      <c r="E749" s="219">
        <v>673</v>
      </c>
      <c r="F749" s="219">
        <v>10</v>
      </c>
      <c r="G749" s="13">
        <v>1.4858841010401188E-2</v>
      </c>
    </row>
    <row r="750" spans="1:7">
      <c r="A750" s="219" t="s">
        <v>1731</v>
      </c>
      <c r="B750" s="219" t="s">
        <v>1732</v>
      </c>
      <c r="C750" s="210" t="s">
        <v>256</v>
      </c>
      <c r="D750" s="100"/>
      <c r="E750" s="219">
        <v>2571</v>
      </c>
      <c r="F750" s="219">
        <v>92</v>
      </c>
      <c r="G750" s="13">
        <v>3.5783741734733567E-2</v>
      </c>
    </row>
    <row r="751" spans="1:7">
      <c r="A751" s="219" t="s">
        <v>1733</v>
      </c>
      <c r="B751" s="219" t="s">
        <v>1734</v>
      </c>
      <c r="C751" s="210" t="s">
        <v>27</v>
      </c>
      <c r="D751" s="100"/>
      <c r="E751" s="219">
        <v>374</v>
      </c>
      <c r="F751" s="219">
        <v>12</v>
      </c>
      <c r="G751" s="13">
        <v>3.2085561497326207E-2</v>
      </c>
    </row>
    <row r="752" spans="1:7">
      <c r="A752" s="219" t="s">
        <v>1735</v>
      </c>
      <c r="B752" s="219" t="s">
        <v>1736</v>
      </c>
      <c r="C752" s="210" t="s">
        <v>256</v>
      </c>
      <c r="D752" s="100"/>
      <c r="E752" s="12">
        <v>21433</v>
      </c>
      <c r="F752" s="219">
        <v>944</v>
      </c>
      <c r="G752" s="13">
        <v>4.4044230858955813E-2</v>
      </c>
    </row>
    <row r="753" spans="1:7">
      <c r="A753" s="219" t="s">
        <v>1737</v>
      </c>
      <c r="B753" s="219" t="s">
        <v>1738</v>
      </c>
      <c r="C753" s="210" t="s">
        <v>27</v>
      </c>
      <c r="D753" s="100"/>
      <c r="E753" s="219">
        <v>1057</v>
      </c>
      <c r="F753" s="219">
        <v>18</v>
      </c>
      <c r="G753" s="13">
        <v>1.7029328287606435E-2</v>
      </c>
    </row>
    <row r="754" spans="1:7">
      <c r="A754" s="219" t="s">
        <v>1739</v>
      </c>
      <c r="B754" s="219" t="s">
        <v>1740</v>
      </c>
      <c r="C754" s="210" t="s">
        <v>256</v>
      </c>
      <c r="D754" s="100"/>
      <c r="E754" s="219">
        <v>639</v>
      </c>
      <c r="F754" s="219">
        <v>28</v>
      </c>
      <c r="G754" s="13">
        <v>4.3818466353677622E-2</v>
      </c>
    </row>
    <row r="755" spans="1:7">
      <c r="A755" s="219" t="s">
        <v>1741</v>
      </c>
      <c r="B755" s="219" t="s">
        <v>1742</v>
      </c>
      <c r="C755" s="210" t="s">
        <v>27</v>
      </c>
      <c r="D755" s="100"/>
      <c r="E755" s="219">
        <v>1241</v>
      </c>
      <c r="F755" s="219">
        <v>27</v>
      </c>
      <c r="G755" s="13">
        <v>2.1756647864625302E-2</v>
      </c>
    </row>
    <row r="756" spans="1:7">
      <c r="A756" s="219" t="s">
        <v>1743</v>
      </c>
      <c r="B756" s="219" t="s">
        <v>1744</v>
      </c>
      <c r="C756" s="210" t="s">
        <v>256</v>
      </c>
      <c r="D756" s="100"/>
      <c r="E756" s="12">
        <v>17551</v>
      </c>
      <c r="F756" s="219">
        <v>824</v>
      </c>
      <c r="G756" s="13">
        <v>4.6948891801036979E-2</v>
      </c>
    </row>
    <row r="757" spans="1:7">
      <c r="A757" s="219" t="s">
        <v>1745</v>
      </c>
      <c r="B757" s="219" t="s">
        <v>1746</v>
      </c>
      <c r="C757" s="210" t="s">
        <v>27</v>
      </c>
      <c r="D757" s="100"/>
      <c r="E757" s="12">
        <v>8562</v>
      </c>
      <c r="F757" s="219">
        <v>185</v>
      </c>
      <c r="G757" s="13">
        <v>2.1607101144592383E-2</v>
      </c>
    </row>
    <row r="758" spans="1:7">
      <c r="A758" s="219" t="s">
        <v>1747</v>
      </c>
      <c r="B758" s="219" t="s">
        <v>1748</v>
      </c>
      <c r="C758" s="210" t="s">
        <v>27</v>
      </c>
      <c r="D758" s="100"/>
      <c r="E758" s="12">
        <v>7797</v>
      </c>
      <c r="F758" s="219">
        <v>179</v>
      </c>
      <c r="G758" s="13">
        <v>2.2957547774785175E-2</v>
      </c>
    </row>
    <row r="759" spans="1:7">
      <c r="A759" s="219" t="s">
        <v>1749</v>
      </c>
      <c r="B759" s="219" t="s">
        <v>1750</v>
      </c>
      <c r="C759" s="210" t="s">
        <v>27</v>
      </c>
      <c r="D759" s="100"/>
      <c r="E759" s="219">
        <v>671</v>
      </c>
      <c r="F759" s="219">
        <v>16</v>
      </c>
      <c r="G759" s="13">
        <v>2.3845007451564829E-2</v>
      </c>
    </row>
    <row r="760" spans="1:7">
      <c r="A760" s="219" t="s">
        <v>1751</v>
      </c>
      <c r="B760" s="219" t="s">
        <v>1752</v>
      </c>
      <c r="C760" s="210" t="s">
        <v>27</v>
      </c>
      <c r="D760" s="100"/>
      <c r="E760" s="12">
        <v>7070</v>
      </c>
      <c r="F760" s="219">
        <v>162</v>
      </c>
      <c r="G760" s="13">
        <v>2.2913719943422915E-2</v>
      </c>
    </row>
    <row r="761" spans="1:7">
      <c r="A761" s="219" t="s">
        <v>1753</v>
      </c>
      <c r="B761" s="219" t="s">
        <v>1754</v>
      </c>
      <c r="C761" s="210" t="s">
        <v>245</v>
      </c>
      <c r="D761" s="100"/>
      <c r="E761" s="219">
        <v>762</v>
      </c>
      <c r="F761" s="219">
        <v>6</v>
      </c>
      <c r="G761" s="13">
        <v>7.874015748031496E-3</v>
      </c>
    </row>
    <row r="762" spans="1:7">
      <c r="A762" s="219" t="s">
        <v>1755</v>
      </c>
      <c r="B762" s="219" t="s">
        <v>1756</v>
      </c>
      <c r="C762" s="210" t="s">
        <v>245</v>
      </c>
      <c r="D762" s="100"/>
      <c r="E762" s="12">
        <v>38839</v>
      </c>
      <c r="F762" s="219">
        <v>386</v>
      </c>
      <c r="G762" s="13">
        <v>9.9384639151368463E-3</v>
      </c>
    </row>
    <row r="763" spans="1:7">
      <c r="A763" s="219" t="s">
        <v>1757</v>
      </c>
      <c r="B763" s="219" t="s">
        <v>1758</v>
      </c>
      <c r="C763" s="210" t="s">
        <v>245</v>
      </c>
      <c r="D763" s="100"/>
      <c r="E763" s="12">
        <v>38839</v>
      </c>
      <c r="F763" s="219">
        <v>386</v>
      </c>
      <c r="G763" s="13">
        <v>9.9384639151368463E-3</v>
      </c>
    </row>
    <row r="764" spans="1:7">
      <c r="A764" s="219" t="s">
        <v>1759</v>
      </c>
      <c r="B764" s="219" t="s">
        <v>1760</v>
      </c>
      <c r="C764" s="210" t="s">
        <v>245</v>
      </c>
      <c r="D764" s="100"/>
      <c r="E764" s="12">
        <v>37103</v>
      </c>
      <c r="F764" s="219">
        <v>364</v>
      </c>
      <c r="G764" s="13">
        <v>9.8105274506104633E-3</v>
      </c>
    </row>
    <row r="765" spans="1:7">
      <c r="A765" s="219" t="s">
        <v>1761</v>
      </c>
      <c r="B765" s="219" t="s">
        <v>1762</v>
      </c>
      <c r="C765" s="210" t="s">
        <v>245</v>
      </c>
      <c r="D765" s="100"/>
      <c r="E765" s="12">
        <v>35093</v>
      </c>
      <c r="F765" s="219">
        <v>350</v>
      </c>
      <c r="G765" s="13">
        <v>9.9734989884022462E-3</v>
      </c>
    </row>
    <row r="766" spans="1:7">
      <c r="A766" s="219" t="s">
        <v>1763</v>
      </c>
      <c r="B766" s="219" t="s">
        <v>1764</v>
      </c>
      <c r="C766" s="210" t="s">
        <v>283</v>
      </c>
      <c r="D766" s="100"/>
      <c r="E766" s="219">
        <v>75</v>
      </c>
      <c r="F766" s="219">
        <v>0</v>
      </c>
      <c r="G766" s="13">
        <v>0</v>
      </c>
    </row>
    <row r="767" spans="1:7">
      <c r="A767" s="219" t="s">
        <v>1765</v>
      </c>
      <c r="B767" s="219" t="s">
        <v>1766</v>
      </c>
      <c r="C767" s="210" t="s">
        <v>27</v>
      </c>
      <c r="D767" s="100"/>
      <c r="E767" s="219">
        <v>209</v>
      </c>
      <c r="F767" s="219">
        <v>4</v>
      </c>
      <c r="G767" s="13">
        <v>1.9138755980861243E-2</v>
      </c>
    </row>
    <row r="768" spans="1:7">
      <c r="A768" s="219" t="s">
        <v>1767</v>
      </c>
      <c r="B768" s="219" t="s">
        <v>1768</v>
      </c>
      <c r="C768" s="210" t="s">
        <v>245</v>
      </c>
      <c r="D768" s="100"/>
      <c r="E768" s="219">
        <v>448</v>
      </c>
      <c r="F768" s="219">
        <v>2</v>
      </c>
      <c r="G768" s="13">
        <v>4.464285714285714E-3</v>
      </c>
    </row>
    <row r="769" spans="1:7">
      <c r="A769" s="219" t="s">
        <v>1769</v>
      </c>
      <c r="B769" s="219" t="s">
        <v>1770</v>
      </c>
      <c r="C769" s="210" t="s">
        <v>245</v>
      </c>
      <c r="D769" s="100"/>
      <c r="E769" s="12">
        <v>30678</v>
      </c>
      <c r="F769" s="219">
        <v>297</v>
      </c>
      <c r="G769" s="13">
        <v>9.6812047721494231E-3</v>
      </c>
    </row>
    <row r="770" spans="1:7">
      <c r="A770" s="219" t="s">
        <v>1771</v>
      </c>
      <c r="B770" s="219" t="s">
        <v>1772</v>
      </c>
      <c r="C770" s="210" t="s">
        <v>245</v>
      </c>
      <c r="D770" s="100"/>
      <c r="E770" s="219">
        <v>3371</v>
      </c>
      <c r="F770" s="219">
        <v>35</v>
      </c>
      <c r="G770" s="13">
        <v>1.0382675763868289E-2</v>
      </c>
    </row>
    <row r="771" spans="1:7">
      <c r="A771" s="219" t="s">
        <v>1773</v>
      </c>
      <c r="B771" s="219" t="s">
        <v>1774</v>
      </c>
      <c r="C771" s="210" t="s">
        <v>245</v>
      </c>
      <c r="D771" s="100"/>
      <c r="E771" s="219">
        <v>493</v>
      </c>
      <c r="F771" s="219">
        <v>7</v>
      </c>
      <c r="G771" s="13">
        <v>1.4198782961460446E-2</v>
      </c>
    </row>
    <row r="772" spans="1:7">
      <c r="A772" s="219" t="s">
        <v>1775</v>
      </c>
      <c r="B772" s="219" t="s">
        <v>1776</v>
      </c>
      <c r="C772" s="210" t="s">
        <v>283</v>
      </c>
      <c r="D772" s="100"/>
      <c r="E772" s="219">
        <v>91</v>
      </c>
      <c r="F772" s="219">
        <v>0</v>
      </c>
      <c r="G772" s="13">
        <v>0</v>
      </c>
    </row>
    <row r="773" spans="1:7">
      <c r="A773" s="219" t="s">
        <v>1777</v>
      </c>
      <c r="B773" s="219" t="s">
        <v>1778</v>
      </c>
      <c r="C773" s="210" t="s">
        <v>245</v>
      </c>
      <c r="D773" s="100"/>
      <c r="E773" s="219">
        <v>1137</v>
      </c>
      <c r="F773" s="219">
        <v>10</v>
      </c>
      <c r="G773" s="13">
        <v>8.795074758135445E-3</v>
      </c>
    </row>
    <row r="774" spans="1:7">
      <c r="A774" s="219" t="s">
        <v>1779</v>
      </c>
      <c r="B774" s="219" t="s">
        <v>1780</v>
      </c>
      <c r="C774" s="210" t="s">
        <v>27</v>
      </c>
      <c r="D774" s="100"/>
      <c r="E774" s="219">
        <v>599</v>
      </c>
      <c r="F774" s="219">
        <v>12</v>
      </c>
      <c r="G774" s="13">
        <v>2.003338898163606E-2</v>
      </c>
    </row>
    <row r="775" spans="1:7">
      <c r="A775" s="50">
        <v>10</v>
      </c>
      <c r="B775" s="219" t="s">
        <v>1781</v>
      </c>
      <c r="C775" s="210" t="s">
        <v>27</v>
      </c>
      <c r="D775" s="100"/>
      <c r="E775" s="12">
        <v>60682</v>
      </c>
      <c r="F775" s="219">
        <v>1454</v>
      </c>
      <c r="G775" s="13">
        <v>2.3960976895949376E-2</v>
      </c>
    </row>
    <row r="776" spans="1:7">
      <c r="A776" s="219" t="s">
        <v>1782</v>
      </c>
      <c r="B776" s="219" t="s">
        <v>1783</v>
      </c>
      <c r="C776" s="210" t="s">
        <v>245</v>
      </c>
      <c r="D776" s="100"/>
      <c r="E776" s="219">
        <v>215</v>
      </c>
      <c r="F776" s="219">
        <v>2</v>
      </c>
      <c r="G776" s="13">
        <v>9.3023255813953487E-3</v>
      </c>
    </row>
    <row r="777" spans="1:7">
      <c r="A777" s="219" t="s">
        <v>1784</v>
      </c>
      <c r="B777" s="219" t="s">
        <v>1785</v>
      </c>
      <c r="C777" s="210" t="s">
        <v>245</v>
      </c>
      <c r="D777" s="100"/>
      <c r="E777" s="219">
        <v>111</v>
      </c>
      <c r="F777" s="219">
        <v>1</v>
      </c>
      <c r="G777" s="13">
        <v>9.0090090090090089E-3</v>
      </c>
    </row>
    <row r="778" spans="1:7">
      <c r="A778" s="219" t="s">
        <v>1786</v>
      </c>
      <c r="B778" s="219" t="s">
        <v>1787</v>
      </c>
      <c r="C778" s="210" t="s">
        <v>245</v>
      </c>
      <c r="D778" s="100"/>
      <c r="E778" s="219">
        <v>78</v>
      </c>
      <c r="F778" s="219">
        <v>1</v>
      </c>
      <c r="G778" s="13">
        <v>1.282051282051282E-2</v>
      </c>
    </row>
    <row r="779" spans="1:7">
      <c r="A779" s="219" t="s">
        <v>1788</v>
      </c>
      <c r="B779" s="219" t="s">
        <v>1789</v>
      </c>
      <c r="C779" s="210" t="s">
        <v>245</v>
      </c>
      <c r="D779" s="100"/>
      <c r="E779" s="219">
        <v>6734</v>
      </c>
      <c r="F779" s="219">
        <v>62</v>
      </c>
      <c r="G779" s="13">
        <v>9.207009207009207E-3</v>
      </c>
    </row>
    <row r="780" spans="1:7">
      <c r="A780" s="219" t="s">
        <v>1790</v>
      </c>
      <c r="B780" s="219" t="s">
        <v>1791</v>
      </c>
      <c r="C780" s="210" t="s">
        <v>245</v>
      </c>
      <c r="D780" s="100"/>
      <c r="E780" s="219">
        <v>4190</v>
      </c>
      <c r="F780" s="219">
        <v>38</v>
      </c>
      <c r="G780" s="13">
        <v>9.0692124105011939E-3</v>
      </c>
    </row>
    <row r="781" spans="1:7">
      <c r="A781" s="219" t="s">
        <v>1793</v>
      </c>
      <c r="B781" s="219" t="s">
        <v>1794</v>
      </c>
      <c r="C781" s="210" t="s">
        <v>245</v>
      </c>
      <c r="D781" s="100"/>
      <c r="E781" s="219">
        <v>2551</v>
      </c>
      <c r="F781" s="219">
        <v>21</v>
      </c>
      <c r="G781" s="13">
        <v>8.2320658565268514E-3</v>
      </c>
    </row>
    <row r="782" spans="1:7">
      <c r="A782" s="219" t="s">
        <v>1795</v>
      </c>
      <c r="B782" s="219" t="s">
        <v>1796</v>
      </c>
      <c r="C782" s="210" t="s">
        <v>245</v>
      </c>
      <c r="D782" s="100"/>
      <c r="E782" s="219">
        <v>1117</v>
      </c>
      <c r="F782" s="219">
        <v>14</v>
      </c>
      <c r="G782" s="13">
        <v>1.2533572068039392E-2</v>
      </c>
    </row>
    <row r="783" spans="1:7">
      <c r="A783" s="219" t="s">
        <v>1797</v>
      </c>
      <c r="B783" s="219" t="s">
        <v>1798</v>
      </c>
      <c r="C783" s="210" t="s">
        <v>245</v>
      </c>
      <c r="D783" s="100"/>
      <c r="E783" s="219">
        <v>2488</v>
      </c>
      <c r="F783" s="219">
        <v>24</v>
      </c>
      <c r="G783" s="13">
        <v>9.6463022508038593E-3</v>
      </c>
    </row>
    <row r="784" spans="1:7">
      <c r="A784" s="219" t="s">
        <v>1799</v>
      </c>
      <c r="B784" s="219" t="s">
        <v>1800</v>
      </c>
      <c r="C784" s="210" t="s">
        <v>245</v>
      </c>
      <c r="D784" s="100"/>
      <c r="E784" s="219">
        <v>1842</v>
      </c>
      <c r="F784" s="219">
        <v>5</v>
      </c>
      <c r="G784" s="13">
        <v>2.7144408251900108E-3</v>
      </c>
    </row>
    <row r="785" spans="1:7">
      <c r="A785" s="219" t="s">
        <v>1801</v>
      </c>
      <c r="B785" s="219" t="s">
        <v>1802</v>
      </c>
      <c r="C785" s="210" t="s">
        <v>27</v>
      </c>
      <c r="D785" s="100"/>
      <c r="E785" s="219">
        <v>569</v>
      </c>
      <c r="F785" s="219">
        <v>19</v>
      </c>
      <c r="G785" s="13">
        <v>3.3391915641476276E-2</v>
      </c>
    </row>
    <row r="786" spans="1:7">
      <c r="A786" s="219" t="s">
        <v>1803</v>
      </c>
      <c r="B786" s="219" t="s">
        <v>1804</v>
      </c>
      <c r="C786" s="210" t="s">
        <v>27</v>
      </c>
      <c r="D786" s="100"/>
      <c r="E786" s="12">
        <v>52782</v>
      </c>
      <c r="F786" s="219">
        <v>1361</v>
      </c>
      <c r="G786" s="13">
        <v>2.5785305596604902E-2</v>
      </c>
    </row>
    <row r="787" spans="1:7">
      <c r="A787" s="219" t="s">
        <v>1805</v>
      </c>
      <c r="B787" s="219" t="s">
        <v>1806</v>
      </c>
      <c r="C787" s="210" t="s">
        <v>27</v>
      </c>
      <c r="D787" s="100"/>
      <c r="E787" s="12">
        <v>23183</v>
      </c>
      <c r="F787" s="219">
        <v>534</v>
      </c>
      <c r="G787" s="13">
        <v>2.3034119829185178E-2</v>
      </c>
    </row>
    <row r="788" spans="1:7">
      <c r="A788" s="219" t="s">
        <v>1807</v>
      </c>
      <c r="B788" s="219" t="s">
        <v>1808</v>
      </c>
      <c r="C788" s="210" t="s">
        <v>27</v>
      </c>
      <c r="D788" s="100"/>
      <c r="E788" s="12">
        <v>15889</v>
      </c>
      <c r="F788" s="219">
        <v>331</v>
      </c>
      <c r="G788" s="13">
        <v>2.0832022153691232E-2</v>
      </c>
    </row>
    <row r="789" spans="1:7">
      <c r="A789" s="219" t="s">
        <v>1809</v>
      </c>
      <c r="B789" s="219" t="s">
        <v>1810</v>
      </c>
      <c r="C789" s="210" t="s">
        <v>27</v>
      </c>
      <c r="D789" s="100"/>
      <c r="E789" s="219">
        <v>2265</v>
      </c>
      <c r="F789" s="219">
        <v>52</v>
      </c>
      <c r="G789" s="13">
        <v>2.2958057395143488E-2</v>
      </c>
    </row>
    <row r="790" spans="1:7">
      <c r="A790" s="219" t="s">
        <v>1811</v>
      </c>
      <c r="B790" s="219" t="s">
        <v>1812</v>
      </c>
      <c r="C790" s="210" t="s">
        <v>27</v>
      </c>
      <c r="D790" s="100"/>
      <c r="E790" s="219">
        <v>3745</v>
      </c>
      <c r="F790" s="219">
        <v>122</v>
      </c>
      <c r="G790" s="13">
        <v>3.2576769025367158E-2</v>
      </c>
    </row>
    <row r="791" spans="1:7">
      <c r="A791" s="219" t="s">
        <v>1813</v>
      </c>
      <c r="B791" s="219" t="s">
        <v>1814</v>
      </c>
      <c r="C791" s="210" t="s">
        <v>27</v>
      </c>
      <c r="D791" s="100"/>
      <c r="E791" s="12">
        <v>13611</v>
      </c>
      <c r="F791" s="219">
        <v>280</v>
      </c>
      <c r="G791" s="13">
        <v>2.0571596502828596E-2</v>
      </c>
    </row>
    <row r="792" spans="1:7">
      <c r="A792" s="219" t="s">
        <v>1815</v>
      </c>
      <c r="B792" s="219" t="s">
        <v>1816</v>
      </c>
      <c r="C792" s="210" t="s">
        <v>27</v>
      </c>
      <c r="D792" s="100"/>
      <c r="E792" s="219">
        <v>6292</v>
      </c>
      <c r="F792" s="219">
        <v>155</v>
      </c>
      <c r="G792" s="13">
        <v>2.463445645263827E-2</v>
      </c>
    </row>
    <row r="793" spans="1:7">
      <c r="A793" s="219" t="s">
        <v>1817</v>
      </c>
      <c r="B793" s="219" t="s">
        <v>1818</v>
      </c>
      <c r="C793" s="210" t="s">
        <v>256</v>
      </c>
      <c r="D793" s="100"/>
      <c r="E793" s="219">
        <v>1967</v>
      </c>
      <c r="F793" s="219">
        <v>69</v>
      </c>
      <c r="G793" s="13">
        <v>3.5078800203355361E-2</v>
      </c>
    </row>
    <row r="794" spans="1:7">
      <c r="A794" s="219" t="s">
        <v>1819</v>
      </c>
      <c r="B794" s="219" t="s">
        <v>1820</v>
      </c>
      <c r="C794" s="210" t="s">
        <v>245</v>
      </c>
      <c r="D794" s="100"/>
      <c r="E794" s="219">
        <v>5144</v>
      </c>
      <c r="F794" s="219">
        <v>56</v>
      </c>
      <c r="G794" s="13">
        <v>1.088646967340591E-2</v>
      </c>
    </row>
    <row r="795" spans="1:7">
      <c r="A795" s="219" t="s">
        <v>1821</v>
      </c>
      <c r="B795" s="219" t="s">
        <v>1822</v>
      </c>
      <c r="C795" s="210" t="s">
        <v>283</v>
      </c>
      <c r="D795" s="100"/>
      <c r="E795" s="219">
        <v>48</v>
      </c>
      <c r="F795" s="219">
        <v>0</v>
      </c>
      <c r="G795" s="13">
        <v>0</v>
      </c>
    </row>
    <row r="796" spans="1:7">
      <c r="A796" s="219" t="s">
        <v>1823</v>
      </c>
      <c r="B796" s="219" t="s">
        <v>1824</v>
      </c>
      <c r="C796" s="210" t="s">
        <v>256</v>
      </c>
      <c r="D796" s="100"/>
      <c r="E796" s="12">
        <v>15985</v>
      </c>
      <c r="F796" s="219">
        <v>547</v>
      </c>
      <c r="G796" s="13">
        <v>3.421958085705349E-2</v>
      </c>
    </row>
    <row r="797" spans="1:7">
      <c r="A797" s="219" t="s">
        <v>1825</v>
      </c>
      <c r="B797" s="219" t="s">
        <v>1826</v>
      </c>
      <c r="C797" s="210" t="s">
        <v>27</v>
      </c>
      <c r="D797" s="100"/>
      <c r="E797" s="219">
        <v>7755</v>
      </c>
      <c r="F797" s="219">
        <v>249</v>
      </c>
      <c r="G797" s="13">
        <v>3.2108317214700192E-2</v>
      </c>
    </row>
    <row r="798" spans="1:7">
      <c r="A798" s="219" t="s">
        <v>1827</v>
      </c>
      <c r="B798" s="219" t="s">
        <v>1828</v>
      </c>
      <c r="C798" s="210" t="s">
        <v>256</v>
      </c>
      <c r="D798" s="100"/>
      <c r="E798" s="219">
        <v>5702</v>
      </c>
      <c r="F798" s="219">
        <v>203</v>
      </c>
      <c r="G798" s="13">
        <v>3.5601543318133991E-2</v>
      </c>
    </row>
    <row r="799" spans="1:7">
      <c r="A799" s="219" t="s">
        <v>1829</v>
      </c>
      <c r="B799" s="219" t="s">
        <v>1830</v>
      </c>
      <c r="C799" s="210" t="s">
        <v>27</v>
      </c>
      <c r="D799" s="100"/>
      <c r="E799" s="219">
        <v>1777</v>
      </c>
      <c r="F799" s="219">
        <v>39</v>
      </c>
      <c r="G799" s="13">
        <v>2.1947101857062466E-2</v>
      </c>
    </row>
    <row r="800" spans="1:7">
      <c r="A800" s="219" t="s">
        <v>1831</v>
      </c>
      <c r="B800" s="219" t="s">
        <v>1832</v>
      </c>
      <c r="C800" s="210" t="s">
        <v>256</v>
      </c>
      <c r="D800" s="100"/>
      <c r="E800" s="12">
        <v>8097</v>
      </c>
      <c r="F800" s="219">
        <v>293</v>
      </c>
      <c r="G800" s="13">
        <v>3.6186241817957265E-2</v>
      </c>
    </row>
    <row r="801" spans="1:7">
      <c r="A801" s="219" t="s">
        <v>1833</v>
      </c>
      <c r="B801" s="219" t="s">
        <v>1834</v>
      </c>
      <c r="C801" s="210" t="s">
        <v>256</v>
      </c>
      <c r="D801" s="100"/>
      <c r="E801" s="219">
        <v>5990</v>
      </c>
      <c r="F801" s="219">
        <v>232</v>
      </c>
      <c r="G801" s="13">
        <v>3.8731218697829715E-2</v>
      </c>
    </row>
    <row r="802" spans="1:7">
      <c r="A802" s="219" t="s">
        <v>1835</v>
      </c>
      <c r="B802" s="219" t="s">
        <v>1836</v>
      </c>
      <c r="C802" s="210" t="s">
        <v>27</v>
      </c>
      <c r="D802" s="100"/>
      <c r="E802" s="219">
        <v>1922</v>
      </c>
      <c r="F802" s="219">
        <v>50</v>
      </c>
      <c r="G802" s="13">
        <v>2.6014568158168574E-2</v>
      </c>
    </row>
    <row r="803" spans="1:7">
      <c r="A803" s="219" t="s">
        <v>1837</v>
      </c>
      <c r="B803" s="219" t="s">
        <v>1838</v>
      </c>
      <c r="C803" s="210" t="s">
        <v>27</v>
      </c>
      <c r="D803" s="100"/>
      <c r="E803" s="219">
        <v>951</v>
      </c>
      <c r="F803" s="219">
        <v>29</v>
      </c>
      <c r="G803" s="13">
        <v>3.0494216614090432E-2</v>
      </c>
    </row>
    <row r="804" spans="1:7">
      <c r="A804" s="219" t="s">
        <v>1839</v>
      </c>
      <c r="B804" s="219" t="s">
        <v>1840</v>
      </c>
      <c r="C804" s="210" t="s">
        <v>27</v>
      </c>
      <c r="D804" s="100"/>
      <c r="E804" s="219">
        <v>287</v>
      </c>
      <c r="F804" s="219">
        <v>6</v>
      </c>
      <c r="G804" s="13">
        <v>2.0905923344947737E-2</v>
      </c>
    </row>
    <row r="805" spans="1:7">
      <c r="A805" s="219" t="s">
        <v>1841</v>
      </c>
      <c r="B805" s="219" t="s">
        <v>1842</v>
      </c>
      <c r="C805" s="210" t="s">
        <v>256</v>
      </c>
      <c r="D805" s="100"/>
      <c r="E805" s="219">
        <v>659</v>
      </c>
      <c r="F805" s="219">
        <v>23</v>
      </c>
      <c r="G805" s="13">
        <v>3.490136570561457E-2</v>
      </c>
    </row>
    <row r="806" spans="1:7">
      <c r="A806" s="219" t="s">
        <v>1843</v>
      </c>
      <c r="B806" s="219" t="s">
        <v>1844</v>
      </c>
      <c r="C806" s="211" t="s">
        <v>256</v>
      </c>
      <c r="D806" s="100"/>
      <c r="E806" s="12">
        <v>889641</v>
      </c>
      <c r="F806" s="12">
        <v>30813</v>
      </c>
      <c r="G806" s="13">
        <v>3.4635319190549893E-2</v>
      </c>
    </row>
    <row r="807" spans="1:7">
      <c r="A807" s="219" t="s">
        <v>1845</v>
      </c>
      <c r="B807" s="219" t="s">
        <v>1846</v>
      </c>
      <c r="C807" s="211" t="s">
        <v>256</v>
      </c>
      <c r="D807" s="100"/>
      <c r="E807" s="12">
        <v>275018</v>
      </c>
      <c r="F807" s="12">
        <v>11442</v>
      </c>
      <c r="G807" s="13">
        <v>4.160454952039503E-2</v>
      </c>
    </row>
    <row r="808" spans="1:7">
      <c r="A808" s="219" t="s">
        <v>1847</v>
      </c>
      <c r="B808" s="219" t="s">
        <v>1848</v>
      </c>
      <c r="C808" s="210" t="s">
        <v>256</v>
      </c>
      <c r="D808" s="100"/>
      <c r="E808" s="12">
        <v>132050</v>
      </c>
      <c r="F808" s="219">
        <v>6170</v>
      </c>
      <c r="G808" s="13">
        <v>4.6724725482771678E-2</v>
      </c>
    </row>
    <row r="809" spans="1:7">
      <c r="A809" s="219" t="s">
        <v>1849</v>
      </c>
      <c r="B809" s="219" t="s">
        <v>1850</v>
      </c>
      <c r="C809" s="210" t="s">
        <v>256</v>
      </c>
      <c r="D809" s="100"/>
      <c r="E809" s="12">
        <v>58071</v>
      </c>
      <c r="F809" s="219">
        <v>2650</v>
      </c>
      <c r="G809" s="13">
        <v>4.5633793115324346E-2</v>
      </c>
    </row>
    <row r="810" spans="1:7">
      <c r="A810" s="219" t="s">
        <v>1851</v>
      </c>
      <c r="B810" s="219" t="s">
        <v>1852</v>
      </c>
      <c r="C810" s="210" t="s">
        <v>256</v>
      </c>
      <c r="D810" s="100"/>
      <c r="E810" s="12">
        <v>23808</v>
      </c>
      <c r="F810" s="219">
        <v>1354</v>
      </c>
      <c r="G810" s="13">
        <v>5.6871639784946235E-2</v>
      </c>
    </row>
    <row r="811" spans="1:7">
      <c r="A811" s="219" t="s">
        <v>1853</v>
      </c>
      <c r="B811" s="219" t="s">
        <v>1854</v>
      </c>
      <c r="C811" s="210" t="s">
        <v>27</v>
      </c>
      <c r="D811" s="100"/>
      <c r="E811" s="219">
        <v>9519</v>
      </c>
      <c r="F811" s="219">
        <v>312</v>
      </c>
      <c r="G811" s="13">
        <v>3.2776552158840212E-2</v>
      </c>
    </row>
    <row r="812" spans="1:7">
      <c r="A812" s="219" t="s">
        <v>1855</v>
      </c>
      <c r="B812" s="219" t="s">
        <v>1856</v>
      </c>
      <c r="C812" s="210" t="s">
        <v>256</v>
      </c>
      <c r="D812" s="100"/>
      <c r="E812" s="219">
        <v>1349</v>
      </c>
      <c r="F812" s="219">
        <v>53</v>
      </c>
      <c r="G812" s="13">
        <v>3.9288361749444035E-2</v>
      </c>
    </row>
    <row r="813" spans="1:7">
      <c r="A813" s="219" t="s">
        <v>1857</v>
      </c>
      <c r="B813" s="219" t="s">
        <v>1858</v>
      </c>
      <c r="C813" s="210" t="s">
        <v>256</v>
      </c>
      <c r="D813" s="100"/>
      <c r="E813" s="12">
        <v>12041</v>
      </c>
      <c r="F813" s="219">
        <v>457</v>
      </c>
      <c r="G813" s="13">
        <v>3.7953658334025413E-2</v>
      </c>
    </row>
    <row r="814" spans="1:7">
      <c r="A814" s="219" t="s">
        <v>1859</v>
      </c>
      <c r="B814" s="219" t="s">
        <v>1860</v>
      </c>
      <c r="C814" s="210" t="s">
        <v>27</v>
      </c>
      <c r="D814" s="100"/>
      <c r="E814" s="219">
        <v>4671</v>
      </c>
      <c r="F814" s="219">
        <v>153</v>
      </c>
      <c r="G814" s="13">
        <v>3.2755298651252408E-2</v>
      </c>
    </row>
    <row r="815" spans="1:7">
      <c r="A815" s="219" t="s">
        <v>1861</v>
      </c>
      <c r="B815" s="219" t="s">
        <v>1862</v>
      </c>
      <c r="C815" s="210" t="s">
        <v>256</v>
      </c>
      <c r="D815" s="100"/>
      <c r="E815" s="219">
        <v>836</v>
      </c>
      <c r="F815" s="219">
        <v>41</v>
      </c>
      <c r="G815" s="13">
        <v>4.9043062200956937E-2</v>
      </c>
    </row>
    <row r="816" spans="1:7">
      <c r="A816" s="219" t="s">
        <v>1863</v>
      </c>
      <c r="B816" s="219" t="s">
        <v>1864</v>
      </c>
      <c r="C816" s="210" t="s">
        <v>256</v>
      </c>
      <c r="D816" s="100"/>
      <c r="E816" s="219">
        <v>5269</v>
      </c>
      <c r="F816" s="219">
        <v>201</v>
      </c>
      <c r="G816" s="13">
        <v>3.814765610172708E-2</v>
      </c>
    </row>
    <row r="817" spans="1:7">
      <c r="A817" s="219" t="s">
        <v>1865</v>
      </c>
      <c r="B817" s="219" t="s">
        <v>1866</v>
      </c>
      <c r="C817" s="210" t="s">
        <v>256</v>
      </c>
      <c r="D817" s="100"/>
      <c r="E817" s="12">
        <v>138891</v>
      </c>
      <c r="F817" s="219">
        <v>5072</v>
      </c>
      <c r="G817" s="13">
        <v>3.6517844928757086E-2</v>
      </c>
    </row>
    <row r="818" spans="1:7">
      <c r="A818" s="219" t="s">
        <v>1867</v>
      </c>
      <c r="B818" s="219" t="s">
        <v>1868</v>
      </c>
      <c r="C818" s="210" t="s">
        <v>256</v>
      </c>
      <c r="D818" s="100"/>
      <c r="E818" s="219">
        <v>2120</v>
      </c>
      <c r="F818" s="219">
        <v>77</v>
      </c>
      <c r="G818" s="13">
        <v>3.6320754716981131E-2</v>
      </c>
    </row>
    <row r="819" spans="1:7">
      <c r="A819" s="219" t="s">
        <v>1869</v>
      </c>
      <c r="B819" s="219" t="s">
        <v>1870</v>
      </c>
      <c r="C819" s="210" t="s">
        <v>256</v>
      </c>
      <c r="D819" s="100"/>
      <c r="E819" s="12">
        <v>136585</v>
      </c>
      <c r="F819" s="219">
        <v>4986</v>
      </c>
      <c r="G819" s="13">
        <v>3.6504740637698138E-2</v>
      </c>
    </row>
    <row r="820" spans="1:7">
      <c r="A820" s="219" t="s">
        <v>1871</v>
      </c>
      <c r="B820" s="219" t="s">
        <v>1872</v>
      </c>
      <c r="C820" s="210" t="s">
        <v>27</v>
      </c>
      <c r="D820" s="100"/>
      <c r="E820" s="219">
        <v>3609</v>
      </c>
      <c r="F820" s="219">
        <v>117</v>
      </c>
      <c r="G820" s="13">
        <v>3.2418952618453865E-2</v>
      </c>
    </row>
    <row r="821" spans="1:7">
      <c r="A821" s="219" t="s">
        <v>1873</v>
      </c>
      <c r="B821" s="219" t="s">
        <v>1874</v>
      </c>
      <c r="C821" s="210" t="s">
        <v>27</v>
      </c>
      <c r="D821" s="100"/>
      <c r="E821" s="219">
        <v>602</v>
      </c>
      <c r="F821" s="219">
        <v>14</v>
      </c>
      <c r="G821" s="13">
        <v>2.3255813953488372E-2</v>
      </c>
    </row>
    <row r="822" spans="1:7">
      <c r="A822" s="219" t="s">
        <v>1875</v>
      </c>
      <c r="B822" s="219" t="s">
        <v>1876</v>
      </c>
      <c r="C822" s="210" t="s">
        <v>256</v>
      </c>
      <c r="D822" s="100"/>
      <c r="E822" s="219">
        <v>339</v>
      </c>
      <c r="F822" s="219">
        <v>15</v>
      </c>
      <c r="G822" s="13">
        <v>4.4247787610619468E-2</v>
      </c>
    </row>
    <row r="823" spans="1:7">
      <c r="A823" s="219" t="s">
        <v>1877</v>
      </c>
      <c r="B823" s="219" t="s">
        <v>1878</v>
      </c>
      <c r="C823" s="210" t="s">
        <v>27</v>
      </c>
      <c r="D823" s="100"/>
      <c r="E823" s="219">
        <v>6192</v>
      </c>
      <c r="F823" s="219">
        <v>166</v>
      </c>
      <c r="G823" s="13">
        <v>2.6808785529715762E-2</v>
      </c>
    </row>
    <row r="824" spans="1:7">
      <c r="A824" s="219" t="s">
        <v>1879</v>
      </c>
      <c r="B824" s="219" t="s">
        <v>1880</v>
      </c>
      <c r="C824" s="210" t="s">
        <v>256</v>
      </c>
      <c r="D824" s="100"/>
      <c r="E824" s="219">
        <v>7722</v>
      </c>
      <c r="F824" s="219">
        <v>379</v>
      </c>
      <c r="G824" s="13">
        <v>4.9080549080549082E-2</v>
      </c>
    </row>
    <row r="825" spans="1:7">
      <c r="A825" s="219" t="s">
        <v>1881</v>
      </c>
      <c r="B825" s="219" t="s">
        <v>1882</v>
      </c>
      <c r="C825" s="210" t="s">
        <v>27</v>
      </c>
      <c r="D825" s="100"/>
      <c r="E825" s="12">
        <v>24271</v>
      </c>
      <c r="F825" s="219">
        <v>455</v>
      </c>
      <c r="G825" s="13">
        <v>1.8746652383502947E-2</v>
      </c>
    </row>
    <row r="826" spans="1:7">
      <c r="A826" s="219" t="s">
        <v>1883</v>
      </c>
      <c r="B826" s="219" t="s">
        <v>1884</v>
      </c>
      <c r="C826" s="210" t="s">
        <v>256</v>
      </c>
      <c r="D826" s="100"/>
      <c r="E826" s="12">
        <v>37777</v>
      </c>
      <c r="F826" s="219">
        <v>2090</v>
      </c>
      <c r="G826" s="13">
        <v>5.5324668449056306E-2</v>
      </c>
    </row>
    <row r="827" spans="1:7">
      <c r="A827" s="219" t="s">
        <v>1885</v>
      </c>
      <c r="B827" s="219" t="s">
        <v>1886</v>
      </c>
      <c r="C827" s="211" t="s">
        <v>27</v>
      </c>
      <c r="D827" s="100"/>
      <c r="E827" s="12">
        <v>614623</v>
      </c>
      <c r="F827" s="12">
        <v>19371</v>
      </c>
      <c r="G827" s="13">
        <v>3.1516881079946567E-2</v>
      </c>
    </row>
    <row r="828" spans="1:7">
      <c r="A828" s="219" t="s">
        <v>1887</v>
      </c>
      <c r="B828" s="219" t="s">
        <v>1888</v>
      </c>
      <c r="C828" s="210" t="s">
        <v>256</v>
      </c>
      <c r="D828" s="100"/>
      <c r="E828" s="12">
        <v>203414</v>
      </c>
      <c r="F828" s="219">
        <v>7376</v>
      </c>
      <c r="G828" s="13">
        <v>3.6261024314943907E-2</v>
      </c>
    </row>
    <row r="829" spans="1:7">
      <c r="A829" s="219" t="s">
        <v>1889</v>
      </c>
      <c r="B829" s="219" t="s">
        <v>1890</v>
      </c>
      <c r="C829" s="210" t="s">
        <v>256</v>
      </c>
      <c r="D829" s="100"/>
      <c r="E829" s="12">
        <v>21269</v>
      </c>
      <c r="F829" s="219">
        <v>731</v>
      </c>
      <c r="G829" s="13">
        <v>3.4369269829329072E-2</v>
      </c>
    </row>
    <row r="830" spans="1:7">
      <c r="A830" s="219" t="s">
        <v>1891</v>
      </c>
      <c r="B830" s="219" t="s">
        <v>1892</v>
      </c>
      <c r="C830" s="210" t="s">
        <v>256</v>
      </c>
      <c r="D830" s="100"/>
      <c r="E830" s="12">
        <v>52913</v>
      </c>
      <c r="F830" s="219">
        <v>2373</v>
      </c>
      <c r="G830" s="13">
        <v>4.4847202010847999E-2</v>
      </c>
    </row>
    <row r="831" spans="1:7">
      <c r="A831" s="219" t="s">
        <v>1893</v>
      </c>
      <c r="B831" s="219" t="s">
        <v>1894</v>
      </c>
      <c r="C831" s="210" t="s">
        <v>256</v>
      </c>
      <c r="D831" s="100"/>
      <c r="E831" s="12">
        <v>39227</v>
      </c>
      <c r="F831" s="219">
        <v>1919</v>
      </c>
      <c r="G831" s="13">
        <v>4.8920386468503836E-2</v>
      </c>
    </row>
    <row r="832" spans="1:7">
      <c r="A832" s="219" t="s">
        <v>1895</v>
      </c>
      <c r="B832" s="219" t="s">
        <v>1896</v>
      </c>
      <c r="C832" s="210" t="s">
        <v>27</v>
      </c>
      <c r="D832" s="100"/>
      <c r="E832" s="219">
        <v>7556</v>
      </c>
      <c r="F832" s="219">
        <v>171</v>
      </c>
      <c r="G832" s="13">
        <v>2.2631021704605611E-2</v>
      </c>
    </row>
    <row r="833" spans="1:7">
      <c r="A833" s="219" t="s">
        <v>1897</v>
      </c>
      <c r="B833" s="219" t="s">
        <v>1898</v>
      </c>
      <c r="C833" s="210" t="s">
        <v>27</v>
      </c>
      <c r="D833" s="100"/>
      <c r="E833" s="219">
        <v>542</v>
      </c>
      <c r="F833" s="219">
        <v>18</v>
      </c>
      <c r="G833" s="13">
        <v>3.3210332103321034E-2</v>
      </c>
    </row>
    <row r="834" spans="1:7">
      <c r="A834" s="219" t="s">
        <v>1899</v>
      </c>
      <c r="B834" s="219" t="s">
        <v>1900</v>
      </c>
      <c r="C834" s="210" t="s">
        <v>256</v>
      </c>
      <c r="D834" s="100"/>
      <c r="E834" s="219">
        <v>1211</v>
      </c>
      <c r="F834" s="219">
        <v>53</v>
      </c>
      <c r="G834" s="13">
        <v>4.376548307184145E-2</v>
      </c>
    </row>
    <row r="835" spans="1:7">
      <c r="A835" s="219" t="s">
        <v>1901</v>
      </c>
      <c r="B835" s="219" t="s">
        <v>1902</v>
      </c>
      <c r="C835" s="210" t="s">
        <v>27</v>
      </c>
      <c r="D835" s="100"/>
      <c r="E835" s="12">
        <v>129215</v>
      </c>
      <c r="F835" s="219">
        <v>4271</v>
      </c>
      <c r="G835" s="13">
        <v>3.3053438068335717E-2</v>
      </c>
    </row>
    <row r="836" spans="1:7">
      <c r="A836" s="219" t="s">
        <v>1903</v>
      </c>
      <c r="B836" s="219" t="s">
        <v>1904</v>
      </c>
      <c r="C836" s="210" t="s">
        <v>256</v>
      </c>
      <c r="D836" s="100"/>
      <c r="E836" s="219">
        <v>7635</v>
      </c>
      <c r="F836" s="219">
        <v>326</v>
      </c>
      <c r="G836" s="13">
        <v>4.2698100851342499E-2</v>
      </c>
    </row>
    <row r="837" spans="1:7">
      <c r="A837" s="219" t="s">
        <v>1905</v>
      </c>
      <c r="B837" s="219" t="s">
        <v>1906</v>
      </c>
      <c r="C837" s="210" t="s">
        <v>256</v>
      </c>
      <c r="D837" s="100"/>
      <c r="E837" s="12">
        <v>59258</v>
      </c>
      <c r="F837" s="219">
        <v>2341</v>
      </c>
      <c r="G837" s="13">
        <v>3.9505214485807821E-2</v>
      </c>
    </row>
    <row r="838" spans="1:7">
      <c r="A838" s="219" t="s">
        <v>1907</v>
      </c>
      <c r="B838" s="219" t="s">
        <v>1908</v>
      </c>
      <c r="C838" s="210" t="s">
        <v>256</v>
      </c>
      <c r="D838" s="100"/>
      <c r="E838" s="219">
        <v>10131</v>
      </c>
      <c r="F838" s="219">
        <v>403</v>
      </c>
      <c r="G838" s="13">
        <v>3.9778896456420888E-2</v>
      </c>
    </row>
    <row r="839" spans="1:7">
      <c r="A839" s="219" t="s">
        <v>1909</v>
      </c>
      <c r="B839" s="219" t="s">
        <v>1910</v>
      </c>
      <c r="C839" s="210" t="s">
        <v>27</v>
      </c>
      <c r="D839" s="100"/>
      <c r="E839" s="219">
        <v>8877</v>
      </c>
      <c r="F839" s="219">
        <v>147</v>
      </c>
      <c r="G839" s="13">
        <v>1.6559648529908752E-2</v>
      </c>
    </row>
    <row r="840" spans="1:7">
      <c r="A840" s="219" t="s">
        <v>1911</v>
      </c>
      <c r="B840" s="219" t="s">
        <v>1912</v>
      </c>
      <c r="C840" s="210" t="s">
        <v>27</v>
      </c>
      <c r="D840" s="100"/>
      <c r="E840" s="219">
        <v>439</v>
      </c>
      <c r="F840" s="219">
        <v>10</v>
      </c>
      <c r="G840" s="13">
        <v>2.2779043280182234E-2</v>
      </c>
    </row>
    <row r="841" spans="1:7">
      <c r="A841" s="219" t="s">
        <v>1913</v>
      </c>
      <c r="B841" s="219" t="s">
        <v>1914</v>
      </c>
      <c r="C841" s="210" t="s">
        <v>27</v>
      </c>
      <c r="D841" s="100"/>
      <c r="E841" s="219">
        <v>6879</v>
      </c>
      <c r="F841" s="219">
        <v>125</v>
      </c>
      <c r="G841" s="13">
        <v>1.8171245820613462E-2</v>
      </c>
    </row>
    <row r="842" spans="1:7">
      <c r="A842" s="219" t="s">
        <v>1915</v>
      </c>
      <c r="B842" s="219" t="s">
        <v>1916</v>
      </c>
      <c r="C842" s="210" t="s">
        <v>256</v>
      </c>
      <c r="D842" s="100"/>
      <c r="E842" s="219">
        <v>2851</v>
      </c>
      <c r="F842" s="219">
        <v>122</v>
      </c>
      <c r="G842" s="13">
        <v>4.2792002806032972E-2</v>
      </c>
    </row>
    <row r="843" spans="1:7">
      <c r="A843" s="219" t="s">
        <v>1917</v>
      </c>
      <c r="B843" s="219" t="s">
        <v>1918</v>
      </c>
      <c r="C843" s="210" t="s">
        <v>27</v>
      </c>
      <c r="D843" s="100"/>
      <c r="E843" s="12">
        <v>24032</v>
      </c>
      <c r="F843" s="219">
        <v>660</v>
      </c>
      <c r="G843" s="13">
        <v>2.7463382157123836E-2</v>
      </c>
    </row>
    <row r="844" spans="1:7">
      <c r="A844" s="219" t="s">
        <v>1919</v>
      </c>
      <c r="B844" s="219" t="s">
        <v>1920</v>
      </c>
      <c r="C844" s="210" t="s">
        <v>245</v>
      </c>
      <c r="D844" s="100"/>
      <c r="E844" s="12">
        <v>6697</v>
      </c>
      <c r="F844" s="219">
        <v>74</v>
      </c>
      <c r="G844" s="13">
        <v>1.1049723756906077E-2</v>
      </c>
    </row>
    <row r="845" spans="1:7">
      <c r="A845" s="219" t="s">
        <v>1921</v>
      </c>
      <c r="B845" s="219" t="s">
        <v>1922</v>
      </c>
      <c r="C845" s="210" t="s">
        <v>27</v>
      </c>
      <c r="D845" s="100"/>
      <c r="E845" s="12">
        <v>107696</v>
      </c>
      <c r="F845" s="219">
        <v>2823</v>
      </c>
      <c r="G845" s="13">
        <v>2.6212672708364283E-2</v>
      </c>
    </row>
    <row r="846" spans="1:7">
      <c r="A846" s="219" t="s">
        <v>1923</v>
      </c>
      <c r="B846" s="219" t="s">
        <v>1924</v>
      </c>
      <c r="C846" s="210" t="s">
        <v>27</v>
      </c>
      <c r="D846" s="100"/>
      <c r="E846" s="12">
        <v>41573</v>
      </c>
      <c r="F846" s="219">
        <v>1043</v>
      </c>
      <c r="G846" s="13">
        <v>2.5088398720323288E-2</v>
      </c>
    </row>
    <row r="847" spans="1:7">
      <c r="A847" s="219" t="s">
        <v>1925</v>
      </c>
      <c r="B847" s="219" t="s">
        <v>1926</v>
      </c>
      <c r="C847" s="210" t="s">
        <v>27</v>
      </c>
      <c r="D847" s="100"/>
      <c r="E847" s="12">
        <v>38475</v>
      </c>
      <c r="F847" s="219">
        <v>1050</v>
      </c>
      <c r="G847" s="13">
        <v>2.7290448343079921E-2</v>
      </c>
    </row>
    <row r="848" spans="1:7">
      <c r="A848" s="219" t="s">
        <v>1927</v>
      </c>
      <c r="B848" s="219" t="s">
        <v>1928</v>
      </c>
      <c r="C848" s="210" t="s">
        <v>27</v>
      </c>
      <c r="D848" s="100"/>
      <c r="E848" s="219">
        <v>1566</v>
      </c>
      <c r="F848" s="219">
        <v>37</v>
      </c>
      <c r="G848" s="13">
        <v>2.3627075351213282E-2</v>
      </c>
    </row>
    <row r="849" spans="1:7">
      <c r="A849" s="219" t="s">
        <v>1929</v>
      </c>
      <c r="B849" s="219" t="s">
        <v>1930</v>
      </c>
      <c r="C849" s="210" t="s">
        <v>27</v>
      </c>
      <c r="D849" s="100"/>
      <c r="E849" s="12">
        <v>12895</v>
      </c>
      <c r="F849" s="219">
        <v>275</v>
      </c>
      <c r="G849" s="13">
        <v>2.1326095385808454E-2</v>
      </c>
    </row>
    <row r="850" spans="1:7">
      <c r="A850" s="219" t="s">
        <v>1931</v>
      </c>
      <c r="B850" s="219" t="s">
        <v>1932</v>
      </c>
      <c r="C850" s="210" t="s">
        <v>256</v>
      </c>
      <c r="D850" s="100"/>
      <c r="E850" s="219">
        <v>5694</v>
      </c>
      <c r="F850" s="219">
        <v>210</v>
      </c>
      <c r="G850" s="13">
        <v>3.6880927291886197E-2</v>
      </c>
    </row>
    <row r="851" spans="1:7">
      <c r="A851" s="219" t="s">
        <v>1933</v>
      </c>
      <c r="B851" s="219" t="s">
        <v>1934</v>
      </c>
      <c r="C851" s="210" t="s">
        <v>27</v>
      </c>
      <c r="D851" s="100"/>
      <c r="E851" s="12">
        <v>128670</v>
      </c>
      <c r="F851" s="219">
        <v>2637</v>
      </c>
      <c r="G851" s="13">
        <v>2.0494287712753554E-2</v>
      </c>
    </row>
    <row r="852" spans="1:7">
      <c r="A852" s="219" t="s">
        <v>1935</v>
      </c>
      <c r="B852" s="219" t="s">
        <v>1936</v>
      </c>
      <c r="C852" s="210" t="s">
        <v>27</v>
      </c>
      <c r="D852" s="100"/>
      <c r="E852" s="12">
        <v>87370</v>
      </c>
      <c r="F852" s="219">
        <v>1690</v>
      </c>
      <c r="G852" s="13">
        <v>1.9343023921254435E-2</v>
      </c>
    </row>
    <row r="853" spans="1:7">
      <c r="A853" s="219" t="s">
        <v>1937</v>
      </c>
      <c r="B853" s="219" t="s">
        <v>1938</v>
      </c>
      <c r="C853" s="210" t="s">
        <v>27</v>
      </c>
      <c r="D853" s="100"/>
      <c r="E853" s="12">
        <v>63633</v>
      </c>
      <c r="F853" s="219">
        <v>1212</v>
      </c>
      <c r="G853" s="13">
        <v>1.9046721040969307E-2</v>
      </c>
    </row>
    <row r="854" spans="1:7">
      <c r="A854" s="219" t="s">
        <v>1939</v>
      </c>
      <c r="B854" s="219" t="s">
        <v>1940</v>
      </c>
      <c r="C854" s="210" t="s">
        <v>27</v>
      </c>
      <c r="D854" s="100"/>
      <c r="E854" s="12">
        <v>23211</v>
      </c>
      <c r="F854" s="219">
        <v>456</v>
      </c>
      <c r="G854" s="13">
        <v>1.9645857567532635E-2</v>
      </c>
    </row>
    <row r="855" spans="1:7">
      <c r="A855" s="219" t="s">
        <v>1941</v>
      </c>
      <c r="B855" s="219" t="s">
        <v>1942</v>
      </c>
      <c r="C855" s="210" t="s">
        <v>27</v>
      </c>
      <c r="D855" s="100"/>
      <c r="E855" s="12">
        <v>41286</v>
      </c>
      <c r="F855" s="219">
        <v>946</v>
      </c>
      <c r="G855" s="13">
        <v>2.2913336239887613E-2</v>
      </c>
    </row>
    <row r="856" spans="1:7">
      <c r="A856" s="219" t="s">
        <v>1943</v>
      </c>
      <c r="B856" s="219" t="s">
        <v>1944</v>
      </c>
      <c r="C856" s="210" t="s">
        <v>27</v>
      </c>
      <c r="D856" s="100"/>
      <c r="E856" s="12">
        <v>14311</v>
      </c>
      <c r="F856" s="219">
        <v>427</v>
      </c>
      <c r="G856" s="13">
        <v>2.9837188176926838E-2</v>
      </c>
    </row>
    <row r="857" spans="1:7">
      <c r="A857" s="219" t="s">
        <v>1945</v>
      </c>
      <c r="B857" s="219" t="s">
        <v>1946</v>
      </c>
      <c r="C857" s="210" t="s">
        <v>27</v>
      </c>
      <c r="D857" s="100"/>
      <c r="E857" s="12">
        <v>26753</v>
      </c>
      <c r="F857" s="219">
        <v>510</v>
      </c>
      <c r="G857" s="13">
        <v>1.9063282622509625E-2</v>
      </c>
    </row>
    <row r="858" spans="1:7">
      <c r="A858" s="219" t="s">
        <v>1947</v>
      </c>
      <c r="B858" s="219" t="s">
        <v>1948</v>
      </c>
      <c r="C858" s="210" t="s">
        <v>256</v>
      </c>
      <c r="D858" s="100"/>
      <c r="E858" s="12">
        <v>154908</v>
      </c>
      <c r="F858" s="219">
        <v>5993</v>
      </c>
      <c r="G858" s="13">
        <v>3.8687479019805307E-2</v>
      </c>
    </row>
    <row r="859" spans="1:7">
      <c r="A859" s="219" t="s">
        <v>1949</v>
      </c>
      <c r="B859" s="219" t="s">
        <v>1950</v>
      </c>
      <c r="C859" s="210" t="s">
        <v>256</v>
      </c>
      <c r="D859" s="100"/>
      <c r="E859" s="12">
        <v>87724</v>
      </c>
      <c r="F859" s="219">
        <v>3825</v>
      </c>
      <c r="G859" s="13">
        <v>4.3602662897268704E-2</v>
      </c>
    </row>
    <row r="860" spans="1:7">
      <c r="A860" s="219" t="s">
        <v>1951</v>
      </c>
      <c r="B860" s="219" t="s">
        <v>1952</v>
      </c>
      <c r="C860" s="210" t="s">
        <v>27</v>
      </c>
      <c r="D860" s="100"/>
      <c r="E860" s="12">
        <v>16669</v>
      </c>
      <c r="F860" s="219">
        <v>494</v>
      </c>
      <c r="G860" s="13">
        <v>2.9635850980862678E-2</v>
      </c>
    </row>
    <row r="861" spans="1:7">
      <c r="A861" s="219" t="s">
        <v>1953</v>
      </c>
      <c r="B861" s="219" t="s">
        <v>1954</v>
      </c>
      <c r="C861" s="210" t="s">
        <v>256</v>
      </c>
      <c r="D861" s="100"/>
      <c r="E861" s="12">
        <v>70734</v>
      </c>
      <c r="F861" s="219">
        <v>3307</v>
      </c>
      <c r="G861" s="13">
        <v>4.6752622501201685E-2</v>
      </c>
    </row>
    <row r="862" spans="1:7">
      <c r="A862" s="219" t="s">
        <v>1955</v>
      </c>
      <c r="B862" s="219" t="s">
        <v>1956</v>
      </c>
      <c r="C862" s="210" t="s">
        <v>27</v>
      </c>
      <c r="D862" s="100"/>
      <c r="E862" s="12">
        <v>28529</v>
      </c>
      <c r="F862" s="219">
        <v>883</v>
      </c>
      <c r="G862" s="13">
        <v>3.095096217883557E-2</v>
      </c>
    </row>
    <row r="863" spans="1:7">
      <c r="A863" s="219" t="s">
        <v>1957</v>
      </c>
      <c r="B863" s="219" t="s">
        <v>1958</v>
      </c>
      <c r="C863" s="210" t="s">
        <v>27</v>
      </c>
      <c r="D863" s="100"/>
      <c r="E863" s="12">
        <v>38482</v>
      </c>
      <c r="F863" s="219">
        <v>1274</v>
      </c>
      <c r="G863" s="13">
        <v>3.3106387401902186E-2</v>
      </c>
    </row>
    <row r="864" spans="1:7">
      <c r="A864" s="219" t="s">
        <v>1959</v>
      </c>
      <c r="B864" s="219" t="s">
        <v>1960</v>
      </c>
      <c r="C864" s="210" t="s">
        <v>27</v>
      </c>
      <c r="D864" s="100"/>
      <c r="E864" s="12">
        <v>18848</v>
      </c>
      <c r="F864" s="219">
        <v>565</v>
      </c>
      <c r="G864" s="13">
        <v>2.9976655348047537E-2</v>
      </c>
    </row>
    <row r="865" spans="1:7">
      <c r="A865" s="219" t="s">
        <v>1961</v>
      </c>
      <c r="B865" s="219" t="s">
        <v>1962</v>
      </c>
      <c r="C865" s="210" t="s">
        <v>27</v>
      </c>
      <c r="D865" s="100"/>
      <c r="E865" s="12">
        <v>12163</v>
      </c>
      <c r="F865" s="219">
        <v>404</v>
      </c>
      <c r="G865" s="13">
        <v>3.3215489599605359E-2</v>
      </c>
    </row>
    <row r="866" spans="1:7">
      <c r="A866" s="219" t="s">
        <v>1963</v>
      </c>
      <c r="B866" s="219" t="s">
        <v>1964</v>
      </c>
      <c r="C866" s="210" t="s">
        <v>256</v>
      </c>
      <c r="D866" s="100"/>
      <c r="E866" s="12">
        <v>7167</v>
      </c>
      <c r="F866" s="219">
        <v>283</v>
      </c>
      <c r="G866" s="13">
        <v>3.948653550997628E-2</v>
      </c>
    </row>
    <row r="867" spans="1:7">
      <c r="A867" s="219" t="s">
        <v>1965</v>
      </c>
      <c r="B867" s="219" t="s">
        <v>1966</v>
      </c>
      <c r="C867" s="210" t="s">
        <v>245</v>
      </c>
      <c r="D867" s="100"/>
      <c r="E867" s="219">
        <v>4814</v>
      </c>
      <c r="F867" s="219">
        <v>52</v>
      </c>
      <c r="G867" s="13">
        <v>1.0801828001661819E-2</v>
      </c>
    </row>
    <row r="868" spans="1:7">
      <c r="A868" s="219" t="s">
        <v>1967</v>
      </c>
      <c r="B868" s="219" t="s">
        <v>1968</v>
      </c>
      <c r="C868" s="210" t="s">
        <v>27</v>
      </c>
      <c r="D868" s="100"/>
      <c r="E868" s="12">
        <v>15087</v>
      </c>
      <c r="F868" s="219">
        <v>487</v>
      </c>
      <c r="G868" s="13">
        <v>3.2279445880559421E-2</v>
      </c>
    </row>
    <row r="869" spans="1:7">
      <c r="A869" s="219" t="s">
        <v>1969</v>
      </c>
      <c r="B869" s="219" t="s">
        <v>1970</v>
      </c>
      <c r="C869" s="211" t="s">
        <v>27</v>
      </c>
      <c r="D869" s="100"/>
      <c r="E869" s="12">
        <v>1285510</v>
      </c>
      <c r="F869" s="12">
        <v>38475</v>
      </c>
      <c r="G869" s="13">
        <v>2.9929755505597001E-2</v>
      </c>
    </row>
    <row r="870" spans="1:7">
      <c r="A870" s="219" t="s">
        <v>1971</v>
      </c>
      <c r="B870" s="219" t="s">
        <v>1972</v>
      </c>
      <c r="C870" s="210" t="s">
        <v>27</v>
      </c>
      <c r="D870" s="100"/>
      <c r="E870" s="12">
        <v>52063</v>
      </c>
      <c r="F870" s="219">
        <v>1309</v>
      </c>
      <c r="G870" s="13">
        <v>2.5142615677160363E-2</v>
      </c>
    </row>
    <row r="871" spans="1:7">
      <c r="A871" s="219" t="s">
        <v>1973</v>
      </c>
      <c r="B871" s="219" t="s">
        <v>1974</v>
      </c>
      <c r="C871" s="210" t="s">
        <v>27</v>
      </c>
      <c r="D871" s="100"/>
      <c r="E871" s="12">
        <v>23808</v>
      </c>
      <c r="F871" s="219">
        <v>740</v>
      </c>
      <c r="G871" s="13">
        <v>3.1081989247311828E-2</v>
      </c>
    </row>
    <row r="872" spans="1:7">
      <c r="A872" s="219" t="s">
        <v>1975</v>
      </c>
      <c r="B872" s="219" t="s">
        <v>1976</v>
      </c>
      <c r="C872" s="210" t="s">
        <v>27</v>
      </c>
      <c r="D872" s="100"/>
      <c r="E872" s="12">
        <v>11770</v>
      </c>
      <c r="F872" s="219">
        <v>352</v>
      </c>
      <c r="G872" s="13">
        <v>2.9906542056074768E-2</v>
      </c>
    </row>
    <row r="873" spans="1:7">
      <c r="A873" s="219" t="s">
        <v>1977</v>
      </c>
      <c r="B873" s="219" t="s">
        <v>1978</v>
      </c>
      <c r="C873" s="210" t="s">
        <v>27</v>
      </c>
      <c r="D873" s="100"/>
      <c r="E873" s="12">
        <v>11661</v>
      </c>
      <c r="F873" s="219">
        <v>374</v>
      </c>
      <c r="G873" s="13">
        <v>3.2072721035931735E-2</v>
      </c>
    </row>
    <row r="874" spans="1:7">
      <c r="A874" s="219" t="s">
        <v>1979</v>
      </c>
      <c r="B874" s="219" t="s">
        <v>1980</v>
      </c>
      <c r="C874" s="210" t="s">
        <v>27</v>
      </c>
      <c r="D874" s="100"/>
      <c r="E874" s="12">
        <v>26711</v>
      </c>
      <c r="F874" s="219">
        <v>540</v>
      </c>
      <c r="G874" s="13">
        <v>2.0216390251207368E-2</v>
      </c>
    </row>
    <row r="875" spans="1:7">
      <c r="A875" s="219" t="s">
        <v>1981</v>
      </c>
      <c r="B875" s="219" t="s">
        <v>1982</v>
      </c>
      <c r="C875" s="210" t="s">
        <v>27</v>
      </c>
      <c r="D875" s="100"/>
      <c r="E875" s="12">
        <v>25447</v>
      </c>
      <c r="F875" s="219">
        <v>516</v>
      </c>
      <c r="G875" s="13">
        <v>2.0277439383817347E-2</v>
      </c>
    </row>
    <row r="876" spans="1:7">
      <c r="A876" s="219" t="s">
        <v>1983</v>
      </c>
      <c r="B876" s="219" t="s">
        <v>1984</v>
      </c>
      <c r="C876" s="210" t="s">
        <v>245</v>
      </c>
      <c r="D876" s="100"/>
      <c r="E876" s="12">
        <v>4113</v>
      </c>
      <c r="F876" s="219">
        <v>65</v>
      </c>
      <c r="G876" s="13">
        <v>1.5803549720398737E-2</v>
      </c>
    </row>
    <row r="877" spans="1:7">
      <c r="A877" s="219" t="s">
        <v>1985</v>
      </c>
      <c r="B877" s="219" t="s">
        <v>1986</v>
      </c>
      <c r="C877" s="210" t="s">
        <v>27</v>
      </c>
      <c r="D877" s="100"/>
      <c r="E877" s="12">
        <v>16405</v>
      </c>
      <c r="F877" s="219">
        <v>356</v>
      </c>
      <c r="G877" s="13">
        <v>2.1700701005790916E-2</v>
      </c>
    </row>
    <row r="878" spans="1:7">
      <c r="A878" s="219" t="s">
        <v>1987</v>
      </c>
      <c r="B878" s="219" t="s">
        <v>1988</v>
      </c>
      <c r="C878" s="210" t="s">
        <v>27</v>
      </c>
      <c r="D878" s="100"/>
      <c r="E878" s="219">
        <v>68</v>
      </c>
      <c r="F878" s="219">
        <v>2</v>
      </c>
      <c r="G878" s="13">
        <v>2.9411764705882353E-2</v>
      </c>
    </row>
    <row r="879" spans="1:7">
      <c r="A879" s="219" t="s">
        <v>1989</v>
      </c>
      <c r="B879" s="219" t="s">
        <v>1990</v>
      </c>
      <c r="C879" s="210" t="s">
        <v>27</v>
      </c>
      <c r="D879" s="100"/>
      <c r="E879" s="219">
        <v>4579</v>
      </c>
      <c r="F879" s="219">
        <v>87</v>
      </c>
      <c r="G879" s="13">
        <v>1.8999781611705614E-2</v>
      </c>
    </row>
    <row r="880" spans="1:7">
      <c r="A880" s="219" t="s">
        <v>1991</v>
      </c>
      <c r="B880" s="219" t="s">
        <v>1992</v>
      </c>
      <c r="C880" s="210" t="s">
        <v>27</v>
      </c>
      <c r="D880" s="100"/>
      <c r="E880" s="219">
        <v>954</v>
      </c>
      <c r="F880" s="219">
        <v>22</v>
      </c>
      <c r="G880" s="13">
        <v>2.3060796645702306E-2</v>
      </c>
    </row>
    <row r="881" spans="1:7">
      <c r="A881" s="219" t="s">
        <v>1993</v>
      </c>
      <c r="B881" s="219" t="s">
        <v>1994</v>
      </c>
      <c r="C881" s="210" t="s">
        <v>27</v>
      </c>
      <c r="D881" s="100"/>
      <c r="E881" s="12">
        <v>1541</v>
      </c>
      <c r="F881" s="219">
        <v>29</v>
      </c>
      <c r="G881" s="13">
        <v>1.8818948734587931E-2</v>
      </c>
    </row>
    <row r="882" spans="1:7">
      <c r="A882" s="219" t="s">
        <v>1995</v>
      </c>
      <c r="B882" s="219" t="s">
        <v>1996</v>
      </c>
      <c r="C882" s="210" t="s">
        <v>27</v>
      </c>
      <c r="D882" s="100"/>
      <c r="E882" s="219">
        <v>1382</v>
      </c>
      <c r="F882" s="219">
        <v>26</v>
      </c>
      <c r="G882" s="13">
        <v>1.8813314037626629E-2</v>
      </c>
    </row>
    <row r="883" spans="1:7">
      <c r="A883" s="219" t="s">
        <v>1997</v>
      </c>
      <c r="B883" s="219" t="s">
        <v>1998</v>
      </c>
      <c r="C883" s="210" t="s">
        <v>245</v>
      </c>
      <c r="D883" s="100"/>
      <c r="E883" s="219">
        <v>141</v>
      </c>
      <c r="F883" s="219">
        <v>2</v>
      </c>
      <c r="G883" s="13">
        <v>1.4184397163120567E-2</v>
      </c>
    </row>
    <row r="884" spans="1:7">
      <c r="A884" s="219" t="s">
        <v>1999</v>
      </c>
      <c r="B884" s="219" t="s">
        <v>2000</v>
      </c>
      <c r="C884" s="211" t="s">
        <v>27</v>
      </c>
      <c r="D884" s="100"/>
      <c r="E884" s="12">
        <v>1115600</v>
      </c>
      <c r="F884" s="12">
        <v>33015</v>
      </c>
      <c r="G884" s="13">
        <v>2.9593940480458946E-2</v>
      </c>
    </row>
    <row r="885" spans="1:7">
      <c r="A885" s="219" t="s">
        <v>2001</v>
      </c>
      <c r="B885" s="219" t="s">
        <v>2002</v>
      </c>
      <c r="C885" s="210" t="s">
        <v>27</v>
      </c>
      <c r="D885" s="100"/>
      <c r="E885" s="12">
        <v>21258</v>
      </c>
      <c r="F885" s="219">
        <v>607</v>
      </c>
      <c r="G885" s="13">
        <v>2.8553956157681814E-2</v>
      </c>
    </row>
    <row r="886" spans="1:7">
      <c r="A886" s="219" t="s">
        <v>2003</v>
      </c>
      <c r="B886" s="219" t="s">
        <v>2004</v>
      </c>
      <c r="C886" s="210" t="s">
        <v>256</v>
      </c>
      <c r="D886" s="100"/>
      <c r="E886" s="219">
        <v>3397</v>
      </c>
      <c r="F886" s="219">
        <v>149</v>
      </c>
      <c r="G886" s="13">
        <v>4.3862231380629967E-2</v>
      </c>
    </row>
    <row r="887" spans="1:7">
      <c r="A887" s="219" t="s">
        <v>2005</v>
      </c>
      <c r="B887" s="219" t="s">
        <v>2006</v>
      </c>
      <c r="C887" s="210" t="s">
        <v>27</v>
      </c>
      <c r="D887" s="100"/>
      <c r="E887" s="219">
        <v>3699</v>
      </c>
      <c r="F887" s="219">
        <v>81</v>
      </c>
      <c r="G887" s="13">
        <v>2.1897810218978103E-2</v>
      </c>
    </row>
    <row r="888" spans="1:7">
      <c r="A888" s="219" t="s">
        <v>2007</v>
      </c>
      <c r="B888" s="219" t="s">
        <v>2008</v>
      </c>
      <c r="C888" s="210" t="s">
        <v>27</v>
      </c>
      <c r="D888" s="100"/>
      <c r="E888" s="219">
        <v>545</v>
      </c>
      <c r="F888" s="219">
        <v>11</v>
      </c>
      <c r="G888" s="13">
        <v>2.0183486238532111E-2</v>
      </c>
    </row>
    <row r="889" spans="1:7">
      <c r="A889" s="219" t="s">
        <v>2009</v>
      </c>
      <c r="B889" s="219" t="s">
        <v>2010</v>
      </c>
      <c r="C889" s="210" t="s">
        <v>27</v>
      </c>
      <c r="D889" s="100"/>
      <c r="E889" s="219">
        <v>292</v>
      </c>
      <c r="F889" s="219">
        <v>7</v>
      </c>
      <c r="G889" s="13">
        <v>2.3972602739726026E-2</v>
      </c>
    </row>
    <row r="890" spans="1:7">
      <c r="A890" s="219" t="s">
        <v>2011</v>
      </c>
      <c r="B890" s="219" t="s">
        <v>2012</v>
      </c>
      <c r="C890" s="210" t="s">
        <v>266</v>
      </c>
      <c r="D890" s="100"/>
      <c r="E890" s="219">
        <v>16</v>
      </c>
      <c r="F890" s="219">
        <v>0</v>
      </c>
      <c r="G890" s="13">
        <v>0</v>
      </c>
    </row>
    <row r="891" spans="1:7">
      <c r="A891" s="219" t="s">
        <v>2013</v>
      </c>
      <c r="B891" s="219" t="s">
        <v>2014</v>
      </c>
      <c r="C891" s="210" t="s">
        <v>27</v>
      </c>
      <c r="D891" s="100"/>
      <c r="E891" s="219">
        <v>554</v>
      </c>
      <c r="F891" s="219">
        <v>10</v>
      </c>
      <c r="G891" s="13">
        <v>1.8050541516245487E-2</v>
      </c>
    </row>
    <row r="892" spans="1:7">
      <c r="A892" s="219" t="s">
        <v>2015</v>
      </c>
      <c r="B892" s="219" t="s">
        <v>2016</v>
      </c>
      <c r="C892" s="210" t="s">
        <v>27</v>
      </c>
      <c r="D892" s="100"/>
      <c r="E892" s="219">
        <v>3685</v>
      </c>
      <c r="F892" s="219">
        <v>105</v>
      </c>
      <c r="G892" s="13">
        <v>2.8493894165535955E-2</v>
      </c>
    </row>
    <row r="893" spans="1:7">
      <c r="A893" s="219" t="s">
        <v>2017</v>
      </c>
      <c r="B893" s="219" t="s">
        <v>2018</v>
      </c>
      <c r="C893" s="210" t="s">
        <v>27</v>
      </c>
      <c r="D893" s="100"/>
      <c r="E893" s="12">
        <v>8578</v>
      </c>
      <c r="F893" s="219">
        <v>219</v>
      </c>
      <c r="G893" s="13">
        <v>2.5530426672884122E-2</v>
      </c>
    </row>
    <row r="894" spans="1:7">
      <c r="A894" s="219" t="s">
        <v>2019</v>
      </c>
      <c r="B894" s="219" t="s">
        <v>2020</v>
      </c>
      <c r="C894" s="210" t="s">
        <v>27</v>
      </c>
      <c r="D894" s="100"/>
      <c r="E894" s="12">
        <v>26060</v>
      </c>
      <c r="F894" s="219">
        <v>758</v>
      </c>
      <c r="G894" s="13">
        <v>2.9086722947045281E-2</v>
      </c>
    </row>
    <row r="895" spans="1:7">
      <c r="A895" s="219" t="s">
        <v>2021</v>
      </c>
      <c r="B895" s="219" t="s">
        <v>2022</v>
      </c>
      <c r="C895" s="210" t="s">
        <v>256</v>
      </c>
      <c r="D895" s="100"/>
      <c r="E895" s="12">
        <v>6782</v>
      </c>
      <c r="F895" s="219">
        <v>249</v>
      </c>
      <c r="G895" s="13">
        <v>3.6714833382483041E-2</v>
      </c>
    </row>
    <row r="896" spans="1:7">
      <c r="A896" s="219" t="s">
        <v>2023</v>
      </c>
      <c r="B896" s="219" t="s">
        <v>2024</v>
      </c>
      <c r="C896" s="210" t="s">
        <v>27</v>
      </c>
      <c r="D896" s="100"/>
      <c r="E896" s="219">
        <v>1279</v>
      </c>
      <c r="F896" s="219">
        <v>28</v>
      </c>
      <c r="G896" s="13">
        <v>2.1892103205629398E-2</v>
      </c>
    </row>
    <row r="897" spans="1:7">
      <c r="A897" s="219" t="s">
        <v>2025</v>
      </c>
      <c r="B897" s="219" t="s">
        <v>2026</v>
      </c>
      <c r="C897" s="210" t="s">
        <v>27</v>
      </c>
      <c r="D897" s="100"/>
      <c r="E897" s="12">
        <v>7182</v>
      </c>
      <c r="F897" s="219">
        <v>138</v>
      </c>
      <c r="G897" s="13">
        <v>1.921470342522974E-2</v>
      </c>
    </row>
    <row r="898" spans="1:7">
      <c r="A898" s="219" t="s">
        <v>2027</v>
      </c>
      <c r="B898" s="219" t="s">
        <v>2028</v>
      </c>
      <c r="C898" s="210" t="s">
        <v>27</v>
      </c>
      <c r="D898" s="100"/>
      <c r="E898" s="12">
        <v>3300</v>
      </c>
      <c r="F898" s="219">
        <v>69</v>
      </c>
      <c r="G898" s="13">
        <v>2.0909090909090908E-2</v>
      </c>
    </row>
    <row r="899" spans="1:7">
      <c r="A899" s="219" t="s">
        <v>2029</v>
      </c>
      <c r="B899" s="219" t="s">
        <v>2030</v>
      </c>
      <c r="C899" s="210" t="s">
        <v>256</v>
      </c>
      <c r="D899" s="100"/>
      <c r="E899" s="219">
        <v>1175</v>
      </c>
      <c r="F899" s="219">
        <v>51</v>
      </c>
      <c r="G899" s="13">
        <v>4.3404255319148939E-2</v>
      </c>
    </row>
    <row r="900" spans="1:7">
      <c r="A900" s="219" t="s">
        <v>2031</v>
      </c>
      <c r="B900" s="219" t="s">
        <v>2032</v>
      </c>
      <c r="C900" s="210" t="s">
        <v>27</v>
      </c>
      <c r="D900" s="100"/>
      <c r="E900" s="12">
        <v>5831</v>
      </c>
      <c r="F900" s="219">
        <v>193</v>
      </c>
      <c r="G900" s="13">
        <v>3.3098953867261187E-2</v>
      </c>
    </row>
    <row r="901" spans="1:7">
      <c r="A901" s="219" t="s">
        <v>2033</v>
      </c>
      <c r="B901" s="219" t="s">
        <v>2034</v>
      </c>
      <c r="C901" s="211" t="s">
        <v>27</v>
      </c>
      <c r="D901" s="100"/>
      <c r="E901" s="12">
        <v>230424</v>
      </c>
      <c r="F901" s="12">
        <v>7797</v>
      </c>
      <c r="G901" s="13">
        <v>3.383762108113738E-2</v>
      </c>
    </row>
    <row r="902" spans="1:7">
      <c r="A902" s="219" t="s">
        <v>2035</v>
      </c>
      <c r="B902" s="219" t="s">
        <v>2036</v>
      </c>
      <c r="C902" s="210" t="s">
        <v>256</v>
      </c>
      <c r="D902" s="100"/>
      <c r="E902" s="12">
        <v>138357</v>
      </c>
      <c r="F902" s="219">
        <v>4973</v>
      </c>
      <c r="G902" s="13">
        <v>3.5943248263550089E-2</v>
      </c>
    </row>
    <row r="903" spans="1:7">
      <c r="A903" s="219" t="s">
        <v>2037</v>
      </c>
      <c r="B903" s="219" t="s">
        <v>2038</v>
      </c>
      <c r="C903" s="210" t="s">
        <v>256</v>
      </c>
      <c r="D903" s="100"/>
      <c r="E903" s="12">
        <v>55589</v>
      </c>
      <c r="F903" s="219">
        <v>2005</v>
      </c>
      <c r="G903" s="13">
        <v>3.6068286891291441E-2</v>
      </c>
    </row>
    <row r="904" spans="1:7">
      <c r="A904" s="219" t="s">
        <v>2039</v>
      </c>
      <c r="B904" s="219" t="s">
        <v>2040</v>
      </c>
      <c r="C904" s="210" t="s">
        <v>256</v>
      </c>
      <c r="D904" s="100"/>
      <c r="E904" s="12">
        <v>13309</v>
      </c>
      <c r="F904" s="219">
        <v>487</v>
      </c>
      <c r="G904" s="13">
        <v>3.6591779998497255E-2</v>
      </c>
    </row>
    <row r="905" spans="1:7">
      <c r="A905" s="219" t="s">
        <v>2041</v>
      </c>
      <c r="B905" s="219" t="s">
        <v>2042</v>
      </c>
      <c r="C905" s="210" t="s">
        <v>256</v>
      </c>
      <c r="D905" s="100"/>
      <c r="E905" s="12">
        <v>32637</v>
      </c>
      <c r="F905" s="219">
        <v>1252</v>
      </c>
      <c r="G905" s="13">
        <v>3.8361368998376076E-2</v>
      </c>
    </row>
    <row r="906" spans="1:7">
      <c r="A906" s="219" t="s">
        <v>2043</v>
      </c>
      <c r="B906" s="219" t="s">
        <v>2044</v>
      </c>
      <c r="C906" s="210" t="s">
        <v>27</v>
      </c>
      <c r="D906" s="100"/>
      <c r="E906" s="12">
        <v>21336</v>
      </c>
      <c r="F906" s="219">
        <v>702</v>
      </c>
      <c r="G906" s="13">
        <v>3.2902137232845893E-2</v>
      </c>
    </row>
    <row r="907" spans="1:7">
      <c r="A907" s="219" t="s">
        <v>2045</v>
      </c>
      <c r="B907" s="219" t="s">
        <v>2046</v>
      </c>
      <c r="C907" s="210" t="s">
        <v>27</v>
      </c>
      <c r="D907" s="100"/>
      <c r="E907" s="12">
        <v>11563</v>
      </c>
      <c r="F907" s="219">
        <v>374</v>
      </c>
      <c r="G907" s="13">
        <v>3.2344547262821065E-2</v>
      </c>
    </row>
    <row r="908" spans="1:7">
      <c r="A908" s="219" t="s">
        <v>2047</v>
      </c>
      <c r="B908" s="219" t="s">
        <v>2048</v>
      </c>
      <c r="C908" s="210" t="s">
        <v>256</v>
      </c>
      <c r="D908" s="100"/>
      <c r="E908" s="219">
        <v>3074</v>
      </c>
      <c r="F908" s="219">
        <v>112</v>
      </c>
      <c r="G908" s="13">
        <v>3.6434612882238128E-2</v>
      </c>
    </row>
    <row r="909" spans="1:7">
      <c r="A909" s="219" t="s">
        <v>2049</v>
      </c>
      <c r="B909" s="219" t="s">
        <v>2050</v>
      </c>
      <c r="C909" s="210" t="s">
        <v>27</v>
      </c>
      <c r="D909" s="100"/>
      <c r="E909" s="12">
        <v>66863</v>
      </c>
      <c r="F909" s="219">
        <v>2247</v>
      </c>
      <c r="G909" s="13">
        <v>3.3606030240940429E-2</v>
      </c>
    </row>
    <row r="910" spans="1:7">
      <c r="A910" s="219" t="s">
        <v>2051</v>
      </c>
      <c r="B910" s="219" t="s">
        <v>2052</v>
      </c>
      <c r="C910" s="210" t="s">
        <v>256</v>
      </c>
      <c r="D910" s="100"/>
      <c r="E910" s="219">
        <v>2783</v>
      </c>
      <c r="F910" s="219">
        <v>102</v>
      </c>
      <c r="G910" s="13">
        <v>3.6651095939633491E-2</v>
      </c>
    </row>
    <row r="911" spans="1:7">
      <c r="A911" s="219" t="s">
        <v>2053</v>
      </c>
      <c r="B911" s="219" t="s">
        <v>2054</v>
      </c>
      <c r="C911" s="210" t="s">
        <v>256</v>
      </c>
      <c r="D911" s="100"/>
      <c r="E911" s="219">
        <v>3194</v>
      </c>
      <c r="F911" s="219">
        <v>112</v>
      </c>
      <c r="G911" s="13">
        <v>3.5065748278021287E-2</v>
      </c>
    </row>
    <row r="912" spans="1:7">
      <c r="A912" s="219" t="s">
        <v>2055</v>
      </c>
      <c r="B912" s="219" t="s">
        <v>2056</v>
      </c>
      <c r="C912" s="210" t="s">
        <v>27</v>
      </c>
      <c r="D912" s="100"/>
      <c r="E912" s="219">
        <v>3777</v>
      </c>
      <c r="F912" s="219">
        <v>111</v>
      </c>
      <c r="G912" s="13">
        <v>2.9388403494837172E-2</v>
      </c>
    </row>
    <row r="913" spans="1:7">
      <c r="A913" s="219" t="s">
        <v>2057</v>
      </c>
      <c r="B913" s="219" t="s">
        <v>2058</v>
      </c>
      <c r="C913" s="210" t="s">
        <v>27</v>
      </c>
      <c r="D913" s="100"/>
      <c r="E913" s="12">
        <v>5474</v>
      </c>
      <c r="F913" s="219">
        <v>178</v>
      </c>
      <c r="G913" s="13">
        <v>3.2517354767994153E-2</v>
      </c>
    </row>
    <row r="914" spans="1:7">
      <c r="A914" s="219" t="s">
        <v>2059</v>
      </c>
      <c r="B914" s="219" t="s">
        <v>2060</v>
      </c>
      <c r="C914" s="210" t="s">
        <v>256</v>
      </c>
      <c r="D914" s="100"/>
      <c r="E914" s="12">
        <v>30492</v>
      </c>
      <c r="F914" s="219">
        <v>1076</v>
      </c>
      <c r="G914" s="13">
        <v>3.5287944378853471E-2</v>
      </c>
    </row>
    <row r="915" spans="1:7">
      <c r="A915" s="219" t="s">
        <v>2061</v>
      </c>
      <c r="B915" s="219" t="s">
        <v>2062</v>
      </c>
      <c r="C915" s="210" t="s">
        <v>27</v>
      </c>
      <c r="D915" s="100"/>
      <c r="E915" s="219">
        <v>1416</v>
      </c>
      <c r="F915" s="219">
        <v>36</v>
      </c>
      <c r="G915" s="13">
        <v>2.5423728813559324E-2</v>
      </c>
    </row>
    <row r="916" spans="1:7">
      <c r="A916" s="219" t="s">
        <v>2063</v>
      </c>
      <c r="B916" s="219" t="s">
        <v>2064</v>
      </c>
      <c r="C916" s="210" t="s">
        <v>27</v>
      </c>
      <c r="D916" s="100"/>
      <c r="E916" s="12">
        <v>19111</v>
      </c>
      <c r="F916" s="219">
        <v>610</v>
      </c>
      <c r="G916" s="13">
        <v>3.1918790225524567E-2</v>
      </c>
    </row>
    <row r="917" spans="1:7">
      <c r="A917" s="219" t="s">
        <v>2065</v>
      </c>
      <c r="B917" s="219" t="s">
        <v>2066</v>
      </c>
      <c r="C917" s="210" t="s">
        <v>27</v>
      </c>
      <c r="D917" s="100"/>
      <c r="E917" s="12">
        <v>25045</v>
      </c>
      <c r="F917" s="219">
        <v>573</v>
      </c>
      <c r="G917" s="13">
        <v>2.2878818127370734E-2</v>
      </c>
    </row>
    <row r="918" spans="1:7">
      <c r="A918" s="219" t="s">
        <v>2067</v>
      </c>
      <c r="B918" s="219" t="s">
        <v>2068</v>
      </c>
      <c r="C918" s="210" t="s">
        <v>27</v>
      </c>
      <c r="D918" s="100"/>
      <c r="E918" s="12">
        <v>18520</v>
      </c>
      <c r="F918" s="219">
        <v>339</v>
      </c>
      <c r="G918" s="13">
        <v>1.8304535637149028E-2</v>
      </c>
    </row>
    <row r="919" spans="1:7">
      <c r="A919" s="219" t="s">
        <v>2069</v>
      </c>
      <c r="B919" s="219" t="s">
        <v>2070</v>
      </c>
      <c r="C919" s="210" t="s">
        <v>256</v>
      </c>
      <c r="D919" s="100"/>
      <c r="E919" s="12">
        <v>5960</v>
      </c>
      <c r="F919" s="219">
        <v>221</v>
      </c>
      <c r="G919" s="13">
        <v>3.7080536912751677E-2</v>
      </c>
    </row>
    <row r="920" spans="1:7">
      <c r="A920" s="219" t="s">
        <v>2071</v>
      </c>
      <c r="B920" s="219" t="s">
        <v>2072</v>
      </c>
      <c r="C920" s="210" t="s">
        <v>27</v>
      </c>
      <c r="D920" s="100"/>
      <c r="E920" s="219">
        <v>430</v>
      </c>
      <c r="F920" s="219">
        <v>12</v>
      </c>
      <c r="G920" s="13">
        <v>2.7906976744186046E-2</v>
      </c>
    </row>
    <row r="921" spans="1:7">
      <c r="A921" s="219" t="s">
        <v>2073</v>
      </c>
      <c r="B921" s="219" t="s">
        <v>2074</v>
      </c>
      <c r="C921" s="210" t="s">
        <v>27</v>
      </c>
      <c r="D921" s="100"/>
      <c r="E921" s="12">
        <v>196552</v>
      </c>
      <c r="F921" s="219">
        <v>6165</v>
      </c>
      <c r="G921" s="13">
        <v>3.1365745451585332E-2</v>
      </c>
    </row>
    <row r="922" spans="1:7" ht="27">
      <c r="A922" s="219" t="s">
        <v>2075</v>
      </c>
      <c r="B922" s="219" t="s">
        <v>2076</v>
      </c>
      <c r="C922" s="210" t="s">
        <v>256</v>
      </c>
      <c r="D922" s="100"/>
      <c r="E922" s="12">
        <v>42215</v>
      </c>
      <c r="F922" s="219">
        <v>1739</v>
      </c>
      <c r="G922" s="13">
        <v>4.1193888428283788E-2</v>
      </c>
    </row>
    <row r="923" spans="1:7">
      <c r="A923" s="219" t="s">
        <v>2077</v>
      </c>
      <c r="B923" s="219" t="s">
        <v>2078</v>
      </c>
      <c r="C923" s="210" t="s">
        <v>27</v>
      </c>
      <c r="D923" s="100"/>
      <c r="E923" s="219">
        <v>2462</v>
      </c>
      <c r="F923" s="219">
        <v>62</v>
      </c>
      <c r="G923" s="13">
        <v>2.5182778229082048E-2</v>
      </c>
    </row>
    <row r="924" spans="1:7">
      <c r="A924" s="219" t="s">
        <v>2079</v>
      </c>
      <c r="B924" s="219" t="s">
        <v>2080</v>
      </c>
      <c r="C924" s="210" t="s">
        <v>256</v>
      </c>
      <c r="D924" s="100"/>
      <c r="E924" s="219">
        <v>1369</v>
      </c>
      <c r="F924" s="219">
        <v>47</v>
      </c>
      <c r="G924" s="13">
        <v>3.4331628926223517E-2</v>
      </c>
    </row>
    <row r="925" spans="1:7">
      <c r="A925" s="219" t="s">
        <v>2081</v>
      </c>
      <c r="B925" s="219" t="s">
        <v>2082</v>
      </c>
      <c r="C925" s="210" t="s">
        <v>256</v>
      </c>
      <c r="D925" s="100"/>
      <c r="E925" s="12">
        <v>26367</v>
      </c>
      <c r="F925" s="219">
        <v>1247</v>
      </c>
      <c r="G925" s="13">
        <v>4.7293965942276334E-2</v>
      </c>
    </row>
    <row r="926" spans="1:7">
      <c r="A926" s="219" t="s">
        <v>2083</v>
      </c>
      <c r="B926" s="219" t="s">
        <v>2084</v>
      </c>
      <c r="C926" s="210" t="s">
        <v>27</v>
      </c>
      <c r="D926" s="100"/>
      <c r="E926" s="219">
        <v>677</v>
      </c>
      <c r="F926" s="219">
        <v>12</v>
      </c>
      <c r="G926" s="13">
        <v>1.7725258493353029E-2</v>
      </c>
    </row>
    <row r="927" spans="1:7">
      <c r="A927" s="219" t="s">
        <v>2085</v>
      </c>
      <c r="B927" s="219" t="s">
        <v>2086</v>
      </c>
      <c r="C927" s="210" t="s">
        <v>27</v>
      </c>
      <c r="D927" s="100"/>
      <c r="E927" s="219">
        <v>961</v>
      </c>
      <c r="F927" s="219">
        <v>32</v>
      </c>
      <c r="G927" s="13">
        <v>3.3298647242455778E-2</v>
      </c>
    </row>
    <row r="928" spans="1:7">
      <c r="A928" s="219" t="s">
        <v>2087</v>
      </c>
      <c r="B928" s="219" t="s">
        <v>2088</v>
      </c>
      <c r="C928" s="210" t="s">
        <v>27</v>
      </c>
      <c r="D928" s="100"/>
      <c r="E928" s="219">
        <v>1393</v>
      </c>
      <c r="F928" s="219">
        <v>41</v>
      </c>
      <c r="G928" s="13">
        <v>2.9432878679109833E-2</v>
      </c>
    </row>
    <row r="929" spans="1:7">
      <c r="A929" s="219" t="s">
        <v>2089</v>
      </c>
      <c r="B929" s="219" t="s">
        <v>2090</v>
      </c>
      <c r="C929" s="210" t="s">
        <v>27</v>
      </c>
      <c r="D929" s="100"/>
      <c r="E929" s="12">
        <v>4433</v>
      </c>
      <c r="F929" s="219">
        <v>147</v>
      </c>
      <c r="G929" s="13">
        <v>3.3160387999097679E-2</v>
      </c>
    </row>
    <row r="930" spans="1:7">
      <c r="A930" s="219" t="s">
        <v>2091</v>
      </c>
      <c r="B930" s="219" t="s">
        <v>2092</v>
      </c>
      <c r="C930" s="210" t="s">
        <v>27</v>
      </c>
      <c r="D930" s="100"/>
      <c r="E930" s="12">
        <v>3849</v>
      </c>
      <c r="F930" s="219">
        <v>116</v>
      </c>
      <c r="G930" s="13">
        <v>3.0137698103403481E-2</v>
      </c>
    </row>
    <row r="931" spans="1:7">
      <c r="A931" s="219" t="s">
        <v>2093</v>
      </c>
      <c r="B931" s="219" t="s">
        <v>2094</v>
      </c>
      <c r="C931" s="210" t="s">
        <v>256</v>
      </c>
      <c r="D931" s="100"/>
      <c r="E931" s="12">
        <v>4675</v>
      </c>
      <c r="F931" s="219">
        <v>188</v>
      </c>
      <c r="G931" s="13">
        <v>4.0213903743315509E-2</v>
      </c>
    </row>
    <row r="932" spans="1:7">
      <c r="A932" s="219" t="s">
        <v>2095</v>
      </c>
      <c r="B932" s="219" t="s">
        <v>2096</v>
      </c>
      <c r="C932" s="210" t="s">
        <v>27</v>
      </c>
      <c r="D932" s="100"/>
      <c r="E932" s="12">
        <v>25780</v>
      </c>
      <c r="F932" s="219">
        <v>821</v>
      </c>
      <c r="G932" s="13">
        <v>3.1846392552366175E-2</v>
      </c>
    </row>
    <row r="933" spans="1:7">
      <c r="A933" s="219" t="s">
        <v>2097</v>
      </c>
      <c r="B933" s="219" t="s">
        <v>2098</v>
      </c>
      <c r="C933" s="210" t="s">
        <v>27</v>
      </c>
      <c r="D933" s="100"/>
      <c r="E933" s="12">
        <v>8353</v>
      </c>
      <c r="F933" s="219">
        <v>283</v>
      </c>
      <c r="G933" s="13">
        <v>3.3880043098288043E-2</v>
      </c>
    </row>
    <row r="934" spans="1:7">
      <c r="A934" s="219" t="s">
        <v>2099</v>
      </c>
      <c r="B934" s="219" t="s">
        <v>2100</v>
      </c>
      <c r="C934" s="210" t="s">
        <v>27</v>
      </c>
      <c r="D934" s="100"/>
      <c r="E934" s="12">
        <v>7360</v>
      </c>
      <c r="F934" s="219">
        <v>249</v>
      </c>
      <c r="G934" s="13">
        <v>3.3831521739130434E-2</v>
      </c>
    </row>
    <row r="935" spans="1:7">
      <c r="A935" s="219" t="s">
        <v>2101</v>
      </c>
      <c r="B935" s="219" t="s">
        <v>2102</v>
      </c>
      <c r="C935" s="210" t="s">
        <v>27</v>
      </c>
      <c r="D935" s="100"/>
      <c r="E935" s="12">
        <v>8499</v>
      </c>
      <c r="F935" s="219">
        <v>230</v>
      </c>
      <c r="G935" s="13">
        <v>2.706200729497588E-2</v>
      </c>
    </row>
    <row r="936" spans="1:7">
      <c r="A936" s="219" t="s">
        <v>2103</v>
      </c>
      <c r="B936" s="219" t="s">
        <v>2104</v>
      </c>
      <c r="C936" s="210" t="s">
        <v>256</v>
      </c>
      <c r="D936" s="100"/>
      <c r="E936" s="12">
        <v>1205</v>
      </c>
      <c r="F936" s="219">
        <v>46</v>
      </c>
      <c r="G936" s="13">
        <v>3.8174273858921165E-2</v>
      </c>
    </row>
    <row r="937" spans="1:7">
      <c r="A937" s="219" t="s">
        <v>2105</v>
      </c>
      <c r="B937" s="219" t="s">
        <v>2106</v>
      </c>
      <c r="C937" s="210" t="s">
        <v>27</v>
      </c>
      <c r="D937" s="100"/>
      <c r="E937" s="12">
        <v>55760</v>
      </c>
      <c r="F937" s="219">
        <v>1402</v>
      </c>
      <c r="G937" s="13">
        <v>2.5143472022955523E-2</v>
      </c>
    </row>
    <row r="938" spans="1:7">
      <c r="A938" s="219" t="s">
        <v>2107</v>
      </c>
      <c r="B938" s="219" t="s">
        <v>2108</v>
      </c>
      <c r="C938" s="210" t="s">
        <v>27</v>
      </c>
      <c r="D938" s="100"/>
      <c r="E938" s="12">
        <v>23097</v>
      </c>
      <c r="F938" s="219">
        <v>403</v>
      </c>
      <c r="G938" s="13">
        <v>1.7448153439840672E-2</v>
      </c>
    </row>
    <row r="939" spans="1:7">
      <c r="A939" s="219" t="s">
        <v>2109</v>
      </c>
      <c r="B939" s="219" t="s">
        <v>2110</v>
      </c>
      <c r="C939" s="210" t="s">
        <v>245</v>
      </c>
      <c r="D939" s="100"/>
      <c r="E939" s="219">
        <v>5581</v>
      </c>
      <c r="F939" s="219">
        <v>66</v>
      </c>
      <c r="G939" s="13">
        <v>1.1825837663501164E-2</v>
      </c>
    </row>
    <row r="940" spans="1:7">
      <c r="A940" s="219" t="s">
        <v>2111</v>
      </c>
      <c r="B940" s="219" t="s">
        <v>2112</v>
      </c>
      <c r="C940" s="210" t="s">
        <v>256</v>
      </c>
      <c r="D940" s="100"/>
      <c r="E940" s="12">
        <v>23874</v>
      </c>
      <c r="F940" s="219">
        <v>854</v>
      </c>
      <c r="G940" s="13">
        <v>3.5771131775152884E-2</v>
      </c>
    </row>
    <row r="941" spans="1:7">
      <c r="A941" s="219" t="s">
        <v>2113</v>
      </c>
      <c r="B941" s="219" t="s">
        <v>2114</v>
      </c>
      <c r="C941" s="210" t="s">
        <v>27</v>
      </c>
      <c r="D941" s="100"/>
      <c r="E941" s="219">
        <v>3037</v>
      </c>
      <c r="F941" s="219">
        <v>71</v>
      </c>
      <c r="G941" s="13">
        <v>2.3378333882120513E-2</v>
      </c>
    </row>
    <row r="942" spans="1:7" ht="27">
      <c r="A942" s="219" t="s">
        <v>2115</v>
      </c>
      <c r="B942" s="219" t="s">
        <v>2116</v>
      </c>
      <c r="C942" s="210" t="s">
        <v>27</v>
      </c>
      <c r="D942" s="100"/>
      <c r="E942" s="12">
        <v>21240</v>
      </c>
      <c r="F942" s="219">
        <v>524</v>
      </c>
      <c r="G942" s="13">
        <v>2.4670433145009416E-2</v>
      </c>
    </row>
    <row r="943" spans="1:7">
      <c r="A943" s="219" t="s">
        <v>2117</v>
      </c>
      <c r="B943" s="219" t="s">
        <v>2118</v>
      </c>
      <c r="C943" s="210" t="s">
        <v>27</v>
      </c>
      <c r="D943" s="100"/>
      <c r="E943" s="12">
        <v>6922</v>
      </c>
      <c r="F943" s="219">
        <v>162</v>
      </c>
      <c r="G943" s="13">
        <v>2.3403640566310314E-2</v>
      </c>
    </row>
    <row r="944" spans="1:7">
      <c r="A944" s="219" t="s">
        <v>2119</v>
      </c>
      <c r="B944" s="219" t="s">
        <v>2120</v>
      </c>
      <c r="C944" s="210" t="s">
        <v>27</v>
      </c>
      <c r="D944" s="100"/>
      <c r="E944" s="12">
        <v>7018</v>
      </c>
      <c r="F944" s="219">
        <v>164</v>
      </c>
      <c r="G944" s="13">
        <v>2.3368481048731831E-2</v>
      </c>
    </row>
    <row r="945" spans="1:7">
      <c r="A945" s="219" t="s">
        <v>2121</v>
      </c>
      <c r="B945" s="219" t="s">
        <v>2122</v>
      </c>
      <c r="C945" s="210" t="s">
        <v>27</v>
      </c>
      <c r="D945" s="100"/>
      <c r="E945" s="12">
        <v>7130</v>
      </c>
      <c r="F945" s="219">
        <v>192</v>
      </c>
      <c r="G945" s="13">
        <v>2.6928471248246846E-2</v>
      </c>
    </row>
    <row r="946" spans="1:7">
      <c r="A946" s="219" t="s">
        <v>2123</v>
      </c>
      <c r="B946" s="219" t="s">
        <v>2124</v>
      </c>
      <c r="C946" s="210" t="s">
        <v>27</v>
      </c>
      <c r="D946" s="100"/>
      <c r="E946" s="12">
        <v>19581</v>
      </c>
      <c r="F946" s="219">
        <v>555</v>
      </c>
      <c r="G946" s="13">
        <v>2.8343802665849547E-2</v>
      </c>
    </row>
    <row r="947" spans="1:7">
      <c r="A947" s="219" t="s">
        <v>2125</v>
      </c>
      <c r="B947" s="219" t="s">
        <v>2126</v>
      </c>
      <c r="C947" s="210" t="s">
        <v>27</v>
      </c>
      <c r="D947" s="100"/>
      <c r="E947" s="219">
        <v>1196</v>
      </c>
      <c r="F947" s="219">
        <v>38</v>
      </c>
      <c r="G947" s="13">
        <v>3.177257525083612E-2</v>
      </c>
    </row>
    <row r="948" spans="1:7">
      <c r="A948" s="219" t="s">
        <v>2127</v>
      </c>
      <c r="B948" s="219" t="s">
        <v>2128</v>
      </c>
      <c r="C948" s="210" t="s">
        <v>27</v>
      </c>
      <c r="D948" s="100"/>
      <c r="E948" s="219">
        <v>1099</v>
      </c>
      <c r="F948" s="219">
        <v>19</v>
      </c>
      <c r="G948" s="13">
        <v>1.7288444040036398E-2</v>
      </c>
    </row>
    <row r="949" spans="1:7">
      <c r="A949" s="219" t="s">
        <v>2129</v>
      </c>
      <c r="B949" s="219" t="s">
        <v>2130</v>
      </c>
      <c r="C949" s="210" t="s">
        <v>27</v>
      </c>
      <c r="D949" s="100"/>
      <c r="E949" s="219">
        <v>4447</v>
      </c>
      <c r="F949" s="219">
        <v>108</v>
      </c>
      <c r="G949" s="13">
        <v>2.4286035529570496E-2</v>
      </c>
    </row>
    <row r="950" spans="1:7">
      <c r="A950" s="219" t="s">
        <v>2131</v>
      </c>
      <c r="B950" s="219" t="s">
        <v>2132</v>
      </c>
      <c r="C950" s="210" t="s">
        <v>27</v>
      </c>
      <c r="D950" s="100"/>
      <c r="E950" s="12">
        <v>11320</v>
      </c>
      <c r="F950" s="219">
        <v>344</v>
      </c>
      <c r="G950" s="13">
        <v>3.03886925795053E-2</v>
      </c>
    </row>
    <row r="951" spans="1:7">
      <c r="A951" s="219" t="s">
        <v>2133</v>
      </c>
      <c r="B951" s="219" t="s">
        <v>2134</v>
      </c>
      <c r="C951" s="210" t="s">
        <v>27</v>
      </c>
      <c r="D951" s="100"/>
      <c r="E951" s="219">
        <v>1393</v>
      </c>
      <c r="F951" s="219">
        <v>41</v>
      </c>
      <c r="G951" s="13">
        <v>2.9432878679109833E-2</v>
      </c>
    </row>
    <row r="952" spans="1:7">
      <c r="A952" s="219" t="s">
        <v>2135</v>
      </c>
      <c r="B952" s="219" t="s">
        <v>2136</v>
      </c>
      <c r="C952" s="210" t="s">
        <v>256</v>
      </c>
      <c r="D952" s="100"/>
      <c r="E952" s="12">
        <v>27002</v>
      </c>
      <c r="F952" s="219">
        <v>928</v>
      </c>
      <c r="G952" s="13">
        <v>3.4367824605584768E-2</v>
      </c>
    </row>
    <row r="953" spans="1:7">
      <c r="A953" s="219" t="s">
        <v>2137</v>
      </c>
      <c r="B953" s="219" t="s">
        <v>2138</v>
      </c>
      <c r="C953" s="210" t="s">
        <v>27</v>
      </c>
      <c r="D953" s="100"/>
      <c r="E953" s="219">
        <v>2439</v>
      </c>
      <c r="F953" s="219">
        <v>76</v>
      </c>
      <c r="G953" s="13">
        <v>3.1160311603116032E-2</v>
      </c>
    </row>
    <row r="954" spans="1:7">
      <c r="A954" s="219" t="s">
        <v>2139</v>
      </c>
      <c r="B954" s="219" t="s">
        <v>2140</v>
      </c>
      <c r="C954" s="210" t="s">
        <v>27</v>
      </c>
      <c r="D954" s="100"/>
      <c r="E954" s="219">
        <v>3389</v>
      </c>
      <c r="F954" s="219">
        <v>104</v>
      </c>
      <c r="G954" s="13">
        <v>3.0687518442018294E-2</v>
      </c>
    </row>
    <row r="955" spans="1:7">
      <c r="A955" s="219" t="s">
        <v>2141</v>
      </c>
      <c r="B955" s="219" t="s">
        <v>2142</v>
      </c>
      <c r="C955" s="210" t="s">
        <v>27</v>
      </c>
      <c r="D955" s="100"/>
      <c r="E955" s="219">
        <v>4939</v>
      </c>
      <c r="F955" s="219">
        <v>129</v>
      </c>
      <c r="G955" s="13">
        <v>2.6118647499493823E-2</v>
      </c>
    </row>
    <row r="956" spans="1:7">
      <c r="A956" s="219" t="s">
        <v>2143</v>
      </c>
      <c r="B956" s="219" t="s">
        <v>2144</v>
      </c>
      <c r="C956" s="210" t="s">
        <v>256</v>
      </c>
      <c r="D956" s="100"/>
      <c r="E956" s="12">
        <v>16009</v>
      </c>
      <c r="F956" s="219">
        <v>600</v>
      </c>
      <c r="G956" s="13">
        <v>3.7478918108563936E-2</v>
      </c>
    </row>
    <row r="957" spans="1:7">
      <c r="A957" s="219" t="s">
        <v>2145</v>
      </c>
      <c r="B957" s="219" t="s">
        <v>2146</v>
      </c>
      <c r="C957" s="210" t="s">
        <v>27</v>
      </c>
      <c r="D957" s="100"/>
      <c r="E957" s="12">
        <v>297429</v>
      </c>
      <c r="F957" s="219">
        <v>7465</v>
      </c>
      <c r="G957" s="13">
        <v>2.5098426851450261E-2</v>
      </c>
    </row>
    <row r="958" spans="1:7">
      <c r="A958" s="219" t="s">
        <v>2147</v>
      </c>
      <c r="B958" s="219" t="s">
        <v>2148</v>
      </c>
      <c r="C958" s="210" t="s">
        <v>27</v>
      </c>
      <c r="D958" s="100"/>
      <c r="E958" s="12">
        <v>53764</v>
      </c>
      <c r="F958" s="219">
        <v>1614</v>
      </c>
      <c r="G958" s="13">
        <v>3.0020087791086971E-2</v>
      </c>
    </row>
    <row r="959" spans="1:7">
      <c r="A959" s="219" t="s">
        <v>2149</v>
      </c>
      <c r="B959" s="219" t="s">
        <v>2150</v>
      </c>
      <c r="C959" s="210" t="s">
        <v>256</v>
      </c>
      <c r="D959" s="100"/>
      <c r="E959" s="12">
        <v>76908</v>
      </c>
      <c r="F959" s="219">
        <v>2907</v>
      </c>
      <c r="G959" s="13">
        <v>3.7798408488063658E-2</v>
      </c>
    </row>
    <row r="960" spans="1:7">
      <c r="A960" s="219" t="s">
        <v>2151</v>
      </c>
      <c r="B960" s="219" t="s">
        <v>2152</v>
      </c>
      <c r="C960" s="210" t="s">
        <v>27</v>
      </c>
      <c r="D960" s="100"/>
      <c r="E960" s="12">
        <v>28358</v>
      </c>
      <c r="F960" s="219">
        <v>918</v>
      </c>
      <c r="G960" s="13">
        <v>3.2371817476549825E-2</v>
      </c>
    </row>
    <row r="961" spans="1:7">
      <c r="A961" s="219" t="s">
        <v>2153</v>
      </c>
      <c r="B961" s="219" t="s">
        <v>2154</v>
      </c>
      <c r="C961" s="210" t="s">
        <v>256</v>
      </c>
      <c r="D961" s="100"/>
      <c r="E961" s="12">
        <v>48279</v>
      </c>
      <c r="F961" s="219">
        <v>1979</v>
      </c>
      <c r="G961" s="13">
        <v>4.0990907019615157E-2</v>
      </c>
    </row>
    <row r="962" spans="1:7">
      <c r="A962" s="219" t="s">
        <v>2155</v>
      </c>
      <c r="B962" s="219" t="s">
        <v>2156</v>
      </c>
      <c r="C962" s="210" t="s">
        <v>27</v>
      </c>
      <c r="D962" s="100"/>
      <c r="E962" s="12">
        <v>27112</v>
      </c>
      <c r="F962" s="219">
        <v>482</v>
      </c>
      <c r="G962" s="13">
        <v>1.7778105635880791E-2</v>
      </c>
    </row>
    <row r="963" spans="1:7">
      <c r="A963" s="219" t="s">
        <v>2157</v>
      </c>
      <c r="B963" s="219" t="s">
        <v>2158</v>
      </c>
      <c r="C963" s="210" t="s">
        <v>27</v>
      </c>
      <c r="D963" s="100"/>
      <c r="E963" s="219">
        <v>3664</v>
      </c>
      <c r="F963" s="219">
        <v>59</v>
      </c>
      <c r="G963" s="13">
        <v>1.6102620087336244E-2</v>
      </c>
    </row>
    <row r="964" spans="1:7">
      <c r="A964" s="219" t="s">
        <v>2159</v>
      </c>
      <c r="B964" s="219" t="s">
        <v>2160</v>
      </c>
      <c r="C964" s="210" t="s">
        <v>27</v>
      </c>
      <c r="D964" s="100"/>
      <c r="E964" s="219">
        <v>5749</v>
      </c>
      <c r="F964" s="219">
        <v>135</v>
      </c>
      <c r="G964" s="13">
        <v>2.3482344755609671E-2</v>
      </c>
    </row>
    <row r="965" spans="1:7">
      <c r="A965" s="219" t="s">
        <v>2161</v>
      </c>
      <c r="B965" s="219" t="s">
        <v>2162</v>
      </c>
      <c r="C965" s="210" t="s">
        <v>27</v>
      </c>
      <c r="D965" s="100"/>
      <c r="E965" s="12">
        <v>5861</v>
      </c>
      <c r="F965" s="219">
        <v>104</v>
      </c>
      <c r="G965" s="13">
        <v>1.7744412216345335E-2</v>
      </c>
    </row>
    <row r="966" spans="1:7">
      <c r="A966" s="219" t="s">
        <v>2163</v>
      </c>
      <c r="B966" s="219" t="s">
        <v>2164</v>
      </c>
      <c r="C966" s="210" t="s">
        <v>245</v>
      </c>
      <c r="D966" s="100"/>
      <c r="E966" s="12">
        <v>11678</v>
      </c>
      <c r="F966" s="219">
        <v>178</v>
      </c>
      <c r="G966" s="13">
        <v>1.5242336016441172E-2</v>
      </c>
    </row>
    <row r="967" spans="1:7">
      <c r="A967" s="219" t="s">
        <v>2165</v>
      </c>
      <c r="B967" s="219" t="s">
        <v>2166</v>
      </c>
      <c r="C967" s="210" t="s">
        <v>27</v>
      </c>
      <c r="D967" s="100"/>
      <c r="E967" s="12">
        <v>139376</v>
      </c>
      <c r="F967" s="219">
        <v>2455</v>
      </c>
      <c r="G967" s="13">
        <v>1.7614223395706577E-2</v>
      </c>
    </row>
    <row r="968" spans="1:7">
      <c r="A968" s="219" t="s">
        <v>2167</v>
      </c>
      <c r="B968" s="219" t="s">
        <v>2168</v>
      </c>
      <c r="C968" s="210" t="s">
        <v>27</v>
      </c>
      <c r="D968" s="100"/>
      <c r="E968" s="12">
        <v>9771</v>
      </c>
      <c r="F968" s="219">
        <v>204</v>
      </c>
      <c r="G968" s="13">
        <v>2.0878108688977586E-2</v>
      </c>
    </row>
    <row r="969" spans="1:7">
      <c r="A969" s="219" t="s">
        <v>2169</v>
      </c>
      <c r="B969" s="219" t="s">
        <v>2170</v>
      </c>
      <c r="C969" s="210" t="s">
        <v>245</v>
      </c>
      <c r="D969" s="100"/>
      <c r="E969" s="12">
        <v>33174</v>
      </c>
      <c r="F969" s="219">
        <v>528</v>
      </c>
      <c r="G969" s="13">
        <v>1.5916078856936154E-2</v>
      </c>
    </row>
    <row r="970" spans="1:7">
      <c r="A970" s="219" t="s">
        <v>2171</v>
      </c>
      <c r="B970" s="219" t="s">
        <v>2172</v>
      </c>
      <c r="C970" s="210" t="s">
        <v>245</v>
      </c>
      <c r="D970" s="100"/>
      <c r="E970" s="219">
        <v>3561</v>
      </c>
      <c r="F970" s="219">
        <v>23</v>
      </c>
      <c r="G970" s="13">
        <v>6.4588598708228027E-3</v>
      </c>
    </row>
    <row r="971" spans="1:7">
      <c r="A971" s="219" t="s">
        <v>2173</v>
      </c>
      <c r="B971" s="219" t="s">
        <v>2174</v>
      </c>
      <c r="C971" s="210" t="s">
        <v>27</v>
      </c>
      <c r="D971" s="100"/>
      <c r="E971" s="219">
        <v>3723</v>
      </c>
      <c r="F971" s="219">
        <v>67</v>
      </c>
      <c r="G971" s="13">
        <v>1.7996239591727102E-2</v>
      </c>
    </row>
    <row r="972" spans="1:7">
      <c r="A972" s="219" t="s">
        <v>2175</v>
      </c>
      <c r="B972" s="219" t="s">
        <v>2176</v>
      </c>
      <c r="C972" s="210" t="s">
        <v>245</v>
      </c>
      <c r="D972" s="100"/>
      <c r="E972" s="12">
        <v>17149</v>
      </c>
      <c r="F972" s="219">
        <v>224</v>
      </c>
      <c r="G972" s="13">
        <v>1.3061986121639746E-2</v>
      </c>
    </row>
    <row r="973" spans="1:7">
      <c r="A973" s="219" t="s">
        <v>2177</v>
      </c>
      <c r="B973" s="219" t="s">
        <v>2178</v>
      </c>
      <c r="C973" s="210" t="s">
        <v>27</v>
      </c>
      <c r="D973" s="100"/>
      <c r="E973" s="12">
        <v>37445</v>
      </c>
      <c r="F973" s="219">
        <v>741</v>
      </c>
      <c r="G973" s="13">
        <v>1.9789023901722526E-2</v>
      </c>
    </row>
    <row r="974" spans="1:7">
      <c r="A974" s="219" t="s">
        <v>2179</v>
      </c>
      <c r="B974" s="219" t="s">
        <v>2180</v>
      </c>
      <c r="C974" s="210" t="s">
        <v>27</v>
      </c>
      <c r="D974" s="100"/>
      <c r="E974" s="12">
        <v>33692</v>
      </c>
      <c r="F974" s="219">
        <v>646</v>
      </c>
      <c r="G974" s="13">
        <v>1.917369108393684E-2</v>
      </c>
    </row>
    <row r="975" spans="1:7">
      <c r="A975" s="219" t="s">
        <v>2181</v>
      </c>
      <c r="B975" s="219" t="s">
        <v>2182</v>
      </c>
      <c r="C975" s="210" t="s">
        <v>27</v>
      </c>
      <c r="D975" s="100"/>
      <c r="E975" s="12">
        <v>104065</v>
      </c>
      <c r="F975" s="219">
        <v>3482</v>
      </c>
      <c r="G975" s="13">
        <v>3.3459856820256567E-2</v>
      </c>
    </row>
    <row r="976" spans="1:7">
      <c r="A976" s="219" t="s">
        <v>2183</v>
      </c>
      <c r="B976" s="219" t="s">
        <v>2184</v>
      </c>
      <c r="C976" s="210" t="s">
        <v>256</v>
      </c>
      <c r="D976" s="100"/>
      <c r="E976" s="12">
        <v>34020</v>
      </c>
      <c r="F976" s="219">
        <v>1445</v>
      </c>
      <c r="G976" s="13">
        <v>4.2475014697236919E-2</v>
      </c>
    </row>
    <row r="977" spans="1:7">
      <c r="A977" s="219" t="s">
        <v>2185</v>
      </c>
      <c r="B977" s="219" t="s">
        <v>2186</v>
      </c>
      <c r="C977" s="210" t="s">
        <v>27</v>
      </c>
      <c r="D977" s="100"/>
      <c r="E977" s="12">
        <v>11056</v>
      </c>
      <c r="F977" s="219">
        <v>307</v>
      </c>
      <c r="G977" s="13">
        <v>2.7767727930535457E-2</v>
      </c>
    </row>
    <row r="978" spans="1:7">
      <c r="A978" s="219" t="s">
        <v>2187</v>
      </c>
      <c r="B978" s="219" t="s">
        <v>2188</v>
      </c>
      <c r="C978" s="210" t="s">
        <v>256</v>
      </c>
      <c r="D978" s="100"/>
      <c r="E978" s="12">
        <v>19160</v>
      </c>
      <c r="F978" s="219">
        <v>1005</v>
      </c>
      <c r="G978" s="13">
        <v>5.2453027139874736E-2</v>
      </c>
    </row>
    <row r="979" spans="1:7">
      <c r="A979" s="219" t="s">
        <v>2189</v>
      </c>
      <c r="B979" s="219" t="s">
        <v>2190</v>
      </c>
      <c r="C979" s="210" t="s">
        <v>27</v>
      </c>
      <c r="D979" s="100"/>
      <c r="E979" s="219">
        <v>2886</v>
      </c>
      <c r="F979" s="219">
        <v>74</v>
      </c>
      <c r="G979" s="13">
        <v>2.564102564102564E-2</v>
      </c>
    </row>
    <row r="980" spans="1:7">
      <c r="A980" s="219" t="s">
        <v>2191</v>
      </c>
      <c r="B980" s="219" t="s">
        <v>2192</v>
      </c>
      <c r="C980" s="210" t="s">
        <v>27</v>
      </c>
      <c r="D980" s="100"/>
      <c r="E980" s="12">
        <v>20256</v>
      </c>
      <c r="F980" s="219">
        <v>384</v>
      </c>
      <c r="G980" s="13">
        <v>1.8957345971563982E-2</v>
      </c>
    </row>
    <row r="981" spans="1:7">
      <c r="A981" s="219" t="s">
        <v>2193</v>
      </c>
      <c r="B981" s="219" t="s">
        <v>2194</v>
      </c>
      <c r="C981" s="210" t="s">
        <v>27</v>
      </c>
      <c r="D981" s="100"/>
      <c r="E981" s="12">
        <v>8989</v>
      </c>
      <c r="F981" s="219">
        <v>207</v>
      </c>
      <c r="G981" s="13">
        <v>2.3028145511180331E-2</v>
      </c>
    </row>
    <row r="982" spans="1:7">
      <c r="A982" s="219" t="s">
        <v>2195</v>
      </c>
      <c r="B982" s="219" t="s">
        <v>2196</v>
      </c>
      <c r="C982" s="210" t="s">
        <v>245</v>
      </c>
      <c r="D982" s="100"/>
      <c r="E982" s="12">
        <v>10071</v>
      </c>
      <c r="F982" s="219">
        <v>147</v>
      </c>
      <c r="G982" s="13">
        <v>1.459636580280012E-2</v>
      </c>
    </row>
    <row r="983" spans="1:7">
      <c r="A983" s="219" t="s">
        <v>2197</v>
      </c>
      <c r="B983" s="219" t="s">
        <v>2198</v>
      </c>
      <c r="C983" s="210" t="s">
        <v>27</v>
      </c>
      <c r="D983" s="100"/>
      <c r="E983" s="12">
        <v>49720</v>
      </c>
      <c r="F983" s="219">
        <v>1652</v>
      </c>
      <c r="G983" s="13">
        <v>3.32260659694288E-2</v>
      </c>
    </row>
    <row r="984" spans="1:7">
      <c r="A984" s="219" t="s">
        <v>2199</v>
      </c>
      <c r="B984" s="219" t="s">
        <v>2200</v>
      </c>
      <c r="C984" s="210" t="s">
        <v>27</v>
      </c>
      <c r="D984" s="100"/>
      <c r="E984" s="12">
        <v>4721</v>
      </c>
      <c r="F984" s="219">
        <v>90</v>
      </c>
      <c r="G984" s="13">
        <v>1.9063757678457954E-2</v>
      </c>
    </row>
    <row r="985" spans="1:7">
      <c r="A985" s="219" t="s">
        <v>2201</v>
      </c>
      <c r="B985" s="219" t="s">
        <v>2202</v>
      </c>
      <c r="C985" s="210" t="s">
        <v>27</v>
      </c>
      <c r="D985" s="100"/>
      <c r="E985" s="219">
        <v>2868</v>
      </c>
      <c r="F985" s="219">
        <v>71</v>
      </c>
      <c r="G985" s="13">
        <v>2.4755927475592746E-2</v>
      </c>
    </row>
    <row r="986" spans="1:7">
      <c r="A986" s="219" t="s">
        <v>2203</v>
      </c>
      <c r="B986" s="219" t="s">
        <v>2204</v>
      </c>
      <c r="C986" s="210" t="s">
        <v>256</v>
      </c>
      <c r="D986" s="100"/>
      <c r="E986" s="12">
        <v>41708</v>
      </c>
      <c r="F986" s="219">
        <v>1467</v>
      </c>
      <c r="G986" s="13">
        <v>3.5173108276589621E-2</v>
      </c>
    </row>
    <row r="987" spans="1:7">
      <c r="A987" s="219" t="s">
        <v>2205</v>
      </c>
      <c r="B987" s="219" t="s">
        <v>2206</v>
      </c>
      <c r="C987" s="210" t="s">
        <v>27</v>
      </c>
      <c r="D987" s="100"/>
      <c r="E987" s="12">
        <v>184710</v>
      </c>
      <c r="F987" s="219">
        <v>4997</v>
      </c>
      <c r="G987" s="13">
        <v>2.7053218558821937E-2</v>
      </c>
    </row>
    <row r="988" spans="1:7">
      <c r="A988" s="219" t="s">
        <v>2207</v>
      </c>
      <c r="B988" s="219" t="s">
        <v>2208</v>
      </c>
      <c r="C988" s="210" t="s">
        <v>256</v>
      </c>
      <c r="D988" s="100"/>
      <c r="E988" s="12">
        <v>20004</v>
      </c>
      <c r="F988" s="219">
        <v>691</v>
      </c>
      <c r="G988" s="13">
        <v>3.4543091381723658E-2</v>
      </c>
    </row>
    <row r="989" spans="1:7">
      <c r="A989" s="219" t="s">
        <v>2209</v>
      </c>
      <c r="B989" s="219" t="s">
        <v>2210</v>
      </c>
      <c r="C989" s="210" t="s">
        <v>256</v>
      </c>
      <c r="D989" s="100"/>
      <c r="E989" s="219">
        <v>1211</v>
      </c>
      <c r="F989" s="219">
        <v>48</v>
      </c>
      <c r="G989" s="13">
        <v>3.963666391412056E-2</v>
      </c>
    </row>
    <row r="990" spans="1:7">
      <c r="A990" s="219" t="s">
        <v>2211</v>
      </c>
      <c r="B990" s="219" t="s">
        <v>2212</v>
      </c>
      <c r="C990" s="210" t="s">
        <v>256</v>
      </c>
      <c r="D990" s="100"/>
      <c r="E990" s="12">
        <v>14298</v>
      </c>
      <c r="F990" s="219">
        <v>585</v>
      </c>
      <c r="G990" s="13">
        <v>4.0914813260595886E-2</v>
      </c>
    </row>
    <row r="991" spans="1:7">
      <c r="A991" s="219" t="s">
        <v>2213</v>
      </c>
      <c r="B991" s="219" t="s">
        <v>2214</v>
      </c>
      <c r="C991" s="210" t="s">
        <v>245</v>
      </c>
      <c r="D991" s="100"/>
      <c r="E991" s="219">
        <v>4370</v>
      </c>
      <c r="F991" s="219">
        <v>51</v>
      </c>
      <c r="G991" s="13">
        <v>1.1670480549199084E-2</v>
      </c>
    </row>
    <row r="992" spans="1:7">
      <c r="A992" s="219" t="s">
        <v>2215</v>
      </c>
      <c r="B992" s="219" t="s">
        <v>2216</v>
      </c>
      <c r="C992" s="210" t="s">
        <v>27</v>
      </c>
      <c r="D992" s="100"/>
      <c r="E992" s="12">
        <v>59443</v>
      </c>
      <c r="F992" s="219">
        <v>1667</v>
      </c>
      <c r="G992" s="13">
        <v>2.8043672089228335E-2</v>
      </c>
    </row>
    <row r="993" spans="1:7">
      <c r="A993" s="219" t="s">
        <v>2217</v>
      </c>
      <c r="B993" s="219" t="s">
        <v>2218</v>
      </c>
      <c r="C993" s="210" t="s">
        <v>27</v>
      </c>
      <c r="D993" s="100"/>
      <c r="E993" s="12">
        <v>57200</v>
      </c>
      <c r="F993" s="219">
        <v>1583</v>
      </c>
      <c r="G993" s="13">
        <v>2.7674825174825175E-2</v>
      </c>
    </row>
    <row r="994" spans="1:7">
      <c r="A994" s="219" t="s">
        <v>2219</v>
      </c>
      <c r="B994" s="219" t="s">
        <v>2220</v>
      </c>
      <c r="C994" s="210" t="s">
        <v>256</v>
      </c>
      <c r="D994" s="100"/>
      <c r="E994" s="219">
        <v>2020</v>
      </c>
      <c r="F994" s="219">
        <v>74</v>
      </c>
      <c r="G994" s="13">
        <v>3.6633663366336632E-2</v>
      </c>
    </row>
    <row r="995" spans="1:7">
      <c r="A995" s="219" t="s">
        <v>2221</v>
      </c>
      <c r="B995" s="219" t="s">
        <v>2222</v>
      </c>
      <c r="C995" s="210" t="s">
        <v>245</v>
      </c>
      <c r="D995" s="100"/>
      <c r="E995" s="12">
        <v>42491</v>
      </c>
      <c r="F995" s="219">
        <v>552</v>
      </c>
      <c r="G995" s="13">
        <v>1.2990986326516204E-2</v>
      </c>
    </row>
    <row r="996" spans="1:7">
      <c r="A996" s="219" t="s">
        <v>2223</v>
      </c>
      <c r="B996" s="219" t="s">
        <v>2224</v>
      </c>
      <c r="C996" s="210" t="s">
        <v>245</v>
      </c>
      <c r="D996" s="100"/>
      <c r="E996" s="219">
        <v>2519</v>
      </c>
      <c r="F996" s="219">
        <v>27</v>
      </c>
      <c r="G996" s="13">
        <v>1.0718539102818579E-2</v>
      </c>
    </row>
    <row r="997" spans="1:7">
      <c r="A997" s="219" t="s">
        <v>2225</v>
      </c>
      <c r="B997" s="219" t="s">
        <v>2226</v>
      </c>
      <c r="C997" s="210" t="s">
        <v>27</v>
      </c>
      <c r="D997" s="100"/>
      <c r="E997" s="219">
        <v>3364</v>
      </c>
      <c r="F997" s="219">
        <v>71</v>
      </c>
      <c r="G997" s="13">
        <v>2.1105826397146255E-2</v>
      </c>
    </row>
    <row r="998" spans="1:7">
      <c r="A998" s="219" t="s">
        <v>2227</v>
      </c>
      <c r="B998" s="219" t="s">
        <v>2228</v>
      </c>
      <c r="C998" s="210" t="s">
        <v>245</v>
      </c>
      <c r="D998" s="100"/>
      <c r="E998" s="12">
        <v>12695</v>
      </c>
      <c r="F998" s="219">
        <v>171</v>
      </c>
      <c r="G998" s="13">
        <v>1.346987002756991E-2</v>
      </c>
    </row>
    <row r="999" spans="1:7">
      <c r="A999" s="219" t="s">
        <v>2229</v>
      </c>
      <c r="B999" s="219" t="s">
        <v>2230</v>
      </c>
      <c r="C999" s="210" t="s">
        <v>245</v>
      </c>
      <c r="D999" s="100"/>
      <c r="E999" s="12">
        <v>23681</v>
      </c>
      <c r="F999" s="219">
        <v>276</v>
      </c>
      <c r="G999" s="13">
        <v>1.1654913221570034E-2</v>
      </c>
    </row>
    <row r="1000" spans="1:7">
      <c r="A1000" s="219" t="s">
        <v>2231</v>
      </c>
      <c r="B1000" s="219" t="s">
        <v>2232</v>
      </c>
      <c r="C1000" s="210" t="s">
        <v>27</v>
      </c>
      <c r="D1000" s="100"/>
      <c r="E1000" s="12">
        <v>15418</v>
      </c>
      <c r="F1000" s="219">
        <v>389</v>
      </c>
      <c r="G1000" s="13">
        <v>2.5230250356725905E-2</v>
      </c>
    </row>
    <row r="1001" spans="1:7">
      <c r="A1001" s="219" t="s">
        <v>2233</v>
      </c>
      <c r="B1001" s="219" t="s">
        <v>2234</v>
      </c>
      <c r="C1001" s="210" t="s">
        <v>27</v>
      </c>
      <c r="D1001" s="100"/>
      <c r="E1001" s="219">
        <v>6369</v>
      </c>
      <c r="F1001" s="219">
        <v>135</v>
      </c>
      <c r="G1001" s="13">
        <v>2.119642016015073E-2</v>
      </c>
    </row>
    <row r="1002" spans="1:7">
      <c r="A1002" s="219" t="s">
        <v>2235</v>
      </c>
      <c r="B1002" s="219" t="s">
        <v>2236</v>
      </c>
      <c r="C1002" s="210" t="s">
        <v>27</v>
      </c>
      <c r="D1002" s="100"/>
      <c r="E1002" s="12">
        <v>9017</v>
      </c>
      <c r="F1002" s="219">
        <v>252</v>
      </c>
      <c r="G1002" s="13">
        <v>2.7947210823999112E-2</v>
      </c>
    </row>
    <row r="1003" spans="1:7">
      <c r="A1003" s="219" t="s">
        <v>2237</v>
      </c>
      <c r="B1003" s="219" t="s">
        <v>2238</v>
      </c>
      <c r="C1003" s="210" t="s">
        <v>27</v>
      </c>
      <c r="D1003" s="100"/>
      <c r="E1003" s="12">
        <v>17284</v>
      </c>
      <c r="F1003" s="219">
        <v>460</v>
      </c>
      <c r="G1003" s="13">
        <v>2.6614209673686648E-2</v>
      </c>
    </row>
    <row r="1004" spans="1:7">
      <c r="A1004" s="219" t="s">
        <v>2239</v>
      </c>
      <c r="B1004" s="219" t="s">
        <v>2240</v>
      </c>
      <c r="C1004" s="210" t="s">
        <v>256</v>
      </c>
      <c r="D1004" s="100"/>
      <c r="E1004" s="12">
        <v>30032</v>
      </c>
      <c r="F1004" s="219">
        <v>1237</v>
      </c>
      <c r="G1004" s="13">
        <v>4.1189397975492807E-2</v>
      </c>
    </row>
    <row r="1005" spans="1:7">
      <c r="A1005" s="219" t="s">
        <v>2241</v>
      </c>
      <c r="B1005" s="219" t="s">
        <v>2242</v>
      </c>
      <c r="C1005" s="210" t="s">
        <v>256</v>
      </c>
      <c r="D1005" s="100"/>
      <c r="E1005" s="12">
        <v>20500</v>
      </c>
      <c r="F1005" s="219">
        <v>981</v>
      </c>
      <c r="G1005" s="13">
        <v>4.7853658536585367E-2</v>
      </c>
    </row>
    <row r="1006" spans="1:7">
      <c r="A1006" s="219" t="s">
        <v>2243</v>
      </c>
      <c r="B1006" s="219" t="s">
        <v>2244</v>
      </c>
      <c r="C1006" s="210" t="s">
        <v>27</v>
      </c>
      <c r="D1006" s="100"/>
      <c r="E1006" s="12">
        <v>8518</v>
      </c>
      <c r="F1006" s="219">
        <v>218</v>
      </c>
      <c r="G1006" s="13">
        <v>2.55928621742193E-2</v>
      </c>
    </row>
    <row r="1007" spans="1:7">
      <c r="A1007" s="219" t="s">
        <v>2245</v>
      </c>
      <c r="B1007" s="219" t="s">
        <v>2246</v>
      </c>
      <c r="C1007" s="210" t="s">
        <v>27</v>
      </c>
      <c r="D1007" s="100"/>
      <c r="E1007" s="12">
        <v>55084</v>
      </c>
      <c r="F1007" s="219">
        <v>1744</v>
      </c>
      <c r="G1007" s="13">
        <v>3.1660736329968776E-2</v>
      </c>
    </row>
    <row r="1008" spans="1:7">
      <c r="A1008" s="219" t="s">
        <v>2247</v>
      </c>
      <c r="B1008" s="219" t="s">
        <v>2248</v>
      </c>
      <c r="C1008" s="211" t="s">
        <v>256</v>
      </c>
      <c r="D1008" s="100"/>
      <c r="E1008" s="12">
        <v>117845</v>
      </c>
      <c r="F1008" s="12">
        <v>4151</v>
      </c>
      <c r="G1008" s="13">
        <v>3.5224235224235227E-2</v>
      </c>
    </row>
    <row r="1009" spans="1:7">
      <c r="A1009" s="219" t="s">
        <v>2249</v>
      </c>
      <c r="B1009" s="219" t="s">
        <v>2250</v>
      </c>
      <c r="C1009" s="210" t="s">
        <v>256</v>
      </c>
      <c r="D1009" s="100"/>
      <c r="E1009" s="12">
        <v>20266</v>
      </c>
      <c r="F1009" s="219">
        <v>704</v>
      </c>
      <c r="G1009" s="13">
        <v>3.4737984802131652E-2</v>
      </c>
    </row>
    <row r="1010" spans="1:7">
      <c r="A1010" s="219" t="s">
        <v>2251</v>
      </c>
      <c r="B1010" s="219" t="s">
        <v>2252</v>
      </c>
      <c r="C1010" s="210" t="s">
        <v>27</v>
      </c>
      <c r="D1010" s="100"/>
      <c r="E1010" s="219">
        <v>1742</v>
      </c>
      <c r="F1010" s="219">
        <v>51</v>
      </c>
      <c r="G1010" s="13">
        <v>2.9276693455797934E-2</v>
      </c>
    </row>
    <row r="1011" spans="1:7">
      <c r="A1011" s="219" t="s">
        <v>2253</v>
      </c>
      <c r="B1011" s="219" t="s">
        <v>2254</v>
      </c>
      <c r="C1011" s="210" t="s">
        <v>27</v>
      </c>
      <c r="D1011" s="100"/>
      <c r="E1011" s="219">
        <v>468</v>
      </c>
      <c r="F1011" s="219">
        <v>10</v>
      </c>
      <c r="G1011" s="13">
        <v>2.1367521367521368E-2</v>
      </c>
    </row>
    <row r="1012" spans="1:7">
      <c r="A1012" s="219" t="s">
        <v>2255</v>
      </c>
      <c r="B1012" s="219" t="s">
        <v>2256</v>
      </c>
      <c r="C1012" s="210" t="s">
        <v>27</v>
      </c>
      <c r="D1012" s="100"/>
      <c r="E1012" s="219">
        <v>1022</v>
      </c>
      <c r="F1012" s="219">
        <v>32</v>
      </c>
      <c r="G1012" s="13">
        <v>3.131115459882583E-2</v>
      </c>
    </row>
    <row r="1013" spans="1:7">
      <c r="A1013" s="219" t="s">
        <v>2257</v>
      </c>
      <c r="B1013" s="219" t="s">
        <v>2258</v>
      </c>
      <c r="C1013" s="210" t="s">
        <v>27</v>
      </c>
      <c r="D1013" s="100"/>
      <c r="E1013" s="219">
        <v>157</v>
      </c>
      <c r="F1013" s="219">
        <v>4</v>
      </c>
      <c r="G1013" s="13">
        <v>2.5477707006369428E-2</v>
      </c>
    </row>
    <row r="1014" spans="1:7">
      <c r="A1014" s="219" t="s">
        <v>2259</v>
      </c>
      <c r="B1014" s="219" t="s">
        <v>2260</v>
      </c>
      <c r="C1014" s="210" t="s">
        <v>256</v>
      </c>
      <c r="D1014" s="100"/>
      <c r="E1014" s="12">
        <v>17745</v>
      </c>
      <c r="F1014" s="219">
        <v>610</v>
      </c>
      <c r="G1014" s="13">
        <v>3.4375880529726684E-2</v>
      </c>
    </row>
    <row r="1015" spans="1:7">
      <c r="A1015" s="219" t="s">
        <v>2261</v>
      </c>
      <c r="B1015" s="219" t="s">
        <v>2262</v>
      </c>
      <c r="C1015" s="210" t="s">
        <v>256</v>
      </c>
      <c r="D1015" s="100"/>
      <c r="E1015" s="12">
        <v>13504</v>
      </c>
      <c r="F1015" s="219">
        <v>471</v>
      </c>
      <c r="G1015" s="13">
        <v>3.4878554502369666E-2</v>
      </c>
    </row>
    <row r="1016" spans="1:7">
      <c r="A1016" s="219" t="s">
        <v>2263</v>
      </c>
      <c r="B1016" s="219" t="s">
        <v>2264</v>
      </c>
      <c r="C1016" s="210" t="s">
        <v>27</v>
      </c>
      <c r="D1016" s="100"/>
      <c r="E1016" s="12">
        <v>873</v>
      </c>
      <c r="F1016" s="219">
        <v>22</v>
      </c>
      <c r="G1016" s="13">
        <v>2.5200458190148912E-2</v>
      </c>
    </row>
    <row r="1017" spans="1:7">
      <c r="A1017" s="219" t="s">
        <v>2265</v>
      </c>
      <c r="B1017" s="219" t="s">
        <v>2266</v>
      </c>
      <c r="C1017" s="210" t="s">
        <v>256</v>
      </c>
      <c r="D1017" s="100"/>
      <c r="E1017" s="12">
        <v>3207</v>
      </c>
      <c r="F1017" s="219">
        <v>110</v>
      </c>
      <c r="G1017" s="13">
        <v>3.4299968818210166E-2</v>
      </c>
    </row>
    <row r="1018" spans="1:7">
      <c r="A1018" s="219" t="s">
        <v>2267</v>
      </c>
      <c r="B1018" s="219" t="s">
        <v>2268</v>
      </c>
      <c r="C1018" s="210" t="s">
        <v>256</v>
      </c>
      <c r="D1018" s="100"/>
      <c r="E1018" s="219">
        <v>89</v>
      </c>
      <c r="F1018" s="219">
        <v>4</v>
      </c>
      <c r="G1018" s="13">
        <v>4.49438202247191E-2</v>
      </c>
    </row>
    <row r="1019" spans="1:7">
      <c r="A1019" s="219" t="s">
        <v>2269</v>
      </c>
      <c r="B1019" s="219" t="s">
        <v>2270</v>
      </c>
      <c r="C1019" s="210" t="s">
        <v>256</v>
      </c>
      <c r="D1019" s="100"/>
      <c r="E1019" s="12">
        <v>647</v>
      </c>
      <c r="F1019" s="219">
        <v>38</v>
      </c>
      <c r="G1019" s="13">
        <v>5.8732612055641419E-2</v>
      </c>
    </row>
    <row r="1020" spans="1:7">
      <c r="A1020" s="219" t="s">
        <v>2271</v>
      </c>
      <c r="B1020" s="219" t="s">
        <v>2272</v>
      </c>
      <c r="C1020" s="210" t="s">
        <v>256</v>
      </c>
      <c r="D1020" s="100"/>
      <c r="E1020" s="12">
        <v>7375</v>
      </c>
      <c r="F1020" s="219">
        <v>255</v>
      </c>
      <c r="G1020" s="13">
        <v>3.4576271186440681E-2</v>
      </c>
    </row>
    <row r="1021" spans="1:7">
      <c r="A1021" s="219" t="s">
        <v>2273</v>
      </c>
      <c r="B1021" s="219" t="s">
        <v>2274</v>
      </c>
      <c r="C1021" s="210" t="s">
        <v>256</v>
      </c>
      <c r="D1021" s="100"/>
      <c r="E1021" s="12">
        <v>6724</v>
      </c>
      <c r="F1021" s="219">
        <v>245</v>
      </c>
      <c r="G1021" s="13">
        <v>3.6436644854253422E-2</v>
      </c>
    </row>
    <row r="1022" spans="1:7">
      <c r="A1022" s="219" t="s">
        <v>2275</v>
      </c>
      <c r="B1022" s="219" t="s">
        <v>2276</v>
      </c>
      <c r="C1022" s="210" t="s">
        <v>27</v>
      </c>
      <c r="D1022" s="100"/>
      <c r="E1022" s="219">
        <v>516</v>
      </c>
      <c r="F1022" s="219">
        <v>15</v>
      </c>
      <c r="G1022" s="13">
        <v>2.9069767441860465E-2</v>
      </c>
    </row>
    <row r="1023" spans="1:7">
      <c r="A1023" s="219" t="s">
        <v>2277</v>
      </c>
      <c r="B1023" s="219" t="s">
        <v>2278</v>
      </c>
      <c r="C1023" s="210" t="s">
        <v>27</v>
      </c>
      <c r="D1023" s="100"/>
      <c r="E1023" s="12">
        <v>933</v>
      </c>
      <c r="F1023" s="219">
        <v>24</v>
      </c>
      <c r="G1023" s="13">
        <v>2.5723472668810289E-2</v>
      </c>
    </row>
    <row r="1024" spans="1:7">
      <c r="A1024" s="219" t="s">
        <v>2279</v>
      </c>
      <c r="B1024" s="219" t="s">
        <v>2280</v>
      </c>
      <c r="C1024" s="210" t="s">
        <v>27</v>
      </c>
      <c r="D1024" s="100"/>
      <c r="E1024" s="219">
        <v>277</v>
      </c>
      <c r="F1024" s="219">
        <v>9</v>
      </c>
      <c r="G1024" s="13">
        <v>3.2490974729241874E-2</v>
      </c>
    </row>
    <row r="1025" spans="1:7">
      <c r="A1025" s="219" t="s">
        <v>2281</v>
      </c>
      <c r="B1025" s="219" t="s">
        <v>2282</v>
      </c>
      <c r="C1025" s="210" t="s">
        <v>256</v>
      </c>
      <c r="D1025" s="100"/>
      <c r="E1025" s="219">
        <v>177</v>
      </c>
      <c r="F1025" s="219">
        <v>7</v>
      </c>
      <c r="G1025" s="13">
        <v>3.954802259887006E-2</v>
      </c>
    </row>
    <row r="1026" spans="1:7">
      <c r="A1026" s="219" t="s">
        <v>2283</v>
      </c>
      <c r="B1026" s="219" t="s">
        <v>2284</v>
      </c>
      <c r="C1026" s="210" t="s">
        <v>27</v>
      </c>
      <c r="D1026" s="100"/>
      <c r="E1026" s="219">
        <v>1121</v>
      </c>
      <c r="F1026" s="219">
        <v>22</v>
      </c>
      <c r="G1026" s="13">
        <v>1.9625334522747548E-2</v>
      </c>
    </row>
    <row r="1027" spans="1:7">
      <c r="A1027" s="219" t="s">
        <v>2285</v>
      </c>
      <c r="B1027" s="219" t="s">
        <v>2286</v>
      </c>
      <c r="C1027" s="210" t="s">
        <v>256</v>
      </c>
      <c r="D1027" s="100"/>
      <c r="E1027" s="219">
        <v>199</v>
      </c>
      <c r="F1027" s="219">
        <v>8</v>
      </c>
      <c r="G1027" s="13">
        <v>4.0201005025125629E-2</v>
      </c>
    </row>
    <row r="1028" spans="1:7">
      <c r="A1028" s="219" t="s">
        <v>2287</v>
      </c>
      <c r="B1028" s="219" t="s">
        <v>2288</v>
      </c>
      <c r="C1028" s="210" t="s">
        <v>256</v>
      </c>
      <c r="D1028" s="100"/>
      <c r="E1028" s="12">
        <v>1386</v>
      </c>
      <c r="F1028" s="219">
        <v>54</v>
      </c>
      <c r="G1028" s="13">
        <v>3.896103896103896E-2</v>
      </c>
    </row>
    <row r="1029" spans="1:7">
      <c r="A1029" s="219" t="s">
        <v>2289</v>
      </c>
      <c r="B1029" s="219" t="s">
        <v>2290</v>
      </c>
      <c r="C1029" s="210" t="s">
        <v>256</v>
      </c>
      <c r="D1029" s="100"/>
      <c r="E1029" s="12">
        <v>1466</v>
      </c>
      <c r="F1029" s="219">
        <v>71</v>
      </c>
      <c r="G1029" s="13">
        <v>4.8431105047748974E-2</v>
      </c>
    </row>
    <row r="1030" spans="1:7">
      <c r="A1030" s="219" t="s">
        <v>2291</v>
      </c>
      <c r="B1030" s="219" t="s">
        <v>2292</v>
      </c>
      <c r="C1030" s="210" t="s">
        <v>256</v>
      </c>
      <c r="D1030" s="100"/>
      <c r="E1030" s="219">
        <v>390</v>
      </c>
      <c r="F1030" s="219">
        <v>23</v>
      </c>
      <c r="G1030" s="13">
        <v>5.8974358974358973E-2</v>
      </c>
    </row>
    <row r="1031" spans="1:7">
      <c r="A1031" s="219" t="s">
        <v>2293</v>
      </c>
      <c r="B1031" s="219" t="s">
        <v>2294</v>
      </c>
      <c r="C1031" s="210" t="s">
        <v>27</v>
      </c>
      <c r="D1031" s="100"/>
      <c r="E1031" s="12">
        <v>601</v>
      </c>
      <c r="F1031" s="219">
        <v>10</v>
      </c>
      <c r="G1031" s="13">
        <v>1.6638935108153077E-2</v>
      </c>
    </row>
    <row r="1032" spans="1:7">
      <c r="A1032" s="219" t="s">
        <v>2295</v>
      </c>
      <c r="B1032" s="219" t="s">
        <v>2296</v>
      </c>
      <c r="C1032" s="210" t="s">
        <v>245</v>
      </c>
      <c r="D1032" s="100"/>
      <c r="E1032" s="219">
        <v>472</v>
      </c>
      <c r="F1032" s="219">
        <v>7</v>
      </c>
      <c r="G1032" s="13">
        <v>1.4830508474576272E-2</v>
      </c>
    </row>
    <row r="1033" spans="1:7">
      <c r="A1033" s="219" t="s">
        <v>2297</v>
      </c>
      <c r="B1033" s="219" t="s">
        <v>2298</v>
      </c>
      <c r="C1033" s="210" t="s">
        <v>27</v>
      </c>
      <c r="D1033" s="100"/>
      <c r="E1033" s="219">
        <v>83</v>
      </c>
      <c r="F1033" s="219">
        <v>2</v>
      </c>
      <c r="G1033" s="13">
        <v>2.4096385542168676E-2</v>
      </c>
    </row>
    <row r="1034" spans="1:7">
      <c r="A1034" s="219" t="s">
        <v>2299</v>
      </c>
      <c r="B1034" s="219" t="s">
        <v>2300</v>
      </c>
      <c r="C1034" s="210" t="s">
        <v>256</v>
      </c>
      <c r="D1034" s="100"/>
      <c r="E1034" s="12">
        <v>8452</v>
      </c>
      <c r="F1034" s="219">
        <v>360</v>
      </c>
      <c r="G1034" s="13">
        <v>4.2593469001419783E-2</v>
      </c>
    </row>
    <row r="1035" spans="1:7">
      <c r="A1035" s="219" t="s">
        <v>2301</v>
      </c>
      <c r="B1035" s="219" t="s">
        <v>2302</v>
      </c>
      <c r="C1035" s="210" t="s">
        <v>256</v>
      </c>
      <c r="D1035" s="100"/>
      <c r="E1035" s="12">
        <v>6283</v>
      </c>
      <c r="F1035" s="219">
        <v>300</v>
      </c>
      <c r="G1035" s="13">
        <v>4.7747891134808214E-2</v>
      </c>
    </row>
    <row r="1036" spans="1:7">
      <c r="A1036" s="219" t="s">
        <v>2303</v>
      </c>
      <c r="B1036" s="219" t="s">
        <v>2304</v>
      </c>
      <c r="C1036" s="210" t="s">
        <v>27</v>
      </c>
      <c r="D1036" s="100"/>
      <c r="E1036" s="12">
        <v>1770</v>
      </c>
      <c r="F1036" s="219">
        <v>60</v>
      </c>
      <c r="G1036" s="13">
        <v>3.3898305084745763E-2</v>
      </c>
    </row>
    <row r="1037" spans="1:7">
      <c r="A1037" s="219" t="s">
        <v>2305</v>
      </c>
      <c r="B1037" s="219" t="s">
        <v>2306</v>
      </c>
      <c r="C1037" s="210" t="s">
        <v>256</v>
      </c>
      <c r="D1037" s="100"/>
      <c r="E1037" s="12">
        <v>4337</v>
      </c>
      <c r="F1037" s="219">
        <v>234</v>
      </c>
      <c r="G1037" s="13">
        <v>5.3954346322342632E-2</v>
      </c>
    </row>
    <row r="1038" spans="1:7">
      <c r="A1038" s="219" t="s">
        <v>2307</v>
      </c>
      <c r="B1038" s="219" t="s">
        <v>2308</v>
      </c>
      <c r="C1038" s="210" t="s">
        <v>27</v>
      </c>
      <c r="D1038" s="100"/>
      <c r="E1038" s="12">
        <v>2128</v>
      </c>
      <c r="F1038" s="219">
        <v>58</v>
      </c>
      <c r="G1038" s="13">
        <v>2.7255639097744359E-2</v>
      </c>
    </row>
    <row r="1039" spans="1:7">
      <c r="A1039" s="219" t="s">
        <v>2309</v>
      </c>
      <c r="B1039" s="219" t="s">
        <v>2310</v>
      </c>
      <c r="C1039" s="210" t="s">
        <v>27</v>
      </c>
      <c r="D1039" s="100"/>
      <c r="E1039" s="12">
        <v>4582</v>
      </c>
      <c r="F1039" s="219">
        <v>147</v>
      </c>
      <c r="G1039" s="13">
        <v>3.208206023570493E-2</v>
      </c>
    </row>
    <row r="1040" spans="1:7">
      <c r="A1040" s="219" t="s">
        <v>2311</v>
      </c>
      <c r="B1040" s="219" t="s">
        <v>2312</v>
      </c>
      <c r="C1040" s="210" t="s">
        <v>27</v>
      </c>
      <c r="D1040" s="100"/>
      <c r="E1040" s="12">
        <v>2894</v>
      </c>
      <c r="F1040" s="219">
        <v>88</v>
      </c>
      <c r="G1040" s="13">
        <v>3.04077401520387E-2</v>
      </c>
    </row>
    <row r="1041" spans="1:7">
      <c r="A1041" s="219" t="s">
        <v>2313</v>
      </c>
      <c r="B1041" s="219" t="s">
        <v>2314</v>
      </c>
      <c r="C1041" s="210" t="s">
        <v>256</v>
      </c>
      <c r="D1041" s="100"/>
      <c r="E1041" s="12">
        <v>323</v>
      </c>
      <c r="F1041" s="219">
        <v>16</v>
      </c>
      <c r="G1041" s="13">
        <v>4.9535603715170282E-2</v>
      </c>
    </row>
    <row r="1042" spans="1:7">
      <c r="A1042" s="219" t="s">
        <v>2315</v>
      </c>
      <c r="B1042" s="219" t="s">
        <v>2316</v>
      </c>
      <c r="C1042" s="210" t="s">
        <v>27</v>
      </c>
      <c r="D1042" s="100"/>
      <c r="E1042" s="219">
        <v>34</v>
      </c>
      <c r="F1042" s="219">
        <v>1</v>
      </c>
      <c r="G1042" s="13">
        <v>2.9411764705882353E-2</v>
      </c>
    </row>
    <row r="1043" spans="1:7">
      <c r="A1043" s="219" t="s">
        <v>2317</v>
      </c>
      <c r="B1043" s="219" t="s">
        <v>2318</v>
      </c>
      <c r="C1043" s="210" t="s">
        <v>245</v>
      </c>
      <c r="D1043" s="100"/>
      <c r="E1043" s="219">
        <v>145</v>
      </c>
      <c r="F1043" s="219">
        <v>2</v>
      </c>
      <c r="G1043" s="13">
        <v>1.3793103448275862E-2</v>
      </c>
    </row>
    <row r="1044" spans="1:7">
      <c r="A1044" s="219" t="s">
        <v>2319</v>
      </c>
      <c r="B1044" s="219" t="s">
        <v>2320</v>
      </c>
      <c r="C1044" s="210" t="s">
        <v>27</v>
      </c>
      <c r="D1044" s="100"/>
      <c r="E1044" s="12">
        <v>2018</v>
      </c>
      <c r="F1044" s="219">
        <v>61</v>
      </c>
      <c r="G1044" s="13">
        <v>3.0227948463825569E-2</v>
      </c>
    </row>
    <row r="1045" spans="1:7">
      <c r="A1045" s="219" t="s">
        <v>2321</v>
      </c>
      <c r="B1045" s="219" t="s">
        <v>2322</v>
      </c>
      <c r="C1045" s="210" t="s">
        <v>266</v>
      </c>
      <c r="D1045" s="100"/>
      <c r="E1045" s="219">
        <v>2</v>
      </c>
      <c r="F1045" s="219">
        <v>0</v>
      </c>
      <c r="G1045" s="13">
        <v>0</v>
      </c>
    </row>
    <row r="1046" spans="1:7">
      <c r="A1046" s="219" t="s">
        <v>2323</v>
      </c>
      <c r="B1046" s="219" t="s">
        <v>2324</v>
      </c>
      <c r="C1046" s="210" t="s">
        <v>27</v>
      </c>
      <c r="D1046" s="100"/>
      <c r="E1046" s="219">
        <v>136</v>
      </c>
      <c r="F1046" s="219">
        <v>4</v>
      </c>
      <c r="G1046" s="13">
        <v>2.9411764705882353E-2</v>
      </c>
    </row>
    <row r="1047" spans="1:7">
      <c r="A1047" s="219" t="s">
        <v>2325</v>
      </c>
      <c r="B1047" s="219" t="s">
        <v>2326</v>
      </c>
      <c r="C1047" s="210" t="s">
        <v>245</v>
      </c>
      <c r="D1047" s="100"/>
      <c r="E1047" s="219">
        <v>89</v>
      </c>
      <c r="F1047" s="219">
        <v>1</v>
      </c>
      <c r="G1047" s="13">
        <v>1.1235955056179775E-2</v>
      </c>
    </row>
    <row r="1048" spans="1:7">
      <c r="A1048" s="219" t="s">
        <v>2327</v>
      </c>
      <c r="B1048" s="219" t="s">
        <v>2328</v>
      </c>
      <c r="C1048" s="210" t="s">
        <v>27</v>
      </c>
      <c r="D1048" s="100"/>
      <c r="E1048" s="219">
        <v>145</v>
      </c>
      <c r="F1048" s="219">
        <v>3</v>
      </c>
      <c r="G1048" s="13">
        <v>2.0689655172413793E-2</v>
      </c>
    </row>
    <row r="1049" spans="1:7">
      <c r="A1049" s="219" t="s">
        <v>2329</v>
      </c>
      <c r="B1049" s="219" t="s">
        <v>2330</v>
      </c>
      <c r="C1049" s="210" t="s">
        <v>27</v>
      </c>
      <c r="D1049" s="100"/>
      <c r="E1049" s="12">
        <v>1045</v>
      </c>
      <c r="F1049" s="219">
        <v>31</v>
      </c>
      <c r="G1049" s="13">
        <v>2.9665071770334929E-2</v>
      </c>
    </row>
    <row r="1050" spans="1:7">
      <c r="A1050" s="219" t="s">
        <v>2331</v>
      </c>
      <c r="B1050" s="219" t="s">
        <v>2332</v>
      </c>
      <c r="C1050" s="210" t="s">
        <v>256</v>
      </c>
      <c r="D1050" s="100"/>
      <c r="E1050" s="219">
        <v>182</v>
      </c>
      <c r="F1050" s="219">
        <v>7</v>
      </c>
      <c r="G1050" s="13">
        <v>3.8461538461538464E-2</v>
      </c>
    </row>
    <row r="1051" spans="1:7">
      <c r="A1051" s="219" t="s">
        <v>2333</v>
      </c>
      <c r="B1051" s="219" t="s">
        <v>2334</v>
      </c>
      <c r="C1051" s="210" t="s">
        <v>27</v>
      </c>
      <c r="D1051" s="100"/>
      <c r="E1051" s="12">
        <v>612</v>
      </c>
      <c r="F1051" s="219">
        <v>17</v>
      </c>
      <c r="G1051" s="13">
        <v>2.7777777777777776E-2</v>
      </c>
    </row>
    <row r="1052" spans="1:7">
      <c r="A1052" s="219" t="s">
        <v>2335</v>
      </c>
      <c r="B1052" s="219" t="s">
        <v>2336</v>
      </c>
      <c r="C1052" s="210" t="s">
        <v>256</v>
      </c>
      <c r="D1052" s="100"/>
      <c r="E1052" s="219">
        <v>48</v>
      </c>
      <c r="F1052" s="219">
        <v>2</v>
      </c>
      <c r="G1052" s="13">
        <v>4.1666666666666664E-2</v>
      </c>
    </row>
    <row r="1053" spans="1:7">
      <c r="A1053" s="219" t="s">
        <v>2337</v>
      </c>
      <c r="B1053" s="219" t="s">
        <v>2338</v>
      </c>
      <c r="C1053" s="210" t="s">
        <v>256</v>
      </c>
      <c r="D1053" s="100"/>
      <c r="E1053" s="12">
        <v>351</v>
      </c>
      <c r="F1053" s="219">
        <v>14</v>
      </c>
      <c r="G1053" s="13">
        <v>3.9886039886039885E-2</v>
      </c>
    </row>
    <row r="1054" spans="1:7">
      <c r="A1054" s="219" t="s">
        <v>2339</v>
      </c>
      <c r="B1054" s="219" t="s">
        <v>2340</v>
      </c>
      <c r="C1054" s="210" t="s">
        <v>256</v>
      </c>
      <c r="D1054" s="100"/>
      <c r="E1054" s="219">
        <v>279</v>
      </c>
      <c r="F1054" s="219">
        <v>14</v>
      </c>
      <c r="G1054" s="13">
        <v>5.0179211469534052E-2</v>
      </c>
    </row>
    <row r="1055" spans="1:7">
      <c r="A1055" s="219" t="s">
        <v>2341</v>
      </c>
      <c r="B1055" s="219" t="s">
        <v>2342</v>
      </c>
      <c r="C1055" s="210" t="s">
        <v>256</v>
      </c>
      <c r="D1055" s="100"/>
      <c r="E1055" s="12">
        <v>5848</v>
      </c>
      <c r="F1055" s="219">
        <v>232</v>
      </c>
      <c r="G1055" s="13">
        <v>3.9671682626538987E-2</v>
      </c>
    </row>
    <row r="1056" spans="1:7">
      <c r="A1056" s="219" t="s">
        <v>2343</v>
      </c>
      <c r="B1056" s="219" t="s">
        <v>2344</v>
      </c>
      <c r="C1056" s="210" t="s">
        <v>256</v>
      </c>
      <c r="D1056" s="100"/>
      <c r="E1056" s="12">
        <v>2922</v>
      </c>
      <c r="F1056" s="219">
        <v>113</v>
      </c>
      <c r="G1056" s="13">
        <v>3.867214236824093E-2</v>
      </c>
    </row>
    <row r="1057" spans="1:7">
      <c r="A1057" s="219" t="s">
        <v>2345</v>
      </c>
      <c r="B1057" s="219" t="s">
        <v>2346</v>
      </c>
      <c r="C1057" s="210" t="s">
        <v>27</v>
      </c>
      <c r="D1057" s="100"/>
      <c r="E1057" s="12">
        <v>299</v>
      </c>
      <c r="F1057" s="219">
        <v>7</v>
      </c>
      <c r="G1057" s="13">
        <v>2.3411371237458192E-2</v>
      </c>
    </row>
    <row r="1058" spans="1:7">
      <c r="A1058" s="219" t="s">
        <v>2347</v>
      </c>
      <c r="B1058" s="219" t="s">
        <v>2348</v>
      </c>
      <c r="C1058" s="210" t="s">
        <v>245</v>
      </c>
      <c r="D1058" s="100"/>
      <c r="E1058" s="219">
        <v>403</v>
      </c>
      <c r="F1058" s="219">
        <v>3</v>
      </c>
      <c r="G1058" s="13">
        <v>7.4441687344913151E-3</v>
      </c>
    </row>
    <row r="1059" spans="1:7">
      <c r="A1059" s="219" t="s">
        <v>2349</v>
      </c>
      <c r="B1059" s="219" t="s">
        <v>2350</v>
      </c>
      <c r="C1059" s="210" t="s">
        <v>256</v>
      </c>
      <c r="D1059" s="100"/>
      <c r="E1059" s="219">
        <v>72</v>
      </c>
      <c r="F1059" s="219">
        <v>3</v>
      </c>
      <c r="G1059" s="13">
        <v>4.1666666666666664E-2</v>
      </c>
    </row>
    <row r="1060" spans="1:7">
      <c r="A1060" s="219" t="s">
        <v>2351</v>
      </c>
      <c r="B1060" s="219" t="s">
        <v>2352</v>
      </c>
      <c r="C1060" s="210" t="s">
        <v>256</v>
      </c>
      <c r="D1060" s="100"/>
      <c r="E1060" s="12">
        <v>1992</v>
      </c>
      <c r="F1060" s="219">
        <v>92</v>
      </c>
      <c r="G1060" s="13">
        <v>4.6184738955823292E-2</v>
      </c>
    </row>
    <row r="1061" spans="1:7">
      <c r="A1061" s="219" t="s">
        <v>2353</v>
      </c>
      <c r="B1061" s="219" t="s">
        <v>2354</v>
      </c>
      <c r="C1061" s="210" t="s">
        <v>256</v>
      </c>
      <c r="D1061" s="100"/>
      <c r="E1061" s="12">
        <v>1150</v>
      </c>
      <c r="F1061" s="219">
        <v>45</v>
      </c>
      <c r="G1061" s="13">
        <v>3.9130434782608699E-2</v>
      </c>
    </row>
    <row r="1062" spans="1:7">
      <c r="A1062" s="219" t="s">
        <v>2355</v>
      </c>
      <c r="B1062" s="219" t="s">
        <v>2356</v>
      </c>
      <c r="C1062" s="210" t="s">
        <v>256</v>
      </c>
      <c r="D1062" s="100"/>
      <c r="E1062" s="12">
        <v>1742</v>
      </c>
      <c r="F1062" s="219">
        <v>69</v>
      </c>
      <c r="G1062" s="13">
        <v>3.9609644087256028E-2</v>
      </c>
    </row>
    <row r="1063" spans="1:7">
      <c r="A1063" s="219" t="s">
        <v>2357</v>
      </c>
      <c r="B1063" s="219" t="s">
        <v>2358</v>
      </c>
      <c r="C1063" s="210" t="s">
        <v>27</v>
      </c>
      <c r="D1063" s="100"/>
      <c r="E1063" s="219">
        <v>480</v>
      </c>
      <c r="F1063" s="219">
        <v>15</v>
      </c>
      <c r="G1063" s="13">
        <v>3.125E-2</v>
      </c>
    </row>
    <row r="1064" spans="1:7">
      <c r="A1064" s="219" t="s">
        <v>2359</v>
      </c>
      <c r="B1064" s="219" t="s">
        <v>2360</v>
      </c>
      <c r="C1064" s="210" t="s">
        <v>256</v>
      </c>
      <c r="D1064" s="100"/>
      <c r="E1064" s="219">
        <v>551</v>
      </c>
      <c r="F1064" s="219">
        <v>20</v>
      </c>
      <c r="G1064" s="13">
        <v>3.6297640653357534E-2</v>
      </c>
    </row>
    <row r="1065" spans="1:7">
      <c r="A1065" s="219" t="s">
        <v>2361</v>
      </c>
      <c r="B1065" s="219" t="s">
        <v>2362</v>
      </c>
      <c r="C1065" s="210" t="s">
        <v>245</v>
      </c>
      <c r="D1065" s="100"/>
      <c r="E1065" s="219">
        <v>133</v>
      </c>
      <c r="F1065" s="219">
        <v>2</v>
      </c>
      <c r="G1065" s="13">
        <v>1.5037593984962405E-2</v>
      </c>
    </row>
    <row r="1066" spans="1:7">
      <c r="A1066" s="219" t="s">
        <v>2363</v>
      </c>
      <c r="B1066" s="219" t="s">
        <v>2364</v>
      </c>
      <c r="C1066" s="210" t="s">
        <v>256</v>
      </c>
      <c r="D1066" s="100"/>
      <c r="E1066" s="219">
        <v>512</v>
      </c>
      <c r="F1066" s="219">
        <v>29</v>
      </c>
      <c r="G1066" s="13">
        <v>5.6640625E-2</v>
      </c>
    </row>
    <row r="1067" spans="1:7">
      <c r="A1067" s="219" t="s">
        <v>2365</v>
      </c>
      <c r="B1067" s="219" t="s">
        <v>2366</v>
      </c>
      <c r="C1067" s="210" t="s">
        <v>27</v>
      </c>
      <c r="D1067" s="100"/>
      <c r="E1067" s="12">
        <v>3763</v>
      </c>
      <c r="F1067" s="219">
        <v>99</v>
      </c>
      <c r="G1067" s="13">
        <v>2.6308796173266012E-2</v>
      </c>
    </row>
    <row r="1068" spans="1:7">
      <c r="A1068" s="219" t="s">
        <v>2367</v>
      </c>
      <c r="B1068" s="219" t="s">
        <v>2368</v>
      </c>
      <c r="C1068" s="210" t="s">
        <v>27</v>
      </c>
      <c r="D1068" s="100"/>
      <c r="E1068" s="12">
        <v>1443</v>
      </c>
      <c r="F1068" s="219">
        <v>32</v>
      </c>
      <c r="G1068" s="13">
        <v>2.2176022176022176E-2</v>
      </c>
    </row>
    <row r="1069" spans="1:7">
      <c r="A1069" s="219" t="s">
        <v>2369</v>
      </c>
      <c r="B1069" s="219" t="s">
        <v>2370</v>
      </c>
      <c r="C1069" s="210" t="s">
        <v>27</v>
      </c>
      <c r="D1069" s="100"/>
      <c r="E1069" s="12">
        <v>1097</v>
      </c>
      <c r="F1069" s="219">
        <v>21</v>
      </c>
      <c r="G1069" s="13">
        <v>1.9143117593436645E-2</v>
      </c>
    </row>
    <row r="1070" spans="1:7">
      <c r="A1070" s="219" t="s">
        <v>2371</v>
      </c>
      <c r="B1070" s="219" t="s">
        <v>2372</v>
      </c>
      <c r="C1070" s="210" t="s">
        <v>27</v>
      </c>
      <c r="D1070" s="100"/>
      <c r="E1070" s="12">
        <v>324</v>
      </c>
      <c r="F1070" s="219">
        <v>10</v>
      </c>
      <c r="G1070" s="13">
        <v>3.0864197530864196E-2</v>
      </c>
    </row>
    <row r="1071" spans="1:7">
      <c r="A1071" s="219" t="s">
        <v>2373</v>
      </c>
      <c r="B1071" s="219" t="s">
        <v>2374</v>
      </c>
      <c r="C1071" s="210" t="s">
        <v>256</v>
      </c>
      <c r="D1071" s="100"/>
      <c r="E1071" s="219">
        <v>57</v>
      </c>
      <c r="F1071" s="219">
        <v>2</v>
      </c>
      <c r="G1071" s="13">
        <v>3.5087719298245612E-2</v>
      </c>
    </row>
    <row r="1072" spans="1:7">
      <c r="A1072" s="219" t="s">
        <v>2375</v>
      </c>
      <c r="B1072" s="219" t="s">
        <v>2376</v>
      </c>
      <c r="C1072" s="210" t="s">
        <v>27</v>
      </c>
      <c r="D1072" s="100"/>
      <c r="E1072" s="12">
        <v>1992</v>
      </c>
      <c r="F1072" s="219">
        <v>58</v>
      </c>
      <c r="G1072" s="13">
        <v>2.9116465863453816E-2</v>
      </c>
    </row>
    <row r="1073" spans="1:7">
      <c r="A1073" s="219" t="s">
        <v>2377</v>
      </c>
      <c r="B1073" s="219" t="s">
        <v>2378</v>
      </c>
      <c r="C1073" s="210" t="s">
        <v>27</v>
      </c>
      <c r="D1073" s="100"/>
      <c r="E1073" s="12">
        <v>1859</v>
      </c>
      <c r="F1073" s="219">
        <v>53</v>
      </c>
      <c r="G1073" s="13">
        <v>2.8509951586874662E-2</v>
      </c>
    </row>
    <row r="1074" spans="1:7">
      <c r="A1074" s="219" t="s">
        <v>2379</v>
      </c>
      <c r="B1074" s="219" t="s">
        <v>2380</v>
      </c>
      <c r="C1074" s="210" t="s">
        <v>27</v>
      </c>
      <c r="D1074" s="100"/>
      <c r="E1074" s="219">
        <v>130</v>
      </c>
      <c r="F1074" s="219">
        <v>4</v>
      </c>
      <c r="G1074" s="13">
        <v>3.0769230769230771E-2</v>
      </c>
    </row>
    <row r="1075" spans="1:7">
      <c r="A1075" s="219" t="s">
        <v>2381</v>
      </c>
      <c r="B1075" s="219" t="s">
        <v>2382</v>
      </c>
      <c r="C1075" s="210" t="s">
        <v>27</v>
      </c>
      <c r="D1075" s="100"/>
      <c r="E1075" s="219">
        <v>271</v>
      </c>
      <c r="F1075" s="219">
        <v>7</v>
      </c>
      <c r="G1075" s="13">
        <v>2.5830258302583026E-2</v>
      </c>
    </row>
    <row r="1076" spans="1:7">
      <c r="A1076" s="219" t="s">
        <v>2383</v>
      </c>
      <c r="B1076" s="219" t="s">
        <v>2384</v>
      </c>
      <c r="C1076" s="210" t="s">
        <v>27</v>
      </c>
      <c r="D1076" s="100"/>
      <c r="E1076" s="12">
        <v>15729</v>
      </c>
      <c r="F1076" s="219">
        <v>413</v>
      </c>
      <c r="G1076" s="13">
        <v>2.6257231864708502E-2</v>
      </c>
    </row>
    <row r="1077" spans="1:7">
      <c r="A1077" s="219" t="s">
        <v>2385</v>
      </c>
      <c r="B1077" s="219" t="s">
        <v>2386</v>
      </c>
      <c r="C1077" s="210" t="s">
        <v>27</v>
      </c>
      <c r="D1077" s="100"/>
      <c r="E1077" s="12">
        <v>14507</v>
      </c>
      <c r="F1077" s="219">
        <v>385</v>
      </c>
      <c r="G1077" s="13">
        <v>2.6538912249258979E-2</v>
      </c>
    </row>
    <row r="1078" spans="1:7">
      <c r="A1078" s="219" t="s">
        <v>2387</v>
      </c>
      <c r="B1078" s="219" t="s">
        <v>2388</v>
      </c>
      <c r="C1078" s="210" t="s">
        <v>27</v>
      </c>
      <c r="D1078" s="100"/>
      <c r="E1078" s="12">
        <v>11389</v>
      </c>
      <c r="F1078" s="219">
        <v>345</v>
      </c>
      <c r="G1078" s="13">
        <v>3.0292387391342525E-2</v>
      </c>
    </row>
    <row r="1079" spans="1:7">
      <c r="A1079" s="219" t="s">
        <v>2389</v>
      </c>
      <c r="B1079" s="219" t="s">
        <v>2390</v>
      </c>
      <c r="C1079" s="210" t="s">
        <v>245</v>
      </c>
      <c r="D1079" s="100"/>
      <c r="E1079" s="219">
        <v>2961</v>
      </c>
      <c r="F1079" s="219">
        <v>30</v>
      </c>
      <c r="G1079" s="13">
        <v>1.0131712259371834E-2</v>
      </c>
    </row>
    <row r="1080" spans="1:7">
      <c r="A1080" s="219" t="s">
        <v>2391</v>
      </c>
      <c r="B1080" s="219" t="s">
        <v>2392</v>
      </c>
      <c r="C1080" s="210" t="s">
        <v>27</v>
      </c>
      <c r="D1080" s="100"/>
      <c r="E1080" s="12">
        <v>1208</v>
      </c>
      <c r="F1080" s="219">
        <v>28</v>
      </c>
      <c r="G1080" s="13">
        <v>2.3178807947019868E-2</v>
      </c>
    </row>
    <row r="1081" spans="1:7">
      <c r="A1081" s="219" t="s">
        <v>2393</v>
      </c>
      <c r="B1081" s="219" t="s">
        <v>2394</v>
      </c>
      <c r="C1081" s="210" t="s">
        <v>27</v>
      </c>
      <c r="D1081" s="100"/>
      <c r="E1081" s="219">
        <v>294</v>
      </c>
      <c r="F1081" s="219">
        <v>8</v>
      </c>
      <c r="G1081" s="13">
        <v>2.7210884353741496E-2</v>
      </c>
    </row>
    <row r="1082" spans="1:7">
      <c r="A1082" s="219" t="s">
        <v>2395</v>
      </c>
      <c r="B1082" s="219" t="s">
        <v>2396</v>
      </c>
      <c r="C1082" s="210" t="s">
        <v>256</v>
      </c>
      <c r="D1082" s="100"/>
      <c r="E1082" s="219">
        <v>250</v>
      </c>
      <c r="F1082" s="219">
        <v>10</v>
      </c>
      <c r="G1082" s="13">
        <v>0.04</v>
      </c>
    </row>
    <row r="1083" spans="1:7">
      <c r="A1083" s="219" t="s">
        <v>2397</v>
      </c>
      <c r="B1083" s="219" t="s">
        <v>2398</v>
      </c>
      <c r="C1083" s="210" t="s">
        <v>245</v>
      </c>
      <c r="D1083" s="100"/>
      <c r="E1083" s="219">
        <v>599</v>
      </c>
      <c r="F1083" s="219">
        <v>7</v>
      </c>
      <c r="G1083" s="13">
        <v>1.1686143572621035E-2</v>
      </c>
    </row>
    <row r="1084" spans="1:7">
      <c r="A1084" s="219" t="s">
        <v>2399</v>
      </c>
      <c r="B1084" s="219" t="s">
        <v>2400</v>
      </c>
      <c r="C1084" s="210" t="s">
        <v>27</v>
      </c>
      <c r="D1084" s="100"/>
      <c r="E1084" s="12">
        <v>8466</v>
      </c>
      <c r="F1084" s="219">
        <v>250</v>
      </c>
      <c r="G1084" s="13">
        <v>2.9529884242853768E-2</v>
      </c>
    </row>
    <row r="1085" spans="1:7">
      <c r="A1085" s="219" t="s">
        <v>2401</v>
      </c>
      <c r="B1085" s="219" t="s">
        <v>2402</v>
      </c>
      <c r="C1085" s="210" t="s">
        <v>27</v>
      </c>
      <c r="D1085" s="100"/>
      <c r="E1085" s="12">
        <v>2775</v>
      </c>
      <c r="F1085" s="219">
        <v>83</v>
      </c>
      <c r="G1085" s="13">
        <v>2.990990990990991E-2</v>
      </c>
    </row>
    <row r="1086" spans="1:7">
      <c r="A1086" s="219" t="s">
        <v>2403</v>
      </c>
      <c r="B1086" s="219" t="s">
        <v>2404</v>
      </c>
      <c r="C1086" s="210" t="s">
        <v>27</v>
      </c>
      <c r="D1086" s="100"/>
      <c r="E1086" s="12">
        <v>666</v>
      </c>
      <c r="F1086" s="219">
        <v>21</v>
      </c>
      <c r="G1086" s="13">
        <v>3.1531531531531529E-2</v>
      </c>
    </row>
    <row r="1087" spans="1:7">
      <c r="A1087" s="219" t="s">
        <v>2405</v>
      </c>
      <c r="B1087" s="219" t="s">
        <v>2406</v>
      </c>
      <c r="C1087" s="210" t="s">
        <v>27</v>
      </c>
      <c r="D1087" s="100"/>
      <c r="E1087" s="219">
        <v>921</v>
      </c>
      <c r="F1087" s="219">
        <v>16</v>
      </c>
      <c r="G1087" s="13">
        <v>1.737242128121607E-2</v>
      </c>
    </row>
    <row r="1088" spans="1:7">
      <c r="A1088" s="219" t="s">
        <v>2407</v>
      </c>
      <c r="B1088" s="219" t="s">
        <v>2408</v>
      </c>
      <c r="C1088" s="210" t="s">
        <v>256</v>
      </c>
      <c r="D1088" s="100"/>
      <c r="E1088" s="12">
        <v>1118</v>
      </c>
      <c r="F1088" s="219">
        <v>42</v>
      </c>
      <c r="G1088" s="13">
        <v>3.7567084078711989E-2</v>
      </c>
    </row>
    <row r="1089" spans="1:7">
      <c r="A1089" s="219" t="s">
        <v>2409</v>
      </c>
      <c r="B1089" s="219" t="s">
        <v>2410</v>
      </c>
      <c r="C1089" s="210" t="s">
        <v>27</v>
      </c>
      <c r="D1089" s="100"/>
      <c r="E1089" s="12">
        <v>903</v>
      </c>
      <c r="F1089" s="219">
        <v>28</v>
      </c>
      <c r="G1089" s="13">
        <v>3.1007751937984496E-2</v>
      </c>
    </row>
    <row r="1090" spans="1:7">
      <c r="A1090" s="219" t="s">
        <v>2411</v>
      </c>
      <c r="B1090" s="219" t="s">
        <v>2412</v>
      </c>
      <c r="C1090" s="210" t="s">
        <v>27</v>
      </c>
      <c r="D1090" s="100"/>
      <c r="E1090" s="219">
        <v>411</v>
      </c>
      <c r="F1090" s="219">
        <v>11</v>
      </c>
      <c r="G1090" s="13">
        <v>2.6763990267639901E-2</v>
      </c>
    </row>
    <row r="1091" spans="1:7">
      <c r="A1091" s="219" t="s">
        <v>2413</v>
      </c>
      <c r="B1091" s="219" t="s">
        <v>2414</v>
      </c>
      <c r="C1091" s="210" t="s">
        <v>256</v>
      </c>
      <c r="D1091" s="100"/>
      <c r="E1091" s="12">
        <v>302</v>
      </c>
      <c r="F1091" s="219">
        <v>11</v>
      </c>
      <c r="G1091" s="13">
        <v>3.6423841059602648E-2</v>
      </c>
    </row>
    <row r="1092" spans="1:7">
      <c r="A1092" s="219" t="s">
        <v>2415</v>
      </c>
      <c r="B1092" s="219" t="s">
        <v>2416</v>
      </c>
      <c r="C1092" s="210" t="s">
        <v>27</v>
      </c>
      <c r="D1092" s="100"/>
      <c r="E1092" s="219">
        <v>80</v>
      </c>
      <c r="F1092" s="219">
        <v>2</v>
      </c>
      <c r="G1092" s="13">
        <v>2.5000000000000001E-2</v>
      </c>
    </row>
    <row r="1093" spans="1:7">
      <c r="A1093" s="219" t="s">
        <v>2417</v>
      </c>
      <c r="B1093" s="219" t="s">
        <v>2418</v>
      </c>
      <c r="C1093" s="210" t="s">
        <v>256</v>
      </c>
      <c r="D1093" s="100"/>
      <c r="E1093" s="219">
        <v>99</v>
      </c>
      <c r="F1093" s="219">
        <v>4</v>
      </c>
      <c r="G1093" s="13">
        <v>4.0404040404040407E-2</v>
      </c>
    </row>
    <row r="1094" spans="1:7">
      <c r="A1094" s="219" t="s">
        <v>2419</v>
      </c>
      <c r="B1094" s="219" t="s">
        <v>2420</v>
      </c>
      <c r="C1094" s="210" t="s">
        <v>27</v>
      </c>
      <c r="D1094" s="100"/>
      <c r="E1094" s="12">
        <v>300</v>
      </c>
      <c r="F1094" s="219">
        <v>7</v>
      </c>
      <c r="G1094" s="13">
        <v>2.3333333333333334E-2</v>
      </c>
    </row>
    <row r="1095" spans="1:7">
      <c r="A1095" s="219" t="s">
        <v>2421</v>
      </c>
      <c r="B1095" s="219" t="s">
        <v>2422</v>
      </c>
      <c r="C1095" s="210" t="s">
        <v>27</v>
      </c>
      <c r="D1095" s="100"/>
      <c r="E1095" s="12">
        <v>1340</v>
      </c>
      <c r="F1095" s="219">
        <v>37</v>
      </c>
      <c r="G1095" s="13">
        <v>2.7611940298507463E-2</v>
      </c>
    </row>
    <row r="1096" spans="1:7">
      <c r="A1096" s="219" t="s">
        <v>2423</v>
      </c>
      <c r="B1096" s="219" t="s">
        <v>2424</v>
      </c>
      <c r="C1096" s="210" t="s">
        <v>27</v>
      </c>
      <c r="D1096" s="100"/>
      <c r="E1096" s="219">
        <v>944</v>
      </c>
      <c r="F1096" s="219">
        <v>28</v>
      </c>
      <c r="G1096" s="13">
        <v>2.9661016949152543E-2</v>
      </c>
    </row>
    <row r="1097" spans="1:7">
      <c r="A1097" s="219" t="s">
        <v>2425</v>
      </c>
      <c r="B1097" s="219" t="s">
        <v>2426</v>
      </c>
      <c r="C1097" s="210" t="s">
        <v>27</v>
      </c>
      <c r="D1097" s="100"/>
      <c r="E1097" s="219">
        <v>393</v>
      </c>
      <c r="F1097" s="219">
        <v>9</v>
      </c>
      <c r="G1097" s="13">
        <v>2.2900763358778626E-2</v>
      </c>
    </row>
    <row r="1098" spans="1:7">
      <c r="A1098" s="219" t="s">
        <v>2427</v>
      </c>
      <c r="B1098" s="219" t="s">
        <v>2428</v>
      </c>
      <c r="C1098" s="210" t="s">
        <v>27</v>
      </c>
      <c r="D1098" s="100"/>
      <c r="E1098" s="12">
        <v>2639</v>
      </c>
      <c r="F1098" s="219">
        <v>78</v>
      </c>
      <c r="G1098" s="13">
        <v>2.9556650246305417E-2</v>
      </c>
    </row>
    <row r="1099" spans="1:7">
      <c r="A1099" s="219" t="s">
        <v>2429</v>
      </c>
      <c r="B1099" s="219" t="s">
        <v>2430</v>
      </c>
      <c r="C1099" s="210" t="s">
        <v>27</v>
      </c>
      <c r="D1099" s="100"/>
      <c r="E1099" s="12">
        <v>389</v>
      </c>
      <c r="F1099" s="219">
        <v>7</v>
      </c>
      <c r="G1099" s="13">
        <v>1.7994858611825194E-2</v>
      </c>
    </row>
    <row r="1100" spans="1:7">
      <c r="A1100" s="219" t="s">
        <v>2431</v>
      </c>
      <c r="B1100" s="219" t="s">
        <v>2432</v>
      </c>
      <c r="C1100" s="210" t="s">
        <v>27</v>
      </c>
      <c r="D1100" s="100"/>
      <c r="E1100" s="219">
        <v>825</v>
      </c>
      <c r="F1100" s="219">
        <v>15</v>
      </c>
      <c r="G1100" s="13">
        <v>1.8181818181818181E-2</v>
      </c>
    </row>
    <row r="1101" spans="1:7">
      <c r="A1101" s="219" t="s">
        <v>2433</v>
      </c>
      <c r="B1101" s="219" t="s">
        <v>2434</v>
      </c>
      <c r="C1101" s="210" t="s">
        <v>256</v>
      </c>
      <c r="D1101" s="100"/>
      <c r="E1101" s="12">
        <v>1334</v>
      </c>
      <c r="F1101" s="219">
        <v>51</v>
      </c>
      <c r="G1101" s="13">
        <v>3.823088455772114E-2</v>
      </c>
    </row>
    <row r="1102" spans="1:7">
      <c r="A1102" s="219" t="s">
        <v>2435</v>
      </c>
      <c r="B1102" s="219" t="s">
        <v>2436</v>
      </c>
      <c r="C1102" s="210" t="s">
        <v>27</v>
      </c>
      <c r="D1102" s="100"/>
      <c r="E1102" s="12">
        <v>509</v>
      </c>
      <c r="F1102" s="219">
        <v>17</v>
      </c>
      <c r="G1102" s="13">
        <v>3.3398821218074658E-2</v>
      </c>
    </row>
    <row r="1103" spans="1:7">
      <c r="A1103" s="219" t="s">
        <v>2437</v>
      </c>
      <c r="B1103" s="219" t="s">
        <v>2438</v>
      </c>
      <c r="C1103" s="210" t="s">
        <v>245</v>
      </c>
      <c r="D1103" s="100"/>
      <c r="E1103" s="219">
        <v>68</v>
      </c>
      <c r="F1103" s="219">
        <v>1</v>
      </c>
      <c r="G1103" s="13">
        <v>1.4705882352941176E-2</v>
      </c>
    </row>
    <row r="1104" spans="1:7">
      <c r="A1104" s="219" t="s">
        <v>2439</v>
      </c>
      <c r="B1104" s="219" t="s">
        <v>2440</v>
      </c>
      <c r="C1104" s="210" t="s">
        <v>27</v>
      </c>
      <c r="D1104" s="100"/>
      <c r="E1104" s="219">
        <v>103</v>
      </c>
      <c r="F1104" s="219">
        <v>3</v>
      </c>
      <c r="G1104" s="13">
        <v>2.9126213592233011E-2</v>
      </c>
    </row>
    <row r="1105" spans="1:7">
      <c r="A1105" s="219" t="s">
        <v>2441</v>
      </c>
      <c r="B1105" s="219" t="s">
        <v>2442</v>
      </c>
      <c r="C1105" s="210" t="s">
        <v>256</v>
      </c>
      <c r="D1105" s="100"/>
      <c r="E1105" s="219">
        <v>337</v>
      </c>
      <c r="F1105" s="219">
        <v>13</v>
      </c>
      <c r="G1105" s="13">
        <v>3.857566765578635E-2</v>
      </c>
    </row>
    <row r="1106" spans="1:7">
      <c r="A1106" s="219" t="s">
        <v>2443</v>
      </c>
      <c r="B1106" s="219" t="s">
        <v>2444</v>
      </c>
      <c r="C1106" s="210" t="s">
        <v>256</v>
      </c>
      <c r="D1106" s="100"/>
      <c r="E1106" s="12">
        <v>43275</v>
      </c>
      <c r="F1106" s="219">
        <v>1689</v>
      </c>
      <c r="G1106" s="13">
        <v>3.902946273830156E-2</v>
      </c>
    </row>
    <row r="1107" spans="1:7">
      <c r="A1107" s="219" t="s">
        <v>2445</v>
      </c>
      <c r="B1107" s="219" t="s">
        <v>2446</v>
      </c>
      <c r="C1107" s="210" t="s">
        <v>256</v>
      </c>
      <c r="D1107" s="100"/>
      <c r="E1107" s="12">
        <v>42009</v>
      </c>
      <c r="F1107" s="219">
        <v>1631</v>
      </c>
      <c r="G1107" s="13">
        <v>3.8825013687543146E-2</v>
      </c>
    </row>
    <row r="1108" spans="1:7">
      <c r="A1108" s="219" t="s">
        <v>2447</v>
      </c>
      <c r="B1108" s="219" t="s">
        <v>2448</v>
      </c>
      <c r="C1108" s="210" t="s">
        <v>256</v>
      </c>
      <c r="D1108" s="100"/>
      <c r="E1108" s="12">
        <v>25473</v>
      </c>
      <c r="F1108" s="219">
        <v>1076</v>
      </c>
      <c r="G1108" s="13">
        <v>4.2240803988536885E-2</v>
      </c>
    </row>
    <row r="1109" spans="1:7">
      <c r="A1109" s="219" t="s">
        <v>2449</v>
      </c>
      <c r="B1109" s="219" t="s">
        <v>2450</v>
      </c>
      <c r="C1109" s="210" t="s">
        <v>27</v>
      </c>
      <c r="D1109" s="100"/>
      <c r="E1109" s="12">
        <v>12041</v>
      </c>
      <c r="F1109" s="219">
        <v>339</v>
      </c>
      <c r="G1109" s="13">
        <v>2.8153807823270493E-2</v>
      </c>
    </row>
    <row r="1110" spans="1:7">
      <c r="A1110" s="219" t="s">
        <v>2451</v>
      </c>
      <c r="B1110" s="219" t="s">
        <v>2452</v>
      </c>
      <c r="C1110" s="210" t="s">
        <v>256</v>
      </c>
      <c r="D1110" s="100"/>
      <c r="E1110" s="219">
        <v>4239</v>
      </c>
      <c r="F1110" s="219">
        <v>205</v>
      </c>
      <c r="G1110" s="13">
        <v>4.8360462373201227E-2</v>
      </c>
    </row>
    <row r="1111" spans="1:7">
      <c r="A1111" s="219" t="s">
        <v>2453</v>
      </c>
      <c r="B1111" s="219" t="s">
        <v>2454</v>
      </c>
      <c r="C1111" s="210" t="s">
        <v>266</v>
      </c>
      <c r="D1111" s="100"/>
      <c r="E1111" s="219">
        <v>12</v>
      </c>
      <c r="F1111" s="219">
        <v>0</v>
      </c>
      <c r="G1111" s="13">
        <v>0</v>
      </c>
    </row>
    <row r="1112" spans="1:7">
      <c r="A1112" s="219" t="s">
        <v>2455</v>
      </c>
      <c r="B1112" s="219" t="s">
        <v>2456</v>
      </c>
      <c r="C1112" s="210" t="s">
        <v>256</v>
      </c>
      <c r="D1112" s="100"/>
      <c r="E1112" s="12">
        <v>1254</v>
      </c>
      <c r="F1112" s="219">
        <v>58</v>
      </c>
      <c r="G1112" s="13">
        <v>4.6251993620414676E-2</v>
      </c>
    </row>
    <row r="1113" spans="1:7">
      <c r="A1113" s="219" t="s">
        <v>2457</v>
      </c>
      <c r="B1113" s="219" t="s">
        <v>2458</v>
      </c>
      <c r="C1113" s="210" t="s">
        <v>27</v>
      </c>
      <c r="D1113" s="100"/>
      <c r="E1113" s="219">
        <v>533</v>
      </c>
      <c r="F1113" s="219">
        <v>17</v>
      </c>
      <c r="G1113" s="13">
        <v>3.1894934333958722E-2</v>
      </c>
    </row>
    <row r="1114" spans="1:7">
      <c r="A1114" s="219" t="s">
        <v>2459</v>
      </c>
      <c r="B1114" s="219" t="s">
        <v>2460</v>
      </c>
      <c r="C1114" s="210" t="s">
        <v>27</v>
      </c>
      <c r="D1114" s="100"/>
      <c r="E1114" s="219">
        <v>160</v>
      </c>
      <c r="F1114" s="219">
        <v>3</v>
      </c>
      <c r="G1114" s="13">
        <v>1.8749999999999999E-2</v>
      </c>
    </row>
    <row r="1115" spans="1:7">
      <c r="A1115" s="219" t="s">
        <v>2461</v>
      </c>
      <c r="B1115" s="219" t="s">
        <v>2462</v>
      </c>
      <c r="C1115" s="210" t="s">
        <v>256</v>
      </c>
      <c r="D1115" s="100"/>
      <c r="E1115" s="219">
        <v>498</v>
      </c>
      <c r="F1115" s="219">
        <v>36</v>
      </c>
      <c r="G1115" s="13">
        <v>7.2289156626506021E-2</v>
      </c>
    </row>
    <row r="1116" spans="1:7">
      <c r="A1116" s="219" t="s">
        <v>2463</v>
      </c>
      <c r="B1116" s="219" t="s">
        <v>2464</v>
      </c>
      <c r="C1116" s="210" t="s">
        <v>256</v>
      </c>
      <c r="D1116" s="100"/>
      <c r="E1116" s="219">
        <v>43</v>
      </c>
      <c r="F1116" s="219">
        <v>2</v>
      </c>
      <c r="G1116" s="13">
        <v>4.6511627906976744E-2</v>
      </c>
    </row>
    <row r="1117" spans="1:7">
      <c r="A1117" s="219" t="s">
        <v>2465</v>
      </c>
      <c r="B1117" s="219" t="s">
        <v>2466</v>
      </c>
      <c r="C1117" s="210" t="s">
        <v>27</v>
      </c>
      <c r="D1117" s="100"/>
      <c r="E1117" s="12">
        <v>224330</v>
      </c>
      <c r="F1117" s="219">
        <v>5299</v>
      </c>
      <c r="G1117" s="13">
        <v>2.3621450541612802E-2</v>
      </c>
    </row>
    <row r="1118" spans="1:7">
      <c r="A1118" s="219" t="s">
        <v>2467</v>
      </c>
      <c r="B1118" s="219" t="s">
        <v>2468</v>
      </c>
      <c r="C1118" s="210" t="s">
        <v>27</v>
      </c>
      <c r="D1118" s="100"/>
      <c r="E1118" s="12">
        <v>120958</v>
      </c>
      <c r="F1118" s="219">
        <v>3061</v>
      </c>
      <c r="G1118" s="13">
        <v>2.530630466773591E-2</v>
      </c>
    </row>
    <row r="1119" spans="1:7">
      <c r="A1119" s="219" t="s">
        <v>2469</v>
      </c>
      <c r="B1119" s="219" t="s">
        <v>2470</v>
      </c>
      <c r="C1119" s="210" t="s">
        <v>256</v>
      </c>
      <c r="D1119" s="100"/>
      <c r="E1119" s="219">
        <v>165</v>
      </c>
      <c r="F1119" s="219">
        <v>9</v>
      </c>
      <c r="G1119" s="13">
        <v>5.4545454545454543E-2</v>
      </c>
    </row>
    <row r="1120" spans="1:7">
      <c r="A1120" s="219" t="s">
        <v>2471</v>
      </c>
      <c r="B1120" s="219" t="s">
        <v>2472</v>
      </c>
      <c r="C1120" s="210" t="s">
        <v>256</v>
      </c>
      <c r="D1120" s="100"/>
      <c r="E1120" s="219">
        <v>161</v>
      </c>
      <c r="F1120" s="219">
        <v>9</v>
      </c>
      <c r="G1120" s="13">
        <v>5.5900621118012424E-2</v>
      </c>
    </row>
    <row r="1121" spans="1:7">
      <c r="A1121" s="219" t="s">
        <v>2473</v>
      </c>
      <c r="B1121" s="219" t="s">
        <v>2474</v>
      </c>
      <c r="C1121" s="210" t="s">
        <v>266</v>
      </c>
      <c r="D1121" s="100"/>
      <c r="E1121" s="219">
        <v>2</v>
      </c>
      <c r="F1121" s="219">
        <v>0</v>
      </c>
      <c r="G1121" s="13">
        <v>0</v>
      </c>
    </row>
    <row r="1122" spans="1:7">
      <c r="A1122" s="219" t="s">
        <v>2475</v>
      </c>
      <c r="B1122" s="219" t="s">
        <v>2476</v>
      </c>
      <c r="C1122" s="210" t="s">
        <v>27</v>
      </c>
      <c r="D1122" s="100"/>
      <c r="E1122" s="12">
        <v>44504</v>
      </c>
      <c r="F1122" s="219">
        <v>861</v>
      </c>
      <c r="G1122" s="13">
        <v>1.9346575588711126E-2</v>
      </c>
    </row>
    <row r="1123" spans="1:7">
      <c r="A1123" s="219" t="s">
        <v>2477</v>
      </c>
      <c r="B1123" s="219" t="s">
        <v>2478</v>
      </c>
      <c r="C1123" s="210" t="s">
        <v>245</v>
      </c>
      <c r="D1123" s="100"/>
      <c r="E1123" s="219">
        <v>8511</v>
      </c>
      <c r="F1123" s="219">
        <v>53</v>
      </c>
      <c r="G1123" s="13">
        <v>6.2272353424979434E-3</v>
      </c>
    </row>
    <row r="1124" spans="1:7">
      <c r="A1124" s="219" t="s">
        <v>2479</v>
      </c>
      <c r="B1124" s="219" t="s">
        <v>2480</v>
      </c>
      <c r="C1124" s="210" t="s">
        <v>245</v>
      </c>
      <c r="D1124" s="100"/>
      <c r="E1124" s="219">
        <v>307</v>
      </c>
      <c r="F1124" s="219">
        <v>1</v>
      </c>
      <c r="G1124" s="13">
        <v>3.2573289902280132E-3</v>
      </c>
    </row>
    <row r="1125" spans="1:7">
      <c r="A1125" s="219" t="s">
        <v>2481</v>
      </c>
      <c r="B1125" s="219" t="s">
        <v>2482</v>
      </c>
      <c r="C1125" s="210" t="s">
        <v>245</v>
      </c>
      <c r="D1125" s="100"/>
      <c r="E1125" s="219">
        <v>7351</v>
      </c>
      <c r="F1125" s="219">
        <v>38</v>
      </c>
      <c r="G1125" s="13">
        <v>5.1693647122840426E-3</v>
      </c>
    </row>
    <row r="1126" spans="1:7">
      <c r="A1126" s="219" t="s">
        <v>2483</v>
      </c>
      <c r="B1126" s="219" t="s">
        <v>2484</v>
      </c>
      <c r="C1126" s="210" t="s">
        <v>27</v>
      </c>
      <c r="D1126" s="100"/>
      <c r="E1126" s="219">
        <v>739</v>
      </c>
      <c r="F1126" s="219">
        <v>14</v>
      </c>
      <c r="G1126" s="13">
        <v>1.8944519621109608E-2</v>
      </c>
    </row>
    <row r="1127" spans="1:7">
      <c r="A1127" s="219" t="s">
        <v>2485</v>
      </c>
      <c r="B1127" s="219" t="s">
        <v>2486</v>
      </c>
      <c r="C1127" s="210" t="s">
        <v>245</v>
      </c>
      <c r="D1127" s="100"/>
      <c r="E1127" s="219">
        <v>1217</v>
      </c>
      <c r="F1127" s="219">
        <v>11</v>
      </c>
      <c r="G1127" s="13">
        <v>9.0386195562859491E-3</v>
      </c>
    </row>
    <row r="1128" spans="1:7">
      <c r="A1128" s="219" t="s">
        <v>2487</v>
      </c>
      <c r="B1128" s="219" t="s">
        <v>2488</v>
      </c>
      <c r="C1128" s="210" t="s">
        <v>27</v>
      </c>
      <c r="D1128" s="100"/>
      <c r="E1128" s="12">
        <v>34636</v>
      </c>
      <c r="F1128" s="219">
        <v>797</v>
      </c>
      <c r="G1128" s="13">
        <v>2.3010740270239059E-2</v>
      </c>
    </row>
    <row r="1129" spans="1:7">
      <c r="A1129" s="219" t="s">
        <v>2489</v>
      </c>
      <c r="B1129" s="219" t="s">
        <v>2490</v>
      </c>
      <c r="C1129" s="210" t="s">
        <v>245</v>
      </c>
      <c r="D1129" s="100"/>
      <c r="E1129" s="12">
        <v>15127</v>
      </c>
      <c r="F1129" s="219">
        <v>58</v>
      </c>
      <c r="G1129" s="13">
        <v>3.834203741653996E-3</v>
      </c>
    </row>
    <row r="1130" spans="1:7">
      <c r="A1130" s="219" t="s">
        <v>2491</v>
      </c>
      <c r="B1130" s="219" t="s">
        <v>2492</v>
      </c>
      <c r="C1130" s="210" t="s">
        <v>256</v>
      </c>
      <c r="D1130" s="100"/>
      <c r="E1130" s="12">
        <v>18078</v>
      </c>
      <c r="F1130" s="219">
        <v>716</v>
      </c>
      <c r="G1130" s="13">
        <v>3.9606151122911826E-2</v>
      </c>
    </row>
    <row r="1131" spans="1:7">
      <c r="A1131" s="219" t="s">
        <v>2493</v>
      </c>
      <c r="B1131" s="219" t="s">
        <v>2494</v>
      </c>
      <c r="C1131" s="210" t="s">
        <v>245</v>
      </c>
      <c r="D1131" s="100"/>
      <c r="E1131" s="219">
        <v>595</v>
      </c>
      <c r="F1131" s="219">
        <v>9</v>
      </c>
      <c r="G1131" s="13">
        <v>1.5126050420168067E-2</v>
      </c>
    </row>
    <row r="1132" spans="1:7">
      <c r="A1132" s="219" t="s">
        <v>2495</v>
      </c>
      <c r="B1132" s="219" t="s">
        <v>2496</v>
      </c>
      <c r="C1132" s="210" t="s">
        <v>245</v>
      </c>
      <c r="D1132" s="100"/>
      <c r="E1132" s="219">
        <v>295</v>
      </c>
      <c r="F1132" s="219">
        <v>4</v>
      </c>
      <c r="G1132" s="13">
        <v>1.3559322033898305E-2</v>
      </c>
    </row>
    <row r="1133" spans="1:7">
      <c r="A1133" s="219" t="s">
        <v>2497</v>
      </c>
      <c r="B1133" s="219" t="s">
        <v>2498</v>
      </c>
      <c r="C1133" s="210" t="s">
        <v>27</v>
      </c>
      <c r="D1133" s="100"/>
      <c r="E1133" s="12">
        <v>69274</v>
      </c>
      <c r="F1133" s="219">
        <v>1923</v>
      </c>
      <c r="G1133" s="13">
        <v>2.7759332505701995E-2</v>
      </c>
    </row>
    <row r="1134" spans="1:7">
      <c r="A1134" s="219" t="s">
        <v>2499</v>
      </c>
      <c r="B1134" s="219" t="s">
        <v>2500</v>
      </c>
      <c r="C1134" s="210" t="s">
        <v>27</v>
      </c>
      <c r="D1134" s="100"/>
      <c r="E1134" s="12">
        <v>59273</v>
      </c>
      <c r="F1134" s="219">
        <v>1704</v>
      </c>
      <c r="G1134" s="13">
        <v>2.8748333980058376E-2</v>
      </c>
    </row>
    <row r="1135" spans="1:7">
      <c r="A1135" s="219" t="s">
        <v>2501</v>
      </c>
      <c r="B1135" s="219" t="s">
        <v>2502</v>
      </c>
      <c r="C1135" s="210" t="s">
        <v>27</v>
      </c>
      <c r="D1135" s="100"/>
      <c r="E1135" s="12">
        <v>3476</v>
      </c>
      <c r="F1135" s="219">
        <v>73</v>
      </c>
      <c r="G1135" s="13">
        <v>2.100115074798619E-2</v>
      </c>
    </row>
    <row r="1136" spans="1:7">
      <c r="A1136" s="219" t="s">
        <v>2503</v>
      </c>
      <c r="B1136" s="219" t="s">
        <v>2504</v>
      </c>
      <c r="C1136" s="210" t="s">
        <v>283</v>
      </c>
      <c r="D1136" s="100"/>
      <c r="E1136" s="219">
        <v>117</v>
      </c>
      <c r="F1136" s="219">
        <v>0</v>
      </c>
      <c r="G1136" s="13">
        <v>0</v>
      </c>
    </row>
    <row r="1137" spans="1:7">
      <c r="A1137" s="219" t="s">
        <v>2505</v>
      </c>
      <c r="B1137" s="219" t="s">
        <v>2506</v>
      </c>
      <c r="C1137" s="210" t="s">
        <v>27</v>
      </c>
      <c r="D1137" s="100"/>
      <c r="E1137" s="12">
        <v>5408</v>
      </c>
      <c r="F1137" s="219">
        <v>127</v>
      </c>
      <c r="G1137" s="13">
        <v>2.3483727810650886E-2</v>
      </c>
    </row>
    <row r="1138" spans="1:7">
      <c r="A1138" s="219" t="s">
        <v>2507</v>
      </c>
      <c r="B1138" s="219" t="s">
        <v>2508</v>
      </c>
      <c r="C1138" s="210" t="s">
        <v>256</v>
      </c>
      <c r="D1138" s="100"/>
      <c r="E1138" s="12">
        <v>6964</v>
      </c>
      <c r="F1138" s="219">
        <v>268</v>
      </c>
      <c r="G1138" s="13">
        <v>3.8483630097645029E-2</v>
      </c>
    </row>
    <row r="1139" spans="1:7">
      <c r="A1139" s="219" t="s">
        <v>2509</v>
      </c>
      <c r="B1139" s="219" t="s">
        <v>2510</v>
      </c>
      <c r="C1139" s="210" t="s">
        <v>256</v>
      </c>
      <c r="D1139" s="100"/>
      <c r="E1139" s="12">
        <v>6083</v>
      </c>
      <c r="F1139" s="219">
        <v>227</v>
      </c>
      <c r="G1139" s="13">
        <v>3.7317113266480358E-2</v>
      </c>
    </row>
    <row r="1140" spans="1:7">
      <c r="A1140" s="219" t="s">
        <v>2511</v>
      </c>
      <c r="B1140" s="219" t="s">
        <v>2512</v>
      </c>
      <c r="C1140" s="210" t="s">
        <v>256</v>
      </c>
      <c r="D1140" s="100"/>
      <c r="E1140" s="219">
        <v>873</v>
      </c>
      <c r="F1140" s="219">
        <v>40</v>
      </c>
      <c r="G1140" s="13">
        <v>4.5819014891179836E-2</v>
      </c>
    </row>
    <row r="1141" spans="1:7">
      <c r="A1141" s="219" t="s">
        <v>2513</v>
      </c>
      <c r="B1141" s="219" t="s">
        <v>2514</v>
      </c>
      <c r="C1141" s="210" t="s">
        <v>283</v>
      </c>
      <c r="D1141" s="100"/>
      <c r="E1141" s="219">
        <v>51</v>
      </c>
      <c r="F1141" s="219">
        <v>0</v>
      </c>
      <c r="G1141" s="13">
        <v>0</v>
      </c>
    </row>
    <row r="1142" spans="1:7">
      <c r="A1142" s="219" t="s">
        <v>2515</v>
      </c>
      <c r="B1142" s="219" t="s">
        <v>2516</v>
      </c>
      <c r="C1142" s="210" t="s">
        <v>27</v>
      </c>
      <c r="D1142" s="100"/>
      <c r="E1142" s="12">
        <v>10304</v>
      </c>
      <c r="F1142" s="219">
        <v>282</v>
      </c>
      <c r="G1142" s="13">
        <v>2.7368012422360248E-2</v>
      </c>
    </row>
    <row r="1143" spans="1:7">
      <c r="A1143" s="219" t="s">
        <v>2517</v>
      </c>
      <c r="B1143" s="219" t="s">
        <v>2518</v>
      </c>
      <c r="C1143" s="210" t="s">
        <v>27</v>
      </c>
      <c r="D1143" s="100"/>
      <c r="E1143" s="12">
        <v>9271</v>
      </c>
      <c r="F1143" s="219">
        <v>263</v>
      </c>
      <c r="G1143" s="13">
        <v>2.8368029338798402E-2</v>
      </c>
    </row>
    <row r="1144" spans="1:7">
      <c r="A1144" s="219" t="s">
        <v>2519</v>
      </c>
      <c r="B1144" s="219" t="s">
        <v>2520</v>
      </c>
      <c r="C1144" s="210" t="s">
        <v>27</v>
      </c>
      <c r="D1144" s="100"/>
      <c r="E1144" s="219">
        <v>3643</v>
      </c>
      <c r="F1144" s="219">
        <v>104</v>
      </c>
      <c r="G1144" s="13">
        <v>2.8547900082349711E-2</v>
      </c>
    </row>
    <row r="1145" spans="1:7">
      <c r="A1145" s="219" t="s">
        <v>2521</v>
      </c>
      <c r="B1145" s="219" t="s">
        <v>2522</v>
      </c>
      <c r="C1145" s="210" t="s">
        <v>27</v>
      </c>
      <c r="D1145" s="100"/>
      <c r="E1145" s="219">
        <v>235</v>
      </c>
      <c r="F1145" s="219">
        <v>6</v>
      </c>
      <c r="G1145" s="13">
        <v>2.553191489361702E-2</v>
      </c>
    </row>
    <row r="1146" spans="1:7">
      <c r="A1146" s="219" t="s">
        <v>2523</v>
      </c>
      <c r="B1146" s="219" t="s">
        <v>2524</v>
      </c>
      <c r="C1146" s="210" t="s">
        <v>27</v>
      </c>
      <c r="D1146" s="100"/>
      <c r="E1146" s="219">
        <v>3384</v>
      </c>
      <c r="F1146" s="219">
        <v>98</v>
      </c>
      <c r="G1146" s="13">
        <v>2.8959810874704492E-2</v>
      </c>
    </row>
    <row r="1147" spans="1:7">
      <c r="A1147" s="219" t="s">
        <v>2525</v>
      </c>
      <c r="B1147" s="219" t="s">
        <v>2526</v>
      </c>
      <c r="C1147" s="210" t="s">
        <v>27</v>
      </c>
      <c r="D1147" s="100"/>
      <c r="E1147" s="219">
        <v>3660</v>
      </c>
      <c r="F1147" s="219">
        <v>115</v>
      </c>
      <c r="G1147" s="13">
        <v>3.1420765027322405E-2</v>
      </c>
    </row>
    <row r="1148" spans="1:7">
      <c r="A1148" s="219" t="s">
        <v>2527</v>
      </c>
      <c r="B1148" s="219" t="s">
        <v>2528</v>
      </c>
      <c r="C1148" s="210" t="s">
        <v>256</v>
      </c>
      <c r="D1148" s="100"/>
      <c r="E1148" s="219">
        <v>1117</v>
      </c>
      <c r="F1148" s="219">
        <v>43</v>
      </c>
      <c r="G1148" s="13">
        <v>3.8495971351835273E-2</v>
      </c>
    </row>
    <row r="1149" spans="1:7">
      <c r="A1149" s="219" t="s">
        <v>2529</v>
      </c>
      <c r="B1149" s="219" t="s">
        <v>2530</v>
      </c>
      <c r="C1149" s="210" t="s">
        <v>27</v>
      </c>
      <c r="D1149" s="100"/>
      <c r="E1149" s="219">
        <v>2494</v>
      </c>
      <c r="F1149" s="219">
        <v>68</v>
      </c>
      <c r="G1149" s="13">
        <v>2.7265437048917401E-2</v>
      </c>
    </row>
    <row r="1150" spans="1:7">
      <c r="A1150" s="219" t="s">
        <v>2531</v>
      </c>
      <c r="B1150" s="219" t="s">
        <v>2532</v>
      </c>
      <c r="C1150" s="210" t="s">
        <v>27</v>
      </c>
      <c r="D1150" s="100"/>
      <c r="E1150" s="219">
        <v>1899</v>
      </c>
      <c r="F1150" s="219">
        <v>44</v>
      </c>
      <c r="G1150" s="13">
        <v>2.3170089520800422E-2</v>
      </c>
    </row>
    <row r="1151" spans="1:7">
      <c r="A1151" s="219" t="s">
        <v>2533</v>
      </c>
      <c r="B1151" s="219" t="s">
        <v>2534</v>
      </c>
      <c r="C1151" s="210" t="s">
        <v>27</v>
      </c>
      <c r="D1151" s="100"/>
      <c r="E1151" s="219">
        <v>1033</v>
      </c>
      <c r="F1151" s="219">
        <v>19</v>
      </c>
      <c r="G1151" s="13">
        <v>1.8393030009680542E-2</v>
      </c>
    </row>
    <row r="1152" spans="1:7">
      <c r="A1152" s="219" t="s">
        <v>2535</v>
      </c>
      <c r="B1152" s="219" t="s">
        <v>2536</v>
      </c>
      <c r="C1152" s="210" t="s">
        <v>27</v>
      </c>
      <c r="D1152" s="100"/>
      <c r="E1152" s="219">
        <v>381</v>
      </c>
      <c r="F1152" s="219">
        <v>7</v>
      </c>
      <c r="G1152" s="13">
        <v>1.8372703412073491E-2</v>
      </c>
    </row>
    <row r="1153" spans="1:7">
      <c r="A1153" s="219" t="s">
        <v>2537</v>
      </c>
      <c r="B1153" s="219" t="s">
        <v>2538</v>
      </c>
      <c r="C1153" s="210" t="s">
        <v>27</v>
      </c>
      <c r="D1153" s="100"/>
      <c r="E1153" s="219">
        <v>225</v>
      </c>
      <c r="F1153" s="219">
        <v>4</v>
      </c>
      <c r="G1153" s="13">
        <v>1.7777777777777778E-2</v>
      </c>
    </row>
    <row r="1154" spans="1:7">
      <c r="A1154" s="219" t="s">
        <v>2539</v>
      </c>
      <c r="B1154" s="219" t="s">
        <v>2540</v>
      </c>
      <c r="C1154" s="210" t="s">
        <v>27</v>
      </c>
      <c r="D1154" s="100"/>
      <c r="E1154" s="219">
        <v>332</v>
      </c>
      <c r="F1154" s="219">
        <v>7</v>
      </c>
      <c r="G1154" s="13">
        <v>2.1084337349397589E-2</v>
      </c>
    </row>
    <row r="1155" spans="1:7">
      <c r="A1155" s="219" t="s">
        <v>2541</v>
      </c>
      <c r="B1155" s="219" t="s">
        <v>2542</v>
      </c>
      <c r="C1155" s="210" t="s">
        <v>27</v>
      </c>
      <c r="D1155" s="100"/>
      <c r="E1155" s="219">
        <v>1473</v>
      </c>
      <c r="F1155" s="219">
        <v>38</v>
      </c>
      <c r="G1155" s="13">
        <v>2.5797691785471828E-2</v>
      </c>
    </row>
    <row r="1156" spans="1:7">
      <c r="A1156" s="219" t="s">
        <v>2543</v>
      </c>
      <c r="B1156" s="219" t="s">
        <v>2544</v>
      </c>
      <c r="C1156" s="210" t="s">
        <v>27</v>
      </c>
      <c r="D1156" s="100"/>
      <c r="E1156" s="219">
        <v>966</v>
      </c>
      <c r="F1156" s="219">
        <v>22</v>
      </c>
      <c r="G1156" s="13">
        <v>2.2774327122153208E-2</v>
      </c>
    </row>
    <row r="1157" spans="1:7">
      <c r="A1157" s="219" t="s">
        <v>2545</v>
      </c>
      <c r="B1157" s="219" t="s">
        <v>2546</v>
      </c>
      <c r="C1157" s="210" t="s">
        <v>256</v>
      </c>
      <c r="D1157" s="100"/>
      <c r="E1157" s="219">
        <v>450</v>
      </c>
      <c r="F1157" s="219">
        <v>16</v>
      </c>
      <c r="G1157" s="13">
        <v>3.5555555555555556E-2</v>
      </c>
    </row>
    <row r="1158" spans="1:7">
      <c r="A1158" s="219" t="s">
        <v>2547</v>
      </c>
      <c r="B1158" s="219" t="s">
        <v>2548</v>
      </c>
      <c r="C1158" s="210" t="s">
        <v>27</v>
      </c>
      <c r="D1158" s="100"/>
      <c r="E1158" s="12">
        <v>91595</v>
      </c>
      <c r="F1158" s="219">
        <v>1918</v>
      </c>
      <c r="G1158" s="13">
        <v>2.0940007642338554E-2</v>
      </c>
    </row>
    <row r="1159" spans="1:7">
      <c r="A1159" s="219" t="s">
        <v>2549</v>
      </c>
      <c r="B1159" s="219" t="s">
        <v>2550</v>
      </c>
      <c r="C1159" s="210" t="s">
        <v>27</v>
      </c>
      <c r="D1159" s="100"/>
      <c r="E1159" s="12">
        <v>13370</v>
      </c>
      <c r="F1159" s="219">
        <v>299</v>
      </c>
      <c r="G1159" s="13">
        <v>2.2363500373971577E-2</v>
      </c>
    </row>
    <row r="1160" spans="1:7">
      <c r="A1160" s="219" t="s">
        <v>2551</v>
      </c>
      <c r="B1160" s="219" t="s">
        <v>2552</v>
      </c>
      <c r="C1160" s="210" t="s">
        <v>27</v>
      </c>
      <c r="D1160" s="100"/>
      <c r="E1160" s="219">
        <v>7877</v>
      </c>
      <c r="F1160" s="219">
        <v>170</v>
      </c>
      <c r="G1160" s="13">
        <v>2.1581820490034279E-2</v>
      </c>
    </row>
    <row r="1161" spans="1:7">
      <c r="A1161" s="219" t="s">
        <v>2553</v>
      </c>
      <c r="B1161" s="219" t="s">
        <v>2554</v>
      </c>
      <c r="C1161" s="210" t="s">
        <v>27</v>
      </c>
      <c r="D1161" s="100"/>
      <c r="E1161" s="219">
        <v>2564</v>
      </c>
      <c r="F1161" s="219">
        <v>60</v>
      </c>
      <c r="G1161" s="13">
        <v>2.3400936037441498E-2</v>
      </c>
    </row>
    <row r="1162" spans="1:7">
      <c r="A1162" s="219" t="s">
        <v>2555</v>
      </c>
      <c r="B1162" s="219" t="s">
        <v>2556</v>
      </c>
      <c r="C1162" s="210" t="s">
        <v>27</v>
      </c>
      <c r="D1162" s="100"/>
      <c r="E1162" s="219">
        <v>502</v>
      </c>
      <c r="F1162" s="219">
        <v>10</v>
      </c>
      <c r="G1162" s="13">
        <v>1.9920318725099601E-2</v>
      </c>
    </row>
    <row r="1163" spans="1:7">
      <c r="A1163" s="219" t="s">
        <v>2557</v>
      </c>
      <c r="B1163" s="219" t="s">
        <v>2558</v>
      </c>
      <c r="C1163" s="210" t="s">
        <v>245</v>
      </c>
      <c r="D1163" s="100"/>
      <c r="E1163" s="219">
        <v>289</v>
      </c>
      <c r="F1163" s="219">
        <v>2</v>
      </c>
      <c r="G1163" s="13">
        <v>6.920415224913495E-3</v>
      </c>
    </row>
    <row r="1164" spans="1:7">
      <c r="A1164" s="219" t="s">
        <v>2559</v>
      </c>
      <c r="B1164" s="219" t="s">
        <v>2560</v>
      </c>
      <c r="C1164" s="210" t="s">
        <v>27</v>
      </c>
      <c r="D1164" s="100"/>
      <c r="E1164" s="219">
        <v>1695</v>
      </c>
      <c r="F1164" s="219">
        <v>44</v>
      </c>
      <c r="G1164" s="13">
        <v>2.5958702064896755E-2</v>
      </c>
    </row>
    <row r="1165" spans="1:7">
      <c r="A1165" s="219" t="s">
        <v>2561</v>
      </c>
      <c r="B1165" s="219" t="s">
        <v>2562</v>
      </c>
      <c r="C1165" s="210" t="s">
        <v>27</v>
      </c>
      <c r="D1165" s="100"/>
      <c r="E1165" s="12">
        <v>78209</v>
      </c>
      <c r="F1165" s="219">
        <v>1619</v>
      </c>
      <c r="G1165" s="13">
        <v>2.0700942346788733E-2</v>
      </c>
    </row>
    <row r="1166" spans="1:7">
      <c r="A1166" s="219" t="s">
        <v>2563</v>
      </c>
      <c r="B1166" s="219" t="s">
        <v>2564</v>
      </c>
      <c r="C1166" s="210" t="s">
        <v>27</v>
      </c>
      <c r="D1166" s="100"/>
      <c r="E1166" s="12">
        <v>5795</v>
      </c>
      <c r="F1166" s="219">
        <v>125</v>
      </c>
      <c r="G1166" s="13">
        <v>2.1570319240724764E-2</v>
      </c>
    </row>
    <row r="1167" spans="1:7">
      <c r="A1167" s="219" t="s">
        <v>2565</v>
      </c>
      <c r="B1167" s="219" t="s">
        <v>2566</v>
      </c>
      <c r="C1167" s="210" t="s">
        <v>283</v>
      </c>
      <c r="D1167" s="100"/>
      <c r="E1167" s="219">
        <v>240</v>
      </c>
      <c r="F1167" s="219">
        <v>0</v>
      </c>
      <c r="G1167" s="13">
        <v>0</v>
      </c>
    </row>
    <row r="1168" spans="1:7">
      <c r="A1168" s="219" t="s">
        <v>2567</v>
      </c>
      <c r="B1168" s="219" t="s">
        <v>2568</v>
      </c>
      <c r="C1168" s="210" t="s">
        <v>245</v>
      </c>
      <c r="D1168" s="100"/>
      <c r="E1168" s="219">
        <v>634</v>
      </c>
      <c r="F1168" s="219">
        <v>8</v>
      </c>
      <c r="G1168" s="13">
        <v>1.2618296529968454E-2</v>
      </c>
    </row>
    <row r="1169" spans="1:7">
      <c r="A1169" s="219" t="s">
        <v>2569</v>
      </c>
      <c r="B1169" s="219" t="s">
        <v>2570</v>
      </c>
      <c r="C1169" s="210" t="s">
        <v>245</v>
      </c>
      <c r="D1169" s="100"/>
      <c r="E1169" s="219">
        <v>279</v>
      </c>
      <c r="F1169" s="219">
        <v>3</v>
      </c>
      <c r="G1169" s="13">
        <v>1.0752688172043012E-2</v>
      </c>
    </row>
    <row r="1170" spans="1:7">
      <c r="A1170" s="219" t="s">
        <v>2571</v>
      </c>
      <c r="B1170" s="219" t="s">
        <v>2572</v>
      </c>
      <c r="C1170" s="210" t="s">
        <v>1792</v>
      </c>
      <c r="D1170" s="100"/>
      <c r="E1170" s="219">
        <v>811</v>
      </c>
      <c r="F1170" s="219">
        <v>1</v>
      </c>
      <c r="G1170" s="13">
        <v>1.2330456226880395E-3</v>
      </c>
    </row>
    <row r="1171" spans="1:7">
      <c r="A1171" s="219" t="s">
        <v>2573</v>
      </c>
      <c r="B1171" s="219" t="s">
        <v>2574</v>
      </c>
      <c r="C1171" s="210" t="s">
        <v>27</v>
      </c>
      <c r="D1171" s="100"/>
      <c r="E1171" s="219">
        <v>2257</v>
      </c>
      <c r="F1171" s="219">
        <v>67</v>
      </c>
      <c r="G1171" s="13">
        <v>2.968542312804608E-2</v>
      </c>
    </row>
    <row r="1172" spans="1:7">
      <c r="A1172" s="219" t="s">
        <v>2575</v>
      </c>
      <c r="B1172" s="219" t="s">
        <v>2576</v>
      </c>
      <c r="C1172" s="210" t="s">
        <v>27</v>
      </c>
      <c r="D1172" s="100"/>
      <c r="E1172" s="219">
        <v>1436</v>
      </c>
      <c r="F1172" s="219">
        <v>40</v>
      </c>
      <c r="G1172" s="13">
        <v>2.7855153203342618E-2</v>
      </c>
    </row>
    <row r="1173" spans="1:7">
      <c r="A1173" s="219" t="s">
        <v>2577</v>
      </c>
      <c r="B1173" s="219" t="s">
        <v>2578</v>
      </c>
      <c r="C1173" s="210" t="s">
        <v>27</v>
      </c>
      <c r="D1173" s="100"/>
      <c r="E1173" s="219">
        <v>2914</v>
      </c>
      <c r="F1173" s="219">
        <v>48</v>
      </c>
      <c r="G1173" s="13">
        <v>1.6472203157172273E-2</v>
      </c>
    </row>
    <row r="1174" spans="1:7">
      <c r="A1174" s="219" t="s">
        <v>2579</v>
      </c>
      <c r="B1174" s="219" t="s">
        <v>2580</v>
      </c>
      <c r="C1174" s="210" t="s">
        <v>245</v>
      </c>
      <c r="D1174" s="100"/>
      <c r="E1174" s="219">
        <v>324</v>
      </c>
      <c r="F1174" s="219">
        <v>2</v>
      </c>
      <c r="G1174" s="13">
        <v>6.1728395061728392E-3</v>
      </c>
    </row>
    <row r="1175" spans="1:7">
      <c r="A1175" s="219" t="s">
        <v>2581</v>
      </c>
      <c r="B1175" s="219" t="s">
        <v>2582</v>
      </c>
      <c r="C1175" s="210" t="s">
        <v>27</v>
      </c>
      <c r="D1175" s="100"/>
      <c r="E1175" s="219">
        <v>2546</v>
      </c>
      <c r="F1175" s="219">
        <v>43</v>
      </c>
      <c r="G1175" s="13">
        <v>1.6889238020424194E-2</v>
      </c>
    </row>
    <row r="1176" spans="1:7">
      <c r="A1176" s="219" t="s">
        <v>2583</v>
      </c>
      <c r="B1176" s="219" t="s">
        <v>2584</v>
      </c>
      <c r="C1176" s="210" t="s">
        <v>27</v>
      </c>
      <c r="D1176" s="100"/>
      <c r="E1176" s="219">
        <v>758</v>
      </c>
      <c r="F1176" s="219">
        <v>21</v>
      </c>
      <c r="G1176" s="13">
        <v>2.7704485488126648E-2</v>
      </c>
    </row>
    <row r="1177" spans="1:7">
      <c r="A1177" s="219" t="s">
        <v>2585</v>
      </c>
      <c r="B1177" s="219" t="s">
        <v>2586</v>
      </c>
      <c r="C1177" s="210" t="s">
        <v>27</v>
      </c>
      <c r="D1177" s="100"/>
      <c r="E1177" s="219">
        <v>60</v>
      </c>
      <c r="F1177" s="219">
        <v>1</v>
      </c>
      <c r="G1177" s="13">
        <v>1.6666666666666666E-2</v>
      </c>
    </row>
    <row r="1178" spans="1:7">
      <c r="A1178" s="219" t="s">
        <v>2587</v>
      </c>
      <c r="B1178" s="219" t="s">
        <v>2588</v>
      </c>
      <c r="C1178" s="210" t="s">
        <v>27</v>
      </c>
      <c r="D1178" s="100"/>
      <c r="E1178" s="219">
        <v>665</v>
      </c>
      <c r="F1178" s="219">
        <v>19</v>
      </c>
      <c r="G1178" s="13">
        <v>2.8571428571428571E-2</v>
      </c>
    </row>
    <row r="1179" spans="1:7">
      <c r="A1179" s="219" t="s">
        <v>2589</v>
      </c>
      <c r="B1179" s="219" t="s">
        <v>2590</v>
      </c>
      <c r="C1179" s="210" t="s">
        <v>245</v>
      </c>
      <c r="D1179" s="100"/>
      <c r="E1179" s="219">
        <v>3361</v>
      </c>
      <c r="F1179" s="219">
        <v>51</v>
      </c>
      <c r="G1179" s="13">
        <v>1.517405534067242E-2</v>
      </c>
    </row>
    <row r="1180" spans="1:7">
      <c r="A1180" s="219" t="s">
        <v>2591</v>
      </c>
      <c r="B1180" s="219" t="s">
        <v>2592</v>
      </c>
      <c r="C1180" s="210" t="s">
        <v>27</v>
      </c>
      <c r="D1180" s="100"/>
      <c r="E1180" s="219">
        <v>1825</v>
      </c>
      <c r="F1180" s="219">
        <v>30</v>
      </c>
      <c r="G1180" s="13">
        <v>1.643835616438356E-2</v>
      </c>
    </row>
    <row r="1181" spans="1:7">
      <c r="A1181" s="219" t="s">
        <v>2593</v>
      </c>
      <c r="B1181" s="219" t="s">
        <v>2594</v>
      </c>
      <c r="C1181" s="210" t="s">
        <v>245</v>
      </c>
      <c r="D1181" s="100"/>
      <c r="E1181" s="219">
        <v>1498</v>
      </c>
      <c r="F1181" s="219">
        <v>17</v>
      </c>
      <c r="G1181" s="13">
        <v>1.1348464619492658E-2</v>
      </c>
    </row>
    <row r="1182" spans="1:7">
      <c r="A1182" s="219" t="s">
        <v>2595</v>
      </c>
      <c r="B1182" s="219" t="s">
        <v>2596</v>
      </c>
      <c r="C1182" s="210" t="s">
        <v>27</v>
      </c>
      <c r="D1182" s="100"/>
      <c r="E1182" s="12">
        <v>65325</v>
      </c>
      <c r="F1182" s="219">
        <v>1373</v>
      </c>
      <c r="G1182" s="13">
        <v>2.1017986988136242E-2</v>
      </c>
    </row>
    <row r="1183" spans="1:7">
      <c r="A1183" s="219" t="s">
        <v>2597</v>
      </c>
      <c r="B1183" s="219" t="s">
        <v>2598</v>
      </c>
      <c r="C1183" s="210" t="s">
        <v>27</v>
      </c>
      <c r="D1183" s="100"/>
      <c r="E1183" s="12">
        <v>38055</v>
      </c>
      <c r="F1183" s="219">
        <v>821</v>
      </c>
      <c r="G1183" s="13">
        <v>2.1574037577190907E-2</v>
      </c>
    </row>
    <row r="1184" spans="1:7">
      <c r="A1184" s="219" t="s">
        <v>2599</v>
      </c>
      <c r="B1184" s="219" t="s">
        <v>2600</v>
      </c>
      <c r="C1184" s="210" t="s">
        <v>27</v>
      </c>
      <c r="D1184" s="100"/>
      <c r="E1184" s="12">
        <v>19434</v>
      </c>
      <c r="F1184" s="219">
        <v>349</v>
      </c>
      <c r="G1184" s="13">
        <v>1.7958217556859113E-2</v>
      </c>
    </row>
    <row r="1185" spans="1:7">
      <c r="A1185" s="219" t="s">
        <v>2601</v>
      </c>
      <c r="B1185" s="219" t="s">
        <v>2602</v>
      </c>
      <c r="C1185" s="210" t="s">
        <v>27</v>
      </c>
      <c r="D1185" s="100"/>
      <c r="E1185" s="219">
        <v>1660</v>
      </c>
      <c r="F1185" s="219">
        <v>33</v>
      </c>
      <c r="G1185" s="13">
        <v>1.9879518072289156E-2</v>
      </c>
    </row>
    <row r="1186" spans="1:7">
      <c r="A1186" s="219" t="s">
        <v>2603</v>
      </c>
      <c r="B1186" s="219" t="s">
        <v>2604</v>
      </c>
      <c r="C1186" s="210" t="s">
        <v>27</v>
      </c>
      <c r="D1186" s="100"/>
      <c r="E1186" s="219">
        <v>2820</v>
      </c>
      <c r="F1186" s="219">
        <v>72</v>
      </c>
      <c r="G1186" s="13">
        <v>2.553191489361702E-2</v>
      </c>
    </row>
    <row r="1187" spans="1:7">
      <c r="A1187" s="219" t="s">
        <v>2605</v>
      </c>
      <c r="B1187" s="219" t="s">
        <v>2606</v>
      </c>
      <c r="C1187" s="211" t="s">
        <v>256</v>
      </c>
      <c r="D1187" s="100"/>
      <c r="E1187" s="12">
        <v>62218</v>
      </c>
      <c r="F1187" s="12">
        <v>2322</v>
      </c>
      <c r="G1187" s="13">
        <v>3.7320389597865572E-2</v>
      </c>
    </row>
    <row r="1188" spans="1:7">
      <c r="A1188" s="219" t="s">
        <v>2607</v>
      </c>
      <c r="B1188" s="219" t="s">
        <v>2608</v>
      </c>
      <c r="C1188" s="210" t="s">
        <v>27</v>
      </c>
      <c r="D1188" s="100"/>
      <c r="E1188" s="12">
        <v>15199</v>
      </c>
      <c r="F1188" s="219">
        <v>469</v>
      </c>
      <c r="G1188" s="13">
        <v>3.0857293242976511E-2</v>
      </c>
    </row>
    <row r="1189" spans="1:7">
      <c r="A1189" s="219" t="s">
        <v>2609</v>
      </c>
      <c r="B1189" s="219" t="s">
        <v>2610</v>
      </c>
      <c r="C1189" s="210" t="s">
        <v>27</v>
      </c>
      <c r="D1189" s="100"/>
      <c r="E1189" s="12">
        <v>14013</v>
      </c>
      <c r="F1189" s="219">
        <v>431</v>
      </c>
      <c r="G1189" s="13">
        <v>3.0757154071219581E-2</v>
      </c>
    </row>
    <row r="1190" spans="1:7">
      <c r="A1190" s="219" t="s">
        <v>2611</v>
      </c>
      <c r="B1190" s="219" t="s">
        <v>2612</v>
      </c>
      <c r="C1190" s="210" t="s">
        <v>27</v>
      </c>
      <c r="D1190" s="100"/>
      <c r="E1190" s="12">
        <v>8381</v>
      </c>
      <c r="F1190" s="219">
        <v>249</v>
      </c>
      <c r="G1190" s="13">
        <v>2.9710058465576901E-2</v>
      </c>
    </row>
    <row r="1191" spans="1:7">
      <c r="A1191" s="219" t="s">
        <v>2613</v>
      </c>
      <c r="B1191" s="219" t="s">
        <v>2614</v>
      </c>
      <c r="C1191" s="210" t="s">
        <v>27</v>
      </c>
      <c r="D1191" s="100"/>
      <c r="E1191" s="12">
        <v>1788</v>
      </c>
      <c r="F1191" s="219">
        <v>36</v>
      </c>
      <c r="G1191" s="13">
        <v>2.0134228187919462E-2</v>
      </c>
    </row>
    <row r="1192" spans="1:7">
      <c r="A1192" s="219" t="s">
        <v>2615</v>
      </c>
      <c r="B1192" s="219" t="s">
        <v>2616</v>
      </c>
      <c r="C1192" s="210" t="s">
        <v>256</v>
      </c>
      <c r="D1192" s="100"/>
      <c r="E1192" s="219">
        <v>984</v>
      </c>
      <c r="F1192" s="219">
        <v>39</v>
      </c>
      <c r="G1192" s="13">
        <v>3.9634146341463415E-2</v>
      </c>
    </row>
    <row r="1193" spans="1:7">
      <c r="A1193" s="219" t="s">
        <v>2617</v>
      </c>
      <c r="B1193" s="219" t="s">
        <v>2618</v>
      </c>
      <c r="C1193" s="210" t="s">
        <v>256</v>
      </c>
      <c r="D1193" s="100"/>
      <c r="E1193" s="219">
        <v>1999</v>
      </c>
      <c r="F1193" s="219">
        <v>80</v>
      </c>
      <c r="G1193" s="13">
        <v>4.00200100050025E-2</v>
      </c>
    </row>
    <row r="1194" spans="1:7">
      <c r="A1194" s="219" t="s">
        <v>2619</v>
      </c>
      <c r="B1194" s="219" t="s">
        <v>2620</v>
      </c>
      <c r="C1194" s="210" t="s">
        <v>27</v>
      </c>
      <c r="D1194" s="100"/>
      <c r="E1194" s="219">
        <v>544</v>
      </c>
      <c r="F1194" s="219">
        <v>18</v>
      </c>
      <c r="G1194" s="13">
        <v>3.3088235294117647E-2</v>
      </c>
    </row>
    <row r="1195" spans="1:7">
      <c r="A1195" s="219" t="s">
        <v>2621</v>
      </c>
      <c r="B1195" s="219" t="s">
        <v>2622</v>
      </c>
      <c r="C1195" s="210" t="s">
        <v>27</v>
      </c>
      <c r="D1195" s="100"/>
      <c r="E1195" s="12">
        <v>1186</v>
      </c>
      <c r="F1195" s="219">
        <v>38</v>
      </c>
      <c r="G1195" s="13">
        <v>3.2040472175379427E-2</v>
      </c>
    </row>
    <row r="1196" spans="1:7">
      <c r="A1196" s="219" t="s">
        <v>2623</v>
      </c>
      <c r="B1196" s="219" t="s">
        <v>2624</v>
      </c>
      <c r="C1196" s="210" t="s">
        <v>27</v>
      </c>
      <c r="D1196" s="100"/>
      <c r="E1196" s="219">
        <v>291</v>
      </c>
      <c r="F1196" s="219">
        <v>5</v>
      </c>
      <c r="G1196" s="13">
        <v>1.7182130584192441E-2</v>
      </c>
    </row>
    <row r="1197" spans="1:7">
      <c r="A1197" s="219" t="s">
        <v>2625</v>
      </c>
      <c r="B1197" s="219" t="s">
        <v>2626</v>
      </c>
      <c r="C1197" s="210" t="s">
        <v>256</v>
      </c>
      <c r="D1197" s="100"/>
      <c r="E1197" s="219">
        <v>886</v>
      </c>
      <c r="F1197" s="219">
        <v>32</v>
      </c>
      <c r="G1197" s="13">
        <v>3.6117381489841983E-2</v>
      </c>
    </row>
    <row r="1198" spans="1:7">
      <c r="A1198" s="219" t="s">
        <v>2627</v>
      </c>
      <c r="B1198" s="219" t="s">
        <v>2628</v>
      </c>
      <c r="C1198" s="211" t="s">
        <v>256</v>
      </c>
      <c r="D1198" s="100"/>
      <c r="E1198" s="12">
        <v>47019</v>
      </c>
      <c r="F1198" s="12">
        <v>1853</v>
      </c>
      <c r="G1198" s="13">
        <v>3.9409600374316768E-2</v>
      </c>
    </row>
    <row r="1199" spans="1:7">
      <c r="A1199" s="219" t="s">
        <v>2629</v>
      </c>
      <c r="B1199" s="219" t="s">
        <v>2630</v>
      </c>
      <c r="C1199" s="211" t="s">
        <v>256</v>
      </c>
      <c r="D1199" s="100"/>
      <c r="E1199" s="12">
        <v>43414</v>
      </c>
      <c r="F1199" s="12">
        <v>1715</v>
      </c>
      <c r="G1199" s="13">
        <v>3.9503386004514675E-2</v>
      </c>
    </row>
    <row r="1200" spans="1:7">
      <c r="A1200" s="219" t="s">
        <v>2631</v>
      </c>
      <c r="B1200" s="219" t="s">
        <v>2632</v>
      </c>
      <c r="C1200" s="211" t="s">
        <v>256</v>
      </c>
      <c r="D1200" s="100"/>
      <c r="E1200" s="12">
        <v>16946</v>
      </c>
      <c r="F1200" s="12">
        <v>726</v>
      </c>
      <c r="G1200" s="13">
        <v>4.2841968606160748E-2</v>
      </c>
    </row>
    <row r="1201" spans="1:7">
      <c r="A1201" s="219" t="s">
        <v>2633</v>
      </c>
      <c r="B1201" s="219" t="s">
        <v>2634</v>
      </c>
      <c r="C1201" s="210" t="s">
        <v>256</v>
      </c>
      <c r="D1201" s="100"/>
      <c r="E1201" s="12">
        <v>8279</v>
      </c>
      <c r="F1201" s="219">
        <v>354</v>
      </c>
      <c r="G1201" s="13">
        <v>4.275878729315135E-2</v>
      </c>
    </row>
    <row r="1202" spans="1:7">
      <c r="A1202" s="219" t="s">
        <v>2635</v>
      </c>
      <c r="B1202" s="219" t="s">
        <v>2636</v>
      </c>
      <c r="C1202" s="210" t="s">
        <v>256</v>
      </c>
      <c r="D1202" s="100"/>
      <c r="E1202" s="219">
        <v>49</v>
      </c>
      <c r="F1202" s="219">
        <v>3</v>
      </c>
      <c r="G1202" s="13">
        <v>6.1224489795918366E-2</v>
      </c>
    </row>
    <row r="1203" spans="1:7">
      <c r="A1203" s="219" t="s">
        <v>2637</v>
      </c>
      <c r="B1203" s="219" t="s">
        <v>2638</v>
      </c>
      <c r="C1203" s="210" t="s">
        <v>27</v>
      </c>
      <c r="D1203" s="100"/>
      <c r="E1203" s="219">
        <v>312</v>
      </c>
      <c r="F1203" s="219">
        <v>9</v>
      </c>
      <c r="G1203" s="13">
        <v>2.8846153846153848E-2</v>
      </c>
    </row>
    <row r="1204" spans="1:7">
      <c r="A1204" s="219" t="s">
        <v>2639</v>
      </c>
      <c r="B1204" s="219" t="s">
        <v>2640</v>
      </c>
      <c r="C1204" s="210" t="s">
        <v>256</v>
      </c>
      <c r="D1204" s="100"/>
      <c r="E1204" s="12">
        <v>7994</v>
      </c>
      <c r="F1204" s="219">
        <v>346</v>
      </c>
      <c r="G1204" s="13">
        <v>4.328246184638479E-2</v>
      </c>
    </row>
    <row r="1205" spans="1:7">
      <c r="A1205" s="219" t="s">
        <v>2641</v>
      </c>
      <c r="B1205" s="219" t="s">
        <v>2642</v>
      </c>
      <c r="C1205" s="210" t="s">
        <v>256</v>
      </c>
      <c r="D1205" s="100"/>
      <c r="E1205" s="12">
        <v>7427</v>
      </c>
      <c r="F1205" s="219">
        <v>278</v>
      </c>
      <c r="G1205" s="13">
        <v>3.743099501817692E-2</v>
      </c>
    </row>
    <row r="1206" spans="1:7">
      <c r="A1206" s="219" t="s">
        <v>2643</v>
      </c>
      <c r="B1206" s="219" t="s">
        <v>2644</v>
      </c>
      <c r="C1206" s="210" t="s">
        <v>256</v>
      </c>
      <c r="D1206" s="100"/>
      <c r="E1206" s="12">
        <v>1359</v>
      </c>
      <c r="F1206" s="219">
        <v>58</v>
      </c>
      <c r="G1206" s="13">
        <v>4.2678440029433405E-2</v>
      </c>
    </row>
    <row r="1207" spans="1:7">
      <c r="A1207" s="219" t="s">
        <v>2645</v>
      </c>
      <c r="B1207" s="219" t="s">
        <v>2646</v>
      </c>
      <c r="C1207" s="210" t="s">
        <v>256</v>
      </c>
      <c r="D1207" s="100"/>
      <c r="E1207" s="12">
        <v>1670</v>
      </c>
      <c r="F1207" s="219">
        <v>65</v>
      </c>
      <c r="G1207" s="13">
        <v>3.8922155688622756E-2</v>
      </c>
    </row>
    <row r="1208" spans="1:7">
      <c r="A1208" s="219" t="s">
        <v>2647</v>
      </c>
      <c r="B1208" s="219" t="s">
        <v>2648</v>
      </c>
      <c r="C1208" s="210" t="s">
        <v>256</v>
      </c>
      <c r="D1208" s="100"/>
      <c r="E1208" s="12">
        <v>3784</v>
      </c>
      <c r="F1208" s="219">
        <v>142</v>
      </c>
      <c r="G1208" s="13">
        <v>3.7526427061310784E-2</v>
      </c>
    </row>
    <row r="1209" spans="1:7">
      <c r="A1209" s="219" t="s">
        <v>2649</v>
      </c>
      <c r="B1209" s="219" t="s">
        <v>2650</v>
      </c>
      <c r="C1209" s="210" t="s">
        <v>27</v>
      </c>
      <c r="D1209" s="100"/>
      <c r="E1209" s="219">
        <v>537</v>
      </c>
      <c r="F1209" s="219">
        <v>9</v>
      </c>
      <c r="G1209" s="13">
        <v>1.6759776536312849E-2</v>
      </c>
    </row>
    <row r="1210" spans="1:7">
      <c r="A1210" s="219" t="s">
        <v>2651</v>
      </c>
      <c r="B1210" s="219" t="s">
        <v>2652</v>
      </c>
      <c r="C1210" s="210" t="s">
        <v>27</v>
      </c>
      <c r="D1210" s="100"/>
      <c r="E1210" s="12">
        <v>5238</v>
      </c>
      <c r="F1210" s="219">
        <v>146</v>
      </c>
      <c r="G1210" s="13">
        <v>2.7873234058801068E-2</v>
      </c>
    </row>
    <row r="1211" spans="1:7">
      <c r="A1211" s="219" t="s">
        <v>2653</v>
      </c>
      <c r="B1211" s="219" t="s">
        <v>2654</v>
      </c>
      <c r="C1211" s="210" t="s">
        <v>256</v>
      </c>
      <c r="D1211" s="100"/>
      <c r="E1211" s="219">
        <v>1058</v>
      </c>
      <c r="F1211" s="219">
        <v>47</v>
      </c>
      <c r="G1211" s="13">
        <v>4.4423440453686201E-2</v>
      </c>
    </row>
    <row r="1212" spans="1:7">
      <c r="A1212" s="219" t="s">
        <v>2655</v>
      </c>
      <c r="B1212" s="219" t="s">
        <v>2656</v>
      </c>
      <c r="C1212" s="210" t="s">
        <v>256</v>
      </c>
      <c r="D1212" s="100"/>
      <c r="E1212" s="219">
        <v>1000</v>
      </c>
      <c r="F1212" s="219">
        <v>42</v>
      </c>
      <c r="G1212" s="13">
        <v>4.2000000000000003E-2</v>
      </c>
    </row>
    <row r="1213" spans="1:7">
      <c r="A1213" s="219" t="s">
        <v>2657</v>
      </c>
      <c r="B1213" s="219" t="s">
        <v>2658</v>
      </c>
      <c r="C1213" s="210" t="s">
        <v>266</v>
      </c>
      <c r="D1213" s="100"/>
      <c r="E1213" s="219">
        <v>26</v>
      </c>
      <c r="F1213" s="219">
        <v>1</v>
      </c>
      <c r="G1213" s="13">
        <v>3.8461538461538464E-2</v>
      </c>
    </row>
    <row r="1214" spans="1:7">
      <c r="A1214" s="219" t="s">
        <v>2659</v>
      </c>
      <c r="B1214" s="219" t="s">
        <v>2660</v>
      </c>
      <c r="C1214" s="210" t="s">
        <v>256</v>
      </c>
      <c r="D1214" s="100"/>
      <c r="E1214" s="12">
        <v>12684</v>
      </c>
      <c r="F1214" s="219">
        <v>515</v>
      </c>
      <c r="G1214" s="13">
        <v>4.0602333648691265E-2</v>
      </c>
    </row>
    <row r="1215" spans="1:7">
      <c r="A1215" s="219" t="s">
        <v>2661</v>
      </c>
      <c r="B1215" s="219" t="s">
        <v>2662</v>
      </c>
      <c r="C1215" s="210" t="s">
        <v>27</v>
      </c>
      <c r="D1215" s="100"/>
      <c r="E1215" s="12">
        <v>940</v>
      </c>
      <c r="F1215" s="219">
        <v>18</v>
      </c>
      <c r="G1215" s="13">
        <v>1.9148936170212766E-2</v>
      </c>
    </row>
    <row r="1216" spans="1:7">
      <c r="A1216" s="219" t="s">
        <v>2663</v>
      </c>
      <c r="B1216" s="219" t="s">
        <v>2664</v>
      </c>
      <c r="C1216" s="210" t="s">
        <v>27</v>
      </c>
      <c r="D1216" s="100"/>
      <c r="E1216" s="12">
        <v>2296</v>
      </c>
      <c r="F1216" s="219">
        <v>58</v>
      </c>
      <c r="G1216" s="13">
        <v>2.5261324041811847E-2</v>
      </c>
    </row>
    <row r="1217" spans="1:7">
      <c r="A1217" s="219" t="s">
        <v>2665</v>
      </c>
      <c r="B1217" s="219" t="s">
        <v>2666</v>
      </c>
      <c r="C1217" s="210" t="s">
        <v>256</v>
      </c>
      <c r="D1217" s="100"/>
      <c r="E1217" s="12">
        <v>369</v>
      </c>
      <c r="F1217" s="219">
        <v>19</v>
      </c>
      <c r="G1217" s="13">
        <v>5.1490514905149054E-2</v>
      </c>
    </row>
    <row r="1218" spans="1:7">
      <c r="A1218" s="219" t="s">
        <v>2667</v>
      </c>
      <c r="B1218" s="219" t="s">
        <v>2668</v>
      </c>
      <c r="C1218" s="210" t="s">
        <v>256</v>
      </c>
      <c r="D1218" s="100"/>
      <c r="E1218" s="12">
        <v>1533</v>
      </c>
      <c r="F1218" s="219">
        <v>86</v>
      </c>
      <c r="G1218" s="13">
        <v>5.6099151989562945E-2</v>
      </c>
    </row>
    <row r="1219" spans="1:7">
      <c r="A1219" s="219" t="s">
        <v>2669</v>
      </c>
      <c r="B1219" s="219" t="s">
        <v>2670</v>
      </c>
      <c r="C1219" s="210" t="s">
        <v>256</v>
      </c>
      <c r="D1219" s="100"/>
      <c r="E1219" s="12">
        <v>7330</v>
      </c>
      <c r="F1219" s="219">
        <v>323</v>
      </c>
      <c r="G1219" s="13">
        <v>4.4065484311050479E-2</v>
      </c>
    </row>
    <row r="1220" spans="1:7">
      <c r="A1220" s="219" t="s">
        <v>2671</v>
      </c>
      <c r="B1220" s="219" t="s">
        <v>2672</v>
      </c>
      <c r="C1220" s="210" t="s">
        <v>256</v>
      </c>
      <c r="D1220" s="100"/>
      <c r="E1220" s="12">
        <v>3604</v>
      </c>
      <c r="F1220" s="219">
        <v>137</v>
      </c>
      <c r="G1220" s="13">
        <v>3.8013318534961156E-2</v>
      </c>
    </row>
    <row r="1221" spans="1:7">
      <c r="A1221" s="219" t="s">
        <v>2673</v>
      </c>
      <c r="B1221" s="219" t="s">
        <v>2674</v>
      </c>
      <c r="C1221" s="210" t="s">
        <v>256</v>
      </c>
      <c r="D1221" s="100"/>
      <c r="E1221" s="12">
        <v>823</v>
      </c>
      <c r="F1221" s="219">
        <v>52</v>
      </c>
      <c r="G1221" s="13">
        <v>6.3183475091130009E-2</v>
      </c>
    </row>
    <row r="1222" spans="1:7">
      <c r="A1222" s="219" t="s">
        <v>2675</v>
      </c>
      <c r="B1222" s="219" t="s">
        <v>2676</v>
      </c>
      <c r="C1222" s="210" t="s">
        <v>256</v>
      </c>
      <c r="D1222" s="100"/>
      <c r="E1222" s="12">
        <v>199</v>
      </c>
      <c r="F1222" s="219">
        <v>15</v>
      </c>
      <c r="G1222" s="13">
        <v>7.5376884422110546E-2</v>
      </c>
    </row>
    <row r="1223" spans="1:7">
      <c r="A1223" s="219" t="s">
        <v>2677</v>
      </c>
      <c r="B1223" s="219" t="s">
        <v>2678</v>
      </c>
      <c r="C1223" s="210" t="s">
        <v>256</v>
      </c>
      <c r="D1223" s="100"/>
      <c r="E1223" s="219">
        <v>63</v>
      </c>
      <c r="F1223" s="219">
        <v>5</v>
      </c>
      <c r="G1223" s="13">
        <v>7.9365079365079361E-2</v>
      </c>
    </row>
    <row r="1224" spans="1:7">
      <c r="A1224" s="219" t="s">
        <v>2679</v>
      </c>
      <c r="B1224" s="219" t="s">
        <v>2680</v>
      </c>
      <c r="C1224" s="210" t="s">
        <v>256</v>
      </c>
      <c r="D1224" s="100"/>
      <c r="E1224" s="12">
        <v>424</v>
      </c>
      <c r="F1224" s="219">
        <v>24</v>
      </c>
      <c r="G1224" s="13">
        <v>5.6603773584905662E-2</v>
      </c>
    </row>
    <row r="1225" spans="1:7">
      <c r="A1225" s="219" t="s">
        <v>2681</v>
      </c>
      <c r="B1225" s="219" t="s">
        <v>2682</v>
      </c>
      <c r="C1225" s="210" t="s">
        <v>256</v>
      </c>
      <c r="D1225" s="100"/>
      <c r="E1225" s="219">
        <v>129</v>
      </c>
      <c r="F1225" s="219">
        <v>7</v>
      </c>
      <c r="G1225" s="13">
        <v>5.4263565891472867E-2</v>
      </c>
    </row>
    <row r="1226" spans="1:7">
      <c r="A1226" s="219" t="s">
        <v>2683</v>
      </c>
      <c r="B1226" s="219" t="s">
        <v>2684</v>
      </c>
      <c r="C1226" s="210" t="s">
        <v>27</v>
      </c>
      <c r="D1226" s="100"/>
      <c r="E1226" s="12">
        <v>2781</v>
      </c>
      <c r="F1226" s="219">
        <v>85</v>
      </c>
      <c r="G1226" s="13">
        <v>3.0564545127651922E-2</v>
      </c>
    </row>
    <row r="1227" spans="1:7">
      <c r="A1227" s="219" t="s">
        <v>2685</v>
      </c>
      <c r="B1227" s="219" t="s">
        <v>2686</v>
      </c>
      <c r="C1227" s="210" t="s">
        <v>27</v>
      </c>
      <c r="D1227" s="100"/>
      <c r="E1227" s="12">
        <v>2452</v>
      </c>
      <c r="F1227" s="219">
        <v>76</v>
      </c>
      <c r="G1227" s="13">
        <v>3.0995106035889071E-2</v>
      </c>
    </row>
    <row r="1228" spans="1:7">
      <c r="A1228" s="219" t="s">
        <v>2687</v>
      </c>
      <c r="B1228" s="219" t="s">
        <v>2688</v>
      </c>
      <c r="C1228" s="210" t="s">
        <v>27</v>
      </c>
      <c r="D1228" s="100"/>
      <c r="E1228" s="219">
        <v>162</v>
      </c>
      <c r="F1228" s="219">
        <v>5</v>
      </c>
      <c r="G1228" s="13">
        <v>3.0864197530864196E-2</v>
      </c>
    </row>
    <row r="1229" spans="1:7">
      <c r="A1229" s="219" t="s">
        <v>2689</v>
      </c>
      <c r="B1229" s="219" t="s">
        <v>2690</v>
      </c>
      <c r="C1229" s="211" t="s">
        <v>256</v>
      </c>
      <c r="D1229" s="100"/>
      <c r="E1229" s="12">
        <v>323416</v>
      </c>
      <c r="F1229" s="12">
        <v>11188</v>
      </c>
      <c r="G1229" s="13">
        <v>3.4593217404210057E-2</v>
      </c>
    </row>
    <row r="1230" spans="1:7">
      <c r="A1230" s="219" t="s">
        <v>2691</v>
      </c>
      <c r="B1230" s="219" t="s">
        <v>2692</v>
      </c>
      <c r="C1230" s="210" t="s">
        <v>256</v>
      </c>
      <c r="D1230" s="100"/>
      <c r="E1230" s="12">
        <v>215810</v>
      </c>
      <c r="F1230" s="219">
        <v>7417</v>
      </c>
      <c r="G1230" s="13">
        <v>3.4368194244937679E-2</v>
      </c>
    </row>
    <row r="1231" spans="1:7">
      <c r="A1231" s="219" t="s">
        <v>2693</v>
      </c>
      <c r="B1231" s="219" t="s">
        <v>2694</v>
      </c>
      <c r="C1231" s="210" t="s">
        <v>27</v>
      </c>
      <c r="D1231" s="100"/>
      <c r="E1231" s="12">
        <v>26440</v>
      </c>
      <c r="F1231" s="219">
        <v>695</v>
      </c>
      <c r="G1231" s="13">
        <v>2.6285930408472012E-2</v>
      </c>
    </row>
    <row r="1232" spans="1:7">
      <c r="A1232" s="219" t="s">
        <v>2695</v>
      </c>
      <c r="B1232" s="219" t="s">
        <v>2696</v>
      </c>
      <c r="C1232" s="210" t="s">
        <v>27</v>
      </c>
      <c r="D1232" s="100"/>
      <c r="E1232" s="12">
        <v>12544</v>
      </c>
      <c r="F1232" s="219">
        <v>312</v>
      </c>
      <c r="G1232" s="13">
        <v>2.4872448979591837E-2</v>
      </c>
    </row>
    <row r="1233" spans="1:7">
      <c r="A1233" s="219" t="s">
        <v>2697</v>
      </c>
      <c r="B1233" s="219" t="s">
        <v>2698</v>
      </c>
      <c r="C1233" s="210" t="s">
        <v>27</v>
      </c>
      <c r="D1233" s="100"/>
      <c r="E1233" s="219">
        <v>2772</v>
      </c>
      <c r="F1233" s="219">
        <v>83</v>
      </c>
      <c r="G1233" s="13">
        <v>2.9942279942279944E-2</v>
      </c>
    </row>
    <row r="1234" spans="1:7">
      <c r="A1234" s="219" t="s">
        <v>2699</v>
      </c>
      <c r="B1234" s="219" t="s">
        <v>2700</v>
      </c>
      <c r="C1234" s="210" t="s">
        <v>27</v>
      </c>
      <c r="D1234" s="100"/>
      <c r="E1234" s="219">
        <v>353</v>
      </c>
      <c r="F1234" s="219">
        <v>11</v>
      </c>
      <c r="G1234" s="13">
        <v>3.1161473087818695E-2</v>
      </c>
    </row>
    <row r="1235" spans="1:7">
      <c r="A1235" s="219" t="s">
        <v>2701</v>
      </c>
      <c r="B1235" s="219" t="s">
        <v>2702</v>
      </c>
      <c r="C1235" s="210" t="s">
        <v>27</v>
      </c>
      <c r="D1235" s="100"/>
      <c r="E1235" s="12">
        <v>9126</v>
      </c>
      <c r="F1235" s="219">
        <v>206</v>
      </c>
      <c r="G1235" s="13">
        <v>2.2572868726714882E-2</v>
      </c>
    </row>
    <row r="1236" spans="1:7">
      <c r="A1236" s="219" t="s">
        <v>2703</v>
      </c>
      <c r="B1236" s="219" t="s">
        <v>2704</v>
      </c>
      <c r="C1236" s="210" t="s">
        <v>27</v>
      </c>
      <c r="D1236" s="100"/>
      <c r="E1236" s="12">
        <v>10832</v>
      </c>
      <c r="F1236" s="219">
        <v>295</v>
      </c>
      <c r="G1236" s="13">
        <v>2.7234121122599705E-2</v>
      </c>
    </row>
    <row r="1237" spans="1:7">
      <c r="A1237" s="219" t="s">
        <v>2705</v>
      </c>
      <c r="B1237" s="219" t="s">
        <v>2706</v>
      </c>
      <c r="C1237" s="210" t="s">
        <v>27</v>
      </c>
      <c r="D1237" s="100"/>
      <c r="E1237" s="219">
        <v>5007</v>
      </c>
      <c r="F1237" s="219">
        <v>153</v>
      </c>
      <c r="G1237" s="13">
        <v>3.0557219892150989E-2</v>
      </c>
    </row>
    <row r="1238" spans="1:7">
      <c r="A1238" s="219" t="s">
        <v>2707</v>
      </c>
      <c r="B1238" s="219" t="s">
        <v>2708</v>
      </c>
      <c r="C1238" s="210" t="s">
        <v>27</v>
      </c>
      <c r="D1238" s="100"/>
      <c r="E1238" s="219">
        <v>4496</v>
      </c>
      <c r="F1238" s="219">
        <v>107</v>
      </c>
      <c r="G1238" s="13">
        <v>2.3798932384341637E-2</v>
      </c>
    </row>
    <row r="1239" spans="1:7">
      <c r="A1239" s="219" t="s">
        <v>2709</v>
      </c>
      <c r="B1239" s="219" t="s">
        <v>2710</v>
      </c>
      <c r="C1239" s="210" t="s">
        <v>27</v>
      </c>
      <c r="D1239" s="100"/>
      <c r="E1239" s="219">
        <v>400</v>
      </c>
      <c r="F1239" s="219">
        <v>11</v>
      </c>
      <c r="G1239" s="13">
        <v>2.75E-2</v>
      </c>
    </row>
    <row r="1240" spans="1:7">
      <c r="A1240" s="219" t="s">
        <v>2711</v>
      </c>
      <c r="B1240" s="219" t="s">
        <v>2712</v>
      </c>
      <c r="C1240" s="210" t="s">
        <v>27</v>
      </c>
      <c r="D1240" s="100"/>
      <c r="E1240" s="219">
        <v>3012</v>
      </c>
      <c r="F1240" s="219">
        <v>86</v>
      </c>
      <c r="G1240" s="13">
        <v>2.8552456839309428E-2</v>
      </c>
    </row>
    <row r="1241" spans="1:7">
      <c r="A1241" s="219" t="s">
        <v>2713</v>
      </c>
      <c r="B1241" s="219" t="s">
        <v>2714</v>
      </c>
      <c r="C1241" s="210" t="s">
        <v>256</v>
      </c>
      <c r="D1241" s="100"/>
      <c r="E1241" s="12">
        <v>189335</v>
      </c>
      <c r="F1241" s="219">
        <v>6720</v>
      </c>
      <c r="G1241" s="13">
        <v>3.5492645311220851E-2</v>
      </c>
    </row>
    <row r="1242" spans="1:7">
      <c r="A1242" s="219" t="s">
        <v>2715</v>
      </c>
      <c r="B1242" s="219" t="s">
        <v>2716</v>
      </c>
      <c r="C1242" s="210" t="s">
        <v>256</v>
      </c>
      <c r="D1242" s="100"/>
      <c r="E1242" s="12">
        <v>11352</v>
      </c>
      <c r="F1242" s="219">
        <v>617</v>
      </c>
      <c r="G1242" s="13">
        <v>5.4351656095842145E-2</v>
      </c>
    </row>
    <row r="1243" spans="1:7">
      <c r="A1243" s="219" t="s">
        <v>2717</v>
      </c>
      <c r="B1243" s="219" t="s">
        <v>2718</v>
      </c>
      <c r="C1243" s="210" t="s">
        <v>256</v>
      </c>
      <c r="D1243" s="100"/>
      <c r="E1243" s="219">
        <v>6222</v>
      </c>
      <c r="F1243" s="219">
        <v>355</v>
      </c>
      <c r="G1243" s="13">
        <v>5.7055609128897462E-2</v>
      </c>
    </row>
    <row r="1244" spans="1:7">
      <c r="A1244" s="219" t="s">
        <v>2719</v>
      </c>
      <c r="B1244" s="219" t="s">
        <v>2720</v>
      </c>
      <c r="C1244" s="210" t="s">
        <v>256</v>
      </c>
      <c r="D1244" s="100"/>
      <c r="E1244" s="219">
        <v>706</v>
      </c>
      <c r="F1244" s="219">
        <v>27</v>
      </c>
      <c r="G1244" s="13">
        <v>3.8243626062322948E-2</v>
      </c>
    </row>
    <row r="1245" spans="1:7">
      <c r="A1245" s="219" t="s">
        <v>2721</v>
      </c>
      <c r="B1245" s="219" t="s">
        <v>2722</v>
      </c>
      <c r="C1245" s="210" t="s">
        <v>256</v>
      </c>
      <c r="D1245" s="100"/>
      <c r="E1245" s="219">
        <v>4285</v>
      </c>
      <c r="F1245" s="219">
        <v>227</v>
      </c>
      <c r="G1245" s="13">
        <v>5.2975495915986E-2</v>
      </c>
    </row>
    <row r="1246" spans="1:7">
      <c r="A1246" s="219" t="s">
        <v>2723</v>
      </c>
      <c r="B1246" s="219" t="s">
        <v>2724</v>
      </c>
      <c r="C1246" s="210" t="s">
        <v>256</v>
      </c>
      <c r="D1246" s="100"/>
      <c r="E1246" s="12">
        <v>177645</v>
      </c>
      <c r="F1246" s="219">
        <v>6084</v>
      </c>
      <c r="G1246" s="13">
        <v>3.4248079034028538E-2</v>
      </c>
    </row>
    <row r="1247" spans="1:7">
      <c r="A1247" s="219" t="s">
        <v>2725</v>
      </c>
      <c r="B1247" s="219" t="s">
        <v>2726</v>
      </c>
      <c r="C1247" s="210" t="s">
        <v>27</v>
      </c>
      <c r="D1247" s="100"/>
      <c r="E1247" s="12">
        <v>30653</v>
      </c>
      <c r="F1247" s="219">
        <v>953</v>
      </c>
      <c r="G1247" s="13">
        <v>3.1089942256875346E-2</v>
      </c>
    </row>
    <row r="1248" spans="1:7">
      <c r="A1248" s="219" t="s">
        <v>2727</v>
      </c>
      <c r="B1248" s="219" t="s">
        <v>2728</v>
      </c>
      <c r="C1248" s="210" t="s">
        <v>256</v>
      </c>
      <c r="D1248" s="100"/>
      <c r="E1248" s="12">
        <v>144426</v>
      </c>
      <c r="F1248" s="219">
        <v>5046</v>
      </c>
      <c r="G1248" s="13">
        <v>3.4938307506958581E-2</v>
      </c>
    </row>
    <row r="1249" spans="1:7">
      <c r="A1249" s="219" t="s">
        <v>2729</v>
      </c>
      <c r="B1249" s="219" t="s">
        <v>2730</v>
      </c>
      <c r="C1249" s="210" t="s">
        <v>256</v>
      </c>
      <c r="D1249" s="100"/>
      <c r="E1249" s="12">
        <v>34704</v>
      </c>
      <c r="F1249" s="219">
        <v>1329</v>
      </c>
      <c r="G1249" s="13">
        <v>3.829529737206086E-2</v>
      </c>
    </row>
    <row r="1250" spans="1:7">
      <c r="A1250" s="219" t="s">
        <v>2731</v>
      </c>
      <c r="B1250" s="219" t="s">
        <v>2732</v>
      </c>
      <c r="C1250" s="210" t="s">
        <v>256</v>
      </c>
      <c r="D1250" s="100"/>
      <c r="E1250" s="12">
        <v>31468</v>
      </c>
      <c r="F1250" s="219">
        <v>1212</v>
      </c>
      <c r="G1250" s="13">
        <v>3.8515317147578491E-2</v>
      </c>
    </row>
    <row r="1251" spans="1:7">
      <c r="A1251" s="219" t="s">
        <v>2733</v>
      </c>
      <c r="B1251" s="219" t="s">
        <v>2734</v>
      </c>
      <c r="C1251" s="210" t="s">
        <v>256</v>
      </c>
      <c r="D1251" s="100"/>
      <c r="E1251" s="12">
        <v>26892</v>
      </c>
      <c r="F1251" s="219">
        <v>1052</v>
      </c>
      <c r="G1251" s="13">
        <v>3.9119440725866428E-2</v>
      </c>
    </row>
    <row r="1252" spans="1:7">
      <c r="A1252" s="219" t="s">
        <v>2735</v>
      </c>
      <c r="B1252" s="219" t="s">
        <v>2736</v>
      </c>
      <c r="C1252" s="210" t="s">
        <v>256</v>
      </c>
      <c r="D1252" s="100"/>
      <c r="E1252" s="12">
        <v>9321</v>
      </c>
      <c r="F1252" s="219">
        <v>410</v>
      </c>
      <c r="G1252" s="13">
        <v>4.3986696706361982E-2</v>
      </c>
    </row>
    <row r="1253" spans="1:7">
      <c r="A1253" s="219" t="s">
        <v>2737</v>
      </c>
      <c r="B1253" s="219" t="s">
        <v>2738</v>
      </c>
      <c r="C1253" s="210" t="s">
        <v>256</v>
      </c>
      <c r="D1253" s="100"/>
      <c r="E1253" s="219">
        <v>2888</v>
      </c>
      <c r="F1253" s="219">
        <v>129</v>
      </c>
      <c r="G1253" s="13">
        <v>4.4667590027700828E-2</v>
      </c>
    </row>
    <row r="1254" spans="1:7">
      <c r="A1254" s="219" t="s">
        <v>2739</v>
      </c>
      <c r="B1254" s="219" t="s">
        <v>2740</v>
      </c>
      <c r="C1254" s="210" t="s">
        <v>27</v>
      </c>
      <c r="D1254" s="100"/>
      <c r="E1254" s="219">
        <v>5703</v>
      </c>
      <c r="F1254" s="219">
        <v>166</v>
      </c>
      <c r="G1254" s="13">
        <v>2.9107487287392601E-2</v>
      </c>
    </row>
    <row r="1255" spans="1:7">
      <c r="A1255" s="219" t="s">
        <v>2741</v>
      </c>
      <c r="B1255" s="219" t="s">
        <v>2742</v>
      </c>
      <c r="C1255" s="210" t="s">
        <v>256</v>
      </c>
      <c r="D1255" s="100"/>
      <c r="E1255" s="219">
        <v>8816</v>
      </c>
      <c r="F1255" s="219">
        <v>339</v>
      </c>
      <c r="G1255" s="13">
        <v>3.8452813067150635E-2</v>
      </c>
    </row>
    <row r="1256" spans="1:7">
      <c r="A1256" s="219" t="s">
        <v>2743</v>
      </c>
      <c r="B1256" s="219" t="s">
        <v>2744</v>
      </c>
      <c r="C1256" s="210" t="s">
        <v>27</v>
      </c>
      <c r="D1256" s="100"/>
      <c r="E1256" s="219">
        <v>1736</v>
      </c>
      <c r="F1256" s="219">
        <v>58</v>
      </c>
      <c r="G1256" s="13">
        <v>3.3410138248847927E-2</v>
      </c>
    </row>
    <row r="1257" spans="1:7">
      <c r="A1257" s="219" t="s">
        <v>2745</v>
      </c>
      <c r="B1257" s="219" t="s">
        <v>2746</v>
      </c>
      <c r="C1257" s="210" t="s">
        <v>256</v>
      </c>
      <c r="D1257" s="100"/>
      <c r="E1257" s="219">
        <v>1286</v>
      </c>
      <c r="F1257" s="219">
        <v>60</v>
      </c>
      <c r="G1257" s="13">
        <v>4.6656298600311043E-2</v>
      </c>
    </row>
    <row r="1258" spans="1:7">
      <c r="A1258" s="219" t="s">
        <v>2747</v>
      </c>
      <c r="B1258" s="219" t="s">
        <v>2748</v>
      </c>
      <c r="C1258" s="210" t="s">
        <v>27</v>
      </c>
      <c r="D1258" s="100"/>
      <c r="E1258" s="219">
        <v>1536</v>
      </c>
      <c r="F1258" s="219">
        <v>41</v>
      </c>
      <c r="G1258" s="13">
        <v>2.6692708333333332E-2</v>
      </c>
    </row>
    <row r="1259" spans="1:7">
      <c r="A1259" s="219" t="s">
        <v>2749</v>
      </c>
      <c r="B1259" s="219" t="s">
        <v>2750</v>
      </c>
      <c r="C1259" s="210" t="s">
        <v>27</v>
      </c>
      <c r="D1259" s="100"/>
      <c r="E1259" s="219">
        <v>1458</v>
      </c>
      <c r="F1259" s="219">
        <v>38</v>
      </c>
      <c r="G1259" s="13">
        <v>2.6063100137174212E-2</v>
      </c>
    </row>
    <row r="1260" spans="1:7">
      <c r="A1260" s="219" t="s">
        <v>2751</v>
      </c>
      <c r="B1260" s="219" t="s">
        <v>2752</v>
      </c>
      <c r="C1260" s="210" t="s">
        <v>266</v>
      </c>
      <c r="D1260" s="100"/>
      <c r="E1260" s="219">
        <v>21</v>
      </c>
      <c r="F1260" s="219">
        <v>1</v>
      </c>
      <c r="G1260" s="13">
        <v>4.7619047619047616E-2</v>
      </c>
    </row>
    <row r="1261" spans="1:7">
      <c r="A1261" s="219" t="s">
        <v>2753</v>
      </c>
      <c r="B1261" s="219" t="s">
        <v>2754</v>
      </c>
      <c r="C1261" s="210" t="s">
        <v>256</v>
      </c>
      <c r="D1261" s="100"/>
      <c r="E1261" s="219">
        <v>3211</v>
      </c>
      <c r="F1261" s="219">
        <v>116</v>
      </c>
      <c r="G1261" s="13">
        <v>3.6125817502335719E-2</v>
      </c>
    </row>
    <row r="1262" spans="1:7">
      <c r="A1262" s="219" t="s">
        <v>2755</v>
      </c>
      <c r="B1262" s="219" t="s">
        <v>2756</v>
      </c>
      <c r="C1262" s="210" t="s">
        <v>256</v>
      </c>
      <c r="D1262" s="100"/>
      <c r="E1262" s="219">
        <v>2835</v>
      </c>
      <c r="F1262" s="219">
        <v>112</v>
      </c>
      <c r="G1262" s="13">
        <v>3.9506172839506172E-2</v>
      </c>
    </row>
    <row r="1263" spans="1:7">
      <c r="A1263" s="219" t="s">
        <v>2757</v>
      </c>
      <c r="B1263" s="219" t="s">
        <v>2758</v>
      </c>
      <c r="C1263" s="210" t="s">
        <v>245</v>
      </c>
      <c r="D1263" s="100"/>
      <c r="E1263" s="219">
        <v>361</v>
      </c>
      <c r="F1263" s="219">
        <v>4</v>
      </c>
      <c r="G1263" s="13">
        <v>1.1080332409972299E-2</v>
      </c>
    </row>
    <row r="1264" spans="1:7">
      <c r="A1264" s="219" t="s">
        <v>2759</v>
      </c>
      <c r="B1264" s="219" t="s">
        <v>2760</v>
      </c>
      <c r="C1264" s="210" t="s">
        <v>27</v>
      </c>
      <c r="D1264" s="100"/>
      <c r="E1264" s="219">
        <v>3500</v>
      </c>
      <c r="F1264" s="219">
        <v>73</v>
      </c>
      <c r="G1264" s="13">
        <v>2.0857142857142859E-2</v>
      </c>
    </row>
    <row r="1265" spans="1:7">
      <c r="A1265" s="219" t="s">
        <v>2761</v>
      </c>
      <c r="B1265" s="219" t="s">
        <v>2762</v>
      </c>
      <c r="C1265" s="210" t="s">
        <v>283</v>
      </c>
      <c r="D1265" s="100"/>
      <c r="E1265" s="219">
        <v>167</v>
      </c>
      <c r="F1265" s="219">
        <v>0</v>
      </c>
      <c r="G1265" s="13">
        <v>0</v>
      </c>
    </row>
    <row r="1266" spans="1:7">
      <c r="A1266" s="219" t="s">
        <v>2763</v>
      </c>
      <c r="B1266" s="219" t="s">
        <v>2764</v>
      </c>
      <c r="C1266" s="210" t="s">
        <v>27</v>
      </c>
      <c r="D1266" s="100"/>
      <c r="E1266" s="219">
        <v>3333</v>
      </c>
      <c r="F1266" s="219">
        <v>73</v>
      </c>
      <c r="G1266" s="13">
        <v>2.1902190219021903E-2</v>
      </c>
    </row>
    <row r="1267" spans="1:7">
      <c r="A1267" s="219" t="s">
        <v>2765</v>
      </c>
      <c r="B1267" s="219" t="s">
        <v>2766</v>
      </c>
      <c r="C1267" s="210" t="s">
        <v>1792</v>
      </c>
      <c r="D1267" s="100"/>
      <c r="E1267" s="219">
        <v>573</v>
      </c>
      <c r="F1267" s="219">
        <v>1</v>
      </c>
      <c r="G1267" s="13">
        <v>1.7452006980802793E-3</v>
      </c>
    </row>
    <row r="1268" spans="1:7">
      <c r="A1268" s="219" t="s">
        <v>2767</v>
      </c>
      <c r="B1268" s="219" t="s">
        <v>2768</v>
      </c>
      <c r="C1268" s="210" t="s">
        <v>27</v>
      </c>
      <c r="D1268" s="100"/>
      <c r="E1268" s="219">
        <v>2759</v>
      </c>
      <c r="F1268" s="219">
        <v>72</v>
      </c>
      <c r="G1268" s="13">
        <v>2.6096411743385284E-2</v>
      </c>
    </row>
    <row r="1269" spans="1:7">
      <c r="A1269" s="219" t="s">
        <v>2769</v>
      </c>
      <c r="B1269" s="219" t="s">
        <v>2770</v>
      </c>
      <c r="C1269" s="210" t="s">
        <v>27</v>
      </c>
      <c r="D1269" s="100"/>
      <c r="E1269" s="219">
        <v>739</v>
      </c>
      <c r="F1269" s="219">
        <v>20</v>
      </c>
      <c r="G1269" s="13">
        <v>2.7063599458728011E-2</v>
      </c>
    </row>
    <row r="1270" spans="1:7">
      <c r="A1270" s="219" t="s">
        <v>2771</v>
      </c>
      <c r="B1270" s="219" t="s">
        <v>2772</v>
      </c>
      <c r="C1270" s="210" t="s">
        <v>27</v>
      </c>
      <c r="D1270" s="100"/>
      <c r="E1270" s="219">
        <v>1387</v>
      </c>
      <c r="F1270" s="219">
        <v>27</v>
      </c>
      <c r="G1270" s="13">
        <v>1.9466474405191059E-2</v>
      </c>
    </row>
    <row r="1271" spans="1:7">
      <c r="A1271" s="219" t="s">
        <v>2773</v>
      </c>
      <c r="B1271" s="219" t="s">
        <v>2774</v>
      </c>
      <c r="C1271" s="210" t="s">
        <v>256</v>
      </c>
      <c r="D1271" s="100"/>
      <c r="E1271" s="219">
        <v>611</v>
      </c>
      <c r="F1271" s="219">
        <v>24</v>
      </c>
      <c r="G1271" s="13">
        <v>3.927986906710311E-2</v>
      </c>
    </row>
    <row r="1272" spans="1:7">
      <c r="A1272" s="219" t="s">
        <v>2775</v>
      </c>
      <c r="B1272" s="219" t="s">
        <v>2776</v>
      </c>
      <c r="C1272" s="210" t="s">
        <v>256</v>
      </c>
      <c r="D1272" s="100"/>
      <c r="E1272" s="12">
        <v>8401</v>
      </c>
      <c r="F1272" s="219">
        <v>320</v>
      </c>
      <c r="G1272" s="13">
        <v>3.8090703487680039E-2</v>
      </c>
    </row>
    <row r="1273" spans="1:7">
      <c r="A1273" s="219" t="s">
        <v>2777</v>
      </c>
      <c r="B1273" s="219" t="s">
        <v>2778</v>
      </c>
      <c r="C1273" s="210" t="s">
        <v>27</v>
      </c>
      <c r="D1273" s="100"/>
      <c r="E1273" s="219">
        <v>143</v>
      </c>
      <c r="F1273" s="219">
        <v>4</v>
      </c>
      <c r="G1273" s="13">
        <v>2.7972027972027972E-2</v>
      </c>
    </row>
    <row r="1274" spans="1:7">
      <c r="A1274" s="219" t="s">
        <v>2779</v>
      </c>
      <c r="B1274" s="219" t="s">
        <v>2780</v>
      </c>
      <c r="C1274" s="210" t="s">
        <v>256</v>
      </c>
      <c r="D1274" s="100"/>
      <c r="E1274" s="12">
        <v>8254</v>
      </c>
      <c r="F1274" s="219">
        <v>316</v>
      </c>
      <c r="G1274" s="13">
        <v>3.8284468136661011E-2</v>
      </c>
    </row>
    <row r="1275" spans="1:7">
      <c r="A1275" s="219" t="s">
        <v>2781</v>
      </c>
      <c r="B1275" s="219" t="s">
        <v>2782</v>
      </c>
      <c r="C1275" s="210" t="s">
        <v>256</v>
      </c>
      <c r="D1275" s="100"/>
      <c r="E1275" s="219">
        <v>2063</v>
      </c>
      <c r="F1275" s="219">
        <v>86</v>
      </c>
      <c r="G1275" s="13">
        <v>4.1686863790596218E-2</v>
      </c>
    </row>
    <row r="1276" spans="1:7">
      <c r="A1276" s="219" t="s">
        <v>2783</v>
      </c>
      <c r="B1276" s="219" t="s">
        <v>2784</v>
      </c>
      <c r="C1276" s="210" t="s">
        <v>256</v>
      </c>
      <c r="D1276" s="100"/>
      <c r="E1276" s="219">
        <v>676</v>
      </c>
      <c r="F1276" s="219">
        <v>31</v>
      </c>
      <c r="G1276" s="13">
        <v>4.5857988165680472E-2</v>
      </c>
    </row>
    <row r="1277" spans="1:7">
      <c r="A1277" s="219" t="s">
        <v>2785</v>
      </c>
      <c r="B1277" s="219" t="s">
        <v>2786</v>
      </c>
      <c r="C1277" s="210" t="s">
        <v>256</v>
      </c>
      <c r="D1277" s="100"/>
      <c r="E1277" s="219">
        <v>5454</v>
      </c>
      <c r="F1277" s="219">
        <v>197</v>
      </c>
      <c r="G1277" s="13">
        <v>3.6120278694536122E-2</v>
      </c>
    </row>
    <row r="1278" spans="1:7">
      <c r="A1278" s="219" t="s">
        <v>2787</v>
      </c>
      <c r="B1278" s="219" t="s">
        <v>2788</v>
      </c>
      <c r="C1278" s="210" t="s">
        <v>256</v>
      </c>
      <c r="D1278" s="100"/>
      <c r="E1278" s="219">
        <v>3295</v>
      </c>
      <c r="F1278" s="219">
        <v>127</v>
      </c>
      <c r="G1278" s="13">
        <v>3.8543247344461302E-2</v>
      </c>
    </row>
    <row r="1279" spans="1:7">
      <c r="A1279" s="219" t="s">
        <v>2789</v>
      </c>
      <c r="B1279" s="219" t="s">
        <v>2790</v>
      </c>
      <c r="C1279" s="210" t="s">
        <v>27</v>
      </c>
      <c r="D1279" s="100"/>
      <c r="E1279" s="219">
        <v>2098</v>
      </c>
      <c r="F1279" s="219">
        <v>63</v>
      </c>
      <c r="G1279" s="13">
        <v>3.0028598665395614E-2</v>
      </c>
    </row>
    <row r="1280" spans="1:7">
      <c r="A1280" s="219" t="s">
        <v>2791</v>
      </c>
      <c r="B1280" s="219" t="s">
        <v>2792</v>
      </c>
      <c r="C1280" s="210" t="s">
        <v>27</v>
      </c>
      <c r="D1280" s="100"/>
      <c r="E1280" s="12">
        <v>32088</v>
      </c>
      <c r="F1280" s="219">
        <v>961</v>
      </c>
      <c r="G1280" s="13">
        <v>2.9948890550984791E-2</v>
      </c>
    </row>
    <row r="1281" spans="1:7">
      <c r="A1281" s="219" t="s">
        <v>2793</v>
      </c>
      <c r="B1281" s="219" t="s">
        <v>2794</v>
      </c>
      <c r="C1281" s="210" t="s">
        <v>256</v>
      </c>
      <c r="D1281" s="100"/>
      <c r="E1281" s="12">
        <v>10849</v>
      </c>
      <c r="F1281" s="219">
        <v>409</v>
      </c>
      <c r="G1281" s="13">
        <v>3.7699327126924143E-2</v>
      </c>
    </row>
    <row r="1282" spans="1:7">
      <c r="A1282" s="219" t="s">
        <v>2795</v>
      </c>
      <c r="B1282" s="219" t="s">
        <v>2796</v>
      </c>
      <c r="C1282" s="210" t="s">
        <v>27</v>
      </c>
      <c r="D1282" s="100"/>
      <c r="E1282" s="12">
        <v>17736</v>
      </c>
      <c r="F1282" s="219">
        <v>451</v>
      </c>
      <c r="G1282" s="13">
        <v>2.5428506991429862E-2</v>
      </c>
    </row>
    <row r="1283" spans="1:7">
      <c r="A1283" s="219" t="s">
        <v>2797</v>
      </c>
      <c r="B1283" s="219" t="s">
        <v>2798</v>
      </c>
      <c r="C1283" s="210" t="s">
        <v>27</v>
      </c>
      <c r="D1283" s="100"/>
      <c r="E1283" s="12">
        <v>16676</v>
      </c>
      <c r="F1283" s="219">
        <v>421</v>
      </c>
      <c r="G1283" s="13">
        <v>2.5245862317102422E-2</v>
      </c>
    </row>
    <row r="1284" spans="1:7">
      <c r="A1284" s="219" t="s">
        <v>2799</v>
      </c>
      <c r="B1284" s="219" t="s">
        <v>2800</v>
      </c>
      <c r="C1284" s="210" t="s">
        <v>27</v>
      </c>
      <c r="D1284" s="100"/>
      <c r="E1284" s="219">
        <v>594</v>
      </c>
      <c r="F1284" s="219">
        <v>20</v>
      </c>
      <c r="G1284" s="13">
        <v>3.3670033670033669E-2</v>
      </c>
    </row>
    <row r="1285" spans="1:7">
      <c r="A1285" s="219" t="s">
        <v>2801</v>
      </c>
      <c r="B1285" s="219" t="s">
        <v>2802</v>
      </c>
      <c r="C1285" s="210" t="s">
        <v>27</v>
      </c>
      <c r="D1285" s="100"/>
      <c r="E1285" s="219">
        <v>3498</v>
      </c>
      <c r="F1285" s="219">
        <v>100</v>
      </c>
      <c r="G1285" s="13">
        <v>2.8587764436821039E-2</v>
      </c>
    </row>
    <row r="1286" spans="1:7">
      <c r="A1286" s="219" t="s">
        <v>2803</v>
      </c>
      <c r="B1286" s="219" t="s">
        <v>2804</v>
      </c>
      <c r="C1286" s="210" t="s">
        <v>256</v>
      </c>
      <c r="D1286" s="100"/>
      <c r="E1286" s="12">
        <v>28913</v>
      </c>
      <c r="F1286" s="219">
        <v>1088</v>
      </c>
      <c r="G1286" s="13">
        <v>3.763013177463425E-2</v>
      </c>
    </row>
    <row r="1287" spans="1:7" ht="27">
      <c r="A1287" s="219" t="s">
        <v>2805</v>
      </c>
      <c r="B1287" s="219" t="s">
        <v>2806</v>
      </c>
      <c r="C1287" s="210" t="s">
        <v>256</v>
      </c>
      <c r="D1287" s="100"/>
      <c r="E1287" s="219">
        <v>7436</v>
      </c>
      <c r="F1287" s="219">
        <v>280</v>
      </c>
      <c r="G1287" s="13">
        <v>3.7654653039268425E-2</v>
      </c>
    </row>
    <row r="1288" spans="1:7">
      <c r="A1288" s="219" t="s">
        <v>2807</v>
      </c>
      <c r="B1288" s="219" t="s">
        <v>2808</v>
      </c>
      <c r="C1288" s="210" t="s">
        <v>27</v>
      </c>
      <c r="D1288" s="100"/>
      <c r="E1288" s="219">
        <v>2204</v>
      </c>
      <c r="F1288" s="219">
        <v>62</v>
      </c>
      <c r="G1288" s="13">
        <v>2.8130671506352088E-2</v>
      </c>
    </row>
    <row r="1289" spans="1:7">
      <c r="A1289" s="219" t="s">
        <v>2809</v>
      </c>
      <c r="B1289" s="219" t="s">
        <v>2810</v>
      </c>
      <c r="C1289" s="210" t="s">
        <v>27</v>
      </c>
      <c r="D1289" s="100"/>
      <c r="E1289" s="219">
        <v>1539</v>
      </c>
      <c r="F1289" s="219">
        <v>48</v>
      </c>
      <c r="G1289" s="13">
        <v>3.1189083820662766E-2</v>
      </c>
    </row>
    <row r="1290" spans="1:7">
      <c r="A1290" s="219" t="s">
        <v>2811</v>
      </c>
      <c r="B1290" s="219" t="s">
        <v>2812</v>
      </c>
      <c r="C1290" s="210" t="s">
        <v>27</v>
      </c>
      <c r="D1290" s="100"/>
      <c r="E1290" s="219">
        <v>642</v>
      </c>
      <c r="F1290" s="219">
        <v>13</v>
      </c>
      <c r="G1290" s="13">
        <v>2.0249221183800622E-2</v>
      </c>
    </row>
    <row r="1291" spans="1:7">
      <c r="A1291" s="219" t="s">
        <v>2813</v>
      </c>
      <c r="B1291" s="219" t="s">
        <v>2814</v>
      </c>
      <c r="C1291" s="210" t="s">
        <v>256</v>
      </c>
      <c r="D1291" s="100"/>
      <c r="E1291" s="219">
        <v>5225</v>
      </c>
      <c r="F1291" s="219">
        <v>217</v>
      </c>
      <c r="G1291" s="13">
        <v>4.1531100478468898E-2</v>
      </c>
    </row>
    <row r="1292" spans="1:7">
      <c r="A1292" s="219" t="s">
        <v>2815</v>
      </c>
      <c r="B1292" s="219" t="s">
        <v>2816</v>
      </c>
      <c r="C1292" s="210" t="s">
        <v>256</v>
      </c>
      <c r="D1292" s="100"/>
      <c r="E1292" s="12">
        <v>21467</v>
      </c>
      <c r="F1292" s="219">
        <v>808</v>
      </c>
      <c r="G1292" s="13">
        <v>3.763916709367867E-2</v>
      </c>
    </row>
    <row r="1293" spans="1:7">
      <c r="A1293" s="219" t="s">
        <v>2817</v>
      </c>
      <c r="B1293" s="219" t="s">
        <v>2818</v>
      </c>
      <c r="C1293" s="210" t="s">
        <v>256</v>
      </c>
      <c r="D1293" s="100"/>
      <c r="E1293" s="219">
        <v>603</v>
      </c>
      <c r="F1293" s="219">
        <v>25</v>
      </c>
      <c r="G1293" s="13">
        <v>4.1459369817578771E-2</v>
      </c>
    </row>
    <row r="1294" spans="1:7">
      <c r="A1294" s="219" t="s">
        <v>2819</v>
      </c>
      <c r="B1294" s="219" t="s">
        <v>2820</v>
      </c>
      <c r="C1294" s="210" t="s">
        <v>256</v>
      </c>
      <c r="D1294" s="100"/>
      <c r="E1294" s="12">
        <v>20862</v>
      </c>
      <c r="F1294" s="219">
        <v>783</v>
      </c>
      <c r="G1294" s="13">
        <v>3.7532355478861086E-2</v>
      </c>
    </row>
    <row r="1295" spans="1:7">
      <c r="A1295" s="219" t="s">
        <v>2821</v>
      </c>
      <c r="B1295" s="219" t="s">
        <v>2822</v>
      </c>
      <c r="C1295" s="210" t="s">
        <v>256</v>
      </c>
      <c r="D1295" s="100"/>
      <c r="E1295" s="12">
        <v>18526</v>
      </c>
      <c r="F1295" s="219">
        <v>680</v>
      </c>
      <c r="G1295" s="13">
        <v>3.670517111087121E-2</v>
      </c>
    </row>
    <row r="1296" spans="1:7">
      <c r="A1296" s="219" t="s">
        <v>2823</v>
      </c>
      <c r="B1296" s="219" t="s">
        <v>2820</v>
      </c>
      <c r="C1296" s="210" t="s">
        <v>256</v>
      </c>
      <c r="D1296" s="100"/>
      <c r="E1296" s="219">
        <v>2158</v>
      </c>
      <c r="F1296" s="219">
        <v>93</v>
      </c>
      <c r="G1296" s="13">
        <v>4.3095458758109363E-2</v>
      </c>
    </row>
    <row r="1297" spans="1:7">
      <c r="A1297" s="219" t="s">
        <v>2824</v>
      </c>
      <c r="B1297" s="219" t="s">
        <v>2825</v>
      </c>
      <c r="C1297" s="210" t="s">
        <v>245</v>
      </c>
      <c r="D1297" s="100"/>
      <c r="E1297" s="12">
        <v>128268</v>
      </c>
      <c r="F1297" s="219">
        <v>1987</v>
      </c>
      <c r="G1297" s="13">
        <v>1.5491003212024823E-2</v>
      </c>
    </row>
    <row r="1298" spans="1:7">
      <c r="A1298" s="219" t="s">
        <v>2826</v>
      </c>
      <c r="B1298" s="219" t="s">
        <v>2827</v>
      </c>
      <c r="C1298" s="210" t="s">
        <v>245</v>
      </c>
      <c r="D1298" s="100"/>
      <c r="E1298" s="12">
        <v>65410</v>
      </c>
      <c r="F1298" s="219">
        <v>603</v>
      </c>
      <c r="G1298" s="13">
        <v>9.2187738877847428E-3</v>
      </c>
    </row>
    <row r="1299" spans="1:7">
      <c r="A1299" s="219" t="s">
        <v>2828</v>
      </c>
      <c r="B1299" s="219" t="s">
        <v>2829</v>
      </c>
      <c r="C1299" s="210" t="s">
        <v>1792</v>
      </c>
      <c r="D1299" s="100"/>
      <c r="E1299" s="12">
        <v>18749</v>
      </c>
      <c r="F1299" s="219">
        <v>6</v>
      </c>
      <c r="G1299" s="13">
        <v>3.2001706757693745E-4</v>
      </c>
    </row>
    <row r="1300" spans="1:7">
      <c r="A1300" s="219" t="s">
        <v>2830</v>
      </c>
      <c r="B1300" s="219" t="s">
        <v>2831</v>
      </c>
      <c r="C1300" s="210" t="s">
        <v>266</v>
      </c>
      <c r="D1300" s="100"/>
      <c r="E1300" s="219">
        <v>13</v>
      </c>
      <c r="F1300" s="219">
        <v>0</v>
      </c>
      <c r="G1300" s="13">
        <v>0</v>
      </c>
    </row>
    <row r="1301" spans="1:7">
      <c r="A1301" s="219" t="s">
        <v>2832</v>
      </c>
      <c r="B1301" s="219" t="s">
        <v>2833</v>
      </c>
      <c r="C1301" s="210" t="s">
        <v>283</v>
      </c>
      <c r="D1301" s="100"/>
      <c r="E1301" s="219">
        <v>706</v>
      </c>
      <c r="F1301" s="219">
        <v>0</v>
      </c>
      <c r="G1301" s="13">
        <v>0</v>
      </c>
    </row>
    <row r="1302" spans="1:7">
      <c r="A1302" s="219" t="s">
        <v>2834</v>
      </c>
      <c r="B1302" s="219" t="s">
        <v>2835</v>
      </c>
      <c r="C1302" s="210" t="s">
        <v>283</v>
      </c>
      <c r="D1302" s="100"/>
      <c r="E1302" s="219">
        <v>433</v>
      </c>
      <c r="F1302" s="219">
        <v>0</v>
      </c>
      <c r="G1302" s="13">
        <v>0</v>
      </c>
    </row>
    <row r="1303" spans="1:7">
      <c r="A1303" s="219" t="s">
        <v>2836</v>
      </c>
      <c r="B1303" s="219" t="s">
        <v>2837</v>
      </c>
      <c r="C1303" s="210" t="s">
        <v>283</v>
      </c>
      <c r="D1303" s="100"/>
      <c r="E1303" s="219">
        <v>254</v>
      </c>
      <c r="F1303" s="219">
        <v>0</v>
      </c>
      <c r="G1303" s="13">
        <v>0</v>
      </c>
    </row>
    <row r="1304" spans="1:7">
      <c r="A1304" s="219" t="s">
        <v>2838</v>
      </c>
      <c r="B1304" s="219" t="s">
        <v>2839</v>
      </c>
      <c r="C1304" s="210" t="s">
        <v>1792</v>
      </c>
      <c r="D1304" s="100"/>
      <c r="E1304" s="12">
        <v>18020</v>
      </c>
      <c r="F1304" s="219">
        <v>6</v>
      </c>
      <c r="G1304" s="13">
        <v>3.329633740288568E-4</v>
      </c>
    </row>
    <row r="1305" spans="1:7">
      <c r="A1305" s="219" t="s">
        <v>2840</v>
      </c>
      <c r="B1305" s="219" t="s">
        <v>2841</v>
      </c>
      <c r="C1305" s="210" t="s">
        <v>283</v>
      </c>
      <c r="D1305" s="100"/>
      <c r="E1305" s="12">
        <v>15897</v>
      </c>
      <c r="F1305" s="219">
        <v>0</v>
      </c>
      <c r="G1305" s="13">
        <v>0</v>
      </c>
    </row>
    <row r="1306" spans="1:7">
      <c r="A1306" s="219" t="s">
        <v>2842</v>
      </c>
      <c r="B1306" s="219" t="s">
        <v>2843</v>
      </c>
      <c r="C1306" s="210" t="s">
        <v>245</v>
      </c>
      <c r="D1306" s="100"/>
      <c r="E1306" s="219">
        <v>1907</v>
      </c>
      <c r="F1306" s="219">
        <v>6</v>
      </c>
      <c r="G1306" s="13">
        <v>3.146303093864709E-3</v>
      </c>
    </row>
    <row r="1307" spans="1:7">
      <c r="A1307" s="219" t="s">
        <v>2844</v>
      </c>
      <c r="B1307" s="219" t="s">
        <v>2845</v>
      </c>
      <c r="C1307" s="210" t="s">
        <v>245</v>
      </c>
      <c r="D1307" s="100"/>
      <c r="E1307" s="219">
        <v>6902</v>
      </c>
      <c r="F1307" s="219">
        <v>97</v>
      </c>
      <c r="G1307" s="13">
        <v>1.4053897421037381E-2</v>
      </c>
    </row>
    <row r="1308" spans="1:7">
      <c r="A1308" s="219" t="s">
        <v>2846</v>
      </c>
      <c r="B1308" s="219" t="s">
        <v>2845</v>
      </c>
      <c r="C1308" s="210" t="s">
        <v>245</v>
      </c>
      <c r="D1308" s="100"/>
      <c r="E1308" s="219">
        <v>3353</v>
      </c>
      <c r="F1308" s="219">
        <v>43</v>
      </c>
      <c r="G1308" s="13">
        <v>1.2824336415150612E-2</v>
      </c>
    </row>
    <row r="1309" spans="1:7">
      <c r="A1309" s="219" t="s">
        <v>2847</v>
      </c>
      <c r="B1309" s="219" t="s">
        <v>2848</v>
      </c>
      <c r="C1309" s="210" t="s">
        <v>245</v>
      </c>
      <c r="D1309" s="100"/>
      <c r="E1309" s="219">
        <v>3491</v>
      </c>
      <c r="F1309" s="219">
        <v>53</v>
      </c>
      <c r="G1309" s="13">
        <v>1.518189630478373E-2</v>
      </c>
    </row>
    <row r="1310" spans="1:7">
      <c r="A1310" s="219" t="s">
        <v>2849</v>
      </c>
      <c r="B1310" s="219" t="s">
        <v>2850</v>
      </c>
      <c r="C1310" s="210" t="s">
        <v>245</v>
      </c>
      <c r="D1310" s="100"/>
      <c r="E1310" s="12">
        <v>39758</v>
      </c>
      <c r="F1310" s="219">
        <v>500</v>
      </c>
      <c r="G1310" s="13">
        <v>1.2576085316162784E-2</v>
      </c>
    </row>
    <row r="1311" spans="1:7">
      <c r="A1311" s="219" t="s">
        <v>2851</v>
      </c>
      <c r="B1311" s="219" t="s">
        <v>2852</v>
      </c>
      <c r="C1311" s="210" t="s">
        <v>245</v>
      </c>
      <c r="D1311" s="100"/>
      <c r="E1311" s="12">
        <v>14154</v>
      </c>
      <c r="F1311" s="219">
        <v>201</v>
      </c>
      <c r="G1311" s="13">
        <v>1.4200932598558711E-2</v>
      </c>
    </row>
    <row r="1312" spans="1:7">
      <c r="A1312" s="219" t="s">
        <v>2853</v>
      </c>
      <c r="B1312" s="219" t="s">
        <v>2854</v>
      </c>
      <c r="C1312" s="210" t="s">
        <v>245</v>
      </c>
      <c r="D1312" s="100"/>
      <c r="E1312" s="219">
        <v>1140</v>
      </c>
      <c r="F1312" s="219">
        <v>4</v>
      </c>
      <c r="G1312" s="13">
        <v>3.5087719298245615E-3</v>
      </c>
    </row>
    <row r="1313" spans="1:7">
      <c r="A1313" s="219" t="s">
        <v>2855</v>
      </c>
      <c r="B1313" s="219" t="s">
        <v>2856</v>
      </c>
      <c r="C1313" s="210" t="s">
        <v>245</v>
      </c>
      <c r="D1313" s="100"/>
      <c r="E1313" s="219">
        <v>137</v>
      </c>
      <c r="F1313" s="219">
        <v>1</v>
      </c>
      <c r="G1313" s="13">
        <v>7.2992700729927005E-3</v>
      </c>
    </row>
    <row r="1314" spans="1:7">
      <c r="A1314" s="219" t="s">
        <v>2857</v>
      </c>
      <c r="B1314" s="219" t="s">
        <v>2858</v>
      </c>
      <c r="C1314" s="210" t="s">
        <v>27</v>
      </c>
      <c r="D1314" s="100"/>
      <c r="E1314" s="219">
        <v>1240</v>
      </c>
      <c r="F1314" s="219">
        <v>35</v>
      </c>
      <c r="G1314" s="13">
        <v>2.8225806451612902E-2</v>
      </c>
    </row>
    <row r="1315" spans="1:7">
      <c r="A1315" s="219" t="s">
        <v>2859</v>
      </c>
      <c r="B1315" s="219" t="s">
        <v>2860</v>
      </c>
      <c r="C1315" s="210" t="s">
        <v>245</v>
      </c>
      <c r="D1315" s="100"/>
      <c r="E1315" s="12">
        <v>11247</v>
      </c>
      <c r="F1315" s="219">
        <v>157</v>
      </c>
      <c r="G1315" s="13">
        <v>1.3959278029696808E-2</v>
      </c>
    </row>
    <row r="1316" spans="1:7">
      <c r="A1316" s="219" t="s">
        <v>2861</v>
      </c>
      <c r="B1316" s="219" t="s">
        <v>2862</v>
      </c>
      <c r="C1316" s="210" t="s">
        <v>245</v>
      </c>
      <c r="D1316" s="100"/>
      <c r="E1316" s="12">
        <v>25570</v>
      </c>
      <c r="F1316" s="219">
        <v>297</v>
      </c>
      <c r="G1316" s="13">
        <v>1.1615174032068831E-2</v>
      </c>
    </row>
    <row r="1317" spans="1:7">
      <c r="A1317" s="219" t="s">
        <v>2863</v>
      </c>
      <c r="B1317" s="219" t="s">
        <v>2864</v>
      </c>
      <c r="C1317" s="210" t="s">
        <v>27</v>
      </c>
      <c r="D1317" s="100"/>
      <c r="E1317" s="219">
        <v>352</v>
      </c>
      <c r="F1317" s="219">
        <v>7</v>
      </c>
      <c r="G1317" s="13">
        <v>1.9886363636363636E-2</v>
      </c>
    </row>
    <row r="1318" spans="1:7">
      <c r="A1318" s="219" t="s">
        <v>2865</v>
      </c>
      <c r="B1318" s="219" t="s">
        <v>2866</v>
      </c>
      <c r="C1318" s="210" t="s">
        <v>245</v>
      </c>
      <c r="D1318" s="100"/>
      <c r="E1318" s="219">
        <v>2311</v>
      </c>
      <c r="F1318" s="219">
        <v>14</v>
      </c>
      <c r="G1318" s="13">
        <v>6.0579835569017741E-3</v>
      </c>
    </row>
    <row r="1319" spans="1:7">
      <c r="A1319" s="219" t="s">
        <v>2867</v>
      </c>
      <c r="B1319" s="219" t="s">
        <v>2868</v>
      </c>
      <c r="C1319" s="210" t="s">
        <v>245</v>
      </c>
      <c r="D1319" s="100"/>
      <c r="E1319" s="12">
        <v>22215</v>
      </c>
      <c r="F1319" s="219">
        <v>267</v>
      </c>
      <c r="G1319" s="13">
        <v>1.2018906144496962E-2</v>
      </c>
    </row>
    <row r="1320" spans="1:7">
      <c r="A1320" s="219" t="s">
        <v>2869</v>
      </c>
      <c r="B1320" s="219" t="s">
        <v>2870</v>
      </c>
      <c r="C1320" s="210" t="s">
        <v>245</v>
      </c>
      <c r="D1320" s="100"/>
      <c r="E1320" s="219">
        <v>2506</v>
      </c>
      <c r="F1320" s="219">
        <v>27</v>
      </c>
      <c r="G1320" s="13">
        <v>1.077414205905826E-2</v>
      </c>
    </row>
    <row r="1321" spans="1:7">
      <c r="A1321" s="219" t="s">
        <v>2871</v>
      </c>
      <c r="B1321" s="219" t="s">
        <v>2872</v>
      </c>
      <c r="C1321" s="210" t="s">
        <v>245</v>
      </c>
      <c r="D1321" s="100"/>
      <c r="E1321" s="219">
        <v>2155</v>
      </c>
      <c r="F1321" s="219">
        <v>27</v>
      </c>
      <c r="G1321" s="13">
        <v>1.2529002320185615E-2</v>
      </c>
    </row>
    <row r="1322" spans="1:7">
      <c r="A1322" s="219" t="s">
        <v>2873</v>
      </c>
      <c r="B1322" s="219" t="s">
        <v>2874</v>
      </c>
      <c r="C1322" s="210" t="s">
        <v>27</v>
      </c>
      <c r="D1322" s="100"/>
      <c r="E1322" s="219">
        <v>781</v>
      </c>
      <c r="F1322" s="219">
        <v>14</v>
      </c>
      <c r="G1322" s="13">
        <v>1.7925736235595392E-2</v>
      </c>
    </row>
    <row r="1323" spans="1:7">
      <c r="A1323" s="219" t="s">
        <v>2875</v>
      </c>
      <c r="B1323" s="219" t="s">
        <v>2876</v>
      </c>
      <c r="C1323" s="210" t="s">
        <v>245</v>
      </c>
      <c r="D1323" s="100"/>
      <c r="E1323" s="219">
        <v>1297</v>
      </c>
      <c r="F1323" s="219">
        <v>12</v>
      </c>
      <c r="G1323" s="13">
        <v>9.2521202775636083E-3</v>
      </c>
    </row>
    <row r="1324" spans="1:7">
      <c r="A1324" s="219" t="s">
        <v>2877</v>
      </c>
      <c r="B1324" s="219" t="s">
        <v>2878</v>
      </c>
      <c r="C1324" s="210" t="s">
        <v>245</v>
      </c>
      <c r="D1324" s="100"/>
      <c r="E1324" s="219">
        <v>938</v>
      </c>
      <c r="F1324" s="219">
        <v>9</v>
      </c>
      <c r="G1324" s="13">
        <v>9.5948827292110881E-3</v>
      </c>
    </row>
    <row r="1325" spans="1:7">
      <c r="A1325" s="219" t="s">
        <v>2879</v>
      </c>
      <c r="B1325" s="219" t="s">
        <v>2880</v>
      </c>
      <c r="C1325" s="210" t="s">
        <v>245</v>
      </c>
      <c r="D1325" s="100"/>
      <c r="E1325" s="219">
        <v>302</v>
      </c>
      <c r="F1325" s="219">
        <v>1</v>
      </c>
      <c r="G1325" s="13">
        <v>3.3112582781456954E-3</v>
      </c>
    </row>
    <row r="1326" spans="1:7">
      <c r="A1326" s="219" t="s">
        <v>2881</v>
      </c>
      <c r="B1326" s="219" t="s">
        <v>2882</v>
      </c>
      <c r="C1326" s="210" t="s">
        <v>283</v>
      </c>
      <c r="D1326" s="100"/>
      <c r="E1326" s="219">
        <v>62</v>
      </c>
      <c r="F1326" s="219">
        <v>0</v>
      </c>
      <c r="G1326" s="13">
        <v>0</v>
      </c>
    </row>
    <row r="1327" spans="1:7">
      <c r="A1327" s="219" t="s">
        <v>2883</v>
      </c>
      <c r="B1327" s="219" t="s">
        <v>2884</v>
      </c>
      <c r="C1327" s="210" t="s">
        <v>266</v>
      </c>
      <c r="D1327" s="100"/>
      <c r="E1327" s="219">
        <v>22</v>
      </c>
      <c r="F1327" s="219">
        <v>0</v>
      </c>
      <c r="G1327" s="13">
        <v>0</v>
      </c>
    </row>
    <row r="1328" spans="1:7">
      <c r="A1328" s="219" t="s">
        <v>2885</v>
      </c>
      <c r="B1328" s="219" t="s">
        <v>2886</v>
      </c>
      <c r="C1328" s="210" t="s">
        <v>266</v>
      </c>
      <c r="D1328" s="100"/>
      <c r="E1328" s="219">
        <v>29</v>
      </c>
      <c r="F1328" s="219">
        <v>0</v>
      </c>
      <c r="G1328" s="13">
        <v>0</v>
      </c>
    </row>
    <row r="1329" spans="1:7">
      <c r="A1329" s="219" t="s">
        <v>2887</v>
      </c>
      <c r="B1329" s="219" t="s">
        <v>2888</v>
      </c>
      <c r="C1329" s="210" t="s">
        <v>283</v>
      </c>
      <c r="D1329" s="100"/>
      <c r="E1329" s="219">
        <v>109</v>
      </c>
      <c r="F1329" s="219">
        <v>0</v>
      </c>
      <c r="G1329" s="13">
        <v>0</v>
      </c>
    </row>
    <row r="1330" spans="1:7">
      <c r="A1330" s="219" t="s">
        <v>2889</v>
      </c>
      <c r="B1330" s="219" t="s">
        <v>2890</v>
      </c>
      <c r="C1330" s="210" t="s">
        <v>283</v>
      </c>
      <c r="D1330" s="100"/>
      <c r="E1330" s="219">
        <v>239</v>
      </c>
      <c r="F1330" s="219">
        <v>0</v>
      </c>
      <c r="G1330" s="13">
        <v>0</v>
      </c>
    </row>
    <row r="1331" spans="1:7">
      <c r="A1331" s="219" t="s">
        <v>2891</v>
      </c>
      <c r="B1331" s="219" t="s">
        <v>2892</v>
      </c>
      <c r="C1331" s="210" t="s">
        <v>283</v>
      </c>
      <c r="D1331" s="100"/>
      <c r="E1331" s="219">
        <v>58</v>
      </c>
      <c r="F1331" s="219">
        <v>0</v>
      </c>
      <c r="G1331" s="13">
        <v>0</v>
      </c>
    </row>
    <row r="1332" spans="1:7">
      <c r="A1332" s="219" t="s">
        <v>2893</v>
      </c>
      <c r="B1332" s="219" t="s">
        <v>2894</v>
      </c>
      <c r="C1332" s="210" t="s">
        <v>283</v>
      </c>
      <c r="D1332" s="100"/>
      <c r="E1332" s="219">
        <v>138</v>
      </c>
      <c r="F1332" s="219">
        <v>0</v>
      </c>
      <c r="G1332" s="13">
        <v>0</v>
      </c>
    </row>
    <row r="1333" spans="1:7">
      <c r="A1333" s="219" t="s">
        <v>2895</v>
      </c>
      <c r="B1333" s="219" t="s">
        <v>2896</v>
      </c>
      <c r="C1333" s="210" t="s">
        <v>283</v>
      </c>
      <c r="D1333" s="100"/>
      <c r="E1333" s="219">
        <v>32</v>
      </c>
      <c r="F1333" s="219">
        <v>0</v>
      </c>
      <c r="G1333" s="13">
        <v>0</v>
      </c>
    </row>
    <row r="1334" spans="1:7">
      <c r="A1334" s="219" t="s">
        <v>2897</v>
      </c>
      <c r="B1334" s="219" t="s">
        <v>2898</v>
      </c>
      <c r="C1334" s="210" t="s">
        <v>27</v>
      </c>
      <c r="D1334" s="100"/>
      <c r="E1334" s="12">
        <v>60352</v>
      </c>
      <c r="F1334" s="219">
        <v>1357</v>
      </c>
      <c r="G1334" s="13">
        <v>2.2484756097560975E-2</v>
      </c>
    </row>
    <row r="1335" spans="1:7">
      <c r="A1335" s="219" t="s">
        <v>2899</v>
      </c>
      <c r="B1335" s="219" t="s">
        <v>2900</v>
      </c>
      <c r="C1335" s="210" t="s">
        <v>256</v>
      </c>
      <c r="D1335" s="100"/>
      <c r="E1335" s="12">
        <v>17744</v>
      </c>
      <c r="F1335" s="219">
        <v>602</v>
      </c>
      <c r="G1335" s="13">
        <v>3.392696122633003E-2</v>
      </c>
    </row>
    <row r="1336" spans="1:7">
      <c r="A1336" s="219" t="s">
        <v>2901</v>
      </c>
      <c r="B1336" s="219" t="s">
        <v>2902</v>
      </c>
      <c r="C1336" s="210" t="s">
        <v>256</v>
      </c>
      <c r="D1336" s="100"/>
      <c r="E1336" s="219">
        <v>83</v>
      </c>
      <c r="F1336" s="219">
        <v>3</v>
      </c>
      <c r="G1336" s="13">
        <v>3.614457831325301E-2</v>
      </c>
    </row>
    <row r="1337" spans="1:7">
      <c r="A1337" s="219" t="s">
        <v>2903</v>
      </c>
      <c r="B1337" s="219" t="s">
        <v>2904</v>
      </c>
      <c r="C1337" s="210" t="s">
        <v>245</v>
      </c>
      <c r="D1337" s="100"/>
      <c r="E1337" s="219">
        <v>769</v>
      </c>
      <c r="F1337" s="219">
        <v>11</v>
      </c>
      <c r="G1337" s="13">
        <v>1.4304291287386216E-2</v>
      </c>
    </row>
    <row r="1338" spans="1:7">
      <c r="A1338" s="219" t="s">
        <v>2905</v>
      </c>
      <c r="B1338" s="219" t="s">
        <v>2906</v>
      </c>
      <c r="C1338" s="210" t="s">
        <v>245</v>
      </c>
      <c r="D1338" s="100"/>
      <c r="E1338" s="219">
        <v>682</v>
      </c>
      <c r="F1338" s="219">
        <v>10</v>
      </c>
      <c r="G1338" s="13">
        <v>1.466275659824047E-2</v>
      </c>
    </row>
    <row r="1339" spans="1:7">
      <c r="A1339" s="219" t="s">
        <v>2907</v>
      </c>
      <c r="B1339" s="219" t="s">
        <v>2908</v>
      </c>
      <c r="C1339" s="210" t="s">
        <v>283</v>
      </c>
      <c r="D1339" s="100"/>
      <c r="E1339" s="219">
        <v>79</v>
      </c>
      <c r="F1339" s="219">
        <v>0</v>
      </c>
      <c r="G1339" s="13">
        <v>0</v>
      </c>
    </row>
    <row r="1340" spans="1:7">
      <c r="A1340" s="219" t="s">
        <v>2909</v>
      </c>
      <c r="B1340" s="219" t="s">
        <v>2910</v>
      </c>
      <c r="C1340" s="210" t="s">
        <v>256</v>
      </c>
      <c r="D1340" s="100"/>
      <c r="E1340" s="12">
        <v>16863</v>
      </c>
      <c r="F1340" s="219">
        <v>587</v>
      </c>
      <c r="G1340" s="13">
        <v>3.4809938919527959E-2</v>
      </c>
    </row>
    <row r="1341" spans="1:7">
      <c r="A1341" s="219" t="s">
        <v>2911</v>
      </c>
      <c r="B1341" s="219" t="s">
        <v>2912</v>
      </c>
      <c r="C1341" s="210" t="s">
        <v>256</v>
      </c>
      <c r="D1341" s="100"/>
      <c r="E1341" s="219">
        <v>84</v>
      </c>
      <c r="F1341" s="219">
        <v>3</v>
      </c>
      <c r="G1341" s="13">
        <v>3.5714285714285712E-2</v>
      </c>
    </row>
    <row r="1342" spans="1:7">
      <c r="A1342" s="219" t="s">
        <v>2913</v>
      </c>
      <c r="B1342" s="219" t="s">
        <v>2914</v>
      </c>
      <c r="C1342" s="210" t="s">
        <v>256</v>
      </c>
      <c r="D1342" s="100"/>
      <c r="E1342" s="219">
        <v>3961</v>
      </c>
      <c r="F1342" s="219">
        <v>147</v>
      </c>
      <c r="G1342" s="13">
        <v>3.7111840444332238E-2</v>
      </c>
    </row>
    <row r="1343" spans="1:7">
      <c r="A1343" s="219" t="s">
        <v>2915</v>
      </c>
      <c r="B1343" s="219" t="s">
        <v>2916</v>
      </c>
      <c r="C1343" s="210" t="s">
        <v>256</v>
      </c>
      <c r="D1343" s="100"/>
      <c r="E1343" s="12">
        <v>12534</v>
      </c>
      <c r="F1343" s="219">
        <v>430</v>
      </c>
      <c r="G1343" s="13">
        <v>3.4306685814584334E-2</v>
      </c>
    </row>
    <row r="1344" spans="1:7">
      <c r="A1344" s="219" t="s">
        <v>2917</v>
      </c>
      <c r="B1344" s="219" t="s">
        <v>2918</v>
      </c>
      <c r="C1344" s="210" t="s">
        <v>27</v>
      </c>
      <c r="D1344" s="100"/>
      <c r="E1344" s="12">
        <v>42570</v>
      </c>
      <c r="F1344" s="219">
        <v>755</v>
      </c>
      <c r="G1344" s="13">
        <v>1.7735494479680525E-2</v>
      </c>
    </row>
    <row r="1345" spans="1:7">
      <c r="A1345" s="219" t="s">
        <v>2919</v>
      </c>
      <c r="B1345" s="219" t="s">
        <v>2920</v>
      </c>
      <c r="C1345" s="210" t="s">
        <v>245</v>
      </c>
      <c r="D1345" s="100"/>
      <c r="E1345" s="219">
        <v>4699</v>
      </c>
      <c r="F1345" s="219">
        <v>57</v>
      </c>
      <c r="G1345" s="13">
        <v>1.213024047669717E-2</v>
      </c>
    </row>
    <row r="1346" spans="1:7">
      <c r="A1346" s="219" t="s">
        <v>2921</v>
      </c>
      <c r="B1346" s="219" t="s">
        <v>2922</v>
      </c>
      <c r="C1346" s="210" t="s">
        <v>27</v>
      </c>
      <c r="D1346" s="100"/>
      <c r="E1346" s="12">
        <v>36867</v>
      </c>
      <c r="F1346" s="219">
        <v>675</v>
      </c>
      <c r="G1346" s="13">
        <v>1.8309056880136707E-2</v>
      </c>
    </row>
    <row r="1347" spans="1:7">
      <c r="A1347" s="219" t="s">
        <v>2923</v>
      </c>
      <c r="B1347" s="219" t="s">
        <v>2924</v>
      </c>
      <c r="C1347" s="210" t="s">
        <v>27</v>
      </c>
      <c r="D1347" s="100"/>
      <c r="E1347" s="219">
        <v>597</v>
      </c>
      <c r="F1347" s="219">
        <v>10</v>
      </c>
      <c r="G1347" s="13">
        <v>1.675041876046901E-2</v>
      </c>
    </row>
    <row r="1348" spans="1:7">
      <c r="A1348" s="219" t="s">
        <v>2925</v>
      </c>
      <c r="B1348" s="219" t="s">
        <v>2926</v>
      </c>
      <c r="C1348" s="211" t="s">
        <v>256</v>
      </c>
      <c r="D1348" s="100"/>
      <c r="E1348" s="12">
        <v>292027</v>
      </c>
      <c r="F1348" s="12">
        <v>10019</v>
      </c>
      <c r="G1348" s="13">
        <v>3.4308471476952471E-2</v>
      </c>
    </row>
    <row r="1349" spans="1:7">
      <c r="A1349" s="219" t="s">
        <v>2927</v>
      </c>
      <c r="B1349" s="219" t="s">
        <v>2928</v>
      </c>
      <c r="C1349" s="211" t="s">
        <v>256</v>
      </c>
      <c r="D1349" s="100"/>
      <c r="E1349" s="12">
        <v>292027</v>
      </c>
      <c r="F1349" s="12">
        <v>10019</v>
      </c>
      <c r="G1349" s="13">
        <v>3.4308471476952471E-2</v>
      </c>
    </row>
    <row r="1350" spans="1:7">
      <c r="A1350" s="219" t="s">
        <v>2929</v>
      </c>
      <c r="B1350" s="219" t="s">
        <v>2930</v>
      </c>
      <c r="C1350" s="210" t="s">
        <v>27</v>
      </c>
      <c r="D1350" s="100"/>
      <c r="E1350" s="12">
        <v>233073</v>
      </c>
      <c r="F1350" s="219">
        <v>7275</v>
      </c>
      <c r="G1350" s="13">
        <v>3.1213396661131921E-2</v>
      </c>
    </row>
    <row r="1351" spans="1:7">
      <c r="A1351" s="219" t="s">
        <v>2931</v>
      </c>
      <c r="B1351" s="219" t="s">
        <v>2932</v>
      </c>
      <c r="C1351" s="210" t="s">
        <v>245</v>
      </c>
      <c r="D1351" s="100"/>
      <c r="E1351" s="12">
        <v>91905</v>
      </c>
      <c r="F1351" s="219">
        <v>1379</v>
      </c>
      <c r="G1351" s="13">
        <v>1.500462434035145E-2</v>
      </c>
    </row>
    <row r="1352" spans="1:7">
      <c r="A1352" s="219" t="s">
        <v>2933</v>
      </c>
      <c r="B1352" s="219" t="s">
        <v>2934</v>
      </c>
      <c r="C1352" s="210" t="s">
        <v>27</v>
      </c>
      <c r="D1352" s="100"/>
      <c r="E1352" s="12">
        <v>8158</v>
      </c>
      <c r="F1352" s="219">
        <v>160</v>
      </c>
      <c r="G1352" s="13">
        <v>1.9612650159352783E-2</v>
      </c>
    </row>
    <row r="1353" spans="1:7">
      <c r="A1353" s="219" t="s">
        <v>2935</v>
      </c>
      <c r="B1353" s="219" t="s">
        <v>2936</v>
      </c>
      <c r="C1353" s="210" t="s">
        <v>245</v>
      </c>
      <c r="D1353" s="100"/>
      <c r="E1353" s="12">
        <v>64437</v>
      </c>
      <c r="F1353" s="219">
        <v>750</v>
      </c>
      <c r="G1353" s="13">
        <v>1.1639275571488431E-2</v>
      </c>
    </row>
    <row r="1354" spans="1:7">
      <c r="A1354" s="219" t="s">
        <v>2937</v>
      </c>
      <c r="B1354" s="219" t="s">
        <v>2938</v>
      </c>
      <c r="C1354" s="210" t="s">
        <v>27</v>
      </c>
      <c r="D1354" s="100"/>
      <c r="E1354" s="12">
        <v>17980</v>
      </c>
      <c r="F1354" s="219">
        <v>421</v>
      </c>
      <c r="G1354" s="13">
        <v>2.3414905450500557E-2</v>
      </c>
    </row>
    <row r="1355" spans="1:7">
      <c r="A1355" s="219" t="s">
        <v>2939</v>
      </c>
      <c r="B1355" s="219" t="s">
        <v>2940</v>
      </c>
      <c r="C1355" s="210" t="s">
        <v>256</v>
      </c>
      <c r="D1355" s="100"/>
      <c r="E1355" s="12">
        <v>141138</v>
      </c>
      <c r="F1355" s="219">
        <v>5894</v>
      </c>
      <c r="G1355" s="13">
        <v>4.1760546415564911E-2</v>
      </c>
    </row>
    <row r="1356" spans="1:7">
      <c r="A1356" s="219" t="s">
        <v>2941</v>
      </c>
      <c r="B1356" s="219" t="s">
        <v>2942</v>
      </c>
      <c r="C1356" s="210" t="s">
        <v>256</v>
      </c>
      <c r="D1356" s="100"/>
      <c r="E1356" s="12">
        <v>39858</v>
      </c>
      <c r="F1356" s="219">
        <v>1544</v>
      </c>
      <c r="G1356" s="13">
        <v>3.8737518189572981E-2</v>
      </c>
    </row>
    <row r="1357" spans="1:7">
      <c r="A1357" s="219" t="s">
        <v>2943</v>
      </c>
      <c r="B1357" s="219" t="s">
        <v>2944</v>
      </c>
      <c r="C1357" s="210" t="s">
        <v>256</v>
      </c>
      <c r="D1357" s="100"/>
      <c r="E1357" s="12">
        <v>51377</v>
      </c>
      <c r="F1357" s="219">
        <v>2110</v>
      </c>
      <c r="G1357" s="13">
        <v>4.1068960819043543E-2</v>
      </c>
    </row>
    <row r="1358" spans="1:7">
      <c r="A1358" s="219" t="s">
        <v>2945</v>
      </c>
      <c r="B1358" s="219" t="s">
        <v>2946</v>
      </c>
      <c r="C1358" s="210" t="s">
        <v>256</v>
      </c>
      <c r="D1358" s="100"/>
      <c r="E1358" s="12">
        <v>46824</v>
      </c>
      <c r="F1358" s="219">
        <v>2040</v>
      </c>
      <c r="G1358" s="13">
        <v>4.356740133264992E-2</v>
      </c>
    </row>
    <row r="1359" spans="1:7">
      <c r="A1359" s="219" t="s">
        <v>2947</v>
      </c>
      <c r="B1359" s="219" t="s">
        <v>2948</v>
      </c>
      <c r="C1359" s="210" t="s">
        <v>256</v>
      </c>
      <c r="D1359" s="100"/>
      <c r="E1359" s="12">
        <v>58929</v>
      </c>
      <c r="F1359" s="219">
        <v>2741</v>
      </c>
      <c r="G1359" s="13">
        <v>4.6513601113204024E-2</v>
      </c>
    </row>
    <row r="1360" spans="1:7">
      <c r="A1360" s="219" t="s">
        <v>2949</v>
      </c>
      <c r="B1360" s="219" t="s">
        <v>2950</v>
      </c>
      <c r="C1360" s="210" t="s">
        <v>27</v>
      </c>
      <c r="D1360" s="100"/>
      <c r="E1360" s="12">
        <v>15654</v>
      </c>
      <c r="F1360" s="219">
        <v>477</v>
      </c>
      <c r="G1360" s="13">
        <v>3.0471444998083557E-2</v>
      </c>
    </row>
    <row r="1361" spans="1:7">
      <c r="A1361" s="219" t="s">
        <v>2951</v>
      </c>
      <c r="B1361" s="219" t="s">
        <v>2952</v>
      </c>
      <c r="C1361" s="210" t="s">
        <v>27</v>
      </c>
      <c r="D1361" s="100"/>
      <c r="E1361" s="219">
        <v>4624</v>
      </c>
      <c r="F1361" s="219">
        <v>132</v>
      </c>
      <c r="G1361" s="13">
        <v>2.8546712802768166E-2</v>
      </c>
    </row>
    <row r="1362" spans="1:7">
      <c r="A1362" s="219" t="s">
        <v>2953</v>
      </c>
      <c r="B1362" s="219" t="s">
        <v>2954</v>
      </c>
      <c r="C1362" s="210" t="s">
        <v>27</v>
      </c>
      <c r="D1362" s="100"/>
      <c r="E1362" s="219">
        <v>9351</v>
      </c>
      <c r="F1362" s="219">
        <v>251</v>
      </c>
      <c r="G1362" s="13">
        <v>2.6842048978718853E-2</v>
      </c>
    </row>
    <row r="1363" spans="1:7">
      <c r="A1363" s="219" t="s">
        <v>2955</v>
      </c>
      <c r="B1363" s="219" t="s">
        <v>2956</v>
      </c>
      <c r="C1363" s="210" t="s">
        <v>256</v>
      </c>
      <c r="D1363" s="100"/>
      <c r="E1363" s="12">
        <v>43220</v>
      </c>
      <c r="F1363" s="219">
        <v>2263</v>
      </c>
      <c r="G1363" s="13">
        <v>5.2360018509949098E-2</v>
      </c>
    </row>
    <row r="1364" spans="1:7">
      <c r="A1364" s="219" t="s">
        <v>2957</v>
      </c>
      <c r="B1364" s="219" t="s">
        <v>2958</v>
      </c>
      <c r="C1364" s="210" t="s">
        <v>256</v>
      </c>
      <c r="D1364" s="100"/>
      <c r="E1364" s="12">
        <v>40227</v>
      </c>
      <c r="F1364" s="219">
        <v>2165</v>
      </c>
      <c r="G1364" s="13">
        <v>5.3819573918015264E-2</v>
      </c>
    </row>
    <row r="1365" spans="1:7">
      <c r="A1365" s="219" t="s">
        <v>2959</v>
      </c>
      <c r="B1365" s="219" t="s">
        <v>2960</v>
      </c>
      <c r="C1365" s="210" t="s">
        <v>256</v>
      </c>
      <c r="D1365" s="100"/>
      <c r="E1365" s="219">
        <v>1692</v>
      </c>
      <c r="F1365" s="219">
        <v>58</v>
      </c>
      <c r="G1365" s="13">
        <v>3.4278959810874705E-2</v>
      </c>
    </row>
    <row r="1366" spans="1:7">
      <c r="A1366" s="219" t="s">
        <v>2961</v>
      </c>
      <c r="B1366" s="219" t="s">
        <v>2962</v>
      </c>
      <c r="C1366" s="210" t="s">
        <v>27</v>
      </c>
      <c r="D1366" s="100"/>
      <c r="E1366" s="219">
        <v>963</v>
      </c>
      <c r="F1366" s="219">
        <v>17</v>
      </c>
      <c r="G1366" s="13">
        <v>1.7653167185877467E-2</v>
      </c>
    </row>
    <row r="1367" spans="1:7">
      <c r="A1367" s="219" t="s">
        <v>2963</v>
      </c>
      <c r="B1367" s="219" t="s">
        <v>2964</v>
      </c>
      <c r="C1367" s="211" t="s">
        <v>27</v>
      </c>
      <c r="D1367" s="100"/>
      <c r="E1367" s="12">
        <v>345658</v>
      </c>
      <c r="F1367" s="12">
        <v>8994</v>
      </c>
      <c r="G1367" s="13">
        <v>2.6019938783421764E-2</v>
      </c>
    </row>
    <row r="1368" spans="1:7">
      <c r="A1368" s="219" t="s">
        <v>2965</v>
      </c>
      <c r="B1368" s="219" t="s">
        <v>2966</v>
      </c>
      <c r="C1368" s="210" t="s">
        <v>27</v>
      </c>
      <c r="D1368" s="100"/>
      <c r="E1368" s="12">
        <v>27855</v>
      </c>
      <c r="F1368" s="219">
        <v>530</v>
      </c>
      <c r="G1368" s="13">
        <v>1.9027104649075571E-2</v>
      </c>
    </row>
    <row r="1369" spans="1:7">
      <c r="A1369" s="219" t="s">
        <v>2967</v>
      </c>
      <c r="B1369" s="219" t="s">
        <v>2968</v>
      </c>
      <c r="C1369" s="210" t="s">
        <v>27</v>
      </c>
      <c r="D1369" s="100"/>
      <c r="E1369" s="12">
        <v>20044</v>
      </c>
      <c r="F1369" s="219">
        <v>415</v>
      </c>
      <c r="G1369" s="13">
        <v>2.0704450209539014E-2</v>
      </c>
    </row>
    <row r="1370" spans="1:7">
      <c r="A1370" s="219" t="s">
        <v>2969</v>
      </c>
      <c r="B1370" s="219" t="s">
        <v>2970</v>
      </c>
      <c r="C1370" s="210" t="s">
        <v>27</v>
      </c>
      <c r="D1370" s="100"/>
      <c r="E1370" s="12">
        <v>11768</v>
      </c>
      <c r="F1370" s="219">
        <v>211</v>
      </c>
      <c r="G1370" s="13">
        <v>1.7929979605710401E-2</v>
      </c>
    </row>
    <row r="1371" spans="1:7">
      <c r="A1371" s="219" t="s">
        <v>2971</v>
      </c>
      <c r="B1371" s="219" t="s">
        <v>2972</v>
      </c>
      <c r="C1371" s="210" t="s">
        <v>27</v>
      </c>
      <c r="D1371" s="100"/>
      <c r="E1371" s="219">
        <v>4273</v>
      </c>
      <c r="F1371" s="219">
        <v>88</v>
      </c>
      <c r="G1371" s="13">
        <v>2.0594430142756845E-2</v>
      </c>
    </row>
    <row r="1372" spans="1:7">
      <c r="A1372" s="219" t="s">
        <v>2973</v>
      </c>
      <c r="B1372" s="219" t="s">
        <v>2974</v>
      </c>
      <c r="C1372" s="210" t="s">
        <v>27</v>
      </c>
      <c r="D1372" s="100"/>
      <c r="E1372" s="219">
        <v>989</v>
      </c>
      <c r="F1372" s="219">
        <v>18</v>
      </c>
      <c r="G1372" s="13">
        <v>1.8200202224469161E-2</v>
      </c>
    </row>
    <row r="1373" spans="1:7">
      <c r="A1373" s="219" t="s">
        <v>5289</v>
      </c>
      <c r="B1373" s="219" t="s">
        <v>2975</v>
      </c>
      <c r="C1373" s="210" t="s">
        <v>27</v>
      </c>
      <c r="D1373" s="100"/>
      <c r="E1373" s="219">
        <v>4542</v>
      </c>
      <c r="F1373" s="219">
        <v>78</v>
      </c>
      <c r="G1373" s="13">
        <v>1.7173051519154558E-2</v>
      </c>
    </row>
    <row r="1374" spans="1:7">
      <c r="A1374" s="219" t="s">
        <v>2976</v>
      </c>
      <c r="B1374" s="219" t="s">
        <v>2977</v>
      </c>
      <c r="C1374" s="210" t="s">
        <v>245</v>
      </c>
      <c r="D1374" s="100"/>
      <c r="E1374" s="219">
        <v>1670</v>
      </c>
      <c r="F1374" s="219">
        <v>18</v>
      </c>
      <c r="G1374" s="13">
        <v>1.0778443113772455E-2</v>
      </c>
    </row>
    <row r="1375" spans="1:7">
      <c r="A1375" s="219" t="s">
        <v>2978</v>
      </c>
      <c r="B1375" s="219" t="s">
        <v>2979</v>
      </c>
      <c r="C1375" s="210" t="s">
        <v>27</v>
      </c>
      <c r="D1375" s="100"/>
      <c r="E1375" s="219">
        <v>8037</v>
      </c>
      <c r="F1375" s="219">
        <v>202</v>
      </c>
      <c r="G1375" s="13">
        <v>2.5133756376757497E-2</v>
      </c>
    </row>
    <row r="1376" spans="1:7">
      <c r="A1376" s="219" t="s">
        <v>2980</v>
      </c>
      <c r="B1376" s="219" t="s">
        <v>2981</v>
      </c>
      <c r="C1376" s="210" t="s">
        <v>27</v>
      </c>
      <c r="D1376" s="100"/>
      <c r="E1376" s="219">
        <v>2483</v>
      </c>
      <c r="F1376" s="219">
        <v>80</v>
      </c>
      <c r="G1376" s="13">
        <v>3.221908981071285E-2</v>
      </c>
    </row>
    <row r="1377" spans="1:7">
      <c r="A1377" s="219" t="s">
        <v>2982</v>
      </c>
      <c r="B1377" s="219" t="s">
        <v>2983</v>
      </c>
      <c r="C1377" s="210" t="s">
        <v>27</v>
      </c>
      <c r="D1377" s="100"/>
      <c r="E1377" s="219">
        <v>5459</v>
      </c>
      <c r="F1377" s="219">
        <v>118</v>
      </c>
      <c r="G1377" s="13">
        <v>2.1615680527569153E-2</v>
      </c>
    </row>
    <row r="1378" spans="1:7">
      <c r="A1378" s="219" t="s">
        <v>2984</v>
      </c>
      <c r="B1378" s="219" t="s">
        <v>2985</v>
      </c>
      <c r="C1378" s="210" t="s">
        <v>245</v>
      </c>
      <c r="D1378" s="100"/>
      <c r="E1378" s="219">
        <v>140</v>
      </c>
      <c r="F1378" s="219">
        <v>2</v>
      </c>
      <c r="G1378" s="13">
        <v>1.4285714285714285E-2</v>
      </c>
    </row>
    <row r="1379" spans="1:7">
      <c r="A1379" s="219" t="s">
        <v>2986</v>
      </c>
      <c r="B1379" s="219" t="s">
        <v>2987</v>
      </c>
      <c r="C1379" s="210" t="s">
        <v>245</v>
      </c>
      <c r="D1379" s="100"/>
      <c r="E1379" s="219">
        <v>7739</v>
      </c>
      <c r="F1379" s="219">
        <v>112</v>
      </c>
      <c r="G1379" s="13">
        <v>1.4472154025067838E-2</v>
      </c>
    </row>
    <row r="1380" spans="1:7">
      <c r="A1380" s="219" t="s">
        <v>2988</v>
      </c>
      <c r="B1380" s="219" t="s">
        <v>2989</v>
      </c>
      <c r="C1380" s="210" t="s">
        <v>245</v>
      </c>
      <c r="D1380" s="100"/>
      <c r="E1380" s="219">
        <v>1577</v>
      </c>
      <c r="F1380" s="219">
        <v>11</v>
      </c>
      <c r="G1380" s="13">
        <v>6.9752694990488267E-3</v>
      </c>
    </row>
    <row r="1381" spans="1:7">
      <c r="A1381" s="219" t="s">
        <v>2990</v>
      </c>
      <c r="B1381" s="219" t="s">
        <v>2991</v>
      </c>
      <c r="C1381" s="210" t="s">
        <v>27</v>
      </c>
      <c r="D1381" s="100"/>
      <c r="E1381" s="219">
        <v>5835</v>
      </c>
      <c r="F1381" s="219">
        <v>94</v>
      </c>
      <c r="G1381" s="13">
        <v>1.6109682947729222E-2</v>
      </c>
    </row>
    <row r="1382" spans="1:7">
      <c r="A1382" s="219" t="s">
        <v>2992</v>
      </c>
      <c r="B1382" s="219" t="s">
        <v>2993</v>
      </c>
      <c r="C1382" s="210" t="s">
        <v>27</v>
      </c>
      <c r="D1382" s="100"/>
      <c r="E1382" s="12">
        <v>145752</v>
      </c>
      <c r="F1382" s="219">
        <v>4686</v>
      </c>
      <c r="G1382" s="13">
        <v>3.2150502222954062E-2</v>
      </c>
    </row>
    <row r="1383" spans="1:7">
      <c r="A1383" s="219" t="s">
        <v>2994</v>
      </c>
      <c r="B1383" s="219" t="s">
        <v>2995</v>
      </c>
      <c r="C1383" s="210" t="s">
        <v>245</v>
      </c>
      <c r="D1383" s="100"/>
      <c r="E1383" s="12">
        <v>14732</v>
      </c>
      <c r="F1383" s="219">
        <v>155</v>
      </c>
      <c r="G1383" s="13">
        <v>1.0521314146076568E-2</v>
      </c>
    </row>
    <row r="1384" spans="1:7">
      <c r="A1384" s="219" t="s">
        <v>2996</v>
      </c>
      <c r="B1384" s="219" t="s">
        <v>2997</v>
      </c>
      <c r="C1384" s="210" t="s">
        <v>245</v>
      </c>
      <c r="D1384" s="100"/>
      <c r="E1384" s="219">
        <v>8105</v>
      </c>
      <c r="F1384" s="219">
        <v>101</v>
      </c>
      <c r="G1384" s="13">
        <v>1.2461443553362123E-2</v>
      </c>
    </row>
    <row r="1385" spans="1:7">
      <c r="A1385" s="219" t="s">
        <v>2998</v>
      </c>
      <c r="B1385" s="219" t="s">
        <v>2999</v>
      </c>
      <c r="C1385" s="210" t="s">
        <v>245</v>
      </c>
      <c r="D1385" s="100"/>
      <c r="E1385" s="219">
        <v>1255</v>
      </c>
      <c r="F1385" s="219">
        <v>4</v>
      </c>
      <c r="G1385" s="13">
        <v>3.1872509960159364E-3</v>
      </c>
    </row>
    <row r="1386" spans="1:7">
      <c r="A1386" s="219" t="s">
        <v>3000</v>
      </c>
      <c r="B1386" s="219" t="s">
        <v>3001</v>
      </c>
      <c r="C1386" s="210" t="s">
        <v>245</v>
      </c>
      <c r="D1386" s="100"/>
      <c r="E1386" s="219">
        <v>525</v>
      </c>
      <c r="F1386" s="219">
        <v>6</v>
      </c>
      <c r="G1386" s="13">
        <v>1.1428571428571429E-2</v>
      </c>
    </row>
    <row r="1387" spans="1:7">
      <c r="A1387" s="219" t="s">
        <v>3002</v>
      </c>
      <c r="B1387" s="219" t="s">
        <v>3003</v>
      </c>
      <c r="C1387" s="210" t="s">
        <v>245</v>
      </c>
      <c r="D1387" s="100"/>
      <c r="E1387" s="219">
        <v>4758</v>
      </c>
      <c r="F1387" s="219">
        <v>41</v>
      </c>
      <c r="G1387" s="13">
        <v>8.617065994115174E-3</v>
      </c>
    </row>
    <row r="1388" spans="1:7">
      <c r="A1388" s="219" t="s">
        <v>3004</v>
      </c>
      <c r="B1388" s="219" t="s">
        <v>5328</v>
      </c>
      <c r="C1388" s="210" t="s">
        <v>245</v>
      </c>
      <c r="D1388" s="100"/>
      <c r="E1388" s="12">
        <v>7661</v>
      </c>
      <c r="F1388" s="219">
        <v>30</v>
      </c>
      <c r="G1388" s="13">
        <v>3.9159378671191746E-3</v>
      </c>
    </row>
    <row r="1389" spans="1:7">
      <c r="A1389" s="219" t="s">
        <v>3005</v>
      </c>
      <c r="B1389" s="219" t="s">
        <v>3006</v>
      </c>
      <c r="C1389" s="210" t="s">
        <v>245</v>
      </c>
      <c r="D1389" s="100"/>
      <c r="E1389" s="219">
        <v>1890</v>
      </c>
      <c r="F1389" s="219">
        <v>5</v>
      </c>
      <c r="G1389" s="13">
        <v>2.6455026455026454E-3</v>
      </c>
    </row>
    <row r="1390" spans="1:7">
      <c r="A1390" s="219" t="s">
        <v>3007</v>
      </c>
      <c r="B1390" s="219" t="s">
        <v>3008</v>
      </c>
      <c r="C1390" s="210" t="s">
        <v>245</v>
      </c>
      <c r="D1390" s="100"/>
      <c r="E1390" s="12">
        <v>5366</v>
      </c>
      <c r="F1390" s="219">
        <v>20</v>
      </c>
      <c r="G1390" s="13">
        <v>3.7271710771524412E-3</v>
      </c>
    </row>
    <row r="1391" spans="1:7">
      <c r="A1391" s="219" t="s">
        <v>3009</v>
      </c>
      <c r="B1391" s="219" t="s">
        <v>3010</v>
      </c>
      <c r="C1391" s="210" t="s">
        <v>245</v>
      </c>
      <c r="D1391" s="100"/>
      <c r="E1391" s="219">
        <v>365</v>
      </c>
      <c r="F1391" s="219">
        <v>2</v>
      </c>
      <c r="G1391" s="13">
        <v>5.4794520547945206E-3</v>
      </c>
    </row>
    <row r="1392" spans="1:7">
      <c r="A1392" s="219" t="s">
        <v>3011</v>
      </c>
      <c r="B1392" s="219" t="s">
        <v>3012</v>
      </c>
      <c r="C1392" s="210" t="s">
        <v>256</v>
      </c>
      <c r="D1392" s="100"/>
      <c r="E1392" s="12">
        <v>53994</v>
      </c>
      <c r="F1392" s="219">
        <v>2088</v>
      </c>
      <c r="G1392" s="13">
        <v>3.8670963440382268E-2</v>
      </c>
    </row>
    <row r="1393" spans="1:7">
      <c r="A1393" s="219" t="s">
        <v>3013</v>
      </c>
      <c r="B1393" s="219" t="s">
        <v>3014</v>
      </c>
      <c r="C1393" s="210" t="s">
        <v>256</v>
      </c>
      <c r="D1393" s="100"/>
      <c r="E1393" s="12">
        <v>41732</v>
      </c>
      <c r="F1393" s="219">
        <v>1578</v>
      </c>
      <c r="G1393" s="13">
        <v>3.7812709671235505E-2</v>
      </c>
    </row>
    <row r="1394" spans="1:7">
      <c r="A1394" s="219" t="s">
        <v>3015</v>
      </c>
      <c r="B1394" s="219" t="s">
        <v>3016</v>
      </c>
      <c r="C1394" s="210" t="s">
        <v>256</v>
      </c>
      <c r="D1394" s="100"/>
      <c r="E1394" s="12">
        <v>10829</v>
      </c>
      <c r="F1394" s="219">
        <v>444</v>
      </c>
      <c r="G1394" s="13">
        <v>4.1001015790931759E-2</v>
      </c>
    </row>
    <row r="1395" spans="1:7">
      <c r="A1395" s="219" t="s">
        <v>3017</v>
      </c>
      <c r="B1395" s="219" t="s">
        <v>3018</v>
      </c>
      <c r="C1395" s="210" t="s">
        <v>27</v>
      </c>
      <c r="D1395" s="100"/>
      <c r="E1395" s="219">
        <v>2056</v>
      </c>
      <c r="F1395" s="219">
        <v>65</v>
      </c>
      <c r="G1395" s="13">
        <v>3.1614785992217898E-2</v>
      </c>
    </row>
    <row r="1396" spans="1:7">
      <c r="A1396" s="219" t="s">
        <v>3019</v>
      </c>
      <c r="B1396" s="219" t="s">
        <v>3020</v>
      </c>
      <c r="C1396" s="210" t="s">
        <v>256</v>
      </c>
      <c r="D1396" s="100"/>
      <c r="E1396" s="219">
        <v>263</v>
      </c>
      <c r="F1396" s="219">
        <v>13</v>
      </c>
      <c r="G1396" s="13">
        <v>4.9429657794676805E-2</v>
      </c>
    </row>
    <row r="1397" spans="1:7">
      <c r="A1397" s="219" t="s">
        <v>3021</v>
      </c>
      <c r="B1397" s="219" t="s">
        <v>3022</v>
      </c>
      <c r="C1397" s="210" t="s">
        <v>256</v>
      </c>
      <c r="D1397" s="100"/>
      <c r="E1397" s="219">
        <v>6649</v>
      </c>
      <c r="F1397" s="219">
        <v>280</v>
      </c>
      <c r="G1397" s="13">
        <v>4.2111595728681006E-2</v>
      </c>
    </row>
    <row r="1398" spans="1:7">
      <c r="A1398" s="219" t="s">
        <v>3023</v>
      </c>
      <c r="B1398" s="219" t="s">
        <v>3024</v>
      </c>
      <c r="C1398" s="210" t="s">
        <v>256</v>
      </c>
      <c r="D1398" s="100"/>
      <c r="E1398" s="219">
        <v>1753</v>
      </c>
      <c r="F1398" s="219">
        <v>78</v>
      </c>
      <c r="G1398" s="13">
        <v>4.4495151169423847E-2</v>
      </c>
    </row>
    <row r="1399" spans="1:7">
      <c r="A1399" s="219" t="s">
        <v>3025</v>
      </c>
      <c r="B1399" s="219" t="s">
        <v>3026</v>
      </c>
      <c r="C1399" s="210" t="s">
        <v>27</v>
      </c>
      <c r="D1399" s="100"/>
      <c r="E1399" s="219">
        <v>3344</v>
      </c>
      <c r="F1399" s="219">
        <v>56</v>
      </c>
      <c r="G1399" s="13">
        <v>1.6746411483253589E-2</v>
      </c>
    </row>
    <row r="1400" spans="1:7">
      <c r="A1400" s="219" t="s">
        <v>3027</v>
      </c>
      <c r="B1400" s="219" t="s">
        <v>3028</v>
      </c>
      <c r="C1400" s="210" t="s">
        <v>256</v>
      </c>
      <c r="D1400" s="100"/>
      <c r="E1400" s="12">
        <v>63508</v>
      </c>
      <c r="F1400" s="219">
        <v>2344</v>
      </c>
      <c r="G1400" s="13">
        <v>3.6908735907287271E-2</v>
      </c>
    </row>
    <row r="1401" spans="1:7">
      <c r="A1401" s="219" t="s">
        <v>3029</v>
      </c>
      <c r="B1401" s="219" t="s">
        <v>3030</v>
      </c>
      <c r="C1401" s="210" t="s">
        <v>256</v>
      </c>
      <c r="D1401" s="100"/>
      <c r="E1401" s="219">
        <v>35</v>
      </c>
      <c r="F1401" s="219">
        <v>3</v>
      </c>
      <c r="G1401" s="13">
        <v>8.5714285714285715E-2</v>
      </c>
    </row>
    <row r="1402" spans="1:7">
      <c r="A1402" s="219" t="s">
        <v>3031</v>
      </c>
      <c r="B1402" s="219" t="s">
        <v>3032</v>
      </c>
      <c r="C1402" s="210" t="s">
        <v>266</v>
      </c>
      <c r="D1402" s="100"/>
      <c r="E1402" s="219">
        <v>10</v>
      </c>
      <c r="F1402" s="219">
        <v>1</v>
      </c>
      <c r="G1402" s="13">
        <v>0.1</v>
      </c>
    </row>
    <row r="1403" spans="1:7">
      <c r="A1403" s="219" t="s">
        <v>3033</v>
      </c>
      <c r="B1403" s="219" t="s">
        <v>3034</v>
      </c>
      <c r="C1403" s="210" t="s">
        <v>266</v>
      </c>
      <c r="D1403" s="100"/>
      <c r="E1403" s="219">
        <v>8</v>
      </c>
      <c r="F1403" s="219">
        <v>0</v>
      </c>
      <c r="G1403" s="13">
        <v>0</v>
      </c>
    </row>
    <row r="1404" spans="1:7">
      <c r="A1404" s="219" t="s">
        <v>3035</v>
      </c>
      <c r="B1404" s="219" t="s">
        <v>3036</v>
      </c>
      <c r="C1404" s="210" t="s">
        <v>256</v>
      </c>
      <c r="D1404" s="100"/>
      <c r="E1404" s="12">
        <v>63469</v>
      </c>
      <c r="F1404" s="219">
        <v>2340</v>
      </c>
      <c r="G1404" s="13">
        <v>3.6868392443555123E-2</v>
      </c>
    </row>
    <row r="1405" spans="1:7">
      <c r="A1405" s="219" t="s">
        <v>3037</v>
      </c>
      <c r="B1405" s="219" t="s">
        <v>3038</v>
      </c>
      <c r="C1405" s="210" t="s">
        <v>256</v>
      </c>
      <c r="D1405" s="100"/>
      <c r="E1405" s="12">
        <v>60251</v>
      </c>
      <c r="F1405" s="219">
        <v>2249</v>
      </c>
      <c r="G1405" s="13">
        <v>3.7327181291596817E-2</v>
      </c>
    </row>
    <row r="1406" spans="1:7">
      <c r="A1406" s="219" t="s">
        <v>3039</v>
      </c>
      <c r="B1406" s="219" t="s">
        <v>3040</v>
      </c>
      <c r="C1406" s="210" t="s">
        <v>27</v>
      </c>
      <c r="D1406" s="100"/>
      <c r="E1406" s="219">
        <v>2361</v>
      </c>
      <c r="F1406" s="219">
        <v>66</v>
      </c>
      <c r="G1406" s="13">
        <v>2.795425667090216E-2</v>
      </c>
    </row>
    <row r="1407" spans="1:7">
      <c r="A1407" s="219" t="s">
        <v>3041</v>
      </c>
      <c r="B1407" s="219" t="s">
        <v>3042</v>
      </c>
      <c r="C1407" s="210" t="s">
        <v>245</v>
      </c>
      <c r="D1407" s="100"/>
      <c r="E1407" s="219">
        <v>2407</v>
      </c>
      <c r="F1407" s="219">
        <v>10</v>
      </c>
      <c r="G1407" s="13">
        <v>4.154549231408392E-3</v>
      </c>
    </row>
    <row r="1408" spans="1:7">
      <c r="A1408" s="219" t="s">
        <v>3043</v>
      </c>
      <c r="B1408" s="219" t="s">
        <v>3044</v>
      </c>
      <c r="C1408" s="210" t="s">
        <v>27</v>
      </c>
      <c r="D1408" s="100"/>
      <c r="E1408" s="12">
        <v>134326</v>
      </c>
      <c r="F1408" s="219">
        <v>2465</v>
      </c>
      <c r="G1408" s="13">
        <v>1.8350877715408782E-2</v>
      </c>
    </row>
    <row r="1409" spans="1:7">
      <c r="A1409" s="219" t="s">
        <v>3045</v>
      </c>
      <c r="B1409" s="219" t="s">
        <v>3046</v>
      </c>
      <c r="C1409" s="210" t="s">
        <v>27</v>
      </c>
      <c r="D1409" s="100"/>
      <c r="E1409" s="12">
        <v>108713</v>
      </c>
      <c r="F1409" s="219">
        <v>2128</v>
      </c>
      <c r="G1409" s="13">
        <v>1.9574475913644182E-2</v>
      </c>
    </row>
    <row r="1410" spans="1:7">
      <c r="A1410" s="219" t="s">
        <v>3047</v>
      </c>
      <c r="B1410" s="219" t="s">
        <v>3048</v>
      </c>
      <c r="C1410" s="210" t="s">
        <v>27</v>
      </c>
      <c r="D1410" s="100"/>
      <c r="E1410" s="12">
        <v>39628</v>
      </c>
      <c r="F1410" s="219">
        <v>839</v>
      </c>
      <c r="G1410" s="13">
        <v>2.1171898657514888E-2</v>
      </c>
    </row>
    <row r="1411" spans="1:7">
      <c r="A1411" s="219" t="s">
        <v>3049</v>
      </c>
      <c r="B1411" s="219" t="s">
        <v>3050</v>
      </c>
      <c r="C1411" s="210" t="s">
        <v>27</v>
      </c>
      <c r="D1411" s="100"/>
      <c r="E1411" s="12">
        <v>34917</v>
      </c>
      <c r="F1411" s="219">
        <v>735</v>
      </c>
      <c r="G1411" s="13">
        <v>2.1049918377867516E-2</v>
      </c>
    </row>
    <row r="1412" spans="1:7">
      <c r="A1412" s="219" t="s">
        <v>3051</v>
      </c>
      <c r="B1412" s="219" t="s">
        <v>3052</v>
      </c>
      <c r="C1412" s="210" t="s">
        <v>27</v>
      </c>
      <c r="D1412" s="100"/>
      <c r="E1412" s="219">
        <v>4566</v>
      </c>
      <c r="F1412" s="219">
        <v>96</v>
      </c>
      <c r="G1412" s="13">
        <v>2.1024967148488831E-2</v>
      </c>
    </row>
    <row r="1413" spans="1:7">
      <c r="A1413" s="219" t="s">
        <v>3053</v>
      </c>
      <c r="B1413" s="219" t="s">
        <v>3054</v>
      </c>
      <c r="C1413" s="210" t="s">
        <v>27</v>
      </c>
      <c r="D1413" s="100"/>
      <c r="E1413" s="12">
        <v>68948</v>
      </c>
      <c r="F1413" s="219">
        <v>1286</v>
      </c>
      <c r="G1413" s="13">
        <v>1.8651737541335499E-2</v>
      </c>
    </row>
    <row r="1414" spans="1:7">
      <c r="A1414" s="219" t="s">
        <v>3055</v>
      </c>
      <c r="B1414" s="219" t="s">
        <v>3056</v>
      </c>
      <c r="C1414" s="210" t="s">
        <v>27</v>
      </c>
      <c r="D1414" s="100"/>
      <c r="E1414" s="12">
        <v>26458</v>
      </c>
      <c r="F1414" s="219">
        <v>512</v>
      </c>
      <c r="G1414" s="13">
        <v>1.935142489984126E-2</v>
      </c>
    </row>
    <row r="1415" spans="1:7">
      <c r="A1415" s="219" t="s">
        <v>3057</v>
      </c>
      <c r="B1415" s="219" t="s">
        <v>3058</v>
      </c>
      <c r="C1415" s="210" t="s">
        <v>27</v>
      </c>
      <c r="D1415" s="100"/>
      <c r="E1415" s="219">
        <v>7759</v>
      </c>
      <c r="F1415" s="219">
        <v>154</v>
      </c>
      <c r="G1415" s="13">
        <v>1.9847918546204407E-2</v>
      </c>
    </row>
    <row r="1416" spans="1:7">
      <c r="A1416" s="219" t="s">
        <v>3059</v>
      </c>
      <c r="B1416" s="219" t="s">
        <v>3060</v>
      </c>
      <c r="C1416" s="210" t="s">
        <v>27</v>
      </c>
      <c r="D1416" s="100"/>
      <c r="E1416" s="12">
        <v>31990</v>
      </c>
      <c r="F1416" s="219">
        <v>560</v>
      </c>
      <c r="G1416" s="13">
        <v>1.7505470459518599E-2</v>
      </c>
    </row>
    <row r="1417" spans="1:7">
      <c r="A1417" s="219" t="s">
        <v>3061</v>
      </c>
      <c r="B1417" s="219" t="s">
        <v>3062</v>
      </c>
      <c r="C1417" s="210" t="s">
        <v>245</v>
      </c>
      <c r="D1417" s="100"/>
      <c r="E1417" s="12">
        <v>25589</v>
      </c>
      <c r="F1417" s="219">
        <v>337</v>
      </c>
      <c r="G1417" s="13">
        <v>1.3169721364648872E-2</v>
      </c>
    </row>
    <row r="1418" spans="1:7">
      <c r="A1418" s="219" t="s">
        <v>3063</v>
      </c>
      <c r="B1418" s="219" t="s">
        <v>3064</v>
      </c>
      <c r="C1418" s="210" t="s">
        <v>245</v>
      </c>
      <c r="D1418" s="100"/>
      <c r="E1418" s="12">
        <v>17697</v>
      </c>
      <c r="F1418" s="219">
        <v>170</v>
      </c>
      <c r="G1418" s="13">
        <v>9.6061479346781949E-3</v>
      </c>
    </row>
    <row r="1419" spans="1:7">
      <c r="A1419" s="219" t="s">
        <v>3065</v>
      </c>
      <c r="B1419" s="219" t="s">
        <v>3066</v>
      </c>
      <c r="C1419" s="210" t="s">
        <v>245</v>
      </c>
      <c r="D1419" s="100"/>
      <c r="E1419" s="219">
        <v>3476</v>
      </c>
      <c r="F1419" s="219">
        <v>35</v>
      </c>
      <c r="G1419" s="13">
        <v>1.0069044879171462E-2</v>
      </c>
    </row>
    <row r="1420" spans="1:7">
      <c r="A1420" s="219" t="s">
        <v>3067</v>
      </c>
      <c r="B1420" s="219" t="s">
        <v>3068</v>
      </c>
      <c r="C1420" s="210" t="s">
        <v>245</v>
      </c>
      <c r="D1420" s="100"/>
      <c r="E1420" s="12">
        <v>14142</v>
      </c>
      <c r="F1420" s="219">
        <v>133</v>
      </c>
      <c r="G1420" s="13">
        <v>9.4046103804270968E-3</v>
      </c>
    </row>
    <row r="1421" spans="1:7">
      <c r="A1421" s="219" t="s">
        <v>3069</v>
      </c>
      <c r="B1421" s="219" t="s">
        <v>3070</v>
      </c>
      <c r="C1421" s="210" t="s">
        <v>27</v>
      </c>
      <c r="D1421" s="100"/>
      <c r="E1421" s="219">
        <v>7888</v>
      </c>
      <c r="F1421" s="219">
        <v>167</v>
      </c>
      <c r="G1421" s="13">
        <v>2.1171399594320486E-2</v>
      </c>
    </row>
    <row r="1422" spans="1:7">
      <c r="A1422" s="219" t="s">
        <v>3071</v>
      </c>
      <c r="B1422" s="219" t="s">
        <v>3072</v>
      </c>
      <c r="C1422" s="210" t="s">
        <v>27</v>
      </c>
      <c r="D1422" s="100"/>
      <c r="E1422" s="219">
        <v>5441</v>
      </c>
      <c r="F1422" s="219">
        <v>115</v>
      </c>
      <c r="G1422" s="13">
        <v>2.1135820621209337E-2</v>
      </c>
    </row>
    <row r="1423" spans="1:7">
      <c r="A1423" s="219" t="s">
        <v>3073</v>
      </c>
      <c r="B1423" s="219" t="s">
        <v>3074</v>
      </c>
      <c r="C1423" s="210" t="s">
        <v>27</v>
      </c>
      <c r="D1423" s="100"/>
      <c r="E1423" s="219">
        <v>245</v>
      </c>
      <c r="F1423" s="219">
        <v>6</v>
      </c>
      <c r="G1423" s="13">
        <v>2.4489795918367346E-2</v>
      </c>
    </row>
    <row r="1424" spans="1:7">
      <c r="A1424" s="219" t="s">
        <v>3075</v>
      </c>
      <c r="B1424" s="219" t="s">
        <v>3076</v>
      </c>
      <c r="C1424" s="210" t="s">
        <v>27</v>
      </c>
      <c r="D1424" s="100"/>
      <c r="E1424" s="219">
        <v>1558</v>
      </c>
      <c r="F1424" s="219">
        <v>29</v>
      </c>
      <c r="G1424" s="13">
        <v>1.8613607188703467E-2</v>
      </c>
    </row>
    <row r="1425" spans="1:7">
      <c r="A1425" s="219" t="s">
        <v>3077</v>
      </c>
      <c r="B1425" s="219" t="s">
        <v>3078</v>
      </c>
      <c r="C1425" s="210" t="s">
        <v>27</v>
      </c>
      <c r="D1425" s="100"/>
      <c r="E1425" s="219">
        <v>617</v>
      </c>
      <c r="F1425" s="219">
        <v>15</v>
      </c>
      <c r="G1425" s="13">
        <v>2.4311183144246355E-2</v>
      </c>
    </row>
    <row r="1426" spans="1:7">
      <c r="A1426" s="219" t="s">
        <v>3079</v>
      </c>
      <c r="B1426" s="219" t="s">
        <v>3080</v>
      </c>
      <c r="C1426" s="210" t="s">
        <v>256</v>
      </c>
      <c r="D1426" s="100"/>
      <c r="E1426" s="12">
        <v>37725</v>
      </c>
      <c r="F1426" s="219">
        <v>1313</v>
      </c>
      <c r="G1426" s="13">
        <v>3.4804506295559971E-2</v>
      </c>
    </row>
    <row r="1427" spans="1:7">
      <c r="A1427" s="219" t="s">
        <v>3081</v>
      </c>
      <c r="B1427" s="219" t="s">
        <v>3082</v>
      </c>
      <c r="C1427" s="210" t="s">
        <v>27</v>
      </c>
      <c r="D1427" s="100"/>
      <c r="E1427" s="219">
        <v>368</v>
      </c>
      <c r="F1427" s="219">
        <v>6</v>
      </c>
      <c r="G1427" s="13">
        <v>1.6304347826086956E-2</v>
      </c>
    </row>
    <row r="1428" spans="1:7">
      <c r="A1428" s="219" t="s">
        <v>3083</v>
      </c>
      <c r="B1428" s="219" t="s">
        <v>3084</v>
      </c>
      <c r="C1428" s="210" t="s">
        <v>256</v>
      </c>
      <c r="D1428" s="100"/>
      <c r="E1428" s="12">
        <v>18216</v>
      </c>
      <c r="F1428" s="219">
        <v>691</v>
      </c>
      <c r="G1428" s="13">
        <v>3.7933684672815104E-2</v>
      </c>
    </row>
    <row r="1429" spans="1:7">
      <c r="A1429" s="219" t="s">
        <v>3085</v>
      </c>
      <c r="B1429" s="219" t="s">
        <v>3086</v>
      </c>
      <c r="C1429" s="210" t="s">
        <v>256</v>
      </c>
      <c r="D1429" s="100"/>
      <c r="E1429" s="219">
        <v>4489</v>
      </c>
      <c r="F1429" s="219">
        <v>269</v>
      </c>
      <c r="G1429" s="13">
        <v>5.9924259300512366E-2</v>
      </c>
    </row>
    <row r="1430" spans="1:7">
      <c r="A1430" s="219" t="s">
        <v>3087</v>
      </c>
      <c r="B1430" s="219" t="s">
        <v>3088</v>
      </c>
      <c r="C1430" s="210" t="s">
        <v>27</v>
      </c>
      <c r="D1430" s="100"/>
      <c r="E1430" s="219">
        <v>3904</v>
      </c>
      <c r="F1430" s="219">
        <v>126</v>
      </c>
      <c r="G1430" s="13">
        <v>3.2274590163934427E-2</v>
      </c>
    </row>
    <row r="1431" spans="1:7">
      <c r="A1431" s="219" t="s">
        <v>3089</v>
      </c>
      <c r="B1431" s="219" t="s">
        <v>3090</v>
      </c>
      <c r="C1431" s="210" t="s">
        <v>27</v>
      </c>
      <c r="D1431" s="100"/>
      <c r="E1431" s="219">
        <v>4788</v>
      </c>
      <c r="F1431" s="219">
        <v>123</v>
      </c>
      <c r="G1431" s="13">
        <v>2.5689223057644109E-2</v>
      </c>
    </row>
    <row r="1432" spans="1:7">
      <c r="A1432" s="219" t="s">
        <v>3091</v>
      </c>
      <c r="B1432" s="219" t="s">
        <v>3092</v>
      </c>
      <c r="C1432" s="210" t="s">
        <v>256</v>
      </c>
      <c r="D1432" s="100"/>
      <c r="E1432" s="219">
        <v>4807</v>
      </c>
      <c r="F1432" s="219">
        <v>165</v>
      </c>
      <c r="G1432" s="13">
        <v>3.4324942791762014E-2</v>
      </c>
    </row>
    <row r="1433" spans="1:7">
      <c r="A1433" s="219" t="s">
        <v>3093</v>
      </c>
      <c r="B1433" s="219" t="s">
        <v>3094</v>
      </c>
      <c r="C1433" s="210" t="s">
        <v>27</v>
      </c>
      <c r="D1433" s="100"/>
      <c r="E1433" s="12">
        <v>2744</v>
      </c>
      <c r="F1433" s="219">
        <v>86</v>
      </c>
      <c r="G1433" s="13">
        <v>3.134110787172012E-2</v>
      </c>
    </row>
    <row r="1434" spans="1:7">
      <c r="A1434" s="219" t="s">
        <v>3095</v>
      </c>
      <c r="B1434" s="219" t="s">
        <v>3096</v>
      </c>
      <c r="C1434" s="210" t="s">
        <v>27</v>
      </c>
      <c r="D1434" s="100"/>
      <c r="E1434" s="12">
        <v>1761</v>
      </c>
      <c r="F1434" s="219">
        <v>49</v>
      </c>
      <c r="G1434" s="13">
        <v>2.7825099375354913E-2</v>
      </c>
    </row>
    <row r="1435" spans="1:7">
      <c r="A1435" s="219" t="s">
        <v>3097</v>
      </c>
      <c r="B1435" s="219" t="s">
        <v>3098</v>
      </c>
      <c r="C1435" s="210" t="s">
        <v>27</v>
      </c>
      <c r="D1435" s="100"/>
      <c r="E1435" s="219">
        <v>628</v>
      </c>
      <c r="F1435" s="219">
        <v>18</v>
      </c>
      <c r="G1435" s="13">
        <v>2.8662420382165606E-2</v>
      </c>
    </row>
    <row r="1436" spans="1:7">
      <c r="A1436" s="219" t="s">
        <v>3099</v>
      </c>
      <c r="B1436" s="219" t="s">
        <v>3100</v>
      </c>
      <c r="C1436" s="210" t="s">
        <v>256</v>
      </c>
      <c r="D1436" s="100"/>
      <c r="E1436" s="219">
        <v>308</v>
      </c>
      <c r="F1436" s="219">
        <v>16</v>
      </c>
      <c r="G1436" s="13">
        <v>5.1948051948051951E-2</v>
      </c>
    </row>
    <row r="1437" spans="1:7">
      <c r="A1437" s="219" t="s">
        <v>3101</v>
      </c>
      <c r="B1437" s="219" t="s">
        <v>3102</v>
      </c>
      <c r="C1437" s="210" t="s">
        <v>27</v>
      </c>
      <c r="D1437" s="100"/>
      <c r="E1437" s="12">
        <v>16391</v>
      </c>
      <c r="F1437" s="219">
        <v>530</v>
      </c>
      <c r="G1437" s="13">
        <v>3.233481788786529E-2</v>
      </c>
    </row>
    <row r="1438" spans="1:7">
      <c r="A1438" s="219" t="s">
        <v>3103</v>
      </c>
      <c r="B1438" s="219" t="s">
        <v>3104</v>
      </c>
      <c r="C1438" s="210" t="s">
        <v>256</v>
      </c>
      <c r="D1438" s="100"/>
      <c r="E1438" s="219">
        <v>5777</v>
      </c>
      <c r="F1438" s="219">
        <v>330</v>
      </c>
      <c r="G1438" s="13">
        <v>5.7123074259996541E-2</v>
      </c>
    </row>
    <row r="1439" spans="1:7">
      <c r="A1439" s="219" t="s">
        <v>3105</v>
      </c>
      <c r="B1439" s="219" t="s">
        <v>3106</v>
      </c>
      <c r="C1439" s="210" t="s">
        <v>27</v>
      </c>
      <c r="D1439" s="100"/>
      <c r="E1439" s="219">
        <v>1463</v>
      </c>
      <c r="F1439" s="219">
        <v>26</v>
      </c>
      <c r="G1439" s="13">
        <v>1.77717019822283E-2</v>
      </c>
    </row>
    <row r="1440" spans="1:7">
      <c r="A1440" s="219" t="s">
        <v>3107</v>
      </c>
      <c r="B1440" s="219" t="s">
        <v>3108</v>
      </c>
      <c r="C1440" s="210" t="s">
        <v>27</v>
      </c>
      <c r="D1440" s="100"/>
      <c r="E1440" s="219">
        <v>3484</v>
      </c>
      <c r="F1440" s="219">
        <v>90</v>
      </c>
      <c r="G1440" s="13">
        <v>2.5832376578645237E-2</v>
      </c>
    </row>
    <row r="1441" spans="1:7">
      <c r="A1441" s="219" t="s">
        <v>3109</v>
      </c>
      <c r="B1441" s="219" t="s">
        <v>3110</v>
      </c>
      <c r="C1441" s="210" t="s">
        <v>245</v>
      </c>
      <c r="D1441" s="100"/>
      <c r="E1441" s="219">
        <v>303</v>
      </c>
      <c r="F1441" s="219">
        <v>3</v>
      </c>
      <c r="G1441" s="13">
        <v>9.9009900990099011E-3</v>
      </c>
    </row>
    <row r="1442" spans="1:7">
      <c r="A1442" s="219" t="s">
        <v>3111</v>
      </c>
      <c r="B1442" s="219" t="s">
        <v>3112</v>
      </c>
      <c r="C1442" s="210" t="s">
        <v>245</v>
      </c>
      <c r="D1442" s="100"/>
      <c r="E1442" s="219">
        <v>4915</v>
      </c>
      <c r="F1442" s="219">
        <v>75</v>
      </c>
      <c r="G1442" s="13">
        <v>1.5259409969481181E-2</v>
      </c>
    </row>
    <row r="1443" spans="1:7">
      <c r="A1443" s="219" t="s">
        <v>3113</v>
      </c>
      <c r="B1443" s="219" t="s">
        <v>3114</v>
      </c>
      <c r="C1443" s="210" t="s">
        <v>27</v>
      </c>
      <c r="D1443" s="100"/>
      <c r="E1443" s="12">
        <v>252353</v>
      </c>
      <c r="F1443" s="219">
        <v>7655</v>
      </c>
      <c r="G1443" s="13">
        <v>3.0334491763521734E-2</v>
      </c>
    </row>
    <row r="1444" spans="1:7">
      <c r="A1444" s="219" t="s">
        <v>3115</v>
      </c>
      <c r="B1444" s="219" t="s">
        <v>3116</v>
      </c>
      <c r="C1444" s="210" t="s">
        <v>27</v>
      </c>
      <c r="D1444" s="100"/>
      <c r="E1444" s="12">
        <v>50968</v>
      </c>
      <c r="F1444" s="219">
        <v>1036</v>
      </c>
      <c r="G1444" s="13">
        <v>2.0326479359598179E-2</v>
      </c>
    </row>
    <row r="1445" spans="1:7">
      <c r="A1445" s="219" t="s">
        <v>3117</v>
      </c>
      <c r="B1445" s="219" t="s">
        <v>3118</v>
      </c>
      <c r="C1445" s="210" t="s">
        <v>27</v>
      </c>
      <c r="D1445" s="100"/>
      <c r="E1445" s="12">
        <v>23289</v>
      </c>
      <c r="F1445" s="219">
        <v>461</v>
      </c>
      <c r="G1445" s="13">
        <v>1.9794752887629354E-2</v>
      </c>
    </row>
    <row r="1446" spans="1:7">
      <c r="A1446" s="219" t="s">
        <v>3119</v>
      </c>
      <c r="B1446" s="219" t="s">
        <v>3120</v>
      </c>
      <c r="C1446" s="210" t="s">
        <v>27</v>
      </c>
      <c r="D1446" s="100"/>
      <c r="E1446" s="12">
        <v>26973</v>
      </c>
      <c r="F1446" s="219">
        <v>561</v>
      </c>
      <c r="G1446" s="13">
        <v>2.079857635413191E-2</v>
      </c>
    </row>
    <row r="1447" spans="1:7">
      <c r="A1447" s="219" t="s">
        <v>3121</v>
      </c>
      <c r="B1447" s="219" t="s">
        <v>3122</v>
      </c>
      <c r="C1447" s="210" t="s">
        <v>27</v>
      </c>
      <c r="D1447" s="100"/>
      <c r="E1447" s="12">
        <v>20535</v>
      </c>
      <c r="F1447" s="219">
        <v>424</v>
      </c>
      <c r="G1447" s="13">
        <v>2.0647674701728756E-2</v>
      </c>
    </row>
    <row r="1448" spans="1:7">
      <c r="A1448" s="219" t="s">
        <v>3123</v>
      </c>
      <c r="B1448" s="219" t="s">
        <v>3124</v>
      </c>
      <c r="C1448" s="210" t="s">
        <v>27</v>
      </c>
      <c r="D1448" s="100"/>
      <c r="E1448" s="12">
        <v>17360</v>
      </c>
      <c r="F1448" s="219">
        <v>345</v>
      </c>
      <c r="G1448" s="13">
        <v>1.9873271889400922E-2</v>
      </c>
    </row>
    <row r="1449" spans="1:7">
      <c r="A1449" s="219" t="s">
        <v>3125</v>
      </c>
      <c r="B1449" s="219" t="s">
        <v>3126</v>
      </c>
      <c r="C1449" s="210" t="s">
        <v>27</v>
      </c>
      <c r="D1449" s="100"/>
      <c r="E1449" s="219">
        <v>3105</v>
      </c>
      <c r="F1449" s="219">
        <v>75</v>
      </c>
      <c r="G1449" s="13">
        <v>2.4154589371980676E-2</v>
      </c>
    </row>
    <row r="1450" spans="1:7">
      <c r="A1450" s="219" t="s">
        <v>3127</v>
      </c>
      <c r="B1450" s="219" t="s">
        <v>3128</v>
      </c>
      <c r="C1450" s="210" t="s">
        <v>27</v>
      </c>
      <c r="D1450" s="100"/>
      <c r="E1450" s="219">
        <v>5177</v>
      </c>
      <c r="F1450" s="219">
        <v>105</v>
      </c>
      <c r="G1450" s="13">
        <v>2.0282016611937414E-2</v>
      </c>
    </row>
    <row r="1451" spans="1:7">
      <c r="A1451" s="219" t="s">
        <v>3129</v>
      </c>
      <c r="B1451" s="219" t="s">
        <v>3130</v>
      </c>
      <c r="C1451" s="210" t="s">
        <v>27</v>
      </c>
      <c r="D1451" s="100"/>
      <c r="E1451" s="219">
        <v>696</v>
      </c>
      <c r="F1451" s="219">
        <v>14</v>
      </c>
      <c r="G1451" s="13">
        <v>2.0114942528735632E-2</v>
      </c>
    </row>
    <row r="1452" spans="1:7">
      <c r="A1452" s="219" t="s">
        <v>3131</v>
      </c>
      <c r="B1452" s="219" t="s">
        <v>3132</v>
      </c>
      <c r="C1452" s="210" t="s">
        <v>27</v>
      </c>
      <c r="D1452" s="100"/>
      <c r="E1452" s="12">
        <v>169331</v>
      </c>
      <c r="F1452" s="219">
        <v>5323</v>
      </c>
      <c r="G1452" s="13">
        <v>3.1435472536038879E-2</v>
      </c>
    </row>
    <row r="1453" spans="1:7">
      <c r="A1453" s="219" t="s">
        <v>3133</v>
      </c>
      <c r="B1453" s="219" t="s">
        <v>3134</v>
      </c>
      <c r="C1453" s="210" t="s">
        <v>256</v>
      </c>
      <c r="D1453" s="100"/>
      <c r="E1453" s="12">
        <v>31321</v>
      </c>
      <c r="F1453" s="219">
        <v>1395</v>
      </c>
      <c r="G1453" s="13">
        <v>4.4538807828613393E-2</v>
      </c>
    </row>
    <row r="1454" spans="1:7">
      <c r="A1454" s="219" t="s">
        <v>3135</v>
      </c>
      <c r="B1454" s="219" t="s">
        <v>3136</v>
      </c>
      <c r="C1454" s="210" t="s">
        <v>27</v>
      </c>
      <c r="D1454" s="100"/>
      <c r="E1454" s="219">
        <v>6006</v>
      </c>
      <c r="F1454" s="219">
        <v>197</v>
      </c>
      <c r="G1454" s="13">
        <v>3.28005328005328E-2</v>
      </c>
    </row>
    <row r="1455" spans="1:7">
      <c r="A1455" s="219" t="s">
        <v>3137</v>
      </c>
      <c r="B1455" s="219" t="s">
        <v>3138</v>
      </c>
      <c r="C1455" s="210" t="s">
        <v>256</v>
      </c>
      <c r="D1455" s="100"/>
      <c r="E1455" s="12">
        <v>25288</v>
      </c>
      <c r="F1455" s="219">
        <v>1197</v>
      </c>
      <c r="G1455" s="13">
        <v>4.7334704207529263E-2</v>
      </c>
    </row>
    <row r="1456" spans="1:7">
      <c r="A1456" s="219" t="s">
        <v>3139</v>
      </c>
      <c r="B1456" s="219" t="s">
        <v>3140</v>
      </c>
      <c r="C1456" s="210" t="s">
        <v>256</v>
      </c>
      <c r="D1456" s="100"/>
      <c r="E1456" s="12">
        <v>20715</v>
      </c>
      <c r="F1456" s="219">
        <v>984</v>
      </c>
      <c r="G1456" s="13">
        <v>4.7501810282404057E-2</v>
      </c>
    </row>
    <row r="1457" spans="1:7">
      <c r="A1457" s="219" t="s">
        <v>3141</v>
      </c>
      <c r="B1457" s="219" t="s">
        <v>3142</v>
      </c>
      <c r="C1457" s="210" t="s">
        <v>256</v>
      </c>
      <c r="D1457" s="100"/>
      <c r="E1457" s="219">
        <v>3221</v>
      </c>
      <c r="F1457" s="219">
        <v>126</v>
      </c>
      <c r="G1457" s="13">
        <v>3.9118286246507296E-2</v>
      </c>
    </row>
    <row r="1458" spans="1:7">
      <c r="A1458" s="219" t="s">
        <v>3143</v>
      </c>
      <c r="B1458" s="219" t="s">
        <v>3144</v>
      </c>
      <c r="C1458" s="210" t="s">
        <v>27</v>
      </c>
      <c r="D1458" s="100"/>
      <c r="E1458" s="12">
        <v>77098</v>
      </c>
      <c r="F1458" s="219">
        <v>1922</v>
      </c>
      <c r="G1458" s="13">
        <v>2.4929310747360503E-2</v>
      </c>
    </row>
    <row r="1459" spans="1:7">
      <c r="A1459" s="219" t="s">
        <v>3145</v>
      </c>
      <c r="B1459" s="219" t="s">
        <v>3146</v>
      </c>
      <c r="C1459" s="210" t="s">
        <v>27</v>
      </c>
      <c r="D1459" s="100"/>
      <c r="E1459" s="12">
        <v>69832</v>
      </c>
      <c r="F1459" s="219">
        <v>1746</v>
      </c>
      <c r="G1459" s="13">
        <v>2.5002864016496734E-2</v>
      </c>
    </row>
    <row r="1460" spans="1:7">
      <c r="A1460" s="219" t="s">
        <v>3147</v>
      </c>
      <c r="B1460" s="219" t="s">
        <v>3148</v>
      </c>
      <c r="C1460" s="210" t="s">
        <v>27</v>
      </c>
      <c r="D1460" s="100"/>
      <c r="E1460" s="219">
        <v>3514</v>
      </c>
      <c r="F1460" s="219">
        <v>87</v>
      </c>
      <c r="G1460" s="13">
        <v>2.4758110415480934E-2</v>
      </c>
    </row>
    <row r="1461" spans="1:7">
      <c r="A1461" s="219" t="s">
        <v>3149</v>
      </c>
      <c r="B1461" s="219" t="s">
        <v>3150</v>
      </c>
      <c r="C1461" s="210" t="s">
        <v>27</v>
      </c>
      <c r="D1461" s="100"/>
      <c r="E1461" s="12">
        <v>14133</v>
      </c>
      <c r="F1461" s="219">
        <v>385</v>
      </c>
      <c r="G1461" s="13">
        <v>2.7241208519068846E-2</v>
      </c>
    </row>
    <row r="1462" spans="1:7">
      <c r="A1462" s="219" t="s">
        <v>3151</v>
      </c>
      <c r="B1462" s="219" t="s">
        <v>3152</v>
      </c>
      <c r="C1462" s="210" t="s">
        <v>27</v>
      </c>
      <c r="D1462" s="100"/>
      <c r="E1462" s="12">
        <v>12332</v>
      </c>
      <c r="F1462" s="219">
        <v>350</v>
      </c>
      <c r="G1462" s="13">
        <v>2.8381446642880313E-2</v>
      </c>
    </row>
    <row r="1463" spans="1:7">
      <c r="A1463" s="219" t="s">
        <v>3153</v>
      </c>
      <c r="B1463" s="219" t="s">
        <v>3154</v>
      </c>
      <c r="C1463" s="210" t="s">
        <v>245</v>
      </c>
      <c r="D1463" s="100"/>
      <c r="E1463" s="219">
        <v>1021</v>
      </c>
      <c r="F1463" s="219">
        <v>14</v>
      </c>
      <c r="G1463" s="13">
        <v>1.3712047012732615E-2</v>
      </c>
    </row>
    <row r="1464" spans="1:7">
      <c r="A1464" s="219" t="s">
        <v>3155</v>
      </c>
      <c r="B1464" s="219" t="s">
        <v>3156</v>
      </c>
      <c r="C1464" s="210" t="s">
        <v>27</v>
      </c>
      <c r="D1464" s="100"/>
      <c r="E1464" s="219">
        <v>780</v>
      </c>
      <c r="F1464" s="219">
        <v>21</v>
      </c>
      <c r="G1464" s="13">
        <v>2.6923076923076925E-2</v>
      </c>
    </row>
    <row r="1465" spans="1:7">
      <c r="A1465" s="219" t="s">
        <v>3157</v>
      </c>
      <c r="B1465" s="219" t="s">
        <v>3158</v>
      </c>
      <c r="C1465" s="210" t="s">
        <v>256</v>
      </c>
      <c r="D1465" s="100"/>
      <c r="E1465" s="12">
        <v>46763</v>
      </c>
      <c r="F1465" s="219">
        <v>1620</v>
      </c>
      <c r="G1465" s="13">
        <v>3.4642773132604839E-2</v>
      </c>
    </row>
    <row r="1466" spans="1:7">
      <c r="A1466" s="219" t="s">
        <v>3159</v>
      </c>
      <c r="B1466" s="219" t="s">
        <v>3160</v>
      </c>
      <c r="C1466" s="210" t="s">
        <v>27</v>
      </c>
      <c r="D1466" s="100"/>
      <c r="E1466" s="219">
        <v>1390</v>
      </c>
      <c r="F1466" s="219">
        <v>30</v>
      </c>
      <c r="G1466" s="13">
        <v>2.1582733812949641E-2</v>
      </c>
    </row>
    <row r="1467" spans="1:7">
      <c r="A1467" s="219" t="s">
        <v>3161</v>
      </c>
      <c r="B1467" s="219" t="s">
        <v>3162</v>
      </c>
      <c r="C1467" s="210" t="s">
        <v>27</v>
      </c>
      <c r="D1467" s="100"/>
      <c r="E1467" s="219">
        <v>486</v>
      </c>
      <c r="F1467" s="219">
        <v>14</v>
      </c>
      <c r="G1467" s="13">
        <v>2.8806584362139918E-2</v>
      </c>
    </row>
    <row r="1468" spans="1:7">
      <c r="A1468" s="219" t="s">
        <v>3163</v>
      </c>
      <c r="B1468" s="219" t="s">
        <v>3164</v>
      </c>
      <c r="C1468" s="210" t="s">
        <v>27</v>
      </c>
      <c r="D1468" s="100"/>
      <c r="E1468" s="219">
        <v>258</v>
      </c>
      <c r="F1468" s="219">
        <v>8</v>
      </c>
      <c r="G1468" s="13">
        <v>3.1007751937984496E-2</v>
      </c>
    </row>
    <row r="1469" spans="1:7">
      <c r="A1469" s="219" t="s">
        <v>3165</v>
      </c>
      <c r="B1469" s="219" t="s">
        <v>3166</v>
      </c>
      <c r="C1469" s="210" t="s">
        <v>245</v>
      </c>
      <c r="D1469" s="100"/>
      <c r="E1469" s="219">
        <v>559</v>
      </c>
      <c r="F1469" s="219">
        <v>6</v>
      </c>
      <c r="G1469" s="13">
        <v>1.0733452593917709E-2</v>
      </c>
    </row>
    <row r="1470" spans="1:7">
      <c r="A1470" s="219" t="s">
        <v>3167</v>
      </c>
      <c r="B1470" s="219" t="s">
        <v>3168</v>
      </c>
      <c r="C1470" s="210" t="s">
        <v>256</v>
      </c>
      <c r="D1470" s="100"/>
      <c r="E1470" s="12">
        <v>45180</v>
      </c>
      <c r="F1470" s="219">
        <v>1587</v>
      </c>
      <c r="G1470" s="13">
        <v>3.5126162018592297E-2</v>
      </c>
    </row>
    <row r="1471" spans="1:7">
      <c r="A1471" s="219" t="s">
        <v>3169</v>
      </c>
      <c r="B1471" s="219" t="s">
        <v>3170</v>
      </c>
      <c r="C1471" s="210" t="s">
        <v>256</v>
      </c>
      <c r="D1471" s="100"/>
      <c r="E1471" s="219">
        <v>1475</v>
      </c>
      <c r="F1471" s="219">
        <v>57</v>
      </c>
      <c r="G1471" s="13">
        <v>3.8644067796610171E-2</v>
      </c>
    </row>
    <row r="1472" spans="1:7">
      <c r="A1472" s="219" t="s">
        <v>3171</v>
      </c>
      <c r="B1472" s="219" t="s">
        <v>3172</v>
      </c>
      <c r="C1472" s="210" t="s">
        <v>256</v>
      </c>
      <c r="D1472" s="100"/>
      <c r="E1472" s="12">
        <v>16935</v>
      </c>
      <c r="F1472" s="219">
        <v>649</v>
      </c>
      <c r="G1472" s="13">
        <v>3.8322999704753467E-2</v>
      </c>
    </row>
    <row r="1473" spans="1:7">
      <c r="A1473" s="219" t="s">
        <v>3173</v>
      </c>
      <c r="B1473" s="219" t="s">
        <v>3174</v>
      </c>
      <c r="C1473" s="210" t="s">
        <v>245</v>
      </c>
      <c r="D1473" s="100"/>
      <c r="E1473" s="219">
        <v>601</v>
      </c>
      <c r="F1473" s="219">
        <v>7</v>
      </c>
      <c r="G1473" s="13">
        <v>1.1647254575707155E-2</v>
      </c>
    </row>
    <row r="1474" spans="1:7">
      <c r="A1474" s="219" t="s">
        <v>3175</v>
      </c>
      <c r="B1474" s="219" t="s">
        <v>3176</v>
      </c>
      <c r="C1474" s="210" t="s">
        <v>256</v>
      </c>
      <c r="D1474" s="100"/>
      <c r="E1474" s="219">
        <v>1673</v>
      </c>
      <c r="F1474" s="219">
        <v>62</v>
      </c>
      <c r="G1474" s="13">
        <v>3.7059175134488941E-2</v>
      </c>
    </row>
    <row r="1475" spans="1:7">
      <c r="A1475" s="219" t="s">
        <v>3177</v>
      </c>
      <c r="B1475" s="219" t="s">
        <v>3178</v>
      </c>
      <c r="C1475" s="210" t="s">
        <v>27</v>
      </c>
      <c r="D1475" s="100"/>
      <c r="E1475" s="12">
        <v>23681</v>
      </c>
      <c r="F1475" s="219">
        <v>776</v>
      </c>
      <c r="G1475" s="13">
        <v>3.276888644905198E-2</v>
      </c>
    </row>
    <row r="1476" spans="1:7">
      <c r="A1476" s="219" t="s">
        <v>3179</v>
      </c>
      <c r="B1476" s="219" t="s">
        <v>3180</v>
      </c>
      <c r="C1476" s="210" t="s">
        <v>256</v>
      </c>
      <c r="D1476" s="100"/>
      <c r="E1476" s="12">
        <v>32054</v>
      </c>
      <c r="F1476" s="219">
        <v>1296</v>
      </c>
      <c r="G1476" s="13">
        <v>4.0431771385786484E-2</v>
      </c>
    </row>
    <row r="1477" spans="1:7">
      <c r="A1477" s="219" t="s">
        <v>3181</v>
      </c>
      <c r="B1477" s="219" t="s">
        <v>3182</v>
      </c>
      <c r="C1477" s="210" t="s">
        <v>256</v>
      </c>
      <c r="D1477" s="100"/>
      <c r="E1477" s="12">
        <v>14781</v>
      </c>
      <c r="F1477" s="219">
        <v>524</v>
      </c>
      <c r="G1477" s="13">
        <v>3.545091671740748E-2</v>
      </c>
    </row>
    <row r="1478" spans="1:7">
      <c r="A1478" s="219" t="s">
        <v>3183</v>
      </c>
      <c r="B1478" s="219" t="s">
        <v>3184</v>
      </c>
      <c r="C1478" s="210" t="s">
        <v>256</v>
      </c>
      <c r="D1478" s="100"/>
      <c r="E1478" s="12">
        <v>12617</v>
      </c>
      <c r="F1478" s="219">
        <v>449</v>
      </c>
      <c r="G1478" s="13">
        <v>3.5586906554648488E-2</v>
      </c>
    </row>
    <row r="1479" spans="1:7">
      <c r="A1479" s="219" t="s">
        <v>3185</v>
      </c>
      <c r="B1479" s="219" t="s">
        <v>3186</v>
      </c>
      <c r="C1479" s="210" t="s">
        <v>256</v>
      </c>
      <c r="D1479" s="100"/>
      <c r="E1479" s="219">
        <v>2140</v>
      </c>
      <c r="F1479" s="219">
        <v>75</v>
      </c>
      <c r="G1479" s="13">
        <v>3.5046728971962614E-2</v>
      </c>
    </row>
    <row r="1480" spans="1:7">
      <c r="A1480" s="219" t="s">
        <v>3187</v>
      </c>
      <c r="B1480" s="219" t="s">
        <v>3188</v>
      </c>
      <c r="C1480" s="210" t="s">
        <v>256</v>
      </c>
      <c r="D1480" s="100"/>
      <c r="E1480" s="12">
        <v>2165</v>
      </c>
      <c r="F1480" s="219">
        <v>79</v>
      </c>
      <c r="G1480" s="13">
        <v>3.648960739030023E-2</v>
      </c>
    </row>
    <row r="1481" spans="1:7">
      <c r="A1481" s="219" t="s">
        <v>3189</v>
      </c>
      <c r="B1481" s="219" t="s">
        <v>3190</v>
      </c>
      <c r="C1481" s="210" t="s">
        <v>256</v>
      </c>
      <c r="D1481" s="100"/>
      <c r="E1481" s="219">
        <v>704</v>
      </c>
      <c r="F1481" s="219">
        <v>24</v>
      </c>
      <c r="G1481" s="13">
        <v>3.4090909090909088E-2</v>
      </c>
    </row>
    <row r="1482" spans="1:7">
      <c r="A1482" s="219" t="s">
        <v>3191</v>
      </c>
      <c r="B1482" s="219" t="s">
        <v>3192</v>
      </c>
      <c r="C1482" s="210" t="s">
        <v>266</v>
      </c>
      <c r="D1482" s="100"/>
      <c r="E1482" s="219">
        <v>24</v>
      </c>
      <c r="F1482" s="219">
        <v>0</v>
      </c>
      <c r="G1482" s="13">
        <v>0</v>
      </c>
    </row>
    <row r="1483" spans="1:7">
      <c r="A1483" s="219" t="s">
        <v>3193</v>
      </c>
      <c r="B1483" s="219" t="s">
        <v>3194</v>
      </c>
      <c r="C1483" s="210" t="s">
        <v>256</v>
      </c>
      <c r="D1483" s="100"/>
      <c r="E1483" s="219">
        <v>1425</v>
      </c>
      <c r="F1483" s="219">
        <v>54</v>
      </c>
      <c r="G1483" s="13">
        <v>3.7894736842105266E-2</v>
      </c>
    </row>
    <row r="1484" spans="1:7">
      <c r="A1484" s="219" t="s">
        <v>3195</v>
      </c>
      <c r="B1484" s="219" t="s">
        <v>3196</v>
      </c>
      <c r="C1484" s="210" t="s">
        <v>283</v>
      </c>
      <c r="D1484" s="100"/>
      <c r="E1484" s="219">
        <v>52</v>
      </c>
      <c r="F1484" s="219">
        <v>0</v>
      </c>
      <c r="G1484" s="13">
        <v>0</v>
      </c>
    </row>
    <row r="1485" spans="1:7">
      <c r="A1485" s="219" t="s">
        <v>3197</v>
      </c>
      <c r="B1485" s="219" t="s">
        <v>3198</v>
      </c>
      <c r="C1485" s="210" t="s">
        <v>256</v>
      </c>
      <c r="D1485" s="100"/>
      <c r="E1485" s="219">
        <v>149</v>
      </c>
      <c r="F1485" s="219">
        <v>7</v>
      </c>
      <c r="G1485" s="13">
        <v>4.6979865771812082E-2</v>
      </c>
    </row>
    <row r="1486" spans="1:7">
      <c r="A1486" s="219" t="s">
        <v>3199</v>
      </c>
      <c r="B1486" s="219" t="s">
        <v>3200</v>
      </c>
      <c r="C1486" s="210" t="s">
        <v>256</v>
      </c>
      <c r="D1486" s="100"/>
      <c r="E1486" s="219">
        <v>1179</v>
      </c>
      <c r="F1486" s="219">
        <v>43</v>
      </c>
      <c r="G1486" s="13">
        <v>3.64715860899067E-2</v>
      </c>
    </row>
    <row r="1487" spans="1:7">
      <c r="A1487" s="219" t="s">
        <v>3201</v>
      </c>
      <c r="B1487" s="219" t="s">
        <v>3202</v>
      </c>
      <c r="C1487" s="210" t="s">
        <v>256</v>
      </c>
      <c r="D1487" s="100"/>
      <c r="E1487" s="12">
        <v>14618</v>
      </c>
      <c r="F1487" s="219">
        <v>680</v>
      </c>
      <c r="G1487" s="13">
        <v>4.6517991517307428E-2</v>
      </c>
    </row>
    <row r="1488" spans="1:7">
      <c r="A1488" s="219" t="s">
        <v>3203</v>
      </c>
      <c r="B1488" s="219" t="s">
        <v>3204</v>
      </c>
      <c r="C1488" s="210" t="s">
        <v>256</v>
      </c>
      <c r="D1488" s="100"/>
      <c r="E1488" s="12">
        <v>10490</v>
      </c>
      <c r="F1488" s="219">
        <v>554</v>
      </c>
      <c r="G1488" s="13">
        <v>5.2812202097235465E-2</v>
      </c>
    </row>
    <row r="1489" spans="1:7">
      <c r="A1489" s="219" t="s">
        <v>3205</v>
      </c>
      <c r="B1489" s="219" t="s">
        <v>3206</v>
      </c>
      <c r="C1489" s="210" t="s">
        <v>27</v>
      </c>
      <c r="D1489" s="100"/>
      <c r="E1489" s="219">
        <v>1243</v>
      </c>
      <c r="F1489" s="219">
        <v>38</v>
      </c>
      <c r="G1489" s="13">
        <v>3.0571198712791632E-2</v>
      </c>
    </row>
    <row r="1490" spans="1:7">
      <c r="A1490" s="219" t="s">
        <v>3207</v>
      </c>
      <c r="B1490" s="219" t="s">
        <v>3208</v>
      </c>
      <c r="C1490" s="210" t="s">
        <v>27</v>
      </c>
      <c r="D1490" s="100"/>
      <c r="E1490" s="219">
        <v>2856</v>
      </c>
      <c r="F1490" s="219">
        <v>88</v>
      </c>
      <c r="G1490" s="13">
        <v>3.081232492997199E-2</v>
      </c>
    </row>
    <row r="1491" spans="1:7">
      <c r="A1491" s="219" t="s">
        <v>3209</v>
      </c>
      <c r="B1491" s="219" t="s">
        <v>3210</v>
      </c>
      <c r="C1491" s="210" t="s">
        <v>27</v>
      </c>
      <c r="D1491" s="100"/>
      <c r="E1491" s="219">
        <v>430</v>
      </c>
      <c r="F1491" s="219">
        <v>12</v>
      </c>
      <c r="G1491" s="13">
        <v>2.7906976744186046E-2</v>
      </c>
    </row>
    <row r="1492" spans="1:7">
      <c r="A1492" s="219" t="s">
        <v>3211</v>
      </c>
      <c r="B1492" s="219" t="s">
        <v>3212</v>
      </c>
      <c r="C1492" s="210" t="s">
        <v>1792</v>
      </c>
      <c r="D1492" s="100"/>
      <c r="E1492" s="219">
        <v>8977</v>
      </c>
      <c r="F1492" s="219">
        <v>11</v>
      </c>
      <c r="G1492" s="13">
        <v>1.2253536816308344E-3</v>
      </c>
    </row>
    <row r="1493" spans="1:7">
      <c r="A1493" s="219" t="s">
        <v>3213</v>
      </c>
      <c r="B1493" s="219" t="s">
        <v>3214</v>
      </c>
      <c r="C1493" s="210" t="s">
        <v>1792</v>
      </c>
      <c r="D1493" s="100"/>
      <c r="E1493" s="219">
        <v>8977</v>
      </c>
      <c r="F1493" s="219">
        <v>11</v>
      </c>
      <c r="G1493" s="13">
        <v>1.2253536816308344E-3</v>
      </c>
    </row>
    <row r="1494" spans="1:7">
      <c r="A1494" s="219" t="s">
        <v>3215</v>
      </c>
      <c r="B1494" s="219" t="s">
        <v>3216</v>
      </c>
      <c r="C1494" s="210" t="s">
        <v>1792</v>
      </c>
      <c r="D1494" s="100"/>
      <c r="E1494" s="219">
        <v>4673</v>
      </c>
      <c r="F1494" s="219">
        <v>1</v>
      </c>
      <c r="G1494" s="13">
        <v>2.1399529210357372E-4</v>
      </c>
    </row>
    <row r="1495" spans="1:7">
      <c r="A1495" s="219" t="s">
        <v>3217</v>
      </c>
      <c r="B1495" s="219" t="s">
        <v>3218</v>
      </c>
      <c r="C1495" s="210" t="s">
        <v>1792</v>
      </c>
      <c r="D1495" s="100"/>
      <c r="E1495" s="219">
        <v>4327</v>
      </c>
      <c r="F1495" s="219">
        <v>1</v>
      </c>
      <c r="G1495" s="13">
        <v>2.3110700254217703E-4</v>
      </c>
    </row>
    <row r="1496" spans="1:7">
      <c r="A1496" s="219" t="s">
        <v>3219</v>
      </c>
      <c r="B1496" s="219" t="s">
        <v>3220</v>
      </c>
      <c r="C1496" s="210" t="s">
        <v>283</v>
      </c>
      <c r="D1496" s="100"/>
      <c r="E1496" s="219">
        <v>253</v>
      </c>
      <c r="F1496" s="219">
        <v>0</v>
      </c>
      <c r="G1496" s="13">
        <v>0</v>
      </c>
    </row>
    <row r="1497" spans="1:7">
      <c r="A1497" s="219" t="s">
        <v>3221</v>
      </c>
      <c r="B1497" s="219" t="s">
        <v>3222</v>
      </c>
      <c r="C1497" s="210" t="s">
        <v>283</v>
      </c>
      <c r="D1497" s="100"/>
      <c r="E1497" s="219">
        <v>30</v>
      </c>
      <c r="F1497" s="219">
        <v>0</v>
      </c>
      <c r="G1497" s="13">
        <v>0</v>
      </c>
    </row>
    <row r="1498" spans="1:7">
      <c r="A1498" s="219" t="s">
        <v>3223</v>
      </c>
      <c r="B1498" s="219" t="s">
        <v>3224</v>
      </c>
      <c r="C1498" s="210" t="s">
        <v>283</v>
      </c>
      <c r="D1498" s="100"/>
      <c r="E1498" s="219">
        <v>3356</v>
      </c>
      <c r="F1498" s="219">
        <v>0</v>
      </c>
      <c r="G1498" s="13">
        <v>0</v>
      </c>
    </row>
    <row r="1499" spans="1:7">
      <c r="A1499" s="219" t="s">
        <v>3225</v>
      </c>
      <c r="B1499" s="219" t="s">
        <v>3226</v>
      </c>
      <c r="C1499" s="210" t="s">
        <v>283</v>
      </c>
      <c r="D1499" s="100"/>
      <c r="E1499" s="219">
        <v>230</v>
      </c>
      <c r="F1499" s="219">
        <v>0</v>
      </c>
      <c r="G1499" s="13">
        <v>0</v>
      </c>
    </row>
    <row r="1500" spans="1:7">
      <c r="A1500" s="219" t="s">
        <v>3227</v>
      </c>
      <c r="B1500" s="219" t="s">
        <v>3228</v>
      </c>
      <c r="C1500" s="210" t="s">
        <v>283</v>
      </c>
      <c r="D1500" s="100"/>
      <c r="E1500" s="219">
        <v>252</v>
      </c>
      <c r="F1500" s="219">
        <v>0</v>
      </c>
      <c r="G1500" s="13">
        <v>0</v>
      </c>
    </row>
    <row r="1501" spans="1:7">
      <c r="A1501" s="219" t="s">
        <v>3229</v>
      </c>
      <c r="B1501" s="219" t="s">
        <v>3230</v>
      </c>
      <c r="C1501" s="210" t="s">
        <v>283</v>
      </c>
      <c r="D1501" s="100"/>
      <c r="E1501" s="219">
        <v>346</v>
      </c>
      <c r="F1501" s="219">
        <v>0</v>
      </c>
      <c r="G1501" s="13">
        <v>0</v>
      </c>
    </row>
    <row r="1502" spans="1:7">
      <c r="A1502" s="219" t="s">
        <v>3231</v>
      </c>
      <c r="B1502" s="219" t="s">
        <v>3232</v>
      </c>
      <c r="C1502" s="210" t="s">
        <v>245</v>
      </c>
      <c r="D1502" s="100"/>
      <c r="E1502" s="219">
        <v>2607</v>
      </c>
      <c r="F1502" s="219">
        <v>10</v>
      </c>
      <c r="G1502" s="13">
        <v>3.8358266206367474E-3</v>
      </c>
    </row>
    <row r="1503" spans="1:7">
      <c r="A1503" s="219" t="s">
        <v>3233</v>
      </c>
      <c r="B1503" s="219" t="s">
        <v>3234</v>
      </c>
      <c r="C1503" s="210" t="s">
        <v>1792</v>
      </c>
      <c r="D1503" s="100"/>
      <c r="E1503" s="219">
        <v>1541</v>
      </c>
      <c r="F1503" s="219">
        <v>1</v>
      </c>
      <c r="G1503" s="13">
        <v>6.4892926670992858E-4</v>
      </c>
    </row>
    <row r="1504" spans="1:7">
      <c r="A1504" s="219" t="s">
        <v>3235</v>
      </c>
      <c r="B1504" s="219" t="s">
        <v>3236</v>
      </c>
      <c r="C1504" s="210" t="s">
        <v>283</v>
      </c>
      <c r="D1504" s="100"/>
      <c r="E1504" s="219">
        <v>495</v>
      </c>
      <c r="F1504" s="219">
        <v>0</v>
      </c>
      <c r="G1504" s="13">
        <v>0</v>
      </c>
    </row>
    <row r="1505" spans="1:7">
      <c r="A1505" s="219" t="s">
        <v>3237</v>
      </c>
      <c r="B1505" s="219" t="s">
        <v>3238</v>
      </c>
      <c r="C1505" s="210" t="s">
        <v>245</v>
      </c>
      <c r="D1505" s="100"/>
      <c r="E1505" s="219">
        <v>218</v>
      </c>
      <c r="F1505" s="219">
        <v>1</v>
      </c>
      <c r="G1505" s="13">
        <v>4.5871559633027525E-3</v>
      </c>
    </row>
    <row r="1506" spans="1:7">
      <c r="A1506" s="219" t="s">
        <v>3239</v>
      </c>
      <c r="B1506" s="219" t="s">
        <v>3240</v>
      </c>
      <c r="C1506" s="210" t="s">
        <v>283</v>
      </c>
      <c r="D1506" s="100"/>
      <c r="E1506" s="219">
        <v>281</v>
      </c>
      <c r="F1506" s="219">
        <v>0</v>
      </c>
      <c r="G1506" s="13">
        <v>0</v>
      </c>
    </row>
    <row r="1507" spans="1:7">
      <c r="A1507" s="219" t="s">
        <v>3241</v>
      </c>
      <c r="B1507" s="219" t="s">
        <v>3242</v>
      </c>
      <c r="C1507" s="210" t="s">
        <v>283</v>
      </c>
      <c r="D1507" s="100"/>
      <c r="E1507" s="219">
        <v>163</v>
      </c>
      <c r="F1507" s="219">
        <v>0</v>
      </c>
      <c r="G1507" s="13">
        <v>0</v>
      </c>
    </row>
    <row r="1508" spans="1:7">
      <c r="A1508" s="219" t="s">
        <v>3243</v>
      </c>
      <c r="B1508" s="219" t="s">
        <v>3244</v>
      </c>
      <c r="C1508" s="210" t="s">
        <v>283</v>
      </c>
      <c r="D1508" s="100"/>
      <c r="E1508" s="219">
        <v>148</v>
      </c>
      <c r="F1508" s="219">
        <v>0</v>
      </c>
      <c r="G1508" s="13">
        <v>0</v>
      </c>
    </row>
    <row r="1509" spans="1:7">
      <c r="A1509" s="219" t="s">
        <v>3245</v>
      </c>
      <c r="B1509" s="219" t="s">
        <v>3246</v>
      </c>
      <c r="C1509" s="210" t="s">
        <v>245</v>
      </c>
      <c r="D1509" s="100"/>
      <c r="E1509" s="219">
        <v>1066</v>
      </c>
      <c r="F1509" s="219">
        <v>9</v>
      </c>
      <c r="G1509" s="13">
        <v>8.4427767354596627E-3</v>
      </c>
    </row>
    <row r="1510" spans="1:7">
      <c r="A1510" s="219" t="s">
        <v>3247</v>
      </c>
      <c r="B1510" s="219" t="s">
        <v>3248</v>
      </c>
      <c r="C1510" s="210" t="s">
        <v>283</v>
      </c>
      <c r="D1510" s="100"/>
      <c r="E1510" s="219">
        <v>95</v>
      </c>
      <c r="F1510" s="219">
        <v>0</v>
      </c>
      <c r="G1510" s="13">
        <v>0</v>
      </c>
    </row>
    <row r="1511" spans="1:7">
      <c r="A1511" s="219" t="s">
        <v>3249</v>
      </c>
      <c r="B1511" s="219" t="s">
        <v>3250</v>
      </c>
      <c r="C1511" s="210" t="s">
        <v>245</v>
      </c>
      <c r="D1511" s="100"/>
      <c r="E1511" s="219">
        <v>519</v>
      </c>
      <c r="F1511" s="219">
        <v>6</v>
      </c>
      <c r="G1511" s="13">
        <v>1.1560693641618497E-2</v>
      </c>
    </row>
    <row r="1512" spans="1:7">
      <c r="A1512" s="219" t="s">
        <v>3251</v>
      </c>
      <c r="B1512" s="219" t="s">
        <v>3252</v>
      </c>
      <c r="C1512" s="210" t="s">
        <v>245</v>
      </c>
      <c r="D1512" s="100"/>
      <c r="E1512" s="219">
        <v>153</v>
      </c>
      <c r="F1512" s="219">
        <v>1</v>
      </c>
      <c r="G1512" s="13">
        <v>6.5359477124183009E-3</v>
      </c>
    </row>
    <row r="1513" spans="1:7">
      <c r="A1513" s="219" t="s">
        <v>3253</v>
      </c>
      <c r="B1513" s="219" t="s">
        <v>3254</v>
      </c>
      <c r="C1513" s="210" t="s">
        <v>266</v>
      </c>
      <c r="D1513" s="100"/>
      <c r="E1513" s="219">
        <v>10</v>
      </c>
      <c r="F1513" s="219">
        <v>0</v>
      </c>
      <c r="G1513" s="13">
        <v>0</v>
      </c>
    </row>
    <row r="1514" spans="1:7">
      <c r="A1514" s="219" t="s">
        <v>3255</v>
      </c>
      <c r="B1514" s="219" t="s">
        <v>3256</v>
      </c>
      <c r="C1514" s="210" t="s">
        <v>245</v>
      </c>
      <c r="D1514" s="100"/>
      <c r="E1514" s="219">
        <v>228</v>
      </c>
      <c r="F1514" s="219">
        <v>2</v>
      </c>
      <c r="G1514" s="13">
        <v>8.771929824561403E-3</v>
      </c>
    </row>
    <row r="1515" spans="1:7">
      <c r="A1515" s="219" t="s">
        <v>3257</v>
      </c>
      <c r="B1515" s="219" t="s">
        <v>3258</v>
      </c>
      <c r="C1515" s="210" t="s">
        <v>283</v>
      </c>
      <c r="D1515" s="100"/>
      <c r="E1515" s="219">
        <v>388</v>
      </c>
      <c r="F1515" s="219">
        <v>0</v>
      </c>
      <c r="G1515" s="13">
        <v>0</v>
      </c>
    </row>
    <row r="1516" spans="1:7">
      <c r="A1516" s="219" t="s">
        <v>3259</v>
      </c>
      <c r="B1516" s="219" t="s">
        <v>3260</v>
      </c>
      <c r="C1516" s="210" t="s">
        <v>266</v>
      </c>
      <c r="D1516" s="100"/>
      <c r="E1516" s="219">
        <v>28</v>
      </c>
      <c r="F1516" s="219">
        <v>0</v>
      </c>
      <c r="G1516" s="13">
        <v>0</v>
      </c>
    </row>
    <row r="1517" spans="1:7">
      <c r="A1517" s="219" t="s">
        <v>3261</v>
      </c>
      <c r="B1517" s="219" t="s">
        <v>3262</v>
      </c>
      <c r="C1517" s="210" t="s">
        <v>283</v>
      </c>
      <c r="D1517" s="100"/>
      <c r="E1517" s="219">
        <v>360</v>
      </c>
      <c r="F1517" s="219">
        <v>0</v>
      </c>
      <c r="G1517" s="13">
        <v>0</v>
      </c>
    </row>
    <row r="1518" spans="1:7">
      <c r="A1518" s="219" t="s">
        <v>3263</v>
      </c>
      <c r="B1518" s="219" t="s">
        <v>3264</v>
      </c>
      <c r="C1518" s="210" t="s">
        <v>283</v>
      </c>
      <c r="D1518" s="100"/>
      <c r="E1518" s="219">
        <v>1073</v>
      </c>
      <c r="F1518" s="219">
        <v>0</v>
      </c>
      <c r="G1518" s="13">
        <v>0</v>
      </c>
    </row>
    <row r="1519" spans="1:7">
      <c r="A1519" s="219" t="s">
        <v>3265</v>
      </c>
      <c r="B1519" s="219" t="s">
        <v>3266</v>
      </c>
      <c r="C1519" s="210" t="s">
        <v>266</v>
      </c>
      <c r="D1519" s="100"/>
      <c r="E1519" s="219">
        <v>5</v>
      </c>
      <c r="F1519" s="219">
        <v>0</v>
      </c>
      <c r="G1519" s="13">
        <v>0</v>
      </c>
    </row>
    <row r="1520" spans="1:7">
      <c r="A1520" s="219" t="s">
        <v>3267</v>
      </c>
      <c r="B1520" s="219" t="s">
        <v>3268</v>
      </c>
      <c r="C1520" s="210" t="s">
        <v>283</v>
      </c>
      <c r="D1520" s="100"/>
      <c r="E1520" s="219">
        <v>61</v>
      </c>
      <c r="F1520" s="219">
        <v>0</v>
      </c>
      <c r="G1520" s="13">
        <v>0</v>
      </c>
    </row>
    <row r="1521" spans="1:7">
      <c r="A1521" s="219" t="s">
        <v>3269</v>
      </c>
      <c r="B1521" s="219" t="s">
        <v>3270</v>
      </c>
      <c r="C1521" s="210" t="s">
        <v>266</v>
      </c>
      <c r="D1521" s="100"/>
      <c r="E1521" s="219">
        <v>9</v>
      </c>
      <c r="F1521" s="219">
        <v>0</v>
      </c>
      <c r="G1521" s="13">
        <v>0</v>
      </c>
    </row>
    <row r="1522" spans="1:7">
      <c r="A1522" s="219" t="s">
        <v>3271</v>
      </c>
      <c r="B1522" s="219" t="s">
        <v>3272</v>
      </c>
      <c r="C1522" s="210" t="s">
        <v>283</v>
      </c>
      <c r="D1522" s="100"/>
      <c r="E1522" s="219">
        <v>564</v>
      </c>
      <c r="F1522" s="219">
        <v>0</v>
      </c>
      <c r="G1522" s="13">
        <v>0</v>
      </c>
    </row>
    <row r="1523" spans="1:7">
      <c r="A1523" s="219" t="s">
        <v>3273</v>
      </c>
      <c r="B1523" s="219" t="s">
        <v>3274</v>
      </c>
      <c r="C1523" s="210" t="s">
        <v>283</v>
      </c>
      <c r="D1523" s="100"/>
      <c r="E1523" s="219">
        <v>350</v>
      </c>
      <c r="F1523" s="219">
        <v>0</v>
      </c>
      <c r="G1523" s="13">
        <v>0</v>
      </c>
    </row>
    <row r="1524" spans="1:7">
      <c r="A1524" s="219" t="s">
        <v>3275</v>
      </c>
      <c r="B1524" s="219" t="s">
        <v>3276</v>
      </c>
      <c r="C1524" s="210" t="s">
        <v>283</v>
      </c>
      <c r="D1524" s="100"/>
      <c r="E1524" s="219">
        <v>46</v>
      </c>
      <c r="F1524" s="219">
        <v>0</v>
      </c>
      <c r="G1524" s="13">
        <v>0</v>
      </c>
    </row>
    <row r="1525" spans="1:7">
      <c r="A1525" s="219" t="s">
        <v>3277</v>
      </c>
      <c r="B1525" s="219" t="s">
        <v>3278</v>
      </c>
      <c r="C1525" s="210" t="s">
        <v>283</v>
      </c>
      <c r="D1525" s="100"/>
      <c r="E1525" s="219">
        <v>225</v>
      </c>
      <c r="F1525" s="219">
        <v>0</v>
      </c>
      <c r="G1525" s="13">
        <v>0</v>
      </c>
    </row>
    <row r="1526" spans="1:7">
      <c r="A1526" s="219" t="s">
        <v>3279</v>
      </c>
      <c r="B1526" s="219" t="s">
        <v>3280</v>
      </c>
      <c r="C1526" s="210" t="s">
        <v>27</v>
      </c>
      <c r="D1526" s="100"/>
      <c r="E1526" s="12">
        <v>68069</v>
      </c>
      <c r="F1526" s="219">
        <v>1288</v>
      </c>
      <c r="G1526" s="13">
        <v>1.892197623000191E-2</v>
      </c>
    </row>
    <row r="1527" spans="1:7">
      <c r="A1527" s="219" t="s">
        <v>3281</v>
      </c>
      <c r="B1527" s="219" t="s">
        <v>3282</v>
      </c>
      <c r="C1527" s="210" t="s">
        <v>27</v>
      </c>
      <c r="D1527" s="100"/>
      <c r="E1527" s="12">
        <v>68069</v>
      </c>
      <c r="F1527" s="219">
        <v>1288</v>
      </c>
      <c r="G1527" s="13">
        <v>1.892197623000191E-2</v>
      </c>
    </row>
    <row r="1528" spans="1:7">
      <c r="A1528" s="219" t="s">
        <v>3283</v>
      </c>
      <c r="B1528" s="219" t="s">
        <v>3284</v>
      </c>
      <c r="C1528" s="210" t="s">
        <v>245</v>
      </c>
      <c r="D1528" s="100"/>
      <c r="E1528" s="12">
        <v>6449</v>
      </c>
      <c r="F1528" s="219">
        <v>17</v>
      </c>
      <c r="G1528" s="13">
        <v>2.6360676073809894E-3</v>
      </c>
    </row>
    <row r="1529" spans="1:7">
      <c r="A1529" s="219" t="s">
        <v>3285</v>
      </c>
      <c r="B1529" s="219" t="s">
        <v>3286</v>
      </c>
      <c r="C1529" s="210" t="s">
        <v>245</v>
      </c>
      <c r="D1529" s="100"/>
      <c r="E1529" s="219">
        <v>4309</v>
      </c>
      <c r="F1529" s="219">
        <v>17</v>
      </c>
      <c r="G1529" s="13">
        <v>3.945230912044558E-3</v>
      </c>
    </row>
    <row r="1530" spans="1:7">
      <c r="A1530" s="219" t="s">
        <v>3287</v>
      </c>
      <c r="B1530" s="219" t="s">
        <v>3288</v>
      </c>
      <c r="C1530" s="210" t="s">
        <v>283</v>
      </c>
      <c r="D1530" s="100"/>
      <c r="E1530" s="219">
        <v>2134</v>
      </c>
      <c r="F1530" s="219">
        <v>0</v>
      </c>
      <c r="G1530" s="13">
        <v>0</v>
      </c>
    </row>
    <row r="1531" spans="1:7">
      <c r="A1531" s="219" t="s">
        <v>3289</v>
      </c>
      <c r="B1531" s="219" t="s">
        <v>3290</v>
      </c>
      <c r="C1531" s="210" t="s">
        <v>1792</v>
      </c>
      <c r="D1531" s="100"/>
      <c r="E1531" s="219">
        <v>4742</v>
      </c>
      <c r="F1531" s="219">
        <v>4</v>
      </c>
      <c r="G1531" s="13">
        <v>8.4352593842260647E-4</v>
      </c>
    </row>
    <row r="1532" spans="1:7">
      <c r="A1532" s="219" t="s">
        <v>3291</v>
      </c>
      <c r="B1532" s="219" t="s">
        <v>3292</v>
      </c>
      <c r="C1532" s="210" t="s">
        <v>1792</v>
      </c>
      <c r="D1532" s="100"/>
      <c r="E1532" s="219">
        <v>4425</v>
      </c>
      <c r="F1532" s="219">
        <v>4</v>
      </c>
      <c r="G1532" s="13">
        <v>9.0395480225988699E-4</v>
      </c>
    </row>
    <row r="1533" spans="1:7">
      <c r="A1533" s="219" t="s">
        <v>3293</v>
      </c>
      <c r="B1533" s="219" t="s">
        <v>3294</v>
      </c>
      <c r="C1533" s="210" t="s">
        <v>1792</v>
      </c>
      <c r="D1533" s="100"/>
      <c r="E1533" s="219">
        <v>1712</v>
      </c>
      <c r="F1533" s="219">
        <v>1</v>
      </c>
      <c r="G1533" s="13">
        <v>5.8411214953271024E-4</v>
      </c>
    </row>
    <row r="1534" spans="1:7">
      <c r="A1534" s="219" t="s">
        <v>3295</v>
      </c>
      <c r="B1534" s="219" t="s">
        <v>3296</v>
      </c>
      <c r="C1534" s="210" t="s">
        <v>1792</v>
      </c>
      <c r="D1534" s="100"/>
      <c r="E1534" s="219">
        <v>2321</v>
      </c>
      <c r="F1534" s="219">
        <v>2</v>
      </c>
      <c r="G1534" s="13">
        <v>8.6169754416199913E-4</v>
      </c>
    </row>
    <row r="1535" spans="1:7">
      <c r="A1535" s="219" t="s">
        <v>3297</v>
      </c>
      <c r="B1535" s="219" t="s">
        <v>3298</v>
      </c>
      <c r="C1535" s="210" t="s">
        <v>283</v>
      </c>
      <c r="D1535" s="100"/>
      <c r="E1535" s="219">
        <v>317</v>
      </c>
      <c r="F1535" s="219">
        <v>0</v>
      </c>
      <c r="G1535" s="13">
        <v>0</v>
      </c>
    </row>
    <row r="1536" spans="1:7">
      <c r="A1536" s="219" t="s">
        <v>3299</v>
      </c>
      <c r="B1536" s="219" t="s">
        <v>3300</v>
      </c>
      <c r="C1536" s="210" t="s">
        <v>283</v>
      </c>
      <c r="D1536" s="100"/>
      <c r="E1536" s="219">
        <v>143</v>
      </c>
      <c r="F1536" s="219">
        <v>0</v>
      </c>
      <c r="G1536" s="13">
        <v>0</v>
      </c>
    </row>
    <row r="1537" spans="1:7">
      <c r="A1537" s="219" t="s">
        <v>3301</v>
      </c>
      <c r="B1537" s="219" t="s">
        <v>3302</v>
      </c>
      <c r="C1537" s="210" t="s">
        <v>283</v>
      </c>
      <c r="D1537" s="100"/>
      <c r="E1537" s="219">
        <v>112</v>
      </c>
      <c r="F1537" s="219">
        <v>0</v>
      </c>
      <c r="G1537" s="13">
        <v>0</v>
      </c>
    </row>
    <row r="1538" spans="1:7">
      <c r="A1538" s="219" t="s">
        <v>3303</v>
      </c>
      <c r="B1538" s="219" t="s">
        <v>3304</v>
      </c>
      <c r="C1538" s="210" t="s">
        <v>266</v>
      </c>
      <c r="D1538" s="100"/>
      <c r="E1538" s="219">
        <v>25</v>
      </c>
      <c r="F1538" s="219">
        <v>0</v>
      </c>
      <c r="G1538" s="13">
        <v>0</v>
      </c>
    </row>
    <row r="1539" spans="1:7">
      <c r="A1539" s="219" t="s">
        <v>3305</v>
      </c>
      <c r="B1539" s="219" t="s">
        <v>3306</v>
      </c>
      <c r="C1539" s="210" t="s">
        <v>245</v>
      </c>
      <c r="D1539" s="100"/>
      <c r="E1539" s="219">
        <v>3532</v>
      </c>
      <c r="F1539" s="219">
        <v>20</v>
      </c>
      <c r="G1539" s="13">
        <v>5.6625141562853904E-3</v>
      </c>
    </row>
    <row r="1540" spans="1:7">
      <c r="A1540" s="219" t="s">
        <v>3307</v>
      </c>
      <c r="B1540" s="219" t="s">
        <v>3308</v>
      </c>
      <c r="C1540" s="210" t="s">
        <v>245</v>
      </c>
      <c r="D1540" s="100"/>
      <c r="E1540" s="219">
        <v>576</v>
      </c>
      <c r="F1540" s="219">
        <v>2</v>
      </c>
      <c r="G1540" s="13">
        <v>3.472222222222222E-3</v>
      </c>
    </row>
    <row r="1541" spans="1:7">
      <c r="A1541" s="219" t="s">
        <v>3309</v>
      </c>
      <c r="B1541" s="219" t="s">
        <v>3310</v>
      </c>
      <c r="C1541" s="210" t="s">
        <v>245</v>
      </c>
      <c r="D1541" s="100"/>
      <c r="E1541" s="219">
        <v>2675</v>
      </c>
      <c r="F1541" s="219">
        <v>14</v>
      </c>
      <c r="G1541" s="13">
        <v>5.2336448598130844E-3</v>
      </c>
    </row>
    <row r="1542" spans="1:7">
      <c r="A1542" s="219" t="s">
        <v>3311</v>
      </c>
      <c r="B1542" s="219" t="s">
        <v>3312</v>
      </c>
      <c r="C1542" s="210" t="s">
        <v>283</v>
      </c>
      <c r="D1542" s="100"/>
      <c r="E1542" s="219">
        <v>104</v>
      </c>
      <c r="F1542" s="219">
        <v>0</v>
      </c>
      <c r="G1542" s="13">
        <v>0</v>
      </c>
    </row>
    <row r="1543" spans="1:7">
      <c r="A1543" s="219" t="s">
        <v>3313</v>
      </c>
      <c r="B1543" s="219" t="s">
        <v>3314</v>
      </c>
      <c r="C1543" s="210" t="s">
        <v>245</v>
      </c>
      <c r="D1543" s="100"/>
      <c r="E1543" s="219">
        <v>353</v>
      </c>
      <c r="F1543" s="219">
        <v>5</v>
      </c>
      <c r="G1543" s="13">
        <v>1.4164305949008499E-2</v>
      </c>
    </row>
    <row r="1544" spans="1:7">
      <c r="A1544" s="219" t="s">
        <v>3315</v>
      </c>
      <c r="B1544" s="219" t="s">
        <v>3316</v>
      </c>
      <c r="C1544" s="210" t="s">
        <v>245</v>
      </c>
      <c r="D1544" s="100"/>
      <c r="E1544" s="219">
        <v>193</v>
      </c>
      <c r="F1544" s="219">
        <v>1</v>
      </c>
      <c r="G1544" s="13">
        <v>5.1813471502590676E-3</v>
      </c>
    </row>
    <row r="1545" spans="1:7">
      <c r="A1545" s="219" t="s">
        <v>3317</v>
      </c>
      <c r="B1545" s="219" t="s">
        <v>3318</v>
      </c>
      <c r="C1545" s="210" t="s">
        <v>245</v>
      </c>
      <c r="D1545" s="100"/>
      <c r="E1545" s="219">
        <v>106</v>
      </c>
      <c r="F1545" s="219">
        <v>1</v>
      </c>
      <c r="G1545" s="13">
        <v>9.433962264150943E-3</v>
      </c>
    </row>
    <row r="1546" spans="1:7">
      <c r="A1546" s="219" t="s">
        <v>3319</v>
      </c>
      <c r="B1546" s="219" t="s">
        <v>3320</v>
      </c>
      <c r="C1546" s="210" t="s">
        <v>256</v>
      </c>
      <c r="D1546" s="100"/>
      <c r="E1546" s="219">
        <v>54</v>
      </c>
      <c r="F1546" s="219">
        <v>3</v>
      </c>
      <c r="G1546" s="13">
        <v>5.5555555555555552E-2</v>
      </c>
    </row>
    <row r="1547" spans="1:7">
      <c r="A1547" s="219" t="s">
        <v>3321</v>
      </c>
      <c r="B1547" s="219" t="s">
        <v>3322</v>
      </c>
      <c r="C1547" s="210" t="s">
        <v>27</v>
      </c>
      <c r="D1547" s="100"/>
      <c r="E1547" s="12">
        <v>11825</v>
      </c>
      <c r="F1547" s="219">
        <v>326</v>
      </c>
      <c r="G1547" s="13">
        <v>2.7568710359408034E-2</v>
      </c>
    </row>
    <row r="1548" spans="1:7">
      <c r="A1548" s="219" t="s">
        <v>3323</v>
      </c>
      <c r="B1548" s="219" t="s">
        <v>3324</v>
      </c>
      <c r="C1548" s="210" t="s">
        <v>27</v>
      </c>
      <c r="D1548" s="100"/>
      <c r="E1548" s="12">
        <v>7611</v>
      </c>
      <c r="F1548" s="219">
        <v>169</v>
      </c>
      <c r="G1548" s="13">
        <v>2.2204703718302458E-2</v>
      </c>
    </row>
    <row r="1549" spans="1:7">
      <c r="A1549" s="219" t="s">
        <v>3325</v>
      </c>
      <c r="B1549" s="219" t="s">
        <v>3326</v>
      </c>
      <c r="C1549" s="210" t="s">
        <v>256</v>
      </c>
      <c r="D1549" s="100"/>
      <c r="E1549" s="219">
        <v>530</v>
      </c>
      <c r="F1549" s="219">
        <v>19</v>
      </c>
      <c r="G1549" s="13">
        <v>3.5849056603773584E-2</v>
      </c>
    </row>
    <row r="1550" spans="1:7">
      <c r="A1550" s="219" t="s">
        <v>3327</v>
      </c>
      <c r="B1550" s="219" t="s">
        <v>3328</v>
      </c>
      <c r="C1550" s="210" t="s">
        <v>256</v>
      </c>
      <c r="D1550" s="100"/>
      <c r="E1550" s="219">
        <v>3100</v>
      </c>
      <c r="F1550" s="219">
        <v>118</v>
      </c>
      <c r="G1550" s="13">
        <v>3.8064516129032257E-2</v>
      </c>
    </row>
    <row r="1551" spans="1:7">
      <c r="A1551" s="219" t="s">
        <v>3329</v>
      </c>
      <c r="B1551" s="219" t="s">
        <v>3330</v>
      </c>
      <c r="C1551" s="210" t="s">
        <v>27</v>
      </c>
      <c r="D1551" s="100"/>
      <c r="E1551" s="12">
        <v>25009</v>
      </c>
      <c r="F1551" s="219">
        <v>497</v>
      </c>
      <c r="G1551" s="13">
        <v>1.9872845775520811E-2</v>
      </c>
    </row>
    <row r="1552" spans="1:7">
      <c r="A1552" s="219" t="s">
        <v>3331</v>
      </c>
      <c r="B1552" s="219" t="s">
        <v>3332</v>
      </c>
      <c r="C1552" s="210" t="s">
        <v>27</v>
      </c>
      <c r="D1552" s="100"/>
      <c r="E1552" s="12">
        <v>3095</v>
      </c>
      <c r="F1552" s="219">
        <v>94</v>
      </c>
      <c r="G1552" s="13">
        <v>3.0371567043618739E-2</v>
      </c>
    </row>
    <row r="1553" spans="1:7">
      <c r="A1553" s="219" t="s">
        <v>3333</v>
      </c>
      <c r="B1553" s="219" t="s">
        <v>3334</v>
      </c>
      <c r="C1553" s="210" t="s">
        <v>256</v>
      </c>
      <c r="D1553" s="100"/>
      <c r="E1553" s="219">
        <v>847</v>
      </c>
      <c r="F1553" s="219">
        <v>35</v>
      </c>
      <c r="G1553" s="13">
        <v>4.1322314049586778E-2</v>
      </c>
    </row>
    <row r="1554" spans="1:7">
      <c r="A1554" s="219" t="s">
        <v>3335</v>
      </c>
      <c r="B1554" s="219" t="s">
        <v>3336</v>
      </c>
      <c r="C1554" s="210" t="s">
        <v>27</v>
      </c>
      <c r="D1554" s="100"/>
      <c r="E1554" s="219">
        <v>442</v>
      </c>
      <c r="F1554" s="219">
        <v>13</v>
      </c>
      <c r="G1554" s="13">
        <v>2.9411764705882353E-2</v>
      </c>
    </row>
    <row r="1555" spans="1:7">
      <c r="A1555" s="219" t="s">
        <v>3337</v>
      </c>
      <c r="B1555" s="219" t="s">
        <v>3338</v>
      </c>
      <c r="C1555" s="210" t="s">
        <v>245</v>
      </c>
      <c r="D1555" s="100"/>
      <c r="E1555" s="219">
        <v>329</v>
      </c>
      <c r="F1555" s="219">
        <v>3</v>
      </c>
      <c r="G1555" s="13">
        <v>9.11854103343465E-3</v>
      </c>
    </row>
    <row r="1556" spans="1:7">
      <c r="A1556" s="219" t="s">
        <v>3339</v>
      </c>
      <c r="B1556" s="219" t="s">
        <v>3340</v>
      </c>
      <c r="C1556" s="210" t="s">
        <v>27</v>
      </c>
      <c r="D1556" s="100"/>
      <c r="E1556" s="219">
        <v>1291</v>
      </c>
      <c r="F1556" s="219">
        <v>38</v>
      </c>
      <c r="G1556" s="13">
        <v>2.9434546862896978E-2</v>
      </c>
    </row>
    <row r="1557" spans="1:7">
      <c r="A1557" s="219" t="s">
        <v>3341</v>
      </c>
      <c r="B1557" s="219" t="s">
        <v>3342</v>
      </c>
      <c r="C1557" s="210" t="s">
        <v>27</v>
      </c>
      <c r="D1557" s="100"/>
      <c r="E1557" s="12">
        <v>1153</v>
      </c>
      <c r="F1557" s="219">
        <v>26</v>
      </c>
      <c r="G1557" s="13">
        <v>2.2549869904596703E-2</v>
      </c>
    </row>
    <row r="1558" spans="1:7">
      <c r="A1558" s="219" t="s">
        <v>3343</v>
      </c>
      <c r="B1558" s="219" t="s">
        <v>3344</v>
      </c>
      <c r="C1558" s="210" t="s">
        <v>27</v>
      </c>
      <c r="D1558" s="100"/>
      <c r="E1558" s="12">
        <v>1006</v>
      </c>
      <c r="F1558" s="219">
        <v>23</v>
      </c>
      <c r="G1558" s="13">
        <v>2.2862823061630219E-2</v>
      </c>
    </row>
    <row r="1559" spans="1:7">
      <c r="A1559" s="219" t="s">
        <v>3345</v>
      </c>
      <c r="B1559" s="219" t="s">
        <v>3346</v>
      </c>
      <c r="C1559" s="210" t="s">
        <v>245</v>
      </c>
      <c r="D1559" s="100"/>
      <c r="E1559" s="219">
        <v>63</v>
      </c>
      <c r="F1559" s="219">
        <v>1</v>
      </c>
      <c r="G1559" s="13">
        <v>1.5873015873015872E-2</v>
      </c>
    </row>
    <row r="1560" spans="1:7">
      <c r="A1560" s="219" t="s">
        <v>3347</v>
      </c>
      <c r="B1560" s="219" t="s">
        <v>3348</v>
      </c>
      <c r="C1560" s="210" t="s">
        <v>245</v>
      </c>
      <c r="D1560" s="100"/>
      <c r="E1560" s="219">
        <v>65</v>
      </c>
      <c r="F1560" s="219">
        <v>1</v>
      </c>
      <c r="G1560" s="13">
        <v>1.5384615384615385E-2</v>
      </c>
    </row>
    <row r="1561" spans="1:7">
      <c r="A1561" s="219" t="s">
        <v>3349</v>
      </c>
      <c r="B1561" s="219" t="s">
        <v>3350</v>
      </c>
      <c r="C1561" s="210" t="s">
        <v>27</v>
      </c>
      <c r="D1561" s="100"/>
      <c r="E1561" s="12">
        <v>5478</v>
      </c>
      <c r="F1561" s="219">
        <v>109</v>
      </c>
      <c r="G1561" s="13">
        <v>1.9897772909821101E-2</v>
      </c>
    </row>
    <row r="1562" spans="1:7">
      <c r="A1562" s="219" t="s">
        <v>3351</v>
      </c>
      <c r="B1562" s="219" t="s">
        <v>3352</v>
      </c>
      <c r="C1562" s="210" t="s">
        <v>27</v>
      </c>
      <c r="D1562" s="100"/>
      <c r="E1562" s="12">
        <v>4889</v>
      </c>
      <c r="F1562" s="219">
        <v>91</v>
      </c>
      <c r="G1562" s="13">
        <v>1.8613213336060544E-2</v>
      </c>
    </row>
    <row r="1563" spans="1:7">
      <c r="A1563" s="219" t="s">
        <v>3353</v>
      </c>
      <c r="B1563" s="219" t="s">
        <v>3354</v>
      </c>
      <c r="C1563" s="210" t="s">
        <v>27</v>
      </c>
      <c r="D1563" s="100"/>
      <c r="E1563" s="219">
        <v>589</v>
      </c>
      <c r="F1563" s="219">
        <v>18</v>
      </c>
      <c r="G1563" s="13">
        <v>3.0560271646859084E-2</v>
      </c>
    </row>
    <row r="1564" spans="1:7">
      <c r="A1564" s="219" t="s">
        <v>3355</v>
      </c>
      <c r="B1564" s="219" t="s">
        <v>3356</v>
      </c>
      <c r="C1564" s="210" t="s">
        <v>27</v>
      </c>
      <c r="D1564" s="100"/>
      <c r="E1564" s="219">
        <v>1771</v>
      </c>
      <c r="F1564" s="219">
        <v>39</v>
      </c>
      <c r="G1564" s="13">
        <v>2.20214568040655E-2</v>
      </c>
    </row>
    <row r="1565" spans="1:7">
      <c r="A1565" s="219" t="s">
        <v>3357</v>
      </c>
      <c r="B1565" s="219" t="s">
        <v>3358</v>
      </c>
      <c r="C1565" s="210" t="s">
        <v>245</v>
      </c>
      <c r="D1565" s="100"/>
      <c r="E1565" s="219">
        <v>1977</v>
      </c>
      <c r="F1565" s="219">
        <v>30</v>
      </c>
      <c r="G1565" s="13">
        <v>1.5174506828528073E-2</v>
      </c>
    </row>
    <row r="1566" spans="1:7">
      <c r="A1566" s="219" t="s">
        <v>3359</v>
      </c>
      <c r="B1566" s="219" t="s">
        <v>3360</v>
      </c>
      <c r="C1566" s="210" t="s">
        <v>27</v>
      </c>
      <c r="D1566" s="100"/>
      <c r="E1566" s="12">
        <v>6056</v>
      </c>
      <c r="F1566" s="219">
        <v>104</v>
      </c>
      <c r="G1566" s="13">
        <v>1.7173051519154558E-2</v>
      </c>
    </row>
    <row r="1567" spans="1:7">
      <c r="A1567" s="219" t="s">
        <v>3361</v>
      </c>
      <c r="B1567" s="219" t="s">
        <v>3362</v>
      </c>
      <c r="C1567" s="210" t="s">
        <v>245</v>
      </c>
      <c r="D1567" s="100"/>
      <c r="E1567" s="219">
        <v>1857</v>
      </c>
      <c r="F1567" s="219">
        <v>18</v>
      </c>
      <c r="G1567" s="13">
        <v>9.6930533117932146E-3</v>
      </c>
    </row>
    <row r="1568" spans="1:7">
      <c r="A1568" s="219" t="s">
        <v>3363</v>
      </c>
      <c r="B1568" s="219" t="s">
        <v>3364</v>
      </c>
      <c r="C1568" s="210" t="s">
        <v>27</v>
      </c>
      <c r="D1568" s="100"/>
      <c r="E1568" s="219">
        <v>4196</v>
      </c>
      <c r="F1568" s="219">
        <v>86</v>
      </c>
      <c r="G1568" s="13">
        <v>2.0495710200190656E-2</v>
      </c>
    </row>
    <row r="1569" spans="1:7">
      <c r="A1569" s="219" t="s">
        <v>3365</v>
      </c>
      <c r="B1569" s="219" t="s">
        <v>3366</v>
      </c>
      <c r="C1569" s="210" t="s">
        <v>27</v>
      </c>
      <c r="D1569" s="100"/>
      <c r="E1569" s="12">
        <v>5436</v>
      </c>
      <c r="F1569" s="219">
        <v>94</v>
      </c>
      <c r="G1569" s="13">
        <v>1.7292126563649743E-2</v>
      </c>
    </row>
    <row r="1570" spans="1:7">
      <c r="A1570" s="219" t="s">
        <v>3367</v>
      </c>
      <c r="B1570" s="219" t="s">
        <v>3368</v>
      </c>
      <c r="C1570" s="210" t="s">
        <v>245</v>
      </c>
      <c r="D1570" s="100"/>
      <c r="E1570" s="219">
        <v>566</v>
      </c>
      <c r="F1570" s="219">
        <v>4</v>
      </c>
      <c r="G1570" s="13">
        <v>7.0671378091872791E-3</v>
      </c>
    </row>
    <row r="1571" spans="1:7">
      <c r="A1571" s="219" t="s">
        <v>3369</v>
      </c>
      <c r="B1571" s="219" t="s">
        <v>3370</v>
      </c>
      <c r="C1571" s="210" t="s">
        <v>27</v>
      </c>
      <c r="D1571" s="100"/>
      <c r="E1571" s="219">
        <v>4605</v>
      </c>
      <c r="F1571" s="219">
        <v>88</v>
      </c>
      <c r="G1571" s="13">
        <v>1.9109663409337677E-2</v>
      </c>
    </row>
    <row r="1572" spans="1:7">
      <c r="A1572" s="219" t="s">
        <v>3371</v>
      </c>
      <c r="B1572" s="219" t="s">
        <v>3372</v>
      </c>
      <c r="C1572" s="210" t="s">
        <v>27</v>
      </c>
      <c r="D1572" s="100"/>
      <c r="E1572" s="12">
        <v>16079</v>
      </c>
      <c r="F1572" s="219">
        <v>419</v>
      </c>
      <c r="G1572" s="13">
        <v>2.6058834504633373E-2</v>
      </c>
    </row>
    <row r="1573" spans="1:7">
      <c r="A1573" s="219" t="s">
        <v>3373</v>
      </c>
      <c r="B1573" s="219" t="s">
        <v>3374</v>
      </c>
      <c r="C1573" s="210" t="s">
        <v>27</v>
      </c>
      <c r="D1573" s="100"/>
      <c r="E1573" s="219">
        <v>4195</v>
      </c>
      <c r="F1573" s="219">
        <v>142</v>
      </c>
      <c r="G1573" s="13">
        <v>3.3849821215733017E-2</v>
      </c>
    </row>
    <row r="1574" spans="1:7">
      <c r="A1574" s="219" t="s">
        <v>3375</v>
      </c>
      <c r="B1574" s="219" t="s">
        <v>3376</v>
      </c>
      <c r="C1574" s="210" t="s">
        <v>27</v>
      </c>
      <c r="D1574" s="100"/>
      <c r="E1574" s="12">
        <v>11754</v>
      </c>
      <c r="F1574" s="219">
        <v>277</v>
      </c>
      <c r="G1574" s="13">
        <v>2.3566445465373492E-2</v>
      </c>
    </row>
    <row r="1575" spans="1:7">
      <c r="A1575" s="219" t="s">
        <v>3377</v>
      </c>
      <c r="B1575" s="219" t="s">
        <v>3378</v>
      </c>
      <c r="C1575" s="210" t="s">
        <v>27</v>
      </c>
      <c r="D1575" s="100"/>
      <c r="E1575" s="12">
        <v>32955</v>
      </c>
      <c r="F1575" s="219">
        <v>538</v>
      </c>
      <c r="G1575" s="13">
        <v>1.6325292064937037E-2</v>
      </c>
    </row>
    <row r="1576" spans="1:7">
      <c r="A1576" s="219" t="s">
        <v>3379</v>
      </c>
      <c r="B1576" s="219" t="s">
        <v>3380</v>
      </c>
      <c r="C1576" s="210" t="s">
        <v>27</v>
      </c>
      <c r="D1576" s="100"/>
      <c r="E1576" s="12">
        <v>16844</v>
      </c>
      <c r="F1576" s="219">
        <v>404</v>
      </c>
      <c r="G1576" s="13">
        <v>2.3984801709807647E-2</v>
      </c>
    </row>
    <row r="1577" spans="1:7">
      <c r="A1577" s="219" t="s">
        <v>3381</v>
      </c>
      <c r="B1577" s="219" t="s">
        <v>3382</v>
      </c>
      <c r="C1577" s="210" t="s">
        <v>27</v>
      </c>
      <c r="D1577" s="100"/>
      <c r="E1577" s="12">
        <v>12552</v>
      </c>
      <c r="F1577" s="219">
        <v>305</v>
      </c>
      <c r="G1577" s="13">
        <v>2.4298916507329509E-2</v>
      </c>
    </row>
    <row r="1578" spans="1:7">
      <c r="A1578" s="219" t="s">
        <v>3383</v>
      </c>
      <c r="B1578" s="219" t="s">
        <v>3384</v>
      </c>
      <c r="C1578" s="210" t="s">
        <v>245</v>
      </c>
      <c r="D1578" s="100"/>
      <c r="E1578" s="219">
        <v>2712</v>
      </c>
      <c r="F1578" s="219">
        <v>37</v>
      </c>
      <c r="G1578" s="13">
        <v>1.3643067846607669E-2</v>
      </c>
    </row>
    <row r="1579" spans="1:7">
      <c r="A1579" s="219" t="s">
        <v>3385</v>
      </c>
      <c r="B1579" s="219" t="s">
        <v>3386</v>
      </c>
      <c r="C1579" s="210" t="s">
        <v>27</v>
      </c>
      <c r="D1579" s="100"/>
      <c r="E1579" s="219">
        <v>8324</v>
      </c>
      <c r="F1579" s="219">
        <v>243</v>
      </c>
      <c r="G1579" s="13">
        <v>2.9192695819317636E-2</v>
      </c>
    </row>
    <row r="1580" spans="1:7">
      <c r="A1580" s="219" t="s">
        <v>3387</v>
      </c>
      <c r="B1580" s="219" t="s">
        <v>3388</v>
      </c>
      <c r="C1580" s="210" t="s">
        <v>283</v>
      </c>
      <c r="D1580" s="100"/>
      <c r="E1580" s="219">
        <v>97</v>
      </c>
      <c r="F1580" s="219">
        <v>0</v>
      </c>
      <c r="G1580" s="13">
        <v>0</v>
      </c>
    </row>
    <row r="1581" spans="1:7">
      <c r="A1581" s="219" t="s">
        <v>3389</v>
      </c>
      <c r="B1581" s="219" t="s">
        <v>3390</v>
      </c>
      <c r="C1581" s="210" t="s">
        <v>27</v>
      </c>
      <c r="D1581" s="100"/>
      <c r="E1581" s="219">
        <v>406</v>
      </c>
      <c r="F1581" s="219">
        <v>7</v>
      </c>
      <c r="G1581" s="13">
        <v>1.7241379310344827E-2</v>
      </c>
    </row>
    <row r="1582" spans="1:7">
      <c r="A1582" s="219" t="s">
        <v>3391</v>
      </c>
      <c r="B1582" s="219" t="s">
        <v>3392</v>
      </c>
      <c r="C1582" s="210" t="s">
        <v>27</v>
      </c>
      <c r="D1582" s="100"/>
      <c r="E1582" s="219">
        <v>841</v>
      </c>
      <c r="F1582" s="219">
        <v>17</v>
      </c>
      <c r="G1582" s="13">
        <v>2.0214030915576695E-2</v>
      </c>
    </row>
    <row r="1583" spans="1:7">
      <c r="A1583" s="219" t="s">
        <v>3393</v>
      </c>
      <c r="B1583" s="219" t="s">
        <v>3394</v>
      </c>
      <c r="C1583" s="210" t="s">
        <v>27</v>
      </c>
      <c r="D1583" s="100"/>
      <c r="E1583" s="12">
        <v>1775</v>
      </c>
      <c r="F1583" s="219">
        <v>49</v>
      </c>
      <c r="G1583" s="13">
        <v>2.7605633802816901E-2</v>
      </c>
    </row>
    <row r="1584" spans="1:7">
      <c r="A1584" s="219" t="s">
        <v>3395</v>
      </c>
      <c r="B1584" s="219" t="s">
        <v>3396</v>
      </c>
      <c r="C1584" s="210" t="s">
        <v>27</v>
      </c>
      <c r="D1584" s="100"/>
      <c r="E1584" s="12">
        <v>1273</v>
      </c>
      <c r="F1584" s="219">
        <v>43</v>
      </c>
      <c r="G1584" s="13">
        <v>3.3778476040848389E-2</v>
      </c>
    </row>
    <row r="1585" spans="1:7">
      <c r="A1585" s="219" t="s">
        <v>3397</v>
      </c>
      <c r="B1585" s="219" t="s">
        <v>3398</v>
      </c>
      <c r="C1585" s="210" t="s">
        <v>256</v>
      </c>
      <c r="D1585" s="100"/>
      <c r="E1585" s="12">
        <v>62</v>
      </c>
      <c r="F1585" s="219">
        <v>3</v>
      </c>
      <c r="G1585" s="13">
        <v>4.8387096774193547E-2</v>
      </c>
    </row>
    <row r="1586" spans="1:7">
      <c r="A1586" s="219" t="s">
        <v>3399</v>
      </c>
      <c r="B1586" s="219" t="s">
        <v>3400</v>
      </c>
      <c r="C1586" s="210" t="s">
        <v>245</v>
      </c>
      <c r="D1586" s="100"/>
      <c r="E1586" s="12">
        <v>179</v>
      </c>
      <c r="F1586" s="219">
        <v>1</v>
      </c>
      <c r="G1586" s="13">
        <v>5.5865921787709499E-3</v>
      </c>
    </row>
    <row r="1587" spans="1:7">
      <c r="A1587" s="219" t="s">
        <v>3401</v>
      </c>
      <c r="B1587" s="219" t="s">
        <v>3402</v>
      </c>
      <c r="C1587" s="210" t="s">
        <v>245</v>
      </c>
      <c r="D1587" s="100"/>
      <c r="E1587" s="219">
        <v>225</v>
      </c>
      <c r="F1587" s="219">
        <v>1</v>
      </c>
      <c r="G1587" s="13">
        <v>4.4444444444444444E-3</v>
      </c>
    </row>
    <row r="1588" spans="1:7">
      <c r="A1588" s="219" t="s">
        <v>3403</v>
      </c>
      <c r="B1588" s="219" t="s">
        <v>3404</v>
      </c>
      <c r="C1588" s="210" t="s">
        <v>245</v>
      </c>
      <c r="D1588" s="100"/>
      <c r="E1588" s="219">
        <v>640</v>
      </c>
      <c r="F1588" s="219">
        <v>6</v>
      </c>
      <c r="G1588" s="13">
        <v>9.3749999999999997E-3</v>
      </c>
    </row>
    <row r="1589" spans="1:7">
      <c r="A1589" s="219" t="s">
        <v>3405</v>
      </c>
      <c r="B1589" s="219" t="s">
        <v>3406</v>
      </c>
      <c r="C1589" s="210" t="s">
        <v>27</v>
      </c>
      <c r="D1589" s="100"/>
      <c r="E1589" s="12">
        <v>1877</v>
      </c>
      <c r="F1589" s="219">
        <v>44</v>
      </c>
      <c r="G1589" s="13">
        <v>2.3441662226957913E-2</v>
      </c>
    </row>
    <row r="1590" spans="1:7">
      <c r="A1590" s="219" t="s">
        <v>3407</v>
      </c>
      <c r="B1590" s="219" t="s">
        <v>3408</v>
      </c>
      <c r="C1590" s="210" t="s">
        <v>27</v>
      </c>
      <c r="D1590" s="100"/>
      <c r="E1590" s="219">
        <v>493</v>
      </c>
      <c r="F1590" s="219">
        <v>11</v>
      </c>
      <c r="G1590" s="13">
        <v>2.231237322515213E-2</v>
      </c>
    </row>
    <row r="1591" spans="1:7">
      <c r="A1591" s="219" t="s">
        <v>3409</v>
      </c>
      <c r="B1591" s="219" t="s">
        <v>3410</v>
      </c>
      <c r="C1591" s="210" t="s">
        <v>27</v>
      </c>
      <c r="D1591" s="100"/>
      <c r="E1591" s="219">
        <v>262</v>
      </c>
      <c r="F1591" s="219">
        <v>8</v>
      </c>
      <c r="G1591" s="13">
        <v>3.0534351145038167E-2</v>
      </c>
    </row>
    <row r="1592" spans="1:7">
      <c r="A1592" s="219" t="s">
        <v>3411</v>
      </c>
      <c r="B1592" s="219" t="s">
        <v>3412</v>
      </c>
      <c r="C1592" s="210" t="s">
        <v>27</v>
      </c>
      <c r="D1592" s="100"/>
      <c r="E1592" s="219">
        <v>1068</v>
      </c>
      <c r="F1592" s="219">
        <v>21</v>
      </c>
      <c r="G1592" s="13">
        <v>1.9662921348314606E-2</v>
      </c>
    </row>
    <row r="1593" spans="1:7">
      <c r="A1593" s="219" t="s">
        <v>3413</v>
      </c>
      <c r="B1593" s="219" t="s">
        <v>3414</v>
      </c>
      <c r="C1593" s="210" t="s">
        <v>245</v>
      </c>
      <c r="D1593" s="100"/>
      <c r="E1593" s="12">
        <v>16111</v>
      </c>
      <c r="F1593" s="219">
        <v>134</v>
      </c>
      <c r="G1593" s="13">
        <v>8.3172987399913103E-3</v>
      </c>
    </row>
    <row r="1594" spans="1:7">
      <c r="A1594" s="219" t="s">
        <v>3415</v>
      </c>
      <c r="B1594" s="219" t="s">
        <v>3416</v>
      </c>
      <c r="C1594" s="210" t="s">
        <v>245</v>
      </c>
      <c r="D1594" s="100"/>
      <c r="E1594" s="219">
        <v>5807</v>
      </c>
      <c r="F1594" s="219">
        <v>55</v>
      </c>
      <c r="G1594" s="13">
        <v>9.4713277079386954E-3</v>
      </c>
    </row>
    <row r="1595" spans="1:7">
      <c r="A1595" s="219" t="s">
        <v>3417</v>
      </c>
      <c r="B1595" s="219" t="s">
        <v>3418</v>
      </c>
      <c r="C1595" s="210" t="s">
        <v>245</v>
      </c>
      <c r="D1595" s="100"/>
      <c r="E1595" s="219">
        <v>3594</v>
      </c>
      <c r="F1595" s="219">
        <v>47</v>
      </c>
      <c r="G1595" s="13">
        <v>1.3077351140790205E-2</v>
      </c>
    </row>
    <row r="1596" spans="1:7">
      <c r="A1596" s="219" t="s">
        <v>3419</v>
      </c>
      <c r="B1596" s="219" t="s">
        <v>3420</v>
      </c>
      <c r="C1596" s="210" t="s">
        <v>245</v>
      </c>
      <c r="D1596" s="100"/>
      <c r="E1596" s="219">
        <v>2170</v>
      </c>
      <c r="F1596" s="219">
        <v>33</v>
      </c>
      <c r="G1596" s="13">
        <v>1.5207373271889401E-2</v>
      </c>
    </row>
    <row r="1597" spans="1:7">
      <c r="A1597" s="219" t="s">
        <v>3421</v>
      </c>
      <c r="B1597" s="219" t="s">
        <v>3422</v>
      </c>
      <c r="C1597" s="210" t="s">
        <v>245</v>
      </c>
      <c r="D1597" s="100"/>
      <c r="E1597" s="219">
        <v>801</v>
      </c>
      <c r="F1597" s="219">
        <v>10</v>
      </c>
      <c r="G1597" s="13">
        <v>1.2484394506866416E-2</v>
      </c>
    </row>
    <row r="1598" spans="1:7">
      <c r="A1598" s="219" t="s">
        <v>3423</v>
      </c>
      <c r="B1598" s="219" t="s">
        <v>3424</v>
      </c>
      <c r="C1598" s="210" t="s">
        <v>245</v>
      </c>
      <c r="D1598" s="100"/>
      <c r="E1598" s="219">
        <v>945</v>
      </c>
      <c r="F1598" s="219">
        <v>3</v>
      </c>
      <c r="G1598" s="13">
        <v>3.1746031746031746E-3</v>
      </c>
    </row>
    <row r="1599" spans="1:7">
      <c r="A1599" s="219" t="s">
        <v>3425</v>
      </c>
      <c r="B1599" s="219" t="s">
        <v>3426</v>
      </c>
      <c r="C1599" s="210" t="s">
        <v>1792</v>
      </c>
      <c r="D1599" s="100"/>
      <c r="E1599" s="219">
        <v>492</v>
      </c>
      <c r="F1599" s="219">
        <v>1</v>
      </c>
      <c r="G1599" s="13">
        <v>2.0325203252032522E-3</v>
      </c>
    </row>
    <row r="1600" spans="1:7" ht="27">
      <c r="A1600" s="219" t="s">
        <v>3427</v>
      </c>
      <c r="B1600" s="219" t="s">
        <v>3428</v>
      </c>
      <c r="C1600" s="210" t="s">
        <v>245</v>
      </c>
      <c r="D1600" s="100"/>
      <c r="E1600" s="219">
        <v>148</v>
      </c>
      <c r="F1600" s="219">
        <v>1</v>
      </c>
      <c r="G1600" s="13">
        <v>6.7567567567567571E-3</v>
      </c>
    </row>
    <row r="1601" spans="1:7">
      <c r="A1601" s="219" t="s">
        <v>3429</v>
      </c>
      <c r="B1601" s="219" t="s">
        <v>3430</v>
      </c>
      <c r="C1601" s="210" t="s">
        <v>245</v>
      </c>
      <c r="D1601" s="100"/>
      <c r="E1601" s="219">
        <v>1256</v>
      </c>
      <c r="F1601" s="219">
        <v>5</v>
      </c>
      <c r="G1601" s="13">
        <v>3.9808917197452229E-3</v>
      </c>
    </row>
    <row r="1602" spans="1:7">
      <c r="A1602" s="219" t="s">
        <v>3431</v>
      </c>
      <c r="B1602" s="219" t="s">
        <v>3432</v>
      </c>
      <c r="C1602" s="210" t="s">
        <v>283</v>
      </c>
      <c r="D1602" s="100"/>
      <c r="E1602" s="219">
        <v>422</v>
      </c>
      <c r="F1602" s="219">
        <v>0</v>
      </c>
      <c r="G1602" s="13">
        <v>0</v>
      </c>
    </row>
    <row r="1603" spans="1:7">
      <c r="A1603" s="219" t="s">
        <v>3433</v>
      </c>
      <c r="B1603" s="219" t="s">
        <v>3434</v>
      </c>
      <c r="C1603" s="210" t="s">
        <v>245</v>
      </c>
      <c r="D1603" s="100"/>
      <c r="E1603" s="219">
        <v>408</v>
      </c>
      <c r="F1603" s="219">
        <v>3</v>
      </c>
      <c r="G1603" s="13">
        <v>7.3529411764705881E-3</v>
      </c>
    </row>
    <row r="1604" spans="1:7">
      <c r="A1604" s="219" t="s">
        <v>3435</v>
      </c>
      <c r="B1604" s="219" t="s">
        <v>3436</v>
      </c>
      <c r="C1604" s="210" t="s">
        <v>245</v>
      </c>
      <c r="D1604" s="100"/>
      <c r="E1604" s="12">
        <v>10257</v>
      </c>
      <c r="F1604" s="219">
        <v>79</v>
      </c>
      <c r="G1604" s="13">
        <v>7.7020571317149263E-3</v>
      </c>
    </row>
    <row r="1605" spans="1:7">
      <c r="A1605" s="219" t="s">
        <v>3437</v>
      </c>
      <c r="B1605" s="219" t="s">
        <v>3438</v>
      </c>
      <c r="C1605" s="210" t="s">
        <v>245</v>
      </c>
      <c r="D1605" s="100"/>
      <c r="E1605" s="219">
        <v>1222</v>
      </c>
      <c r="F1605" s="219">
        <v>5</v>
      </c>
      <c r="G1605" s="13">
        <v>4.0916530278232409E-3</v>
      </c>
    </row>
    <row r="1606" spans="1:7">
      <c r="A1606" s="219" t="s">
        <v>3439</v>
      </c>
      <c r="B1606" s="219" t="s">
        <v>3440</v>
      </c>
      <c r="C1606" s="210" t="s">
        <v>245</v>
      </c>
      <c r="D1606" s="100"/>
      <c r="E1606" s="219">
        <v>9035</v>
      </c>
      <c r="F1606" s="219">
        <v>74</v>
      </c>
      <c r="G1606" s="13">
        <v>8.1903707802988383E-3</v>
      </c>
    </row>
    <row r="1607" spans="1:7">
      <c r="A1607" s="219" t="s">
        <v>3441</v>
      </c>
      <c r="B1607" s="219" t="s">
        <v>3442</v>
      </c>
      <c r="C1607" s="210" t="s">
        <v>245</v>
      </c>
      <c r="D1607" s="100"/>
      <c r="E1607" s="219">
        <v>262</v>
      </c>
      <c r="F1607" s="219">
        <v>3</v>
      </c>
      <c r="G1607" s="13">
        <v>1.1450381679389313E-2</v>
      </c>
    </row>
    <row r="1608" spans="1:7">
      <c r="A1608" s="219" t="s">
        <v>3443</v>
      </c>
      <c r="B1608" s="219" t="s">
        <v>3444</v>
      </c>
      <c r="C1608" s="210" t="s">
        <v>245</v>
      </c>
      <c r="D1608" s="100"/>
      <c r="E1608" s="219">
        <v>6907</v>
      </c>
      <c r="F1608" s="219">
        <v>64</v>
      </c>
      <c r="G1608" s="13">
        <v>9.2659620674677857E-3</v>
      </c>
    </row>
    <row r="1609" spans="1:7">
      <c r="A1609" s="219" t="s">
        <v>3445</v>
      </c>
      <c r="B1609" s="219" t="s">
        <v>3446</v>
      </c>
      <c r="C1609" s="210" t="s">
        <v>27</v>
      </c>
      <c r="D1609" s="100"/>
      <c r="E1609" s="219">
        <v>62</v>
      </c>
      <c r="F1609" s="219">
        <v>1</v>
      </c>
      <c r="G1609" s="13">
        <v>1.6129032258064516E-2</v>
      </c>
    </row>
    <row r="1610" spans="1:7">
      <c r="A1610" s="219" t="s">
        <v>3447</v>
      </c>
      <c r="B1610" s="219" t="s">
        <v>3448</v>
      </c>
      <c r="C1610" s="210" t="s">
        <v>245</v>
      </c>
      <c r="D1610" s="100"/>
      <c r="E1610" s="219">
        <v>91</v>
      </c>
      <c r="F1610" s="219">
        <v>1</v>
      </c>
      <c r="G1610" s="13">
        <v>1.098901098901099E-2</v>
      </c>
    </row>
    <row r="1611" spans="1:7">
      <c r="A1611" s="219" t="s">
        <v>3449</v>
      </c>
      <c r="B1611" s="219" t="s">
        <v>3450</v>
      </c>
      <c r="C1611" s="210" t="s">
        <v>245</v>
      </c>
      <c r="D1611" s="100"/>
      <c r="E1611" s="219">
        <v>1037</v>
      </c>
      <c r="F1611" s="219">
        <v>5</v>
      </c>
      <c r="G1611" s="13">
        <v>4.8216007714561235E-3</v>
      </c>
    </row>
    <row r="1612" spans="1:7">
      <c r="A1612" s="219" t="s">
        <v>3451</v>
      </c>
      <c r="B1612" s="219" t="s">
        <v>3452</v>
      </c>
      <c r="C1612" s="210" t="s">
        <v>256</v>
      </c>
      <c r="D1612" s="100"/>
      <c r="E1612" s="12">
        <v>37008</v>
      </c>
      <c r="F1612" s="219">
        <v>1257</v>
      </c>
      <c r="G1612" s="13">
        <v>3.3965629053177689E-2</v>
      </c>
    </row>
    <row r="1613" spans="1:7">
      <c r="A1613" s="219" t="s">
        <v>3453</v>
      </c>
      <c r="B1613" s="219" t="s">
        <v>3454</v>
      </c>
      <c r="C1613" s="210" t="s">
        <v>256</v>
      </c>
      <c r="D1613" s="100"/>
      <c r="E1613" s="12">
        <v>14300</v>
      </c>
      <c r="F1613" s="219">
        <v>546</v>
      </c>
      <c r="G1613" s="13">
        <v>3.8181818181818185E-2</v>
      </c>
    </row>
    <row r="1614" spans="1:7">
      <c r="A1614" s="219" t="s">
        <v>3455</v>
      </c>
      <c r="B1614" s="219" t="s">
        <v>3456</v>
      </c>
      <c r="C1614" s="210" t="s">
        <v>256</v>
      </c>
      <c r="D1614" s="100"/>
      <c r="E1614" s="12">
        <v>11073</v>
      </c>
      <c r="F1614" s="219">
        <v>489</v>
      </c>
      <c r="G1614" s="13">
        <v>4.4161473855323763E-2</v>
      </c>
    </row>
    <row r="1615" spans="1:7">
      <c r="A1615" s="219" t="s">
        <v>3457</v>
      </c>
      <c r="B1615" s="219" t="s">
        <v>3458</v>
      </c>
      <c r="C1615" s="210" t="s">
        <v>27</v>
      </c>
      <c r="D1615" s="100"/>
      <c r="E1615" s="219">
        <v>811</v>
      </c>
      <c r="F1615" s="219">
        <v>24</v>
      </c>
      <c r="G1615" s="13">
        <v>2.9593094944512947E-2</v>
      </c>
    </row>
    <row r="1616" spans="1:7">
      <c r="A1616" s="219" t="s">
        <v>3459</v>
      </c>
      <c r="B1616" s="219" t="s">
        <v>3460</v>
      </c>
      <c r="C1616" s="210" t="s">
        <v>245</v>
      </c>
      <c r="D1616" s="100"/>
      <c r="E1616" s="219">
        <v>974</v>
      </c>
      <c r="F1616" s="219">
        <v>14</v>
      </c>
      <c r="G1616" s="13">
        <v>1.4373716632443531E-2</v>
      </c>
    </row>
    <row r="1617" spans="1:7">
      <c r="A1617" s="219" t="s">
        <v>3461</v>
      </c>
      <c r="B1617" s="219" t="s">
        <v>3462</v>
      </c>
      <c r="C1617" s="210" t="s">
        <v>27</v>
      </c>
      <c r="D1617" s="100"/>
      <c r="E1617" s="219">
        <v>428</v>
      </c>
      <c r="F1617" s="219">
        <v>8</v>
      </c>
      <c r="G1617" s="13">
        <v>1.8691588785046728E-2</v>
      </c>
    </row>
    <row r="1618" spans="1:7">
      <c r="A1618" s="219" t="s">
        <v>3463</v>
      </c>
      <c r="B1618" s="219" t="s">
        <v>3464</v>
      </c>
      <c r="C1618" s="210" t="s">
        <v>245</v>
      </c>
      <c r="D1618" s="100"/>
      <c r="E1618" s="219">
        <v>288</v>
      </c>
      <c r="F1618" s="219">
        <v>3</v>
      </c>
      <c r="G1618" s="13">
        <v>1.0416666666666666E-2</v>
      </c>
    </row>
    <row r="1619" spans="1:7">
      <c r="A1619" s="219" t="s">
        <v>3465</v>
      </c>
      <c r="B1619" s="219" t="s">
        <v>3466</v>
      </c>
      <c r="C1619" s="210" t="s">
        <v>245</v>
      </c>
      <c r="D1619" s="100"/>
      <c r="E1619" s="219">
        <v>202</v>
      </c>
      <c r="F1619" s="219">
        <v>3</v>
      </c>
      <c r="G1619" s="13">
        <v>1.4851485148514851E-2</v>
      </c>
    </row>
    <row r="1620" spans="1:7">
      <c r="A1620" s="219" t="s">
        <v>3467</v>
      </c>
      <c r="B1620" s="219" t="s">
        <v>3468</v>
      </c>
      <c r="C1620" s="210" t="s">
        <v>245</v>
      </c>
      <c r="D1620" s="100"/>
      <c r="E1620" s="219">
        <v>376</v>
      </c>
      <c r="F1620" s="219">
        <v>6</v>
      </c>
      <c r="G1620" s="13">
        <v>1.5957446808510637E-2</v>
      </c>
    </row>
    <row r="1621" spans="1:7">
      <c r="A1621" s="219" t="s">
        <v>3469</v>
      </c>
      <c r="B1621" s="219" t="s">
        <v>3470</v>
      </c>
      <c r="C1621" s="210" t="s">
        <v>245</v>
      </c>
      <c r="D1621" s="100"/>
      <c r="E1621" s="219">
        <v>73</v>
      </c>
      <c r="F1621" s="219">
        <v>1</v>
      </c>
      <c r="G1621" s="13">
        <v>1.3698630136986301E-2</v>
      </c>
    </row>
    <row r="1622" spans="1:7">
      <c r="A1622" s="219" t="s">
        <v>3471</v>
      </c>
      <c r="B1622" s="219" t="s">
        <v>3472</v>
      </c>
      <c r="C1622" s="210" t="s">
        <v>27</v>
      </c>
      <c r="D1622" s="100"/>
      <c r="E1622" s="219">
        <v>303</v>
      </c>
      <c r="F1622" s="219">
        <v>5</v>
      </c>
      <c r="G1622" s="13">
        <v>1.65016501650165E-2</v>
      </c>
    </row>
    <row r="1623" spans="1:7">
      <c r="A1623" s="219" t="s">
        <v>3473</v>
      </c>
      <c r="B1623" s="219" t="s">
        <v>3474</v>
      </c>
      <c r="C1623" s="210" t="s">
        <v>256</v>
      </c>
      <c r="D1623" s="100"/>
      <c r="E1623" s="12">
        <v>8909</v>
      </c>
      <c r="F1623" s="219">
        <v>445</v>
      </c>
      <c r="G1623" s="13">
        <v>4.9949489280502864E-2</v>
      </c>
    </row>
    <row r="1624" spans="1:7">
      <c r="A1624" s="219" t="s">
        <v>3475</v>
      </c>
      <c r="B1624" s="219" t="s">
        <v>3476</v>
      </c>
      <c r="C1624" s="210" t="s">
        <v>256</v>
      </c>
      <c r="D1624" s="100"/>
      <c r="E1624" s="219">
        <v>6005</v>
      </c>
      <c r="F1624" s="219">
        <v>335</v>
      </c>
      <c r="G1624" s="13">
        <v>5.5786844296419648E-2</v>
      </c>
    </row>
    <row r="1625" spans="1:7">
      <c r="A1625" s="219" t="s">
        <v>3477</v>
      </c>
      <c r="B1625" s="219" t="s">
        <v>3478</v>
      </c>
      <c r="C1625" s="210" t="s">
        <v>256</v>
      </c>
      <c r="D1625" s="100"/>
      <c r="E1625" s="219">
        <v>584</v>
      </c>
      <c r="F1625" s="219">
        <v>28</v>
      </c>
      <c r="G1625" s="13">
        <v>4.7945205479452052E-2</v>
      </c>
    </row>
    <row r="1626" spans="1:7">
      <c r="A1626" s="219" t="s">
        <v>3479</v>
      </c>
      <c r="B1626" s="219" t="s">
        <v>3480</v>
      </c>
      <c r="C1626" s="210" t="s">
        <v>256</v>
      </c>
      <c r="D1626" s="100"/>
      <c r="E1626" s="219">
        <v>2220</v>
      </c>
      <c r="F1626" s="219">
        <v>80</v>
      </c>
      <c r="G1626" s="13">
        <v>3.6036036036036036E-2</v>
      </c>
    </row>
    <row r="1627" spans="1:7">
      <c r="A1627" s="219" t="s">
        <v>3481</v>
      </c>
      <c r="B1627" s="219" t="s">
        <v>3482</v>
      </c>
      <c r="C1627" s="210" t="s">
        <v>27</v>
      </c>
      <c r="D1627" s="100"/>
      <c r="E1627" s="12">
        <v>3196</v>
      </c>
      <c r="F1627" s="219">
        <v>55</v>
      </c>
      <c r="G1627" s="13">
        <v>1.7209011264080101E-2</v>
      </c>
    </row>
    <row r="1628" spans="1:7">
      <c r="A1628" s="219" t="s">
        <v>3483</v>
      </c>
      <c r="B1628" s="219" t="s">
        <v>3484</v>
      </c>
      <c r="C1628" s="210" t="s">
        <v>245</v>
      </c>
      <c r="D1628" s="100"/>
      <c r="E1628" s="219">
        <v>573</v>
      </c>
      <c r="F1628" s="219">
        <v>7</v>
      </c>
      <c r="G1628" s="13">
        <v>1.2216404886561954E-2</v>
      </c>
    </row>
    <row r="1629" spans="1:7">
      <c r="A1629" s="219" t="s">
        <v>3485</v>
      </c>
      <c r="B1629" s="219" t="s">
        <v>3486</v>
      </c>
      <c r="C1629" s="210" t="s">
        <v>283</v>
      </c>
      <c r="D1629" s="100"/>
      <c r="E1629" s="219">
        <v>281</v>
      </c>
      <c r="F1629" s="219">
        <v>0</v>
      </c>
      <c r="G1629" s="13">
        <v>0</v>
      </c>
    </row>
    <row r="1630" spans="1:7">
      <c r="A1630" s="219" t="s">
        <v>3487</v>
      </c>
      <c r="B1630" s="219" t="s">
        <v>3488</v>
      </c>
      <c r="C1630" s="210" t="s">
        <v>27</v>
      </c>
      <c r="D1630" s="100"/>
      <c r="E1630" s="219">
        <v>234</v>
      </c>
      <c r="F1630" s="219">
        <v>4</v>
      </c>
      <c r="G1630" s="13">
        <v>1.7094017094017096E-2</v>
      </c>
    </row>
    <row r="1631" spans="1:7">
      <c r="A1631" s="219" t="s">
        <v>3489</v>
      </c>
      <c r="B1631" s="219" t="s">
        <v>3490</v>
      </c>
      <c r="C1631" s="210" t="s">
        <v>27</v>
      </c>
      <c r="D1631" s="100"/>
      <c r="E1631" s="219">
        <v>1533</v>
      </c>
      <c r="F1631" s="219">
        <v>29</v>
      </c>
      <c r="G1631" s="13">
        <v>1.8917155903457272E-2</v>
      </c>
    </row>
    <row r="1632" spans="1:7">
      <c r="A1632" s="219" t="s">
        <v>3491</v>
      </c>
      <c r="B1632" s="219" t="s">
        <v>3492</v>
      </c>
      <c r="C1632" s="210" t="s">
        <v>27</v>
      </c>
      <c r="D1632" s="100"/>
      <c r="E1632" s="219">
        <v>1414</v>
      </c>
      <c r="F1632" s="219">
        <v>29</v>
      </c>
      <c r="G1632" s="13">
        <v>2.050919377652051E-2</v>
      </c>
    </row>
    <row r="1633" spans="1:7">
      <c r="A1633" s="219" t="s">
        <v>3493</v>
      </c>
      <c r="B1633" s="219" t="s">
        <v>3494</v>
      </c>
      <c r="C1633" s="210" t="s">
        <v>283</v>
      </c>
      <c r="D1633" s="100"/>
      <c r="E1633" s="219">
        <v>79</v>
      </c>
      <c r="F1633" s="219">
        <v>0</v>
      </c>
      <c r="G1633" s="13">
        <v>0</v>
      </c>
    </row>
    <row r="1634" spans="1:7">
      <c r="A1634" s="219" t="s">
        <v>3495</v>
      </c>
      <c r="B1634" s="219" t="s">
        <v>3496</v>
      </c>
      <c r="C1634" s="210" t="s">
        <v>27</v>
      </c>
      <c r="D1634" s="100"/>
      <c r="E1634" s="219">
        <v>1007</v>
      </c>
      <c r="F1634" s="219">
        <v>19</v>
      </c>
      <c r="G1634" s="13">
        <v>1.8867924528301886E-2</v>
      </c>
    </row>
    <row r="1635" spans="1:7">
      <c r="A1635" s="219" t="s">
        <v>3497</v>
      </c>
      <c r="B1635" s="219" t="s">
        <v>3498</v>
      </c>
      <c r="C1635" s="210" t="s">
        <v>27</v>
      </c>
      <c r="D1635" s="100"/>
      <c r="E1635" s="219">
        <v>506</v>
      </c>
      <c r="F1635" s="219">
        <v>11</v>
      </c>
      <c r="G1635" s="13">
        <v>2.1739130434782608E-2</v>
      </c>
    </row>
    <row r="1636" spans="1:7">
      <c r="A1636" s="219" t="s">
        <v>3499</v>
      </c>
      <c r="B1636" s="219" t="s">
        <v>3500</v>
      </c>
      <c r="C1636" s="210" t="s">
        <v>27</v>
      </c>
      <c r="D1636" s="100"/>
      <c r="E1636" s="219">
        <v>478</v>
      </c>
      <c r="F1636" s="219">
        <v>8</v>
      </c>
      <c r="G1636" s="13">
        <v>1.6736401673640166E-2</v>
      </c>
    </row>
    <row r="1637" spans="1:7">
      <c r="A1637" s="219" t="s">
        <v>3501</v>
      </c>
      <c r="B1637" s="219" t="s">
        <v>3502</v>
      </c>
      <c r="C1637" s="210" t="s">
        <v>283</v>
      </c>
      <c r="D1637" s="100"/>
      <c r="E1637" s="219">
        <v>83</v>
      </c>
      <c r="F1637" s="219">
        <v>0</v>
      </c>
      <c r="G1637" s="13">
        <v>0</v>
      </c>
    </row>
    <row r="1638" spans="1:7">
      <c r="A1638" s="219" t="s">
        <v>3503</v>
      </c>
      <c r="B1638" s="219" t="s">
        <v>3504</v>
      </c>
      <c r="C1638" s="210" t="s">
        <v>27</v>
      </c>
      <c r="D1638" s="100"/>
      <c r="E1638" s="12">
        <v>22708</v>
      </c>
      <c r="F1638" s="219">
        <v>711</v>
      </c>
      <c r="G1638" s="13">
        <v>3.1310551347542716E-2</v>
      </c>
    </row>
    <row r="1639" spans="1:7">
      <c r="A1639" s="219" t="s">
        <v>3505</v>
      </c>
      <c r="B1639" s="219" t="s">
        <v>3506</v>
      </c>
      <c r="C1639" s="210" t="s">
        <v>27</v>
      </c>
      <c r="D1639" s="100"/>
      <c r="E1639" s="12">
        <v>18330</v>
      </c>
      <c r="F1639" s="219">
        <v>547</v>
      </c>
      <c r="G1639" s="13">
        <v>2.9841789416257501E-2</v>
      </c>
    </row>
    <row r="1640" spans="1:7">
      <c r="A1640" s="219" t="s">
        <v>3507</v>
      </c>
      <c r="B1640" s="219" t="s">
        <v>3508</v>
      </c>
      <c r="C1640" s="210" t="s">
        <v>245</v>
      </c>
      <c r="D1640" s="100"/>
      <c r="E1640" s="219">
        <v>286</v>
      </c>
      <c r="F1640" s="219">
        <v>4</v>
      </c>
      <c r="G1640" s="13">
        <v>1.3986013986013986E-2</v>
      </c>
    </row>
    <row r="1641" spans="1:7">
      <c r="A1641" s="219" t="s">
        <v>3509</v>
      </c>
      <c r="B1641" s="219" t="s">
        <v>3510</v>
      </c>
      <c r="C1641" s="210" t="s">
        <v>283</v>
      </c>
      <c r="D1641" s="100"/>
      <c r="E1641" s="219">
        <v>84</v>
      </c>
      <c r="F1641" s="219">
        <v>0</v>
      </c>
      <c r="G1641" s="13">
        <v>0</v>
      </c>
    </row>
    <row r="1642" spans="1:7">
      <c r="A1642" s="219" t="s">
        <v>3511</v>
      </c>
      <c r="B1642" s="219" t="s">
        <v>3512</v>
      </c>
      <c r="C1642" s="210" t="s">
        <v>245</v>
      </c>
      <c r="D1642" s="100"/>
      <c r="E1642" s="219">
        <v>64</v>
      </c>
      <c r="F1642" s="219">
        <v>1</v>
      </c>
      <c r="G1642" s="13">
        <v>1.5625E-2</v>
      </c>
    </row>
    <row r="1643" spans="1:7">
      <c r="A1643" s="219" t="s">
        <v>3513</v>
      </c>
      <c r="B1643" s="219" t="s">
        <v>3514</v>
      </c>
      <c r="C1643" s="210" t="s">
        <v>27</v>
      </c>
      <c r="D1643" s="100"/>
      <c r="E1643" s="219">
        <v>82</v>
      </c>
      <c r="F1643" s="219">
        <v>2</v>
      </c>
      <c r="G1643" s="13">
        <v>2.4390243902439025E-2</v>
      </c>
    </row>
    <row r="1644" spans="1:7">
      <c r="A1644" s="219" t="s">
        <v>3515</v>
      </c>
      <c r="B1644" s="219" t="s">
        <v>3516</v>
      </c>
      <c r="C1644" s="210" t="s">
        <v>27</v>
      </c>
      <c r="D1644" s="100"/>
      <c r="E1644" s="12">
        <v>5878</v>
      </c>
      <c r="F1644" s="219">
        <v>125</v>
      </c>
      <c r="G1644" s="13">
        <v>2.1265736645117387E-2</v>
      </c>
    </row>
    <row r="1645" spans="1:7">
      <c r="A1645" s="219" t="s">
        <v>3517</v>
      </c>
      <c r="B1645" s="219" t="s">
        <v>3518</v>
      </c>
      <c r="C1645" s="210" t="s">
        <v>27</v>
      </c>
      <c r="D1645" s="100"/>
      <c r="E1645" s="219">
        <v>5466</v>
      </c>
      <c r="F1645" s="219">
        <v>114</v>
      </c>
      <c r="G1645" s="13">
        <v>2.0856201975850714E-2</v>
      </c>
    </row>
    <row r="1646" spans="1:7">
      <c r="A1646" s="219" t="s">
        <v>3519</v>
      </c>
      <c r="B1646" s="219" t="s">
        <v>3520</v>
      </c>
      <c r="C1646" s="210" t="s">
        <v>27</v>
      </c>
      <c r="D1646" s="100"/>
      <c r="E1646" s="219">
        <v>376</v>
      </c>
      <c r="F1646" s="219">
        <v>10</v>
      </c>
      <c r="G1646" s="13">
        <v>2.6595744680851064E-2</v>
      </c>
    </row>
    <row r="1647" spans="1:7">
      <c r="A1647" s="219" t="s">
        <v>3521</v>
      </c>
      <c r="B1647" s="219" t="s">
        <v>3522</v>
      </c>
      <c r="C1647" s="210" t="s">
        <v>256</v>
      </c>
      <c r="D1647" s="100"/>
      <c r="E1647" s="12">
        <v>9955</v>
      </c>
      <c r="F1647" s="219">
        <v>350</v>
      </c>
      <c r="G1647" s="13">
        <v>3.5158211953792061E-2</v>
      </c>
    </row>
    <row r="1648" spans="1:7">
      <c r="A1648" s="219" t="s">
        <v>3523</v>
      </c>
      <c r="B1648" s="219" t="s">
        <v>3524</v>
      </c>
      <c r="C1648" s="210" t="s">
        <v>256</v>
      </c>
      <c r="D1648" s="100"/>
      <c r="E1648" s="219">
        <v>1825</v>
      </c>
      <c r="F1648" s="219">
        <v>72</v>
      </c>
      <c r="G1648" s="13">
        <v>3.9452054794520547E-2</v>
      </c>
    </row>
    <row r="1649" spans="1:7">
      <c r="A1649" s="219" t="s">
        <v>3525</v>
      </c>
      <c r="B1649" s="219" t="s">
        <v>3526</v>
      </c>
      <c r="C1649" s="210" t="s">
        <v>256</v>
      </c>
      <c r="D1649" s="100"/>
      <c r="E1649" s="219">
        <v>2015</v>
      </c>
      <c r="F1649" s="219">
        <v>110</v>
      </c>
      <c r="G1649" s="13">
        <v>5.4590570719602979E-2</v>
      </c>
    </row>
    <row r="1650" spans="1:7">
      <c r="A1650" s="219" t="s">
        <v>3527</v>
      </c>
      <c r="B1650" s="219" t="s">
        <v>3528</v>
      </c>
      <c r="C1650" s="210" t="s">
        <v>256</v>
      </c>
      <c r="D1650" s="100"/>
      <c r="E1650" s="219">
        <v>546</v>
      </c>
      <c r="F1650" s="219">
        <v>22</v>
      </c>
      <c r="G1650" s="13">
        <v>4.0293040293040296E-2</v>
      </c>
    </row>
    <row r="1651" spans="1:7">
      <c r="A1651" s="219" t="s">
        <v>3529</v>
      </c>
      <c r="B1651" s="219" t="s">
        <v>3530</v>
      </c>
      <c r="C1651" s="210" t="s">
        <v>245</v>
      </c>
      <c r="D1651" s="100"/>
      <c r="E1651" s="219">
        <v>521</v>
      </c>
      <c r="F1651" s="219">
        <v>6</v>
      </c>
      <c r="G1651" s="13">
        <v>1.1516314779270634E-2</v>
      </c>
    </row>
    <row r="1652" spans="1:7">
      <c r="A1652" s="219" t="s">
        <v>3531</v>
      </c>
      <c r="B1652" s="219" t="s">
        <v>3532</v>
      </c>
      <c r="C1652" s="210" t="s">
        <v>27</v>
      </c>
      <c r="D1652" s="100"/>
      <c r="E1652" s="219">
        <v>67</v>
      </c>
      <c r="F1652" s="219">
        <v>2</v>
      </c>
      <c r="G1652" s="13">
        <v>2.9850746268656716E-2</v>
      </c>
    </row>
    <row r="1653" spans="1:7">
      <c r="A1653" s="219" t="s">
        <v>3533</v>
      </c>
      <c r="B1653" s="219" t="s">
        <v>3534</v>
      </c>
      <c r="C1653" s="210" t="s">
        <v>27</v>
      </c>
      <c r="D1653" s="100"/>
      <c r="E1653" s="219">
        <v>3143</v>
      </c>
      <c r="F1653" s="219">
        <v>63</v>
      </c>
      <c r="G1653" s="13">
        <v>2.0044543429844099E-2</v>
      </c>
    </row>
    <row r="1654" spans="1:7">
      <c r="A1654" s="219" t="s">
        <v>3535</v>
      </c>
      <c r="B1654" s="219" t="s">
        <v>3536</v>
      </c>
      <c r="C1654" s="210" t="s">
        <v>256</v>
      </c>
      <c r="D1654" s="100"/>
      <c r="E1654" s="219">
        <v>1562</v>
      </c>
      <c r="F1654" s="219">
        <v>58</v>
      </c>
      <c r="G1654" s="13">
        <v>3.713188220230474E-2</v>
      </c>
    </row>
    <row r="1655" spans="1:7">
      <c r="A1655" s="219" t="s">
        <v>3537</v>
      </c>
      <c r="B1655" s="219" t="s">
        <v>3538</v>
      </c>
      <c r="C1655" s="210" t="s">
        <v>27</v>
      </c>
      <c r="D1655" s="100"/>
      <c r="E1655" s="219">
        <v>2201</v>
      </c>
      <c r="F1655" s="219">
        <v>68</v>
      </c>
      <c r="G1655" s="13">
        <v>3.0895047705588367E-2</v>
      </c>
    </row>
    <row r="1656" spans="1:7">
      <c r="A1656" s="219" t="s">
        <v>3539</v>
      </c>
      <c r="B1656" s="219" t="s">
        <v>3540</v>
      </c>
      <c r="C1656" s="210" t="s">
        <v>256</v>
      </c>
      <c r="D1656" s="100"/>
      <c r="E1656" s="219">
        <v>615</v>
      </c>
      <c r="F1656" s="219">
        <v>21</v>
      </c>
      <c r="G1656" s="13">
        <v>3.4146341463414637E-2</v>
      </c>
    </row>
    <row r="1657" spans="1:7">
      <c r="A1657" s="219" t="s">
        <v>3541</v>
      </c>
      <c r="B1657" s="219" t="s">
        <v>3542</v>
      </c>
      <c r="C1657" s="210" t="s">
        <v>27</v>
      </c>
      <c r="D1657" s="100"/>
      <c r="E1657" s="219">
        <v>1551</v>
      </c>
      <c r="F1657" s="219">
        <v>46</v>
      </c>
      <c r="G1657" s="13">
        <v>2.9658284977433915E-2</v>
      </c>
    </row>
    <row r="1658" spans="1:7">
      <c r="A1658" s="219" t="s">
        <v>3543</v>
      </c>
      <c r="B1658" s="219" t="s">
        <v>3544</v>
      </c>
      <c r="C1658" s="210" t="s">
        <v>256</v>
      </c>
      <c r="D1658" s="100"/>
      <c r="E1658" s="12">
        <v>4365</v>
      </c>
      <c r="F1658" s="219">
        <v>164</v>
      </c>
      <c r="G1658" s="13">
        <v>3.7571592210767467E-2</v>
      </c>
    </row>
    <row r="1659" spans="1:7">
      <c r="A1659" s="219" t="s">
        <v>3545</v>
      </c>
      <c r="B1659" s="219" t="s">
        <v>3546</v>
      </c>
      <c r="C1659" s="210" t="s">
        <v>256</v>
      </c>
      <c r="D1659" s="100"/>
      <c r="E1659" s="219">
        <v>1300</v>
      </c>
      <c r="F1659" s="219">
        <v>58</v>
      </c>
      <c r="G1659" s="13">
        <v>4.4615384615384612E-2</v>
      </c>
    </row>
    <row r="1660" spans="1:7">
      <c r="A1660" s="219" t="s">
        <v>3547</v>
      </c>
      <c r="B1660" s="219" t="s">
        <v>3548</v>
      </c>
      <c r="C1660" s="210" t="s">
        <v>256</v>
      </c>
      <c r="D1660" s="100"/>
      <c r="E1660" s="12">
        <v>780</v>
      </c>
      <c r="F1660" s="219">
        <v>28</v>
      </c>
      <c r="G1660" s="13">
        <v>3.5897435897435895E-2</v>
      </c>
    </row>
    <row r="1661" spans="1:7">
      <c r="A1661" s="219" t="s">
        <v>3549</v>
      </c>
      <c r="B1661" s="219" t="s">
        <v>3550</v>
      </c>
      <c r="C1661" s="210" t="s">
        <v>245</v>
      </c>
      <c r="D1661" s="100"/>
      <c r="E1661" s="219">
        <v>65</v>
      </c>
      <c r="F1661" s="219">
        <v>1</v>
      </c>
      <c r="G1661" s="13">
        <v>1.5384615384615385E-2</v>
      </c>
    </row>
    <row r="1662" spans="1:7">
      <c r="A1662" s="219" t="s">
        <v>3551</v>
      </c>
      <c r="B1662" s="219" t="s">
        <v>3552</v>
      </c>
      <c r="C1662" s="210" t="s">
        <v>256</v>
      </c>
      <c r="D1662" s="100"/>
      <c r="E1662" s="12">
        <v>144</v>
      </c>
      <c r="F1662" s="219">
        <v>8</v>
      </c>
      <c r="G1662" s="13">
        <v>5.5555555555555552E-2</v>
      </c>
    </row>
    <row r="1663" spans="1:7">
      <c r="A1663" s="219" t="s">
        <v>3553</v>
      </c>
      <c r="B1663" s="219" t="s">
        <v>3554</v>
      </c>
      <c r="C1663" s="210" t="s">
        <v>27</v>
      </c>
      <c r="D1663" s="100"/>
      <c r="E1663" s="12">
        <v>124</v>
      </c>
      <c r="F1663" s="219">
        <v>3</v>
      </c>
      <c r="G1663" s="13">
        <v>2.4193548387096774E-2</v>
      </c>
    </row>
    <row r="1664" spans="1:7">
      <c r="A1664" s="219" t="s">
        <v>3555</v>
      </c>
      <c r="B1664" s="219" t="s">
        <v>3556</v>
      </c>
      <c r="C1664" s="210" t="s">
        <v>27</v>
      </c>
      <c r="D1664" s="100"/>
      <c r="E1664" s="219">
        <v>433</v>
      </c>
      <c r="F1664" s="219">
        <v>14</v>
      </c>
      <c r="G1664" s="13">
        <v>3.2332563510392612E-2</v>
      </c>
    </row>
    <row r="1665" spans="1:7">
      <c r="A1665" s="219" t="s">
        <v>3557</v>
      </c>
      <c r="B1665" s="219" t="s">
        <v>3558</v>
      </c>
      <c r="C1665" s="210" t="s">
        <v>256</v>
      </c>
      <c r="D1665" s="100"/>
      <c r="E1665" s="219">
        <v>500</v>
      </c>
      <c r="F1665" s="219">
        <v>21</v>
      </c>
      <c r="G1665" s="13">
        <v>4.2000000000000003E-2</v>
      </c>
    </row>
    <row r="1666" spans="1:7">
      <c r="A1666" s="219" t="s">
        <v>3559</v>
      </c>
      <c r="B1666" s="219" t="s">
        <v>3560</v>
      </c>
      <c r="C1666" s="210" t="s">
        <v>256</v>
      </c>
      <c r="D1666" s="100"/>
      <c r="E1666" s="219">
        <v>52</v>
      </c>
      <c r="F1666" s="219">
        <v>4</v>
      </c>
      <c r="G1666" s="13">
        <v>7.6923076923076927E-2</v>
      </c>
    </row>
    <row r="1667" spans="1:7">
      <c r="A1667" s="219" t="s">
        <v>3561</v>
      </c>
      <c r="B1667" s="219" t="s">
        <v>3562</v>
      </c>
      <c r="C1667" s="210" t="s">
        <v>256</v>
      </c>
      <c r="D1667" s="100"/>
      <c r="E1667" s="219">
        <v>436</v>
      </c>
      <c r="F1667" s="219">
        <v>17</v>
      </c>
      <c r="G1667" s="13">
        <v>3.8990825688073397E-2</v>
      </c>
    </row>
    <row r="1668" spans="1:7">
      <c r="A1668" s="219" t="s">
        <v>3563</v>
      </c>
      <c r="B1668" s="219" t="s">
        <v>3564</v>
      </c>
      <c r="C1668" s="210" t="s">
        <v>27</v>
      </c>
      <c r="D1668" s="100"/>
      <c r="E1668" s="219">
        <v>230</v>
      </c>
      <c r="F1668" s="219">
        <v>5</v>
      </c>
      <c r="G1668" s="13">
        <v>2.1739130434782608E-2</v>
      </c>
    </row>
    <row r="1669" spans="1:7">
      <c r="A1669" s="219" t="s">
        <v>3565</v>
      </c>
      <c r="B1669" s="219" t="s">
        <v>3566</v>
      </c>
      <c r="C1669" s="210" t="s">
        <v>283</v>
      </c>
      <c r="D1669" s="100"/>
      <c r="E1669" s="219">
        <v>82</v>
      </c>
      <c r="F1669" s="219">
        <v>0</v>
      </c>
      <c r="G1669" s="13">
        <v>0</v>
      </c>
    </row>
    <row r="1670" spans="1:7">
      <c r="A1670" s="219" t="s">
        <v>3567</v>
      </c>
      <c r="B1670" s="219" t="s">
        <v>3568</v>
      </c>
      <c r="C1670" s="210" t="s">
        <v>27</v>
      </c>
      <c r="D1670" s="100"/>
      <c r="E1670" s="219">
        <v>148</v>
      </c>
      <c r="F1670" s="219">
        <v>5</v>
      </c>
      <c r="G1670" s="13">
        <v>3.3783783783783786E-2</v>
      </c>
    </row>
    <row r="1671" spans="1:7">
      <c r="A1671" s="219" t="s">
        <v>3569</v>
      </c>
      <c r="B1671" s="219" t="s">
        <v>3570</v>
      </c>
      <c r="C1671" s="210" t="s">
        <v>27</v>
      </c>
      <c r="D1671" s="100"/>
      <c r="E1671" s="219">
        <v>1505</v>
      </c>
      <c r="F1671" s="219">
        <v>47</v>
      </c>
      <c r="G1671" s="13">
        <v>3.1229235880398672E-2</v>
      </c>
    </row>
    <row r="1672" spans="1:7">
      <c r="A1672" s="219" t="s">
        <v>3571</v>
      </c>
      <c r="B1672" s="219" t="s">
        <v>3572</v>
      </c>
      <c r="C1672" s="210" t="s">
        <v>266</v>
      </c>
      <c r="D1672" s="100"/>
      <c r="E1672" s="219">
        <v>3</v>
      </c>
      <c r="F1672" s="219">
        <v>0</v>
      </c>
      <c r="G1672" s="13">
        <v>0</v>
      </c>
    </row>
    <row r="1673" spans="1:7">
      <c r="A1673" s="219" t="s">
        <v>3573</v>
      </c>
      <c r="B1673" s="219" t="s">
        <v>3574</v>
      </c>
      <c r="C1673" s="210" t="s">
        <v>27</v>
      </c>
      <c r="D1673" s="100"/>
      <c r="E1673" s="219">
        <v>96</v>
      </c>
      <c r="F1673" s="219">
        <v>3</v>
      </c>
      <c r="G1673" s="13">
        <v>3.125E-2</v>
      </c>
    </row>
    <row r="1674" spans="1:7">
      <c r="A1674" s="219" t="s">
        <v>3575</v>
      </c>
      <c r="B1674" s="219" t="s">
        <v>3576</v>
      </c>
      <c r="C1674" s="210" t="s">
        <v>266</v>
      </c>
      <c r="D1674" s="100"/>
      <c r="E1674" s="219">
        <v>7</v>
      </c>
      <c r="F1674" s="219">
        <v>0</v>
      </c>
      <c r="G1674" s="13">
        <v>0</v>
      </c>
    </row>
    <row r="1675" spans="1:7">
      <c r="A1675" s="219" t="s">
        <v>3577</v>
      </c>
      <c r="B1675" s="219" t="s">
        <v>3578</v>
      </c>
      <c r="C1675" s="210" t="s">
        <v>27</v>
      </c>
      <c r="D1675" s="100"/>
      <c r="E1675" s="219">
        <v>1334</v>
      </c>
      <c r="F1675" s="219">
        <v>43</v>
      </c>
      <c r="G1675" s="13">
        <v>3.2233883058470768E-2</v>
      </c>
    </row>
    <row r="1676" spans="1:7">
      <c r="A1676" s="219" t="s">
        <v>3579</v>
      </c>
      <c r="B1676" s="219" t="s">
        <v>3580</v>
      </c>
      <c r="C1676" s="210" t="s">
        <v>245</v>
      </c>
      <c r="D1676" s="100"/>
      <c r="E1676" s="12">
        <v>122063</v>
      </c>
      <c r="F1676" s="219">
        <v>1946</v>
      </c>
      <c r="G1676" s="13">
        <v>1.594258702473313E-2</v>
      </c>
    </row>
    <row r="1677" spans="1:7">
      <c r="A1677" s="219" t="s">
        <v>3581</v>
      </c>
      <c r="B1677" s="219" t="s">
        <v>3582</v>
      </c>
      <c r="C1677" s="210" t="s">
        <v>245</v>
      </c>
      <c r="D1677" s="100"/>
      <c r="E1677" s="12">
        <v>71806</v>
      </c>
      <c r="F1677" s="219">
        <v>440</v>
      </c>
      <c r="G1677" s="13">
        <v>6.1276216472161103E-3</v>
      </c>
    </row>
    <row r="1678" spans="1:7">
      <c r="A1678" s="219" t="s">
        <v>3583</v>
      </c>
      <c r="B1678" s="219" t="s">
        <v>3584</v>
      </c>
      <c r="C1678" s="210" t="s">
        <v>245</v>
      </c>
      <c r="D1678" s="100"/>
      <c r="E1678" s="12">
        <v>20249</v>
      </c>
      <c r="F1678" s="219">
        <v>259</v>
      </c>
      <c r="G1678" s="13">
        <v>1.2790755099017236E-2</v>
      </c>
    </row>
    <row r="1679" spans="1:7">
      <c r="A1679" s="219" t="s">
        <v>3585</v>
      </c>
      <c r="B1679" s="219" t="s">
        <v>3586</v>
      </c>
      <c r="C1679" s="210" t="s">
        <v>245</v>
      </c>
      <c r="D1679" s="100"/>
      <c r="E1679" s="12">
        <v>18006</v>
      </c>
      <c r="F1679" s="219">
        <v>250</v>
      </c>
      <c r="G1679" s="13">
        <v>1.3884260801954904E-2</v>
      </c>
    </row>
    <row r="1680" spans="1:7">
      <c r="A1680" s="219" t="s">
        <v>3587</v>
      </c>
      <c r="B1680" s="219" t="s">
        <v>3588</v>
      </c>
      <c r="C1680" s="210" t="s">
        <v>245</v>
      </c>
      <c r="D1680" s="100"/>
      <c r="E1680" s="219">
        <v>2121</v>
      </c>
      <c r="F1680" s="219">
        <v>9</v>
      </c>
      <c r="G1680" s="13">
        <v>4.2432814710042432E-3</v>
      </c>
    </row>
    <row r="1681" spans="1:7">
      <c r="A1681" s="219" t="s">
        <v>3589</v>
      </c>
      <c r="B1681" s="219" t="s">
        <v>3590</v>
      </c>
      <c r="C1681" s="210" t="s">
        <v>1792</v>
      </c>
      <c r="D1681" s="100"/>
      <c r="E1681" s="219">
        <v>498</v>
      </c>
      <c r="F1681" s="219">
        <v>1</v>
      </c>
      <c r="G1681" s="13">
        <v>2.008032128514056E-3</v>
      </c>
    </row>
    <row r="1682" spans="1:7">
      <c r="A1682" s="219" t="s">
        <v>3591</v>
      </c>
      <c r="B1682" s="219" t="s">
        <v>3592</v>
      </c>
      <c r="C1682" s="210" t="s">
        <v>245</v>
      </c>
      <c r="D1682" s="100"/>
      <c r="E1682" s="12">
        <v>50988</v>
      </c>
      <c r="F1682" s="219">
        <v>179</v>
      </c>
      <c r="G1682" s="13">
        <v>3.5106299521456027E-3</v>
      </c>
    </row>
    <row r="1683" spans="1:7">
      <c r="A1683" s="219" t="s">
        <v>3593</v>
      </c>
      <c r="B1683" s="219" t="s">
        <v>3594</v>
      </c>
      <c r="C1683" s="210" t="s">
        <v>1792</v>
      </c>
      <c r="D1683" s="100"/>
      <c r="E1683" s="12">
        <v>15486</v>
      </c>
      <c r="F1683" s="219">
        <v>22</v>
      </c>
      <c r="G1683" s="13">
        <v>1.4206379956089371E-3</v>
      </c>
    </row>
    <row r="1684" spans="1:7">
      <c r="A1684" s="219" t="s">
        <v>3595</v>
      </c>
      <c r="B1684" s="219" t="s">
        <v>3596</v>
      </c>
      <c r="C1684" s="210" t="s">
        <v>245</v>
      </c>
      <c r="D1684" s="100"/>
      <c r="E1684" s="219">
        <v>948</v>
      </c>
      <c r="F1684" s="219">
        <v>4</v>
      </c>
      <c r="G1684" s="13">
        <v>4.2194092827004216E-3</v>
      </c>
    </row>
    <row r="1685" spans="1:7">
      <c r="A1685" s="219" t="s">
        <v>3597</v>
      </c>
      <c r="B1685" s="219" t="s">
        <v>3598</v>
      </c>
      <c r="C1685" s="210" t="s">
        <v>1792</v>
      </c>
      <c r="D1685" s="100"/>
      <c r="E1685" s="219">
        <v>7572</v>
      </c>
      <c r="F1685" s="219">
        <v>9</v>
      </c>
      <c r="G1685" s="13">
        <v>1.1885895404120444E-3</v>
      </c>
    </row>
    <row r="1686" spans="1:7">
      <c r="A1686" s="219" t="s">
        <v>3599</v>
      </c>
      <c r="B1686" s="219" t="s">
        <v>3600</v>
      </c>
      <c r="C1686" s="210" t="s">
        <v>283</v>
      </c>
      <c r="D1686" s="100"/>
      <c r="E1686" s="219">
        <v>360</v>
      </c>
      <c r="F1686" s="219">
        <v>0</v>
      </c>
      <c r="G1686" s="13">
        <v>0</v>
      </c>
    </row>
    <row r="1687" spans="1:7">
      <c r="A1687" s="219" t="s">
        <v>3601</v>
      </c>
      <c r="B1687" s="219" t="s">
        <v>3602</v>
      </c>
      <c r="C1687" s="210" t="s">
        <v>283</v>
      </c>
      <c r="D1687" s="100"/>
      <c r="E1687" s="219">
        <v>80</v>
      </c>
      <c r="F1687" s="219">
        <v>0</v>
      </c>
      <c r="G1687" s="13">
        <v>0</v>
      </c>
    </row>
    <row r="1688" spans="1:7">
      <c r="A1688" s="219" t="s">
        <v>3603</v>
      </c>
      <c r="B1688" s="219" t="s">
        <v>3604</v>
      </c>
      <c r="C1688" s="210" t="s">
        <v>283</v>
      </c>
      <c r="D1688" s="100"/>
      <c r="E1688" s="219">
        <v>232</v>
      </c>
      <c r="F1688" s="219">
        <v>0</v>
      </c>
      <c r="G1688" s="13">
        <v>0</v>
      </c>
    </row>
    <row r="1689" spans="1:7">
      <c r="A1689" s="219" t="s">
        <v>3605</v>
      </c>
      <c r="B1689" s="219" t="s">
        <v>3606</v>
      </c>
      <c r="C1689" s="210" t="s">
        <v>283</v>
      </c>
      <c r="D1689" s="100"/>
      <c r="E1689" s="219">
        <v>74</v>
      </c>
      <c r="F1689" s="219">
        <v>0</v>
      </c>
      <c r="G1689" s="13">
        <v>0</v>
      </c>
    </row>
    <row r="1690" spans="1:7">
      <c r="A1690" s="219" t="s">
        <v>3607</v>
      </c>
      <c r="B1690" s="219" t="s">
        <v>3608</v>
      </c>
      <c r="C1690" s="210" t="s">
        <v>1792</v>
      </c>
      <c r="D1690" s="100"/>
      <c r="E1690" s="219">
        <v>875</v>
      </c>
      <c r="F1690" s="219">
        <v>2</v>
      </c>
      <c r="G1690" s="13">
        <v>2.2857142857142859E-3</v>
      </c>
    </row>
    <row r="1691" spans="1:7">
      <c r="A1691" s="219" t="s">
        <v>3609</v>
      </c>
      <c r="B1691" s="219" t="s">
        <v>3610</v>
      </c>
      <c r="C1691" s="210" t="s">
        <v>283</v>
      </c>
      <c r="D1691" s="100"/>
      <c r="E1691" s="219">
        <v>320</v>
      </c>
      <c r="F1691" s="219">
        <v>0</v>
      </c>
      <c r="G1691" s="13">
        <v>0</v>
      </c>
    </row>
    <row r="1692" spans="1:7">
      <c r="A1692" s="219" t="s">
        <v>3611</v>
      </c>
      <c r="B1692" s="219" t="s">
        <v>3612</v>
      </c>
      <c r="C1692" s="210" t="s">
        <v>245</v>
      </c>
      <c r="D1692" s="100"/>
      <c r="E1692" s="219">
        <v>271</v>
      </c>
      <c r="F1692" s="219">
        <v>1</v>
      </c>
      <c r="G1692" s="13">
        <v>3.6900369003690036E-3</v>
      </c>
    </row>
    <row r="1693" spans="1:7">
      <c r="A1693" s="219" t="s">
        <v>3613</v>
      </c>
      <c r="B1693" s="219" t="s">
        <v>3614</v>
      </c>
      <c r="C1693" s="210" t="s">
        <v>245</v>
      </c>
      <c r="D1693" s="100"/>
      <c r="E1693" s="12">
        <v>34438</v>
      </c>
      <c r="F1693" s="219">
        <v>154</v>
      </c>
      <c r="G1693" s="13">
        <v>4.4718044021139439E-3</v>
      </c>
    </row>
    <row r="1694" spans="1:7">
      <c r="A1694" s="219" t="s">
        <v>3615</v>
      </c>
      <c r="B1694" s="219" t="s">
        <v>3616</v>
      </c>
      <c r="C1694" s="210" t="s">
        <v>27</v>
      </c>
      <c r="D1694" s="100"/>
      <c r="E1694" s="12">
        <v>25192</v>
      </c>
      <c r="F1694" s="219">
        <v>604</v>
      </c>
      <c r="G1694" s="13">
        <v>2.397586535408066E-2</v>
      </c>
    </row>
    <row r="1695" spans="1:7">
      <c r="A1695" s="219" t="s">
        <v>3617</v>
      </c>
      <c r="B1695" s="219" t="s">
        <v>3618</v>
      </c>
      <c r="C1695" s="210" t="s">
        <v>27</v>
      </c>
      <c r="D1695" s="100"/>
      <c r="E1695" s="12">
        <v>2502</v>
      </c>
      <c r="F1695" s="219">
        <v>56</v>
      </c>
      <c r="G1695" s="13">
        <v>2.2382094324540368E-2</v>
      </c>
    </row>
    <row r="1696" spans="1:7">
      <c r="A1696" s="219" t="s">
        <v>3619</v>
      </c>
      <c r="B1696" s="219" t="s">
        <v>3620</v>
      </c>
      <c r="C1696" s="210" t="s">
        <v>27</v>
      </c>
      <c r="D1696" s="100"/>
      <c r="E1696" s="219">
        <v>1611</v>
      </c>
      <c r="F1696" s="219">
        <v>31</v>
      </c>
      <c r="G1696" s="13">
        <v>1.9242706393544383E-2</v>
      </c>
    </row>
    <row r="1697" spans="1:7">
      <c r="A1697" s="219" t="s">
        <v>3621</v>
      </c>
      <c r="B1697" s="219" t="s">
        <v>3622</v>
      </c>
      <c r="C1697" s="210" t="s">
        <v>27</v>
      </c>
      <c r="D1697" s="100"/>
      <c r="E1697" s="219">
        <v>887</v>
      </c>
      <c r="F1697" s="219">
        <v>25</v>
      </c>
      <c r="G1697" s="13">
        <v>2.8184892897406989E-2</v>
      </c>
    </row>
    <row r="1698" spans="1:7">
      <c r="A1698" s="219" t="s">
        <v>3623</v>
      </c>
      <c r="B1698" s="219" t="s">
        <v>3624</v>
      </c>
      <c r="C1698" s="210" t="s">
        <v>27</v>
      </c>
      <c r="D1698" s="100"/>
      <c r="E1698" s="12">
        <v>20583</v>
      </c>
      <c r="F1698" s="219">
        <v>513</v>
      </c>
      <c r="G1698" s="13">
        <v>2.4923480542195016E-2</v>
      </c>
    </row>
    <row r="1699" spans="1:7">
      <c r="A1699" s="219" t="s">
        <v>3625</v>
      </c>
      <c r="B1699" s="219" t="s">
        <v>3626</v>
      </c>
      <c r="C1699" s="210" t="s">
        <v>27</v>
      </c>
      <c r="D1699" s="100"/>
      <c r="E1699" s="12">
        <v>20432</v>
      </c>
      <c r="F1699" s="219">
        <v>512</v>
      </c>
      <c r="G1699" s="13">
        <v>2.5058731401722788E-2</v>
      </c>
    </row>
    <row r="1700" spans="1:7">
      <c r="A1700" s="219" t="s">
        <v>3627</v>
      </c>
      <c r="B1700" s="219" t="s">
        <v>3628</v>
      </c>
      <c r="C1700" s="210" t="s">
        <v>27</v>
      </c>
      <c r="D1700" s="100"/>
      <c r="E1700" s="12">
        <v>16751</v>
      </c>
      <c r="F1700" s="219">
        <v>404</v>
      </c>
      <c r="G1700" s="13">
        <v>2.4117963106680199E-2</v>
      </c>
    </row>
    <row r="1701" spans="1:7">
      <c r="A1701" s="219" t="s">
        <v>3629</v>
      </c>
      <c r="B1701" s="219" t="s">
        <v>3630</v>
      </c>
      <c r="C1701" s="210" t="s">
        <v>27</v>
      </c>
      <c r="D1701" s="100"/>
      <c r="E1701" s="12">
        <v>2940</v>
      </c>
      <c r="F1701" s="219">
        <v>79</v>
      </c>
      <c r="G1701" s="13">
        <v>2.6870748299319729E-2</v>
      </c>
    </row>
    <row r="1702" spans="1:7">
      <c r="A1702" s="219" t="s">
        <v>3631</v>
      </c>
      <c r="B1702" s="219" t="s">
        <v>3632</v>
      </c>
      <c r="C1702" s="210" t="s">
        <v>256</v>
      </c>
      <c r="D1702" s="100"/>
      <c r="E1702" s="219">
        <v>583</v>
      </c>
      <c r="F1702" s="219">
        <v>23</v>
      </c>
      <c r="G1702" s="13">
        <v>3.9451114922813037E-2</v>
      </c>
    </row>
    <row r="1703" spans="1:7">
      <c r="A1703" s="219" t="s">
        <v>3633</v>
      </c>
      <c r="B1703" s="219" t="s">
        <v>3634</v>
      </c>
      <c r="C1703" s="210" t="s">
        <v>245</v>
      </c>
      <c r="D1703" s="100"/>
      <c r="E1703" s="219">
        <v>120</v>
      </c>
      <c r="F1703" s="219">
        <v>1</v>
      </c>
      <c r="G1703" s="13">
        <v>8.3333333333333332E-3</v>
      </c>
    </row>
    <row r="1704" spans="1:7">
      <c r="A1704" s="219" t="s">
        <v>3635</v>
      </c>
      <c r="B1704" s="219" t="s">
        <v>3636</v>
      </c>
      <c r="C1704" s="210" t="s">
        <v>27</v>
      </c>
      <c r="D1704" s="100"/>
      <c r="E1704" s="12">
        <v>2105</v>
      </c>
      <c r="F1704" s="219">
        <v>35</v>
      </c>
      <c r="G1704" s="13">
        <v>1.66270783847981E-2</v>
      </c>
    </row>
    <row r="1705" spans="1:7">
      <c r="A1705" s="219" t="s">
        <v>3637</v>
      </c>
      <c r="B1705" s="219" t="s">
        <v>3638</v>
      </c>
      <c r="C1705" s="210" t="s">
        <v>245</v>
      </c>
      <c r="D1705" s="100"/>
      <c r="E1705" s="219">
        <v>1765</v>
      </c>
      <c r="F1705" s="219">
        <v>28</v>
      </c>
      <c r="G1705" s="13">
        <v>1.586402266288952E-2</v>
      </c>
    </row>
    <row r="1706" spans="1:7">
      <c r="A1706" s="219" t="s">
        <v>3639</v>
      </c>
      <c r="B1706" s="219" t="s">
        <v>3640</v>
      </c>
      <c r="C1706" s="210" t="s">
        <v>27</v>
      </c>
      <c r="D1706" s="100"/>
      <c r="E1706" s="12">
        <v>336</v>
      </c>
      <c r="F1706" s="219">
        <v>7</v>
      </c>
      <c r="G1706" s="13">
        <v>2.0833333333333332E-2</v>
      </c>
    </row>
    <row r="1707" spans="1:7">
      <c r="A1707" s="219" t="s">
        <v>3641</v>
      </c>
      <c r="B1707" s="219" t="s">
        <v>3642</v>
      </c>
      <c r="C1707" s="210" t="s">
        <v>245</v>
      </c>
      <c r="D1707" s="100"/>
      <c r="E1707" s="219">
        <v>140</v>
      </c>
      <c r="F1707" s="219">
        <v>1</v>
      </c>
      <c r="G1707" s="13">
        <v>7.1428571428571426E-3</v>
      </c>
    </row>
    <row r="1708" spans="1:7">
      <c r="A1708" s="219" t="s">
        <v>3643</v>
      </c>
      <c r="B1708" s="219" t="s">
        <v>3644</v>
      </c>
      <c r="C1708" s="210" t="s">
        <v>266</v>
      </c>
      <c r="D1708" s="100"/>
      <c r="E1708" s="219">
        <v>15</v>
      </c>
      <c r="F1708" s="219">
        <v>2</v>
      </c>
      <c r="G1708" s="13">
        <v>0.13333333333333333</v>
      </c>
    </row>
    <row r="1709" spans="1:7">
      <c r="A1709" s="219" t="s">
        <v>3645</v>
      </c>
      <c r="B1709" s="219" t="s">
        <v>3646</v>
      </c>
      <c r="C1709" s="210" t="s">
        <v>266</v>
      </c>
      <c r="D1709" s="100"/>
      <c r="E1709" s="219">
        <v>5</v>
      </c>
      <c r="F1709" s="219">
        <v>1</v>
      </c>
      <c r="G1709" s="13">
        <v>0.2</v>
      </c>
    </row>
    <row r="1710" spans="1:7">
      <c r="A1710" s="219" t="s">
        <v>3647</v>
      </c>
      <c r="B1710" s="219" t="s">
        <v>3648</v>
      </c>
      <c r="C1710" s="210" t="s">
        <v>27</v>
      </c>
      <c r="D1710" s="100"/>
      <c r="E1710" s="219">
        <v>174</v>
      </c>
      <c r="F1710" s="219">
        <v>3</v>
      </c>
      <c r="G1710" s="13">
        <v>1.7241379310344827E-2</v>
      </c>
    </row>
    <row r="1711" spans="1:7">
      <c r="A1711" s="219" t="s">
        <v>3649</v>
      </c>
      <c r="B1711" s="219" t="s">
        <v>3650</v>
      </c>
      <c r="C1711" s="210" t="s">
        <v>256</v>
      </c>
      <c r="D1711" s="100"/>
      <c r="E1711" s="12">
        <v>25065</v>
      </c>
      <c r="F1711" s="219">
        <v>902</v>
      </c>
      <c r="G1711" s="13">
        <v>3.5986435268302412E-2</v>
      </c>
    </row>
    <row r="1712" spans="1:7">
      <c r="A1712" s="219" t="s">
        <v>3651</v>
      </c>
      <c r="B1712" s="219" t="s">
        <v>3652</v>
      </c>
      <c r="C1712" s="210" t="s">
        <v>256</v>
      </c>
      <c r="D1712" s="100"/>
      <c r="E1712" s="12">
        <v>4504</v>
      </c>
      <c r="F1712" s="219">
        <v>194</v>
      </c>
      <c r="G1712" s="13">
        <v>4.3072824156305506E-2</v>
      </c>
    </row>
    <row r="1713" spans="1:7">
      <c r="A1713" s="219" t="s">
        <v>3653</v>
      </c>
      <c r="B1713" s="219" t="s">
        <v>3654</v>
      </c>
      <c r="C1713" s="210" t="s">
        <v>256</v>
      </c>
      <c r="D1713" s="100"/>
      <c r="E1713" s="12">
        <v>949</v>
      </c>
      <c r="F1713" s="219">
        <v>45</v>
      </c>
      <c r="G1713" s="13">
        <v>4.7418335089567963E-2</v>
      </c>
    </row>
    <row r="1714" spans="1:7">
      <c r="A1714" s="219" t="s">
        <v>3655</v>
      </c>
      <c r="B1714" s="219" t="s">
        <v>3656</v>
      </c>
      <c r="C1714" s="210" t="s">
        <v>27</v>
      </c>
      <c r="D1714" s="100"/>
      <c r="E1714" s="219">
        <v>32</v>
      </c>
      <c r="F1714" s="219">
        <v>1</v>
      </c>
      <c r="G1714" s="13">
        <v>3.125E-2</v>
      </c>
    </row>
    <row r="1715" spans="1:7">
      <c r="A1715" s="219" t="s">
        <v>3657</v>
      </c>
      <c r="B1715" s="219" t="s">
        <v>3658</v>
      </c>
      <c r="C1715" s="210" t="s">
        <v>256</v>
      </c>
      <c r="D1715" s="100"/>
      <c r="E1715" s="12">
        <v>394</v>
      </c>
      <c r="F1715" s="219">
        <v>18</v>
      </c>
      <c r="G1715" s="13">
        <v>4.5685279187817257E-2</v>
      </c>
    </row>
    <row r="1716" spans="1:7">
      <c r="A1716" s="219" t="s">
        <v>3659</v>
      </c>
      <c r="B1716" s="219" t="s">
        <v>3660</v>
      </c>
      <c r="C1716" s="210" t="s">
        <v>256</v>
      </c>
      <c r="D1716" s="100"/>
      <c r="E1716" s="219">
        <v>288</v>
      </c>
      <c r="F1716" s="219">
        <v>19</v>
      </c>
      <c r="G1716" s="13">
        <v>6.5972222222222224E-2</v>
      </c>
    </row>
    <row r="1717" spans="1:7">
      <c r="A1717" s="219" t="s">
        <v>3661</v>
      </c>
      <c r="B1717" s="219" t="s">
        <v>3662</v>
      </c>
      <c r="C1717" s="210" t="s">
        <v>256</v>
      </c>
      <c r="D1717" s="100"/>
      <c r="E1717" s="219">
        <v>139</v>
      </c>
      <c r="F1717" s="219">
        <v>7</v>
      </c>
      <c r="G1717" s="13">
        <v>5.0359712230215826E-2</v>
      </c>
    </row>
    <row r="1718" spans="1:7">
      <c r="A1718" s="219" t="s">
        <v>3663</v>
      </c>
      <c r="B1718" s="219" t="s">
        <v>3664</v>
      </c>
      <c r="C1718" s="210" t="s">
        <v>256</v>
      </c>
      <c r="D1718" s="100"/>
      <c r="E1718" s="12">
        <v>3555</v>
      </c>
      <c r="F1718" s="219">
        <v>149</v>
      </c>
      <c r="G1718" s="13">
        <v>4.1912798874824193E-2</v>
      </c>
    </row>
    <row r="1719" spans="1:7">
      <c r="A1719" s="219" t="s">
        <v>3665</v>
      </c>
      <c r="B1719" s="219" t="s">
        <v>3666</v>
      </c>
      <c r="C1719" s="210" t="s">
        <v>256</v>
      </c>
      <c r="D1719" s="100"/>
      <c r="E1719" s="12">
        <v>3117</v>
      </c>
      <c r="F1719" s="219">
        <v>128</v>
      </c>
      <c r="G1719" s="13">
        <v>4.1065126724414501E-2</v>
      </c>
    </row>
    <row r="1720" spans="1:7">
      <c r="A1720" s="219" t="s">
        <v>3667</v>
      </c>
      <c r="B1720" s="219" t="s">
        <v>3668</v>
      </c>
      <c r="C1720" s="210" t="s">
        <v>256</v>
      </c>
      <c r="D1720" s="100"/>
      <c r="E1720" s="219">
        <v>67</v>
      </c>
      <c r="F1720" s="219">
        <v>4</v>
      </c>
      <c r="G1720" s="13">
        <v>5.9701492537313432E-2</v>
      </c>
    </row>
    <row r="1721" spans="1:7">
      <c r="A1721" s="219" t="s">
        <v>3669</v>
      </c>
      <c r="B1721" s="219" t="s">
        <v>3670</v>
      </c>
      <c r="C1721" s="210" t="s">
        <v>256</v>
      </c>
      <c r="D1721" s="100"/>
      <c r="E1721" s="219">
        <v>297</v>
      </c>
      <c r="F1721" s="219">
        <v>15</v>
      </c>
      <c r="G1721" s="13">
        <v>5.0505050505050504E-2</v>
      </c>
    </row>
    <row r="1722" spans="1:7">
      <c r="A1722" s="219" t="s">
        <v>3671</v>
      </c>
      <c r="B1722" s="219" t="s">
        <v>3672</v>
      </c>
      <c r="C1722" s="210" t="s">
        <v>256</v>
      </c>
      <c r="D1722" s="100"/>
      <c r="E1722" s="12">
        <v>20480</v>
      </c>
      <c r="F1722" s="219">
        <v>708</v>
      </c>
      <c r="G1722" s="13">
        <v>3.4570312499999999E-2</v>
      </c>
    </row>
    <row r="1723" spans="1:7">
      <c r="A1723" s="219" t="s">
        <v>3673</v>
      </c>
      <c r="B1723" s="219" t="s">
        <v>3674</v>
      </c>
      <c r="C1723" s="210" t="s">
        <v>256</v>
      </c>
      <c r="D1723" s="100"/>
      <c r="E1723" s="12">
        <v>1841</v>
      </c>
      <c r="F1723" s="219">
        <v>75</v>
      </c>
      <c r="G1723" s="13">
        <v>4.0738728951656707E-2</v>
      </c>
    </row>
    <row r="1724" spans="1:7">
      <c r="A1724" s="219" t="s">
        <v>3675</v>
      </c>
      <c r="B1724" s="219" t="s">
        <v>3676</v>
      </c>
      <c r="C1724" s="210" t="s">
        <v>256</v>
      </c>
      <c r="D1724" s="100"/>
      <c r="E1724" s="219">
        <v>888</v>
      </c>
      <c r="F1724" s="219">
        <v>39</v>
      </c>
      <c r="G1724" s="13">
        <v>4.3918918918918921E-2</v>
      </c>
    </row>
    <row r="1725" spans="1:7">
      <c r="A1725" s="219" t="s">
        <v>3677</v>
      </c>
      <c r="B1725" s="219" t="s">
        <v>3678</v>
      </c>
      <c r="C1725" s="210" t="s">
        <v>256</v>
      </c>
      <c r="D1725" s="100"/>
      <c r="E1725" s="219">
        <v>560</v>
      </c>
      <c r="F1725" s="219">
        <v>26</v>
      </c>
      <c r="G1725" s="13">
        <v>4.642857142857143E-2</v>
      </c>
    </row>
    <row r="1726" spans="1:7">
      <c r="A1726" s="219" t="s">
        <v>3679</v>
      </c>
      <c r="B1726" s="219" t="s">
        <v>3680</v>
      </c>
      <c r="C1726" s="210" t="s">
        <v>27</v>
      </c>
      <c r="D1726" s="100"/>
      <c r="E1726" s="219">
        <v>256</v>
      </c>
      <c r="F1726" s="219">
        <v>5</v>
      </c>
      <c r="G1726" s="13">
        <v>1.953125E-2</v>
      </c>
    </row>
    <row r="1727" spans="1:7">
      <c r="A1727" s="219" t="s">
        <v>3681</v>
      </c>
      <c r="B1727" s="219" t="s">
        <v>3682</v>
      </c>
      <c r="C1727" s="210" t="s">
        <v>27</v>
      </c>
      <c r="D1727" s="100"/>
      <c r="E1727" s="219">
        <v>6990</v>
      </c>
      <c r="F1727" s="219">
        <v>179</v>
      </c>
      <c r="G1727" s="13">
        <v>2.5608011444921315E-2</v>
      </c>
    </row>
    <row r="1728" spans="1:7">
      <c r="A1728" s="219" t="s">
        <v>3683</v>
      </c>
      <c r="B1728" s="219" t="s">
        <v>3684</v>
      </c>
      <c r="C1728" s="210" t="s">
        <v>27</v>
      </c>
      <c r="D1728" s="100"/>
      <c r="E1728" s="219">
        <v>5332</v>
      </c>
      <c r="F1728" s="219">
        <v>134</v>
      </c>
      <c r="G1728" s="13">
        <v>2.5131282820705175E-2</v>
      </c>
    </row>
    <row r="1729" spans="1:7">
      <c r="A1729" s="219" t="s">
        <v>3685</v>
      </c>
      <c r="B1729" s="219" t="s">
        <v>3686</v>
      </c>
      <c r="C1729" s="210" t="s">
        <v>27</v>
      </c>
      <c r="D1729" s="100"/>
      <c r="E1729" s="219">
        <v>1570</v>
      </c>
      <c r="F1729" s="219">
        <v>44</v>
      </c>
      <c r="G1729" s="13">
        <v>2.802547770700637E-2</v>
      </c>
    </row>
    <row r="1730" spans="1:7">
      <c r="A1730" s="219" t="s">
        <v>3687</v>
      </c>
      <c r="B1730" s="219" t="s">
        <v>3688</v>
      </c>
      <c r="C1730" s="210" t="s">
        <v>256</v>
      </c>
      <c r="D1730" s="100"/>
      <c r="E1730" s="12">
        <v>11592</v>
      </c>
      <c r="F1730" s="219">
        <v>451</v>
      </c>
      <c r="G1730" s="13">
        <v>3.8906142167011735E-2</v>
      </c>
    </row>
    <row r="1731" spans="1:7">
      <c r="A1731" s="219" t="s">
        <v>3689</v>
      </c>
      <c r="B1731" s="219" t="s">
        <v>3690</v>
      </c>
      <c r="C1731" s="210" t="s">
        <v>256</v>
      </c>
      <c r="D1731" s="100"/>
      <c r="E1731" s="219">
        <v>2652</v>
      </c>
      <c r="F1731" s="219">
        <v>116</v>
      </c>
      <c r="G1731" s="13">
        <v>4.3740573152337855E-2</v>
      </c>
    </row>
    <row r="1732" spans="1:7">
      <c r="A1732" s="219" t="s">
        <v>3691</v>
      </c>
      <c r="B1732" s="219" t="s">
        <v>3692</v>
      </c>
      <c r="C1732" s="210" t="s">
        <v>256</v>
      </c>
      <c r="D1732" s="100"/>
      <c r="E1732" s="219">
        <v>49</v>
      </c>
      <c r="F1732" s="219">
        <v>3</v>
      </c>
      <c r="G1732" s="13">
        <v>6.1224489795918366E-2</v>
      </c>
    </row>
    <row r="1733" spans="1:7">
      <c r="A1733" s="219" t="s">
        <v>3693</v>
      </c>
      <c r="B1733" s="219" t="s">
        <v>3694</v>
      </c>
      <c r="C1733" s="210" t="s">
        <v>27</v>
      </c>
      <c r="D1733" s="100"/>
      <c r="E1733" s="219">
        <v>1522</v>
      </c>
      <c r="F1733" s="219">
        <v>41</v>
      </c>
      <c r="G1733" s="13">
        <v>2.6938239159001315E-2</v>
      </c>
    </row>
    <row r="1734" spans="1:7">
      <c r="A1734" s="219" t="s">
        <v>3695</v>
      </c>
      <c r="B1734" s="219" t="s">
        <v>3696</v>
      </c>
      <c r="C1734" s="210" t="s">
        <v>256</v>
      </c>
      <c r="D1734" s="100"/>
      <c r="E1734" s="219">
        <v>1435</v>
      </c>
      <c r="F1734" s="219">
        <v>93</v>
      </c>
      <c r="G1734" s="13">
        <v>6.4808362369337985E-2</v>
      </c>
    </row>
    <row r="1735" spans="1:7">
      <c r="A1735" s="219" t="s">
        <v>3697</v>
      </c>
      <c r="B1735" s="219" t="s">
        <v>3698</v>
      </c>
      <c r="C1735" s="210" t="s">
        <v>27</v>
      </c>
      <c r="D1735" s="100"/>
      <c r="E1735" s="219">
        <v>843</v>
      </c>
      <c r="F1735" s="219">
        <v>26</v>
      </c>
      <c r="G1735" s="13">
        <v>3.084223013048636E-2</v>
      </c>
    </row>
    <row r="1736" spans="1:7">
      <c r="A1736" s="219" t="s">
        <v>3699</v>
      </c>
      <c r="B1736" s="219" t="s">
        <v>3700</v>
      </c>
      <c r="C1736" s="210" t="s">
        <v>27</v>
      </c>
      <c r="D1736" s="100"/>
      <c r="E1736" s="12">
        <v>4188</v>
      </c>
      <c r="F1736" s="219">
        <v>136</v>
      </c>
      <c r="G1736" s="13">
        <v>3.2473734479465138E-2</v>
      </c>
    </row>
    <row r="1737" spans="1:7" ht="27">
      <c r="A1737" s="219" t="s">
        <v>3701</v>
      </c>
      <c r="B1737" s="219" t="s">
        <v>3702</v>
      </c>
      <c r="C1737" s="210" t="s">
        <v>245</v>
      </c>
      <c r="D1737" s="100"/>
      <c r="E1737" s="12">
        <v>149</v>
      </c>
      <c r="F1737" s="219">
        <v>2</v>
      </c>
      <c r="G1737" s="13">
        <v>1.3422818791946308E-2</v>
      </c>
    </row>
    <row r="1738" spans="1:7">
      <c r="A1738" s="219" t="s">
        <v>3703</v>
      </c>
      <c r="B1738" s="219" t="s">
        <v>3704</v>
      </c>
      <c r="C1738" s="210" t="s">
        <v>245</v>
      </c>
      <c r="D1738" s="100"/>
      <c r="E1738" s="219">
        <v>149</v>
      </c>
      <c r="F1738" s="219">
        <v>2</v>
      </c>
      <c r="G1738" s="13">
        <v>1.3422818791946308E-2</v>
      </c>
    </row>
    <row r="1739" spans="1:7" ht="27">
      <c r="A1739" s="219" t="s">
        <v>3705</v>
      </c>
      <c r="B1739" s="219" t="s">
        <v>3706</v>
      </c>
      <c r="C1739" s="210" t="s">
        <v>266</v>
      </c>
      <c r="D1739" s="100"/>
      <c r="E1739" s="12">
        <v>0</v>
      </c>
      <c r="F1739" s="219">
        <v>0</v>
      </c>
      <c r="G1739" s="13" t="e">
        <v>#DIV/0!</v>
      </c>
    </row>
    <row r="1740" spans="1:7">
      <c r="A1740" s="219" t="s">
        <v>3707</v>
      </c>
      <c r="B1740" s="219" t="s">
        <v>3708</v>
      </c>
      <c r="C1740" s="210" t="s">
        <v>266</v>
      </c>
      <c r="D1740" s="100"/>
      <c r="E1740" s="219">
        <v>0</v>
      </c>
      <c r="F1740" s="219">
        <v>0</v>
      </c>
      <c r="G1740" s="13" t="e">
        <v>#DIV/0!</v>
      </c>
    </row>
    <row r="1741" spans="1:7">
      <c r="A1741" s="219" t="s">
        <v>3709</v>
      </c>
      <c r="B1741" s="219" t="s">
        <v>3710</v>
      </c>
      <c r="C1741" s="210" t="s">
        <v>266</v>
      </c>
      <c r="D1741" s="100"/>
      <c r="E1741" s="12">
        <v>0</v>
      </c>
      <c r="F1741" s="219">
        <v>0</v>
      </c>
      <c r="G1741" s="13" t="e">
        <v>#DIV/0!</v>
      </c>
    </row>
    <row r="1742" spans="1:7">
      <c r="A1742" s="219" t="s">
        <v>3711</v>
      </c>
      <c r="B1742" s="219" t="s">
        <v>3712</v>
      </c>
      <c r="C1742" s="210" t="s">
        <v>245</v>
      </c>
      <c r="D1742" s="100"/>
      <c r="E1742" s="219">
        <v>90</v>
      </c>
      <c r="F1742" s="219">
        <v>1</v>
      </c>
      <c r="G1742" s="13">
        <v>1.1111111111111112E-2</v>
      </c>
    </row>
    <row r="1743" spans="1:7">
      <c r="A1743" s="219" t="s">
        <v>3713</v>
      </c>
      <c r="B1743" s="219" t="s">
        <v>3714</v>
      </c>
      <c r="C1743" s="210" t="s">
        <v>245</v>
      </c>
      <c r="D1743" s="100"/>
      <c r="E1743" s="219">
        <v>90</v>
      </c>
      <c r="F1743" s="219">
        <v>1</v>
      </c>
      <c r="G1743" s="13">
        <v>1.1111111111111112E-2</v>
      </c>
    </row>
    <row r="1744" spans="1:7">
      <c r="A1744" s="219" t="s">
        <v>3715</v>
      </c>
      <c r="B1744" s="219" t="s">
        <v>3716</v>
      </c>
      <c r="C1744" s="210" t="s">
        <v>266</v>
      </c>
      <c r="D1744" s="100"/>
      <c r="E1744" s="219">
        <v>15</v>
      </c>
      <c r="F1744" s="219">
        <v>0</v>
      </c>
      <c r="G1744" s="13">
        <v>0</v>
      </c>
    </row>
    <row r="1745" spans="1:7">
      <c r="A1745" s="219" t="s">
        <v>3717</v>
      </c>
      <c r="B1745" s="219" t="s">
        <v>3718</v>
      </c>
      <c r="C1745" s="210" t="s">
        <v>27</v>
      </c>
      <c r="D1745" s="100"/>
      <c r="E1745" s="219">
        <v>37</v>
      </c>
      <c r="F1745" s="219">
        <v>1</v>
      </c>
      <c r="G1745" s="13">
        <v>2.7027027027027029E-2</v>
      </c>
    </row>
    <row r="1746" spans="1:7">
      <c r="A1746" s="100"/>
      <c r="B1746" s="100"/>
      <c r="C1746" s="51"/>
      <c r="D1746" s="100"/>
      <c r="E1746" s="100"/>
      <c r="F1746" s="100"/>
      <c r="G1746" s="100"/>
    </row>
  </sheetData>
  <phoneticPr fontId="3" type="noConversion"/>
  <pageMargins left="0.75" right="0.75" top="1" bottom="1" header="0.5" footer="0.5"/>
  <pageSetup paperSize="9" scale="87"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2" tint="-0.249977111117893"/>
  </sheetPr>
  <dimension ref="A1:D39"/>
  <sheetViews>
    <sheetView showGridLines="0" zoomScale="80" zoomScaleNormal="80" workbookViewId="0">
      <selection activeCell="C16" sqref="C16"/>
    </sheetView>
  </sheetViews>
  <sheetFormatPr defaultColWidth="9" defaultRowHeight="16.5"/>
  <cols>
    <col min="1" max="1" width="9" style="57"/>
    <col min="2" max="3" width="13.25" style="57" customWidth="1"/>
    <col min="4" max="16384" width="9" style="57"/>
  </cols>
  <sheetData>
    <row r="1" spans="1:4">
      <c r="A1" s="61"/>
      <c r="B1" s="52"/>
      <c r="C1" s="52"/>
      <c r="D1" s="52"/>
    </row>
    <row r="2" spans="1:4">
      <c r="A2" s="209"/>
      <c r="B2" s="208" t="s">
        <v>3719</v>
      </c>
      <c r="C2" s="208" t="s">
        <v>3760</v>
      </c>
      <c r="D2" s="52"/>
    </row>
    <row r="3" spans="1:4">
      <c r="A3" s="61"/>
      <c r="B3" s="206" t="s">
        <v>3720</v>
      </c>
      <c r="C3" s="207">
        <v>1.88</v>
      </c>
      <c r="D3" s="52"/>
    </row>
    <row r="4" spans="1:4">
      <c r="A4" s="61"/>
      <c r="B4" s="206" t="s">
        <v>3721</v>
      </c>
      <c r="C4" s="207">
        <v>2.6</v>
      </c>
      <c r="D4" s="52"/>
    </row>
    <row r="5" spans="1:4">
      <c r="A5" s="61"/>
      <c r="B5" s="206" t="s">
        <v>283</v>
      </c>
      <c r="C5" s="207">
        <v>3.43</v>
      </c>
      <c r="D5" s="52"/>
    </row>
    <row r="6" spans="1:4">
      <c r="A6" s="61"/>
      <c r="B6" s="206" t="s">
        <v>3722</v>
      </c>
      <c r="C6" s="207">
        <v>4.38</v>
      </c>
      <c r="D6" s="52"/>
    </row>
    <row r="7" spans="1:4">
      <c r="A7" s="61"/>
      <c r="B7" s="206" t="s">
        <v>3723</v>
      </c>
      <c r="C7" s="207">
        <v>5.43</v>
      </c>
      <c r="D7" s="52"/>
    </row>
    <row r="8" spans="1:4">
      <c r="A8" s="61"/>
      <c r="B8" s="206" t="s">
        <v>1792</v>
      </c>
      <c r="C8" s="207">
        <v>6.6</v>
      </c>
      <c r="D8" s="52"/>
    </row>
    <row r="9" spans="1:4">
      <c r="A9" s="61"/>
      <c r="B9" s="206" t="s">
        <v>3724</v>
      </c>
      <c r="C9" s="207">
        <v>7.88</v>
      </c>
      <c r="D9" s="52"/>
    </row>
    <row r="10" spans="1:4">
      <c r="A10" s="61"/>
      <c r="B10" s="206" t="s">
        <v>3725</v>
      </c>
      <c r="C10" s="207">
        <v>9.26</v>
      </c>
      <c r="D10" s="52"/>
    </row>
    <row r="11" spans="1:4">
      <c r="A11" s="61"/>
      <c r="B11" s="206" t="s">
        <v>245</v>
      </c>
      <c r="C11" s="207">
        <v>10.76</v>
      </c>
      <c r="D11" s="52"/>
    </row>
    <row r="12" spans="1:4">
      <c r="A12" s="61"/>
      <c r="B12" s="206" t="s">
        <v>3726</v>
      </c>
      <c r="C12" s="207">
        <v>12.38</v>
      </c>
      <c r="D12" s="52"/>
    </row>
    <row r="13" spans="1:4">
      <c r="A13" s="61"/>
      <c r="B13" s="206" t="s">
        <v>3727</v>
      </c>
      <c r="C13" s="207">
        <v>14.1</v>
      </c>
      <c r="D13" s="52"/>
    </row>
    <row r="14" spans="1:4">
      <c r="A14" s="61"/>
      <c r="B14" s="206" t="s">
        <v>27</v>
      </c>
      <c r="C14" s="207">
        <v>15.93</v>
      </c>
      <c r="D14" s="52"/>
    </row>
    <row r="15" spans="1:4">
      <c r="A15" s="61"/>
      <c r="B15" s="206" t="s">
        <v>3728</v>
      </c>
      <c r="C15" s="207">
        <v>17.88</v>
      </c>
      <c r="D15" s="52"/>
    </row>
    <row r="16" spans="1:4">
      <c r="A16" s="61"/>
      <c r="B16" s="206" t="s">
        <v>3729</v>
      </c>
      <c r="C16" s="207">
        <v>19.93</v>
      </c>
      <c r="D16" s="52"/>
    </row>
    <row r="17" spans="1:4">
      <c r="A17" s="61"/>
      <c r="B17" s="206" t="s">
        <v>256</v>
      </c>
      <c r="C17" s="207">
        <v>22.1</v>
      </c>
      <c r="D17" s="52"/>
    </row>
    <row r="18" spans="1:4">
      <c r="A18" s="61"/>
      <c r="B18" s="206" t="s">
        <v>3730</v>
      </c>
      <c r="C18" s="207">
        <v>24.38</v>
      </c>
      <c r="D18" s="52"/>
    </row>
    <row r="19" spans="1:4">
      <c r="A19" s="61"/>
      <c r="B19" s="206" t="s">
        <v>3731</v>
      </c>
      <c r="C19" s="207" t="s">
        <v>3732</v>
      </c>
      <c r="D19" s="52"/>
    </row>
    <row r="20" spans="1:4">
      <c r="A20" s="61"/>
      <c r="B20"/>
      <c r="C20"/>
      <c r="D20" s="52"/>
    </row>
    <row r="21" spans="1:4">
      <c r="A21" s="61"/>
      <c r="B21" t="s">
        <v>3733</v>
      </c>
      <c r="C21"/>
      <c r="D21" s="52"/>
    </row>
    <row r="36" hidden="1"/>
    <row r="37" hidden="1"/>
    <row r="38" hidden="1"/>
    <row r="39" hidden="1"/>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pageSetUpPr fitToPage="1"/>
  </sheetPr>
  <dimension ref="A1:I788"/>
  <sheetViews>
    <sheetView workbookViewId="0">
      <selection activeCell="J10" sqref="J10"/>
    </sheetView>
  </sheetViews>
  <sheetFormatPr defaultColWidth="9" defaultRowHeight="16.5"/>
  <cols>
    <col min="1" max="1" width="48.5" style="274" bestFit="1" customWidth="1"/>
    <col min="2" max="5" width="10.625" style="273" customWidth="1"/>
    <col min="6" max="6" width="10.625" style="460" customWidth="1"/>
    <col min="7" max="7" width="10.625" style="273" customWidth="1"/>
    <col min="8" max="16384" width="9" style="274"/>
  </cols>
  <sheetData>
    <row r="1" spans="1:9" ht="33">
      <c r="A1" s="145" t="s">
        <v>3767</v>
      </c>
      <c r="B1" s="105" t="s">
        <v>5380</v>
      </c>
      <c r="C1" s="105" t="s">
        <v>5381</v>
      </c>
      <c r="D1" s="105" t="s">
        <v>5382</v>
      </c>
      <c r="E1" s="105" t="s">
        <v>5383</v>
      </c>
      <c r="F1" s="457" t="s">
        <v>5384</v>
      </c>
      <c r="G1" s="456" t="s">
        <v>5385</v>
      </c>
      <c r="H1" s="274" t="s">
        <v>5386</v>
      </c>
      <c r="I1" s="274" t="s">
        <v>5387</v>
      </c>
    </row>
    <row r="2" spans="1:9">
      <c r="A2" s="101" t="s">
        <v>3768</v>
      </c>
      <c r="B2" s="103">
        <v>1092.43</v>
      </c>
      <c r="C2" s="103">
        <v>3621.5390000000002</v>
      </c>
      <c r="D2" s="103">
        <v>18367.493999999999</v>
      </c>
      <c r="E2" s="103">
        <v>67159.084000000003</v>
      </c>
      <c r="F2" s="458">
        <v>18367.493999999999</v>
      </c>
      <c r="G2" s="103">
        <v>67159.084000000003</v>
      </c>
      <c r="H2" s="274">
        <v>2000</v>
      </c>
      <c r="I2" s="274" t="s">
        <v>5388</v>
      </c>
    </row>
    <row r="3" spans="1:9">
      <c r="A3" s="101" t="s">
        <v>3769</v>
      </c>
      <c r="B3" s="103">
        <v>1072.8689999999999</v>
      </c>
      <c r="C3" s="103">
        <v>3556.855</v>
      </c>
      <c r="D3" s="103">
        <v>17919.044999999998</v>
      </c>
      <c r="E3" s="103">
        <v>66233.642000000007</v>
      </c>
      <c r="F3" s="458">
        <v>17919.044999999998</v>
      </c>
      <c r="G3" s="103">
        <v>66233.642000000007</v>
      </c>
      <c r="H3" s="274">
        <v>1300</v>
      </c>
      <c r="I3" s="274" t="s">
        <v>5389</v>
      </c>
    </row>
    <row r="4" spans="1:9">
      <c r="A4" s="101" t="s">
        <v>3770</v>
      </c>
      <c r="B4" s="103"/>
      <c r="C4" s="103"/>
      <c r="D4" s="103">
        <v>3975.6309999999999</v>
      </c>
      <c r="E4" s="103"/>
      <c r="F4" s="459">
        <v>3975.6309999999999</v>
      </c>
      <c r="G4" s="454"/>
      <c r="H4" s="274">
        <v>1309</v>
      </c>
      <c r="I4" s="274" t="s">
        <v>5390</v>
      </c>
    </row>
    <row r="5" spans="1:9">
      <c r="A5" s="101" t="s">
        <v>3771</v>
      </c>
      <c r="B5" s="103">
        <v>0.61799999999999999</v>
      </c>
      <c r="C5" s="103">
        <v>3.4990000000000001</v>
      </c>
      <c r="D5" s="103">
        <v>1015.508</v>
      </c>
      <c r="E5" s="103">
        <v>447.95299999999997</v>
      </c>
      <c r="F5" s="459">
        <v>1015.508</v>
      </c>
      <c r="G5" s="454">
        <v>447.95299999999997</v>
      </c>
      <c r="H5" s="274">
        <v>1100</v>
      </c>
      <c r="I5" s="274" t="s">
        <v>5391</v>
      </c>
    </row>
    <row r="6" spans="1:9">
      <c r="A6" s="101" t="s">
        <v>3772</v>
      </c>
      <c r="B6" s="454"/>
      <c r="C6" s="454"/>
      <c r="D6" s="454"/>
      <c r="E6" s="454"/>
      <c r="F6" s="459"/>
      <c r="G6" s="454"/>
      <c r="H6" s="274">
        <v>1135</v>
      </c>
      <c r="I6" s="274" t="s">
        <v>5393</v>
      </c>
    </row>
    <row r="7" spans="1:9">
      <c r="A7" s="101" t="s">
        <v>3773</v>
      </c>
      <c r="B7" s="454"/>
      <c r="C7" s="454"/>
      <c r="D7" s="454"/>
      <c r="E7" s="454"/>
      <c r="F7" s="459"/>
      <c r="G7" s="454"/>
      <c r="H7" s="274">
        <v>1136</v>
      </c>
      <c r="I7" s="274" t="s">
        <v>5394</v>
      </c>
    </row>
    <row r="8" spans="1:9">
      <c r="A8" s="101" t="s">
        <v>3774</v>
      </c>
      <c r="B8" s="454"/>
      <c r="C8" s="454"/>
      <c r="D8" s="454"/>
      <c r="E8" s="454"/>
      <c r="F8" s="459"/>
      <c r="G8" s="454"/>
      <c r="H8" s="274">
        <v>1110</v>
      </c>
      <c r="I8" s="274" t="s">
        <v>5395</v>
      </c>
    </row>
    <row r="9" spans="1:9">
      <c r="A9" s="101" t="s">
        <v>3775</v>
      </c>
      <c r="B9" s="454"/>
      <c r="C9" s="454"/>
      <c r="D9" s="454"/>
      <c r="E9" s="454"/>
      <c r="F9" s="459"/>
      <c r="G9" s="454"/>
      <c r="H9" s="274">
        <v>1120</v>
      </c>
      <c r="I9" s="274" t="s">
        <v>5396</v>
      </c>
    </row>
    <row r="10" spans="1:9">
      <c r="A10" s="101" t="s">
        <v>3776</v>
      </c>
      <c r="B10" s="454">
        <v>0.61799999999999999</v>
      </c>
      <c r="C10" s="454">
        <v>3.4990000000000001</v>
      </c>
      <c r="D10" s="103">
        <v>1015.508</v>
      </c>
      <c r="E10" s="103">
        <v>447.95299999999997</v>
      </c>
      <c r="F10" s="459">
        <v>1015.508</v>
      </c>
      <c r="G10" s="454">
        <v>447.95299999999997</v>
      </c>
      <c r="H10" s="274">
        <v>1130</v>
      </c>
      <c r="I10" s="274" t="s">
        <v>5397</v>
      </c>
    </row>
    <row r="11" spans="1:9">
      <c r="A11" s="101" t="s">
        <v>3777</v>
      </c>
      <c r="B11" s="454"/>
      <c r="C11" s="454"/>
      <c r="D11" s="454"/>
      <c r="E11" s="454"/>
      <c r="F11" s="459"/>
      <c r="G11" s="454"/>
      <c r="H11" s="274">
        <v>1132</v>
      </c>
      <c r="I11" s="274" t="s">
        <v>5398</v>
      </c>
    </row>
    <row r="12" spans="1:9">
      <c r="A12" s="101" t="s">
        <v>3778</v>
      </c>
      <c r="B12" s="103"/>
      <c r="C12" s="103"/>
      <c r="D12" s="103"/>
      <c r="E12" s="103"/>
      <c r="F12" s="459"/>
      <c r="G12" s="454"/>
      <c r="H12" s="274">
        <v>1131</v>
      </c>
      <c r="I12" s="274" t="s">
        <v>5399</v>
      </c>
    </row>
    <row r="13" spans="1:9">
      <c r="A13" s="101" t="s">
        <v>3779</v>
      </c>
      <c r="B13" s="454"/>
      <c r="C13" s="454"/>
      <c r="D13" s="454"/>
      <c r="E13" s="454"/>
      <c r="F13" s="459"/>
      <c r="G13" s="454"/>
      <c r="H13" s="274">
        <v>1133</v>
      </c>
      <c r="I13" s="274" t="s">
        <v>5400</v>
      </c>
    </row>
    <row r="14" spans="1:9">
      <c r="A14" s="101" t="s">
        <v>3780</v>
      </c>
      <c r="B14" s="454">
        <v>0.61799999999999999</v>
      </c>
      <c r="C14" s="454">
        <v>3.4990000000000001</v>
      </c>
      <c r="D14" s="454">
        <v>1015.508</v>
      </c>
      <c r="E14" s="454">
        <v>447.95299999999997</v>
      </c>
      <c r="F14" s="459">
        <v>1015.508</v>
      </c>
      <c r="G14" s="454">
        <v>447.95299999999997</v>
      </c>
      <c r="H14" s="274">
        <v>1134</v>
      </c>
      <c r="I14" s="274" t="s">
        <v>5401</v>
      </c>
    </row>
    <row r="15" spans="1:9">
      <c r="A15" s="101" t="s">
        <v>3781</v>
      </c>
      <c r="B15" s="454"/>
      <c r="C15" s="454"/>
      <c r="D15" s="454"/>
      <c r="E15" s="454"/>
      <c r="F15" s="459"/>
      <c r="G15" s="454"/>
      <c r="H15" s="274">
        <v>1137</v>
      </c>
      <c r="I15" s="274" t="s">
        <v>5402</v>
      </c>
    </row>
    <row r="16" spans="1:9">
      <c r="A16" s="101" t="s">
        <v>3782</v>
      </c>
      <c r="B16" s="454"/>
      <c r="C16" s="454"/>
      <c r="D16" s="454"/>
      <c r="E16" s="103">
        <v>5415.48</v>
      </c>
      <c r="F16" s="459"/>
      <c r="G16" s="454">
        <v>5415.48</v>
      </c>
      <c r="H16" s="274">
        <v>1220</v>
      </c>
      <c r="I16" s="274" t="s">
        <v>5403</v>
      </c>
    </row>
    <row r="17" spans="1:9">
      <c r="A17" s="101" t="s">
        <v>3772</v>
      </c>
      <c r="B17" s="454"/>
      <c r="C17" s="454"/>
      <c r="D17" s="454"/>
      <c r="E17" s="454"/>
      <c r="F17" s="459"/>
      <c r="G17" s="454"/>
      <c r="H17" s="274">
        <v>1226</v>
      </c>
      <c r="I17" s="274" t="s">
        <v>5392</v>
      </c>
    </row>
    <row r="18" spans="1:9">
      <c r="A18" s="101" t="s">
        <v>3783</v>
      </c>
      <c r="B18" s="454"/>
      <c r="C18" s="454"/>
      <c r="D18" s="454"/>
      <c r="E18" s="454">
        <v>5415.48</v>
      </c>
      <c r="F18" s="459"/>
      <c r="G18" s="454">
        <v>5415.48</v>
      </c>
      <c r="H18" s="274">
        <v>1221</v>
      </c>
      <c r="I18" s="274" t="s">
        <v>5404</v>
      </c>
    </row>
    <row r="19" spans="1:9">
      <c r="A19" s="101" t="s">
        <v>3784</v>
      </c>
      <c r="B19" s="454"/>
      <c r="C19" s="454"/>
      <c r="D19" s="454"/>
      <c r="E19" s="454"/>
      <c r="F19" s="459"/>
      <c r="G19" s="454"/>
      <c r="H19" s="274">
        <v>1227</v>
      </c>
      <c r="I19" s="274" t="s">
        <v>5405</v>
      </c>
    </row>
    <row r="20" spans="1:9">
      <c r="A20" s="101" t="s">
        <v>3785</v>
      </c>
      <c r="B20" s="454"/>
      <c r="C20" s="454"/>
      <c r="D20" s="454"/>
      <c r="E20" s="454">
        <v>5415.48</v>
      </c>
      <c r="F20" s="459"/>
      <c r="G20" s="454">
        <v>5415.48</v>
      </c>
      <c r="H20" s="274">
        <v>1222</v>
      </c>
      <c r="I20" s="274" t="s">
        <v>5406</v>
      </c>
    </row>
    <row r="21" spans="1:9">
      <c r="A21" s="101" t="s">
        <v>3786</v>
      </c>
      <c r="B21" s="454"/>
      <c r="C21" s="454"/>
      <c r="D21" s="454"/>
      <c r="E21" s="454"/>
      <c r="F21" s="459"/>
      <c r="G21" s="454"/>
      <c r="H21" s="274">
        <v>1223</v>
      </c>
      <c r="I21" s="274" t="s">
        <v>5407</v>
      </c>
    </row>
    <row r="22" spans="1:9">
      <c r="A22" s="101" t="s">
        <v>3787</v>
      </c>
      <c r="B22" s="454"/>
      <c r="C22" s="454"/>
      <c r="D22" s="454"/>
      <c r="E22" s="454"/>
      <c r="F22" s="459"/>
      <c r="G22" s="454"/>
      <c r="H22" s="274">
        <v>1224</v>
      </c>
      <c r="I22" s="274" t="s">
        <v>5408</v>
      </c>
    </row>
    <row r="23" spans="1:9">
      <c r="A23" s="101" t="s">
        <v>3788</v>
      </c>
      <c r="B23" s="454"/>
      <c r="C23" s="454"/>
      <c r="D23" s="454"/>
      <c r="E23" s="454"/>
      <c r="F23" s="459"/>
      <c r="G23" s="454"/>
      <c r="H23" s="274">
        <v>1225</v>
      </c>
      <c r="I23" s="274" t="s">
        <v>5409</v>
      </c>
    </row>
    <row r="24" spans="1:9">
      <c r="A24" s="101" t="s">
        <v>3789</v>
      </c>
      <c r="B24" s="454"/>
      <c r="C24" s="454"/>
      <c r="D24" s="454"/>
      <c r="E24" s="454">
        <v>2474.3150000000001</v>
      </c>
      <c r="F24" s="459"/>
      <c r="G24" s="454">
        <v>2474.3150000000001</v>
      </c>
      <c r="H24" s="274">
        <v>1140</v>
      </c>
      <c r="I24" s="274" t="s">
        <v>5410</v>
      </c>
    </row>
    <row r="25" spans="1:9">
      <c r="A25" s="101" t="s">
        <v>3790</v>
      </c>
      <c r="B25" s="454"/>
      <c r="C25" s="454"/>
      <c r="D25" s="454"/>
      <c r="E25" s="454"/>
      <c r="F25" s="459"/>
      <c r="G25" s="454"/>
      <c r="H25" s="274">
        <v>1149</v>
      </c>
      <c r="I25" s="274" t="s">
        <v>5411</v>
      </c>
    </row>
    <row r="26" spans="1:9">
      <c r="A26" s="101" t="s">
        <v>3791</v>
      </c>
      <c r="B26" s="454"/>
      <c r="C26" s="454"/>
      <c r="D26" s="454"/>
      <c r="E26" s="454"/>
      <c r="F26" s="459"/>
      <c r="G26" s="454"/>
      <c r="H26" s="274">
        <v>1146</v>
      </c>
      <c r="I26" s="274" t="s">
        <v>5412</v>
      </c>
    </row>
    <row r="27" spans="1:9">
      <c r="A27" s="101" t="s">
        <v>3792</v>
      </c>
      <c r="B27" s="454"/>
      <c r="C27" s="454"/>
      <c r="D27" s="454"/>
      <c r="E27" s="454"/>
      <c r="F27" s="459"/>
      <c r="G27" s="454"/>
      <c r="H27" s="274">
        <v>1141</v>
      </c>
      <c r="I27" s="274" t="s">
        <v>5413</v>
      </c>
    </row>
    <row r="28" spans="1:9">
      <c r="A28" s="101" t="s">
        <v>3793</v>
      </c>
      <c r="B28" s="454"/>
      <c r="C28" s="454"/>
      <c r="D28" s="454"/>
      <c r="E28" s="454"/>
      <c r="F28" s="459"/>
      <c r="G28" s="454"/>
      <c r="H28" s="274">
        <v>1142</v>
      </c>
      <c r="I28" s="274" t="s">
        <v>5414</v>
      </c>
    </row>
    <row r="29" spans="1:9">
      <c r="A29" s="101" t="s">
        <v>3794</v>
      </c>
      <c r="B29" s="454"/>
      <c r="C29" s="454"/>
      <c r="D29" s="454"/>
      <c r="E29" s="454"/>
      <c r="F29" s="459"/>
      <c r="G29" s="454"/>
      <c r="H29" s="274">
        <v>1143</v>
      </c>
      <c r="I29" s="274" t="s">
        <v>5415</v>
      </c>
    </row>
    <row r="30" spans="1:9">
      <c r="A30" s="101" t="s">
        <v>3795</v>
      </c>
      <c r="B30" s="454"/>
      <c r="C30" s="454"/>
      <c r="D30" s="454"/>
      <c r="E30" s="454">
        <v>7889.7950000000001</v>
      </c>
      <c r="F30" s="459"/>
      <c r="G30" s="454">
        <v>7889.7950000000001</v>
      </c>
      <c r="H30" s="274">
        <v>1148</v>
      </c>
      <c r="I30" s="274" t="s">
        <v>5416</v>
      </c>
    </row>
    <row r="31" spans="1:9">
      <c r="A31" s="101" t="s">
        <v>3796</v>
      </c>
      <c r="B31" s="454"/>
      <c r="C31" s="454"/>
      <c r="D31" s="454"/>
      <c r="E31" s="454">
        <v>2474.3150000000001</v>
      </c>
      <c r="F31" s="459"/>
      <c r="G31" s="454">
        <v>2474.3150000000001</v>
      </c>
      <c r="H31" s="274">
        <v>1161</v>
      </c>
      <c r="I31" s="274" t="s">
        <v>5417</v>
      </c>
    </row>
    <row r="32" spans="1:9">
      <c r="A32" s="101" t="s">
        <v>3797</v>
      </c>
      <c r="B32" s="454"/>
      <c r="C32" s="103"/>
      <c r="D32" s="454"/>
      <c r="E32" s="454"/>
      <c r="F32" s="459"/>
      <c r="G32" s="454"/>
      <c r="H32" s="274">
        <v>1625</v>
      </c>
      <c r="I32" s="274" t="s">
        <v>5418</v>
      </c>
    </row>
    <row r="33" spans="1:9">
      <c r="A33" s="101" t="s">
        <v>3798</v>
      </c>
      <c r="B33" s="454"/>
      <c r="C33" s="454"/>
      <c r="D33" s="454"/>
      <c r="E33" s="454"/>
      <c r="F33" s="459"/>
      <c r="G33" s="454"/>
      <c r="H33" s="274">
        <v>1162</v>
      </c>
      <c r="I33" s="274" t="s">
        <v>5419</v>
      </c>
    </row>
    <row r="34" spans="1:9">
      <c r="A34" s="101" t="s">
        <v>3799</v>
      </c>
      <c r="B34" s="454"/>
      <c r="C34" s="454"/>
      <c r="D34" s="454"/>
      <c r="E34" s="454"/>
      <c r="F34" s="459"/>
      <c r="G34" s="454"/>
      <c r="H34" s="274">
        <v>1627</v>
      </c>
      <c r="I34" s="274" t="s">
        <v>5420</v>
      </c>
    </row>
    <row r="35" spans="1:9">
      <c r="A35" s="101" t="s">
        <v>3800</v>
      </c>
      <c r="B35" s="454"/>
      <c r="C35" s="454"/>
      <c r="D35" s="454"/>
      <c r="E35" s="454"/>
      <c r="F35" s="459"/>
      <c r="G35" s="454"/>
      <c r="H35" s="274">
        <v>1167</v>
      </c>
      <c r="I35" s="274" t="s">
        <v>5421</v>
      </c>
    </row>
    <row r="36" spans="1:9">
      <c r="A36" s="101" t="s">
        <v>3801</v>
      </c>
      <c r="B36" s="454"/>
      <c r="C36" s="454"/>
      <c r="D36" s="454"/>
      <c r="E36" s="454"/>
      <c r="F36" s="459"/>
      <c r="G36" s="454"/>
      <c r="H36" s="274">
        <v>1163</v>
      </c>
      <c r="I36" s="274" t="s">
        <v>5422</v>
      </c>
    </row>
    <row r="37" spans="1:9">
      <c r="A37" s="101" t="s">
        <v>3802</v>
      </c>
      <c r="B37" s="454"/>
      <c r="C37" s="454"/>
      <c r="D37" s="454"/>
      <c r="E37" s="454"/>
      <c r="F37" s="459"/>
      <c r="G37" s="454"/>
      <c r="H37" s="274">
        <v>1629</v>
      </c>
      <c r="I37" s="274" t="s">
        <v>5423</v>
      </c>
    </row>
    <row r="38" spans="1:9">
      <c r="A38" s="101" t="s">
        <v>3803</v>
      </c>
      <c r="B38" s="454"/>
      <c r="C38" s="454"/>
      <c r="D38" s="454"/>
      <c r="E38" s="454"/>
      <c r="F38" s="459"/>
      <c r="G38" s="454"/>
      <c r="H38" s="274">
        <v>1168</v>
      </c>
      <c r="I38" s="274" t="s">
        <v>5424</v>
      </c>
    </row>
    <row r="39" spans="1:9">
      <c r="A39" s="101" t="s">
        <v>3804</v>
      </c>
      <c r="B39" s="454"/>
      <c r="C39" s="454"/>
      <c r="D39" s="454"/>
      <c r="E39" s="454"/>
      <c r="F39" s="459"/>
      <c r="G39" s="454"/>
      <c r="H39" s="274">
        <v>1164</v>
      </c>
      <c r="I39" s="274" t="s">
        <v>5425</v>
      </c>
    </row>
    <row r="40" spans="1:9">
      <c r="A40" s="101" t="s">
        <v>3805</v>
      </c>
      <c r="B40" s="454"/>
      <c r="C40" s="454"/>
      <c r="D40" s="454"/>
      <c r="E40" s="454"/>
      <c r="F40" s="459"/>
      <c r="G40" s="454"/>
      <c r="H40" s="274">
        <v>1631</v>
      </c>
      <c r="I40" s="274" t="s">
        <v>5426</v>
      </c>
    </row>
    <row r="41" spans="1:9">
      <c r="A41" s="101" t="s">
        <v>3806</v>
      </c>
      <c r="B41" s="454"/>
      <c r="C41" s="454"/>
      <c r="D41" s="454"/>
      <c r="E41" s="454"/>
      <c r="F41" s="459"/>
      <c r="G41" s="454"/>
      <c r="H41" s="274">
        <v>1175</v>
      </c>
      <c r="I41" s="274" t="s">
        <v>5427</v>
      </c>
    </row>
    <row r="42" spans="1:9">
      <c r="A42" s="101" t="s">
        <v>3807</v>
      </c>
      <c r="B42" s="454"/>
      <c r="C42" s="454"/>
      <c r="D42" s="454"/>
      <c r="E42" s="454"/>
      <c r="F42" s="459"/>
      <c r="G42" s="454"/>
      <c r="H42" s="274">
        <v>1145</v>
      </c>
      <c r="I42" s="274" t="s">
        <v>5428</v>
      </c>
    </row>
    <row r="43" spans="1:9">
      <c r="A43" s="101" t="s">
        <v>3808</v>
      </c>
      <c r="B43" s="454">
        <v>584.76900000000001</v>
      </c>
      <c r="C43" s="454">
        <v>2197.5630000000001</v>
      </c>
      <c r="D43" s="454">
        <v>3783.5189999999998</v>
      </c>
      <c r="E43" s="454">
        <v>16399.756000000001</v>
      </c>
      <c r="F43" s="459">
        <v>3783.5189999999998</v>
      </c>
      <c r="G43" s="454">
        <v>16399.756000000001</v>
      </c>
      <c r="H43" s="274">
        <v>1150</v>
      </c>
      <c r="I43" s="274" t="s">
        <v>5429</v>
      </c>
    </row>
    <row r="44" spans="1:9">
      <c r="A44" s="101" t="s">
        <v>3809</v>
      </c>
      <c r="B44" s="103"/>
      <c r="C44" s="103"/>
      <c r="D44" s="103"/>
      <c r="E44" s="103"/>
      <c r="F44" s="459"/>
      <c r="G44" s="454"/>
      <c r="H44" s="274">
        <v>1157</v>
      </c>
      <c r="I44" s="274" t="s">
        <v>5430</v>
      </c>
    </row>
    <row r="45" spans="1:9">
      <c r="A45" s="101" t="s">
        <v>3810</v>
      </c>
      <c r="B45" s="454"/>
      <c r="C45" s="103"/>
      <c r="D45" s="454">
        <v>3975.6309999999999</v>
      </c>
      <c r="E45" s="103"/>
      <c r="F45" s="459">
        <v>3975.6309999999999</v>
      </c>
      <c r="G45" s="454"/>
      <c r="H45" s="274">
        <v>1159</v>
      </c>
      <c r="I45" s="274" t="s">
        <v>5431</v>
      </c>
    </row>
    <row r="46" spans="1:9">
      <c r="A46" s="101" t="s">
        <v>3811</v>
      </c>
      <c r="B46" s="454">
        <v>584.76900000000001</v>
      </c>
      <c r="C46" s="454">
        <v>1625.36</v>
      </c>
      <c r="D46" s="454">
        <v>2238.2570000000001</v>
      </c>
      <c r="E46" s="454"/>
      <c r="F46" s="459">
        <v>2238.2570000000001</v>
      </c>
      <c r="G46" s="454"/>
      <c r="H46" s="274">
        <v>1151</v>
      </c>
      <c r="I46" s="274" t="s">
        <v>5432</v>
      </c>
    </row>
    <row r="47" spans="1:9">
      <c r="A47" s="101" t="s">
        <v>3812</v>
      </c>
      <c r="B47" s="454"/>
      <c r="C47" s="454"/>
      <c r="D47" s="454"/>
      <c r="E47" s="454"/>
      <c r="F47" s="459"/>
      <c r="G47" s="454"/>
      <c r="H47" s="274">
        <v>1158</v>
      </c>
      <c r="I47" s="274" t="s">
        <v>5433</v>
      </c>
    </row>
    <row r="48" spans="1:9">
      <c r="A48" s="101" t="s">
        <v>3813</v>
      </c>
      <c r="B48" s="454"/>
      <c r="C48" s="454"/>
      <c r="D48" s="454"/>
      <c r="E48" s="454"/>
      <c r="F48" s="459"/>
      <c r="G48" s="454"/>
      <c r="H48" s="274">
        <v>1236</v>
      </c>
      <c r="I48" s="274" t="s">
        <v>5434</v>
      </c>
    </row>
    <row r="49" spans="1:9">
      <c r="A49" s="101" t="s">
        <v>3814</v>
      </c>
      <c r="B49" s="454"/>
      <c r="C49" s="454"/>
      <c r="D49" s="454"/>
      <c r="E49" s="454"/>
      <c r="F49" s="459"/>
      <c r="G49" s="454"/>
      <c r="H49" s="274">
        <v>1237</v>
      </c>
      <c r="I49" s="274" t="s">
        <v>5435</v>
      </c>
    </row>
    <row r="50" spans="1:9">
      <c r="A50" s="101" t="s">
        <v>3815</v>
      </c>
      <c r="B50" s="103"/>
      <c r="C50" s="103"/>
      <c r="D50" s="454"/>
      <c r="E50" s="454"/>
      <c r="F50" s="459"/>
      <c r="G50" s="454"/>
      <c r="H50" s="274">
        <v>1176</v>
      </c>
      <c r="I50" s="274" t="s">
        <v>5436</v>
      </c>
    </row>
    <row r="51" spans="1:9">
      <c r="A51" s="101" t="s">
        <v>3816</v>
      </c>
      <c r="B51" s="454"/>
      <c r="C51" s="454"/>
      <c r="D51" s="454"/>
      <c r="E51" s="454"/>
      <c r="F51" s="459"/>
      <c r="G51" s="454"/>
      <c r="H51" s="274">
        <v>1152</v>
      </c>
      <c r="I51" s="274" t="s">
        <v>5437</v>
      </c>
    </row>
    <row r="52" spans="1:9">
      <c r="A52" s="101" t="s">
        <v>3817</v>
      </c>
      <c r="B52" s="454">
        <v>584.76900000000001</v>
      </c>
      <c r="C52" s="454">
        <v>2197.5630000000001</v>
      </c>
      <c r="D52" s="454">
        <v>3783.5189999999998</v>
      </c>
      <c r="E52" s="454">
        <v>16399.756000000001</v>
      </c>
      <c r="F52" s="459">
        <v>3783.5189999999998</v>
      </c>
      <c r="G52" s="454">
        <v>16399.756000000001</v>
      </c>
      <c r="H52" s="274">
        <v>1147</v>
      </c>
      <c r="I52" s="274" t="s">
        <v>5438</v>
      </c>
    </row>
    <row r="53" spans="1:9">
      <c r="A53" s="101" t="s">
        <v>3818</v>
      </c>
      <c r="B53" s="454"/>
      <c r="C53" s="454"/>
      <c r="D53" s="454"/>
      <c r="E53" s="103"/>
      <c r="F53" s="459"/>
      <c r="G53" s="454"/>
      <c r="H53" s="274">
        <v>1153</v>
      </c>
      <c r="I53" s="274" t="s">
        <v>5439</v>
      </c>
    </row>
    <row r="54" spans="1:9">
      <c r="A54" s="101" t="s">
        <v>3819</v>
      </c>
      <c r="B54" s="454"/>
      <c r="C54" s="454"/>
      <c r="D54" s="454">
        <v>5041.6549999999997</v>
      </c>
      <c r="E54" s="454">
        <v>31367.37</v>
      </c>
      <c r="F54" s="459">
        <v>5041.6549999999997</v>
      </c>
      <c r="G54" s="454">
        <v>31367.37</v>
      </c>
      <c r="H54" s="274">
        <v>1170</v>
      </c>
      <c r="I54" s="274" t="s">
        <v>5440</v>
      </c>
    </row>
    <row r="55" spans="1:9">
      <c r="A55" s="101" t="s">
        <v>3820</v>
      </c>
      <c r="B55" s="454"/>
      <c r="C55" s="454"/>
      <c r="D55" s="454"/>
      <c r="E55" s="454"/>
      <c r="F55" s="459"/>
      <c r="G55" s="454"/>
      <c r="H55" s="274">
        <v>1178</v>
      </c>
      <c r="I55" s="274" t="s">
        <v>5441</v>
      </c>
    </row>
    <row r="56" spans="1:9">
      <c r="A56" s="101" t="s">
        <v>3821</v>
      </c>
      <c r="B56" s="454"/>
      <c r="C56" s="454"/>
      <c r="D56" s="103"/>
      <c r="E56" s="454"/>
      <c r="F56" s="459"/>
      <c r="G56" s="454"/>
      <c r="H56" s="274">
        <v>1179</v>
      </c>
      <c r="I56" s="274" t="s">
        <v>5442</v>
      </c>
    </row>
    <row r="57" spans="1:9">
      <c r="A57" s="101" t="s">
        <v>3822</v>
      </c>
      <c r="B57" s="454"/>
      <c r="C57" s="454"/>
      <c r="D57" s="103">
        <v>3628.7049999999999</v>
      </c>
      <c r="E57" s="103"/>
      <c r="F57" s="459">
        <v>3628.7049999999999</v>
      </c>
      <c r="G57" s="454"/>
      <c r="H57" s="274">
        <v>1171</v>
      </c>
      <c r="I57" s="274" t="s">
        <v>5443</v>
      </c>
    </row>
    <row r="58" spans="1:9">
      <c r="A58" s="101" t="s">
        <v>3823</v>
      </c>
      <c r="B58" s="454"/>
      <c r="C58" s="454"/>
      <c r="D58" s="454">
        <v>633.65</v>
      </c>
      <c r="E58" s="454"/>
      <c r="F58" s="459">
        <v>633.65</v>
      </c>
      <c r="G58" s="454"/>
      <c r="H58" s="274">
        <v>1172</v>
      </c>
      <c r="I58" s="274" t="s">
        <v>5444</v>
      </c>
    </row>
    <row r="59" spans="1:9">
      <c r="A59" s="101" t="s">
        <v>3824</v>
      </c>
      <c r="B59" s="103"/>
      <c r="C59" s="103"/>
      <c r="D59" s="103"/>
      <c r="E59" s="103"/>
      <c r="F59" s="459"/>
      <c r="G59" s="454"/>
      <c r="H59" s="274">
        <v>1173</v>
      </c>
      <c r="I59" s="274" t="s">
        <v>5445</v>
      </c>
    </row>
    <row r="60" spans="1:9">
      <c r="A60" s="101" t="s">
        <v>3825</v>
      </c>
      <c r="B60" s="454"/>
      <c r="C60" s="454"/>
      <c r="D60" s="454">
        <v>779.3</v>
      </c>
      <c r="E60" s="454">
        <v>31367.37</v>
      </c>
      <c r="F60" s="459">
        <v>779.3</v>
      </c>
      <c r="G60" s="454">
        <v>31367.37</v>
      </c>
      <c r="H60" s="274">
        <v>1174</v>
      </c>
      <c r="I60" s="274" t="s">
        <v>5446</v>
      </c>
    </row>
    <row r="61" spans="1:9">
      <c r="A61" s="101" t="s">
        <v>3826</v>
      </c>
      <c r="B61" s="454">
        <v>393.88</v>
      </c>
      <c r="C61" s="454">
        <v>520.52300000000002</v>
      </c>
      <c r="D61" s="454">
        <v>7374.0169999999998</v>
      </c>
      <c r="E61" s="454">
        <v>5535.2719999999999</v>
      </c>
      <c r="F61" s="459">
        <v>7374.0169999999998</v>
      </c>
      <c r="G61" s="454">
        <v>5535.2719999999999</v>
      </c>
      <c r="H61" s="274">
        <v>1180</v>
      </c>
      <c r="I61" s="274" t="s">
        <v>5447</v>
      </c>
    </row>
    <row r="62" spans="1:9">
      <c r="A62" s="101" t="s">
        <v>3827</v>
      </c>
      <c r="B62" s="454"/>
      <c r="C62" s="454"/>
      <c r="D62" s="454"/>
      <c r="E62" s="454"/>
      <c r="F62" s="459"/>
      <c r="G62" s="454"/>
      <c r="H62" s="274">
        <v>1188</v>
      </c>
      <c r="I62" s="274" t="s">
        <v>5448</v>
      </c>
    </row>
    <row r="63" spans="1:9">
      <c r="A63" s="101" t="s">
        <v>3828</v>
      </c>
      <c r="B63" s="454"/>
      <c r="C63" s="454"/>
      <c r="D63" s="454"/>
      <c r="E63" s="454"/>
      <c r="F63" s="459"/>
      <c r="G63" s="454"/>
      <c r="H63" s="274">
        <v>1189</v>
      </c>
      <c r="I63" s="274" t="s">
        <v>5449</v>
      </c>
    </row>
    <row r="64" spans="1:9">
      <c r="A64" s="101" t="s">
        <v>3829</v>
      </c>
      <c r="B64" s="454"/>
      <c r="C64" s="454"/>
      <c r="D64" s="454"/>
      <c r="E64" s="454"/>
      <c r="F64" s="459"/>
      <c r="G64" s="454"/>
      <c r="H64" s="274">
        <v>1238</v>
      </c>
      <c r="I64" s="274" t="s">
        <v>5450</v>
      </c>
    </row>
    <row r="65" spans="1:9">
      <c r="A65" s="101" t="s">
        <v>3830</v>
      </c>
      <c r="B65" s="454">
        <v>210.52099999999999</v>
      </c>
      <c r="C65" s="454">
        <v>123.48099999999999</v>
      </c>
      <c r="D65" s="454"/>
      <c r="E65" s="454">
        <v>1333.1579999999999</v>
      </c>
      <c r="F65" s="459"/>
      <c r="G65" s="454">
        <v>1333.1579999999999</v>
      </c>
      <c r="H65" s="274">
        <v>1154</v>
      </c>
      <c r="I65" s="274" t="s">
        <v>5451</v>
      </c>
    </row>
    <row r="66" spans="1:9">
      <c r="A66" s="101" t="s">
        <v>3831</v>
      </c>
      <c r="B66" s="454"/>
      <c r="C66" s="454"/>
      <c r="D66" s="103"/>
      <c r="E66" s="454"/>
      <c r="F66" s="459"/>
      <c r="G66" s="454"/>
      <c r="H66" s="274">
        <v>1155</v>
      </c>
      <c r="I66" s="274" t="s">
        <v>5452</v>
      </c>
    </row>
    <row r="67" spans="1:9">
      <c r="A67" s="101" t="s">
        <v>3832</v>
      </c>
      <c r="B67" s="103"/>
      <c r="C67" s="103"/>
      <c r="D67" s="103"/>
      <c r="E67" s="103"/>
      <c r="F67" s="459"/>
      <c r="G67" s="454"/>
      <c r="H67" s="274">
        <v>1181</v>
      </c>
      <c r="I67" s="274" t="s">
        <v>5453</v>
      </c>
    </row>
    <row r="68" spans="1:9">
      <c r="A68" s="101" t="s">
        <v>3833</v>
      </c>
      <c r="B68" s="454"/>
      <c r="C68" s="454"/>
      <c r="D68" s="454"/>
      <c r="E68" s="454"/>
      <c r="F68" s="459"/>
      <c r="G68" s="454"/>
      <c r="H68" s="274">
        <v>1184</v>
      </c>
      <c r="I68" s="274" t="s">
        <v>5454</v>
      </c>
    </row>
    <row r="69" spans="1:9">
      <c r="A69" s="101" t="s">
        <v>3834</v>
      </c>
      <c r="B69" s="454"/>
      <c r="C69" s="454"/>
      <c r="D69" s="454"/>
      <c r="E69" s="454"/>
      <c r="F69" s="459"/>
      <c r="G69" s="454"/>
      <c r="H69" s="274">
        <v>1185</v>
      </c>
      <c r="I69" s="274" t="s">
        <v>5455</v>
      </c>
    </row>
    <row r="70" spans="1:9">
      <c r="A70" s="101" t="s">
        <v>3835</v>
      </c>
      <c r="B70" s="454"/>
      <c r="C70" s="454"/>
      <c r="D70" s="454"/>
      <c r="E70" s="454"/>
      <c r="F70" s="459"/>
      <c r="G70" s="454"/>
      <c r="H70" s="274">
        <v>1182</v>
      </c>
      <c r="I70" s="274" t="s">
        <v>5456</v>
      </c>
    </row>
    <row r="71" spans="1:9">
      <c r="A71" s="101" t="s">
        <v>3836</v>
      </c>
      <c r="B71" s="454">
        <v>183.35900000000001</v>
      </c>
      <c r="C71" s="454">
        <v>397.04199999999997</v>
      </c>
      <c r="D71" s="454">
        <v>7374.0169999999998</v>
      </c>
      <c r="E71" s="454">
        <v>4202.1139999999996</v>
      </c>
      <c r="F71" s="459">
        <v>7374.0169999999998</v>
      </c>
      <c r="G71" s="454">
        <v>4202.1139999999996</v>
      </c>
      <c r="H71" s="274">
        <v>1183</v>
      </c>
      <c r="I71" s="274" t="s">
        <v>5457</v>
      </c>
    </row>
    <row r="72" spans="1:9">
      <c r="A72" s="101" t="s">
        <v>3837</v>
      </c>
      <c r="B72" s="454">
        <v>3.1030000000000002</v>
      </c>
      <c r="C72" s="454"/>
      <c r="D72" s="454">
        <v>20.007999999999999</v>
      </c>
      <c r="E72" s="454">
        <v>1283.78</v>
      </c>
      <c r="F72" s="459">
        <v>20.007999999999999</v>
      </c>
      <c r="G72" s="454">
        <v>1283.78</v>
      </c>
      <c r="H72" s="274">
        <v>1190</v>
      </c>
      <c r="I72" s="274" t="s">
        <v>5458</v>
      </c>
    </row>
    <row r="73" spans="1:9">
      <c r="A73" s="101" t="s">
        <v>3838</v>
      </c>
      <c r="B73" s="454"/>
      <c r="C73" s="454"/>
      <c r="D73" s="454"/>
      <c r="E73" s="454"/>
      <c r="F73" s="459"/>
      <c r="G73" s="454"/>
      <c r="H73" s="274">
        <v>1199</v>
      </c>
      <c r="I73" s="274" t="s">
        <v>5459</v>
      </c>
    </row>
    <row r="74" spans="1:9">
      <c r="A74" s="101" t="s">
        <v>3839</v>
      </c>
      <c r="B74" s="454">
        <v>3.1030000000000002</v>
      </c>
      <c r="C74" s="454"/>
      <c r="D74" s="454"/>
      <c r="E74" s="454"/>
      <c r="F74" s="459"/>
      <c r="G74" s="454"/>
      <c r="H74" s="274">
        <v>1191</v>
      </c>
      <c r="I74" s="274" t="s">
        <v>5460</v>
      </c>
    </row>
    <row r="75" spans="1:9">
      <c r="A75" s="101" t="s">
        <v>3840</v>
      </c>
      <c r="B75" s="454"/>
      <c r="C75" s="454"/>
      <c r="D75" s="454"/>
      <c r="E75" s="454"/>
      <c r="F75" s="459"/>
      <c r="G75" s="454"/>
      <c r="H75" s="274">
        <v>1192</v>
      </c>
      <c r="I75" s="274" t="s">
        <v>5461</v>
      </c>
    </row>
    <row r="76" spans="1:9">
      <c r="A76" s="101" t="s">
        <v>3841</v>
      </c>
      <c r="B76" s="454">
        <v>3.1030000000000002</v>
      </c>
      <c r="C76" s="454"/>
      <c r="D76" s="454">
        <v>20.007999999999999</v>
      </c>
      <c r="E76" s="454">
        <v>1283.78</v>
      </c>
      <c r="F76" s="459">
        <v>20.007999999999999</v>
      </c>
      <c r="G76" s="454">
        <v>1283.78</v>
      </c>
      <c r="H76" s="274">
        <v>1197</v>
      </c>
      <c r="I76" s="274" t="s">
        <v>5462</v>
      </c>
    </row>
    <row r="77" spans="1:9">
      <c r="A77" s="101" t="s">
        <v>3842</v>
      </c>
      <c r="B77" s="454"/>
      <c r="C77" s="454"/>
      <c r="D77" s="454"/>
      <c r="E77" s="454"/>
      <c r="F77" s="459"/>
      <c r="G77" s="454"/>
      <c r="H77" s="274">
        <v>1193</v>
      </c>
      <c r="I77" s="274" t="s">
        <v>5463</v>
      </c>
    </row>
    <row r="78" spans="1:9">
      <c r="A78" s="101" t="s">
        <v>3843</v>
      </c>
      <c r="B78" s="454"/>
      <c r="C78" s="454"/>
      <c r="D78" s="454"/>
      <c r="E78" s="454"/>
      <c r="F78" s="459"/>
      <c r="G78" s="454"/>
      <c r="H78" s="274">
        <v>1210</v>
      </c>
      <c r="I78" s="274" t="s">
        <v>5464</v>
      </c>
    </row>
    <row r="79" spans="1:9">
      <c r="A79" s="101" t="s">
        <v>3844</v>
      </c>
      <c r="B79" s="454"/>
      <c r="C79" s="454">
        <v>508.334</v>
      </c>
      <c r="D79" s="454">
        <v>427.18299999999999</v>
      </c>
      <c r="E79" s="454">
        <v>543.27200000000005</v>
      </c>
      <c r="F79" s="459">
        <v>427.18299999999999</v>
      </c>
      <c r="G79" s="454">
        <v>543.27200000000005</v>
      </c>
      <c r="H79" s="274">
        <v>1410</v>
      </c>
      <c r="I79" s="274" t="s">
        <v>5465</v>
      </c>
    </row>
    <row r="80" spans="1:9">
      <c r="A80" s="101" t="s">
        <v>3845</v>
      </c>
      <c r="B80" s="454"/>
      <c r="C80" s="454"/>
      <c r="D80" s="454"/>
      <c r="E80" s="454"/>
      <c r="F80" s="459"/>
      <c r="G80" s="454"/>
      <c r="H80" s="274">
        <v>1419</v>
      </c>
      <c r="I80" s="274" t="s">
        <v>5466</v>
      </c>
    </row>
    <row r="81" spans="1:9">
      <c r="A81" s="101" t="s">
        <v>3846</v>
      </c>
      <c r="B81" s="454"/>
      <c r="C81" s="454"/>
      <c r="D81" s="454"/>
      <c r="E81" s="454"/>
      <c r="F81" s="459"/>
      <c r="G81" s="454"/>
      <c r="H81" s="274">
        <v>1411</v>
      </c>
      <c r="I81" s="274" t="s">
        <v>5467</v>
      </c>
    </row>
    <row r="82" spans="1:9">
      <c r="A82" s="101" t="s">
        <v>3847</v>
      </c>
      <c r="B82" s="454"/>
      <c r="C82" s="103">
        <v>508.334</v>
      </c>
      <c r="D82" s="454">
        <v>427.18299999999999</v>
      </c>
      <c r="E82" s="454">
        <v>543.27200000000005</v>
      </c>
      <c r="F82" s="459">
        <v>427.18299999999999</v>
      </c>
      <c r="G82" s="454">
        <v>543.27200000000005</v>
      </c>
      <c r="H82" s="274">
        <v>1415</v>
      </c>
      <c r="I82" s="274" t="s">
        <v>5468</v>
      </c>
    </row>
    <row r="83" spans="1:9">
      <c r="A83" s="101" t="s">
        <v>3848</v>
      </c>
      <c r="B83" s="454">
        <v>79.525000000000006</v>
      </c>
      <c r="C83" s="103">
        <v>122.131</v>
      </c>
      <c r="D83" s="454">
        <v>164.666</v>
      </c>
      <c r="E83" s="454">
        <v>588.73</v>
      </c>
      <c r="F83" s="459">
        <v>164.666</v>
      </c>
      <c r="G83" s="454">
        <v>588.73</v>
      </c>
      <c r="H83" s="274">
        <v>1420</v>
      </c>
      <c r="I83" s="274" t="s">
        <v>5469</v>
      </c>
    </row>
    <row r="84" spans="1:9">
      <c r="A84" s="101" t="s">
        <v>3849</v>
      </c>
      <c r="B84" s="454">
        <v>10.974</v>
      </c>
      <c r="C84" s="454">
        <v>26.852</v>
      </c>
      <c r="D84" s="454">
        <v>92.489000000000004</v>
      </c>
      <c r="E84" s="454">
        <v>97.019000000000005</v>
      </c>
      <c r="F84" s="459">
        <v>92.489000000000004</v>
      </c>
      <c r="G84" s="454">
        <v>97.019000000000005</v>
      </c>
      <c r="H84" s="274">
        <v>1421</v>
      </c>
      <c r="I84" s="274" t="s">
        <v>5470</v>
      </c>
    </row>
    <row r="85" spans="1:9">
      <c r="A85" s="101" t="s">
        <v>3850</v>
      </c>
      <c r="B85" s="454"/>
      <c r="C85" s="454">
        <v>177.953</v>
      </c>
      <c r="D85" s="454"/>
      <c r="E85" s="454">
        <v>473.19600000000003</v>
      </c>
      <c r="F85" s="459"/>
      <c r="G85" s="454">
        <v>473.19600000000003</v>
      </c>
      <c r="H85" s="274">
        <v>1422</v>
      </c>
      <c r="I85" s="274" t="s">
        <v>5471</v>
      </c>
    </row>
    <row r="86" spans="1:9">
      <c r="A86" s="101" t="s">
        <v>3851</v>
      </c>
      <c r="B86" s="454"/>
      <c r="C86" s="454"/>
      <c r="D86" s="454"/>
      <c r="E86" s="454">
        <v>312.28300000000002</v>
      </c>
      <c r="F86" s="459"/>
      <c r="G86" s="454">
        <v>312.28300000000002</v>
      </c>
      <c r="H86" s="274">
        <v>1430</v>
      </c>
      <c r="I86" s="274" t="s">
        <v>5472</v>
      </c>
    </row>
    <row r="87" spans="1:9">
      <c r="A87" s="101" t="s">
        <v>3852</v>
      </c>
      <c r="B87" s="454"/>
      <c r="C87" s="454"/>
      <c r="D87" s="454"/>
      <c r="E87" s="454"/>
      <c r="F87" s="459"/>
      <c r="G87" s="454"/>
      <c r="H87" s="274">
        <v>1440</v>
      </c>
      <c r="I87" s="274" t="s">
        <v>5473</v>
      </c>
    </row>
    <row r="88" spans="1:9">
      <c r="A88" s="101" t="s">
        <v>3853</v>
      </c>
      <c r="B88" s="454"/>
      <c r="C88" s="454"/>
      <c r="D88" s="454"/>
      <c r="E88" s="454"/>
      <c r="F88" s="459"/>
      <c r="G88" s="454"/>
      <c r="H88" s="274">
        <v>1441</v>
      </c>
      <c r="I88" s="274" t="s">
        <v>5474</v>
      </c>
    </row>
    <row r="89" spans="1:9">
      <c r="A89" s="101" t="s">
        <v>3854</v>
      </c>
      <c r="B89" s="454"/>
      <c r="C89" s="454"/>
      <c r="D89" s="454"/>
      <c r="E89" s="454"/>
      <c r="F89" s="459"/>
      <c r="G89" s="454"/>
      <c r="H89" s="274">
        <v>1450</v>
      </c>
      <c r="I89" s="274" t="s">
        <v>5475</v>
      </c>
    </row>
    <row r="90" spans="1:9">
      <c r="A90" s="101" t="s">
        <v>3855</v>
      </c>
      <c r="B90" s="454"/>
      <c r="C90" s="454"/>
      <c r="D90" s="454"/>
      <c r="E90" s="454"/>
      <c r="F90" s="459"/>
      <c r="G90" s="454"/>
      <c r="H90" s="274">
        <v>1460</v>
      </c>
      <c r="I90" s="274" t="s">
        <v>5476</v>
      </c>
    </row>
    <row r="91" spans="1:9">
      <c r="A91" s="101" t="s">
        <v>3856</v>
      </c>
      <c r="B91" s="454"/>
      <c r="C91" s="454"/>
      <c r="D91" s="454"/>
      <c r="E91" s="454"/>
      <c r="F91" s="459"/>
      <c r="G91" s="454"/>
      <c r="H91" s="274">
        <v>1480</v>
      </c>
      <c r="I91" s="274" t="s">
        <v>5477</v>
      </c>
    </row>
    <row r="92" spans="1:9">
      <c r="A92" s="101" t="s">
        <v>3857</v>
      </c>
      <c r="B92" s="454"/>
      <c r="C92" s="454"/>
      <c r="D92" s="454"/>
      <c r="E92" s="454"/>
      <c r="F92" s="459"/>
      <c r="G92" s="454"/>
      <c r="H92" s="274">
        <v>1481</v>
      </c>
      <c r="I92" s="274" t="s">
        <v>5478</v>
      </c>
    </row>
    <row r="93" spans="1:9">
      <c r="A93" s="101" t="s">
        <v>3858</v>
      </c>
      <c r="B93" s="454"/>
      <c r="C93" s="454"/>
      <c r="D93" s="454"/>
      <c r="E93" s="454"/>
      <c r="F93" s="459"/>
      <c r="G93" s="454"/>
      <c r="H93" s="274">
        <v>1482</v>
      </c>
      <c r="I93" s="274" t="s">
        <v>5479</v>
      </c>
    </row>
    <row r="94" spans="1:9">
      <c r="A94" s="101" t="s">
        <v>3859</v>
      </c>
      <c r="B94" s="454"/>
      <c r="C94" s="454"/>
      <c r="D94" s="454"/>
      <c r="E94" s="454"/>
      <c r="F94" s="459"/>
      <c r="G94" s="454"/>
      <c r="H94" s="274">
        <v>1483</v>
      </c>
      <c r="I94" s="274" t="s">
        <v>5480</v>
      </c>
    </row>
    <row r="95" spans="1:9">
      <c r="A95" s="101" t="s">
        <v>3860</v>
      </c>
      <c r="B95" s="454"/>
      <c r="C95" s="454"/>
      <c r="D95" s="454"/>
      <c r="E95" s="454"/>
      <c r="F95" s="459"/>
      <c r="G95" s="454"/>
      <c r="H95" s="274">
        <v>1500</v>
      </c>
      <c r="I95" s="274" t="s">
        <v>5481</v>
      </c>
    </row>
    <row r="96" spans="1:9">
      <c r="A96" s="101" t="s">
        <v>3861</v>
      </c>
      <c r="B96" s="454"/>
      <c r="C96" s="454"/>
      <c r="D96" s="454"/>
      <c r="E96" s="454"/>
      <c r="F96" s="459"/>
      <c r="G96" s="454"/>
      <c r="H96" s="274">
        <v>1510</v>
      </c>
      <c r="I96" s="274" t="s">
        <v>5482</v>
      </c>
    </row>
    <row r="97" spans="1:9">
      <c r="A97" s="101" t="s">
        <v>3862</v>
      </c>
      <c r="B97" s="454"/>
      <c r="C97" s="454"/>
      <c r="D97" s="454"/>
      <c r="E97" s="454"/>
      <c r="F97" s="459"/>
      <c r="G97" s="454"/>
      <c r="H97" s="274">
        <v>1511</v>
      </c>
      <c r="I97" s="274" t="s">
        <v>5483</v>
      </c>
    </row>
    <row r="98" spans="1:9">
      <c r="A98" s="101" t="s">
        <v>3863</v>
      </c>
      <c r="B98" s="454"/>
      <c r="C98" s="454"/>
      <c r="D98" s="103"/>
      <c r="E98" s="103"/>
      <c r="F98" s="459"/>
      <c r="G98" s="454"/>
      <c r="H98" s="274">
        <v>1512</v>
      </c>
      <c r="I98" s="274" t="s">
        <v>5484</v>
      </c>
    </row>
    <row r="99" spans="1:9">
      <c r="A99" s="101" t="s">
        <v>3864</v>
      </c>
      <c r="B99" s="454"/>
      <c r="C99" s="454"/>
      <c r="D99" s="454"/>
      <c r="E99" s="454"/>
      <c r="F99" s="459"/>
      <c r="G99" s="454"/>
      <c r="H99" s="274">
        <v>1513</v>
      </c>
      <c r="I99" s="274" t="s">
        <v>5485</v>
      </c>
    </row>
    <row r="100" spans="1:9">
      <c r="A100" s="101" t="s">
        <v>3865</v>
      </c>
      <c r="B100" s="454"/>
      <c r="C100" s="454"/>
      <c r="D100" s="454"/>
      <c r="E100" s="454"/>
      <c r="F100" s="459"/>
      <c r="G100" s="454"/>
      <c r="H100" s="274">
        <v>1519</v>
      </c>
      <c r="I100" s="274" t="s">
        <v>5486</v>
      </c>
    </row>
    <row r="101" spans="1:9">
      <c r="A101" s="101" t="s">
        <v>3866</v>
      </c>
      <c r="B101" s="454"/>
      <c r="C101" s="454"/>
      <c r="D101" s="454"/>
      <c r="E101" s="454"/>
      <c r="F101" s="459"/>
      <c r="G101" s="454"/>
      <c r="H101" s="274">
        <v>1520</v>
      </c>
      <c r="I101" s="274" t="s">
        <v>5487</v>
      </c>
    </row>
    <row r="102" spans="1:9">
      <c r="A102" s="101" t="s">
        <v>3867</v>
      </c>
      <c r="B102" s="454"/>
      <c r="C102" s="454"/>
      <c r="D102" s="454"/>
      <c r="E102" s="454"/>
      <c r="F102" s="459"/>
      <c r="G102" s="454"/>
      <c r="H102" s="274">
        <v>1521</v>
      </c>
      <c r="I102" s="274" t="s">
        <v>5488</v>
      </c>
    </row>
    <row r="103" spans="1:9">
      <c r="A103" s="101" t="s">
        <v>3868</v>
      </c>
      <c r="B103" s="454"/>
      <c r="C103" s="454"/>
      <c r="D103" s="454"/>
      <c r="E103" s="454"/>
      <c r="F103" s="459"/>
      <c r="G103" s="454"/>
      <c r="H103" s="274">
        <v>1522</v>
      </c>
      <c r="I103" s="274" t="s">
        <v>5489</v>
      </c>
    </row>
    <row r="104" spans="1:9">
      <c r="A104" s="101" t="s">
        <v>3869</v>
      </c>
      <c r="B104" s="454"/>
      <c r="C104" s="454"/>
      <c r="D104" s="454"/>
      <c r="E104" s="454"/>
      <c r="F104" s="459"/>
      <c r="G104" s="454"/>
      <c r="H104" s="274">
        <v>1523</v>
      </c>
      <c r="I104" s="274" t="s">
        <v>5490</v>
      </c>
    </row>
    <row r="105" spans="1:9">
      <c r="A105" s="101" t="s">
        <v>3870</v>
      </c>
      <c r="B105" s="454"/>
      <c r="C105" s="454"/>
      <c r="D105" s="454"/>
      <c r="E105" s="454"/>
      <c r="F105" s="459"/>
      <c r="G105" s="454"/>
      <c r="H105" s="274">
        <v>1524</v>
      </c>
      <c r="I105" s="274" t="s">
        <v>5491</v>
      </c>
    </row>
    <row r="106" spans="1:9">
      <c r="A106" s="101" t="s">
        <v>3871</v>
      </c>
      <c r="B106" s="454"/>
      <c r="C106" s="454"/>
      <c r="D106" s="454"/>
      <c r="E106" s="454"/>
      <c r="F106" s="459"/>
      <c r="G106" s="454"/>
      <c r="H106" s="274">
        <v>1529</v>
      </c>
      <c r="I106" s="274" t="s">
        <v>5492</v>
      </c>
    </row>
    <row r="107" spans="1:9">
      <c r="A107" s="101" t="s">
        <v>3872</v>
      </c>
      <c r="B107" s="454"/>
      <c r="C107" s="454"/>
      <c r="D107" s="454"/>
      <c r="E107" s="454"/>
      <c r="F107" s="459"/>
      <c r="G107" s="454"/>
      <c r="H107" s="274">
        <v>1530</v>
      </c>
      <c r="I107" s="274" t="s">
        <v>5493</v>
      </c>
    </row>
    <row r="108" spans="1:9">
      <c r="A108" s="101" t="s">
        <v>3873</v>
      </c>
      <c r="B108" s="454"/>
      <c r="C108" s="454"/>
      <c r="D108" s="454"/>
      <c r="E108" s="454"/>
      <c r="F108" s="459"/>
      <c r="G108" s="454"/>
      <c r="H108" s="274">
        <v>1531</v>
      </c>
      <c r="I108" s="274" t="s">
        <v>5494</v>
      </c>
    </row>
    <row r="109" spans="1:9">
      <c r="A109" s="101" t="s">
        <v>3874</v>
      </c>
      <c r="B109" s="454"/>
      <c r="C109" s="454"/>
      <c r="D109" s="454"/>
      <c r="E109" s="454"/>
      <c r="F109" s="459"/>
      <c r="G109" s="454"/>
      <c r="H109" s="274">
        <v>1532</v>
      </c>
      <c r="I109" s="274" t="s">
        <v>5495</v>
      </c>
    </row>
    <row r="110" spans="1:9">
      <c r="A110" s="101" t="s">
        <v>3875</v>
      </c>
      <c r="B110" s="454"/>
      <c r="C110" s="454"/>
      <c r="D110" s="454"/>
      <c r="E110" s="103"/>
      <c r="F110" s="459"/>
      <c r="G110" s="454"/>
      <c r="H110" s="274">
        <v>1533</v>
      </c>
      <c r="I110" s="274" t="s">
        <v>5496</v>
      </c>
    </row>
    <row r="111" spans="1:9">
      <c r="A111" s="101" t="s">
        <v>3876</v>
      </c>
      <c r="B111" s="454"/>
      <c r="C111" s="454"/>
      <c r="D111" s="454"/>
      <c r="E111" s="454"/>
      <c r="F111" s="459"/>
      <c r="G111" s="454"/>
      <c r="H111" s="274">
        <v>1534</v>
      </c>
      <c r="I111" s="274" t="s">
        <v>5497</v>
      </c>
    </row>
    <row r="112" spans="1:9">
      <c r="A112" s="101" t="s">
        <v>3877</v>
      </c>
      <c r="B112" s="454"/>
      <c r="C112" s="103"/>
      <c r="D112" s="103"/>
      <c r="E112" s="103"/>
      <c r="F112" s="459"/>
      <c r="G112" s="454"/>
      <c r="H112" s="274">
        <v>1535</v>
      </c>
      <c r="I112" s="274" t="s">
        <v>5498</v>
      </c>
    </row>
    <row r="113" spans="1:9">
      <c r="A113" s="101" t="s">
        <v>3878</v>
      </c>
      <c r="B113" s="454"/>
      <c r="C113" s="454"/>
      <c r="D113" s="454"/>
      <c r="E113" s="454"/>
      <c r="F113" s="459"/>
      <c r="G113" s="454"/>
      <c r="H113" s="274">
        <v>1539</v>
      </c>
      <c r="I113" s="274" t="s">
        <v>5499</v>
      </c>
    </row>
    <row r="114" spans="1:9">
      <c r="A114" s="101" t="s">
        <v>3879</v>
      </c>
      <c r="B114" s="454"/>
      <c r="C114" s="454"/>
      <c r="D114" s="454"/>
      <c r="E114" s="454"/>
      <c r="F114" s="459"/>
      <c r="G114" s="454"/>
      <c r="H114" s="274">
        <v>1540</v>
      </c>
      <c r="I114" s="274" t="s">
        <v>5500</v>
      </c>
    </row>
    <row r="115" spans="1:9">
      <c r="A115" s="101" t="s">
        <v>3880</v>
      </c>
      <c r="B115" s="103"/>
      <c r="C115" s="103"/>
      <c r="D115" s="103"/>
      <c r="E115" s="103"/>
      <c r="F115" s="459"/>
      <c r="G115" s="454"/>
      <c r="H115" s="274">
        <v>1541</v>
      </c>
      <c r="I115" s="274" t="s">
        <v>5501</v>
      </c>
    </row>
    <row r="116" spans="1:9">
      <c r="A116" s="101" t="s">
        <v>3881</v>
      </c>
      <c r="B116" s="454"/>
      <c r="C116" s="454"/>
      <c r="D116" s="454"/>
      <c r="E116" s="454"/>
      <c r="F116" s="459"/>
      <c r="G116" s="454"/>
      <c r="H116" s="274">
        <v>1542</v>
      </c>
      <c r="I116" s="274" t="s">
        <v>5502</v>
      </c>
    </row>
    <row r="117" spans="1:9">
      <c r="A117" s="101" t="s">
        <v>3882</v>
      </c>
      <c r="B117" s="454"/>
      <c r="C117" s="454"/>
      <c r="D117" s="454"/>
      <c r="E117" s="454"/>
      <c r="F117" s="459"/>
      <c r="G117" s="454"/>
      <c r="H117" s="274">
        <v>1549</v>
      </c>
      <c r="I117" s="274" t="s">
        <v>5503</v>
      </c>
    </row>
    <row r="118" spans="1:9">
      <c r="A118" s="101" t="s">
        <v>3883</v>
      </c>
      <c r="B118" s="454"/>
      <c r="C118" s="454"/>
      <c r="D118" s="454"/>
      <c r="E118" s="454"/>
      <c r="F118" s="459"/>
      <c r="G118" s="454"/>
      <c r="H118" s="274">
        <v>1590</v>
      </c>
      <c r="I118" s="274" t="s">
        <v>5504</v>
      </c>
    </row>
    <row r="119" spans="1:9">
      <c r="A119" s="101" t="s">
        <v>3884</v>
      </c>
      <c r="B119" s="454"/>
      <c r="C119" s="454"/>
      <c r="D119" s="454"/>
      <c r="E119" s="454">
        <v>1295.2149999999999</v>
      </c>
      <c r="F119" s="459"/>
      <c r="G119" s="454">
        <v>1295.2149999999999</v>
      </c>
      <c r="H119" s="274">
        <v>1591</v>
      </c>
      <c r="I119" s="274" t="s">
        <v>5505</v>
      </c>
    </row>
    <row r="120" spans="1:9">
      <c r="A120" s="101" t="s">
        <v>3885</v>
      </c>
      <c r="B120" s="454"/>
      <c r="C120" s="454"/>
      <c r="D120" s="454"/>
      <c r="E120" s="454"/>
      <c r="F120" s="459"/>
      <c r="G120" s="454"/>
      <c r="H120" s="274">
        <v>1592</v>
      </c>
      <c r="I120" s="274" t="s">
        <v>5506</v>
      </c>
    </row>
    <row r="121" spans="1:9">
      <c r="A121" s="101" t="s">
        <v>3886</v>
      </c>
      <c r="B121" s="454"/>
      <c r="C121" s="454"/>
      <c r="D121" s="454"/>
      <c r="E121" s="454"/>
      <c r="F121" s="459"/>
      <c r="G121" s="454"/>
      <c r="H121" s="274">
        <v>1593</v>
      </c>
      <c r="I121" s="274" t="s">
        <v>5507</v>
      </c>
    </row>
    <row r="122" spans="1:9">
      <c r="A122" s="101" t="s">
        <v>3887</v>
      </c>
      <c r="B122" s="454"/>
      <c r="C122" s="454"/>
      <c r="D122" s="454"/>
      <c r="E122" s="454">
        <v>1295.2149999999999</v>
      </c>
      <c r="F122" s="459"/>
      <c r="G122" s="454">
        <v>1295.2149999999999</v>
      </c>
      <c r="H122" s="274">
        <v>1594</v>
      </c>
      <c r="I122" s="274" t="s">
        <v>5508</v>
      </c>
    </row>
    <row r="123" spans="1:9">
      <c r="A123" s="101" t="s">
        <v>3888</v>
      </c>
      <c r="B123" s="454"/>
      <c r="C123" s="454"/>
      <c r="D123" s="454"/>
      <c r="E123" s="454"/>
      <c r="F123" s="459"/>
      <c r="G123" s="454"/>
      <c r="H123" s="274">
        <v>1595</v>
      </c>
      <c r="I123" s="274" t="s">
        <v>5509</v>
      </c>
    </row>
    <row r="124" spans="1:9">
      <c r="A124" s="101" t="s">
        <v>3889</v>
      </c>
      <c r="B124" s="454"/>
      <c r="C124" s="454"/>
      <c r="D124" s="454"/>
      <c r="E124" s="454"/>
      <c r="F124" s="459"/>
      <c r="G124" s="454"/>
      <c r="H124" s="274">
        <v>1596</v>
      </c>
      <c r="I124" s="274" t="s">
        <v>5510</v>
      </c>
    </row>
    <row r="125" spans="1:9">
      <c r="A125" s="101" t="s">
        <v>3890</v>
      </c>
      <c r="B125" s="454"/>
      <c r="C125" s="454"/>
      <c r="D125" s="454"/>
      <c r="E125" s="454"/>
      <c r="F125" s="459"/>
      <c r="G125" s="454"/>
      <c r="H125" s="274">
        <v>1597</v>
      </c>
      <c r="I125" s="274" t="s">
        <v>5511</v>
      </c>
    </row>
    <row r="126" spans="1:9">
      <c r="A126" s="101" t="s">
        <v>3891</v>
      </c>
      <c r="B126" s="454"/>
      <c r="C126" s="454"/>
      <c r="D126" s="454"/>
      <c r="E126" s="454"/>
      <c r="F126" s="459"/>
      <c r="G126" s="454"/>
      <c r="H126" s="274">
        <v>1598</v>
      </c>
      <c r="I126" s="274" t="s">
        <v>5512</v>
      </c>
    </row>
    <row r="127" spans="1:9">
      <c r="A127" s="101" t="s">
        <v>3892</v>
      </c>
      <c r="B127" s="454"/>
      <c r="C127" s="454"/>
      <c r="D127" s="454"/>
      <c r="E127" s="454"/>
      <c r="F127" s="459"/>
      <c r="G127" s="454"/>
      <c r="H127" s="274">
        <v>1599</v>
      </c>
      <c r="I127" s="274" t="s">
        <v>5513</v>
      </c>
    </row>
    <row r="128" spans="1:9">
      <c r="A128" s="101" t="s">
        <v>3893</v>
      </c>
      <c r="B128" s="454"/>
      <c r="C128" s="454"/>
      <c r="D128" s="454"/>
      <c r="E128" s="454"/>
      <c r="F128" s="459"/>
      <c r="G128" s="454"/>
      <c r="H128" s="274">
        <v>1470</v>
      </c>
      <c r="I128" s="274" t="s">
        <v>5514</v>
      </c>
    </row>
    <row r="129" spans="1:9">
      <c r="A129" s="101" t="s">
        <v>3894</v>
      </c>
      <c r="B129" s="454"/>
      <c r="C129" s="454"/>
      <c r="D129" s="454"/>
      <c r="E129" s="454"/>
      <c r="F129" s="459"/>
      <c r="G129" s="454"/>
      <c r="H129" s="274">
        <v>1200</v>
      </c>
      <c r="I129" s="274" t="s">
        <v>5515</v>
      </c>
    </row>
    <row r="130" spans="1:9">
      <c r="A130" s="101" t="s">
        <v>3895</v>
      </c>
      <c r="B130" s="454"/>
      <c r="C130" s="454"/>
      <c r="D130" s="454"/>
      <c r="E130" s="454"/>
      <c r="F130" s="459"/>
      <c r="G130" s="454"/>
      <c r="H130" s="274">
        <v>1209</v>
      </c>
      <c r="I130" s="274" t="s">
        <v>5516</v>
      </c>
    </row>
    <row r="131" spans="1:9">
      <c r="A131" s="101" t="s">
        <v>3896</v>
      </c>
      <c r="B131" s="103">
        <v>19.561</v>
      </c>
      <c r="C131" s="103">
        <v>64.683999999999997</v>
      </c>
      <c r="D131" s="103">
        <v>448.44900000000001</v>
      </c>
      <c r="E131" s="103">
        <v>925.44200000000001</v>
      </c>
      <c r="F131" s="459">
        <v>448.44900000000001</v>
      </c>
      <c r="G131" s="454">
        <v>925.44200000000001</v>
      </c>
      <c r="H131" s="274">
        <v>1400</v>
      </c>
      <c r="I131" s="274" t="s">
        <v>5517</v>
      </c>
    </row>
    <row r="132" spans="1:9">
      <c r="A132" s="101" t="s">
        <v>3897</v>
      </c>
      <c r="B132" s="103"/>
      <c r="C132" s="103"/>
      <c r="D132" s="103"/>
      <c r="E132" s="103"/>
      <c r="F132" s="459"/>
      <c r="G132" s="454"/>
      <c r="H132" s="274">
        <v>1390</v>
      </c>
      <c r="I132" s="274" t="s">
        <v>5518</v>
      </c>
    </row>
    <row r="133" spans="1:9">
      <c r="A133" s="101" t="s">
        <v>3898</v>
      </c>
      <c r="B133" s="454"/>
      <c r="C133" s="454"/>
      <c r="D133" s="454"/>
      <c r="E133" s="454"/>
      <c r="F133" s="459"/>
      <c r="G133" s="454"/>
      <c r="H133" s="274">
        <v>1399</v>
      </c>
      <c r="I133" s="274" t="s">
        <v>5519</v>
      </c>
    </row>
    <row r="134" spans="1:9">
      <c r="A134" s="101" t="s">
        <v>3899</v>
      </c>
      <c r="B134" s="103"/>
      <c r="C134" s="103">
        <v>59.085000000000001</v>
      </c>
      <c r="D134" s="103">
        <v>390.45699999999999</v>
      </c>
      <c r="E134" s="103">
        <v>903.31200000000001</v>
      </c>
      <c r="F134" s="459">
        <v>390.45699999999999</v>
      </c>
      <c r="G134" s="454">
        <v>903.31200000000001</v>
      </c>
      <c r="H134" s="274">
        <v>1310</v>
      </c>
      <c r="I134" s="274" t="s">
        <v>5520</v>
      </c>
    </row>
    <row r="135" spans="1:9">
      <c r="A135" s="101" t="s">
        <v>3900</v>
      </c>
      <c r="B135" s="454"/>
      <c r="C135" s="103"/>
      <c r="D135" s="454"/>
      <c r="E135" s="103"/>
      <c r="F135" s="459"/>
      <c r="G135" s="454"/>
      <c r="H135" s="274">
        <v>1311</v>
      </c>
      <c r="I135" s="274" t="s">
        <v>5521</v>
      </c>
    </row>
    <row r="136" spans="1:9">
      <c r="A136" s="101" t="s">
        <v>3901</v>
      </c>
      <c r="B136" s="454"/>
      <c r="C136" s="454"/>
      <c r="D136" s="454"/>
      <c r="E136" s="454"/>
      <c r="F136" s="459"/>
      <c r="G136" s="454"/>
      <c r="H136" s="274">
        <v>1315</v>
      </c>
      <c r="I136" s="274" t="s">
        <v>5522</v>
      </c>
    </row>
    <row r="137" spans="1:9">
      <c r="A137" s="101" t="s">
        <v>3902</v>
      </c>
      <c r="B137" s="454"/>
      <c r="C137" s="454">
        <v>59.085000000000001</v>
      </c>
      <c r="D137" s="454">
        <v>390.45699999999999</v>
      </c>
      <c r="E137" s="454">
        <v>903.31200000000001</v>
      </c>
      <c r="F137" s="459">
        <v>390.45699999999999</v>
      </c>
      <c r="G137" s="454">
        <v>903.31200000000001</v>
      </c>
      <c r="H137" s="274">
        <v>1319</v>
      </c>
      <c r="I137" s="274" t="s">
        <v>5523</v>
      </c>
    </row>
    <row r="138" spans="1:9">
      <c r="A138" s="101" t="s">
        <v>3903</v>
      </c>
      <c r="B138" s="454"/>
      <c r="C138" s="454"/>
      <c r="D138" s="454"/>
      <c r="E138" s="454"/>
      <c r="F138" s="459"/>
      <c r="G138" s="454"/>
      <c r="H138" s="274">
        <v>1320</v>
      </c>
      <c r="I138" s="274" t="s">
        <v>5524</v>
      </c>
    </row>
    <row r="139" spans="1:9">
      <c r="A139" s="101" t="s">
        <v>3904</v>
      </c>
      <c r="B139" s="103"/>
      <c r="C139" s="103"/>
      <c r="D139" s="454"/>
      <c r="E139" s="454"/>
      <c r="F139" s="459"/>
      <c r="G139" s="454"/>
      <c r="H139" s="274">
        <v>1321</v>
      </c>
      <c r="I139" s="274" t="s">
        <v>5525</v>
      </c>
    </row>
    <row r="140" spans="1:9">
      <c r="A140" s="101" t="s">
        <v>3905</v>
      </c>
      <c r="B140" s="454"/>
      <c r="C140" s="454"/>
      <c r="D140" s="454"/>
      <c r="E140" s="454"/>
      <c r="F140" s="459"/>
      <c r="G140" s="454"/>
      <c r="H140" s="274">
        <v>1322</v>
      </c>
      <c r="I140" s="274" t="s">
        <v>5526</v>
      </c>
    </row>
    <row r="141" spans="1:9">
      <c r="A141" s="101" t="s">
        <v>3906</v>
      </c>
      <c r="B141" s="454"/>
      <c r="C141" s="454"/>
      <c r="D141" s="454"/>
      <c r="E141" s="454"/>
      <c r="F141" s="459"/>
      <c r="G141" s="454"/>
      <c r="H141" s="274">
        <v>1329</v>
      </c>
      <c r="I141" s="274" t="s">
        <v>5527</v>
      </c>
    </row>
    <row r="142" spans="1:9">
      <c r="A142" s="101" t="s">
        <v>3907</v>
      </c>
      <c r="B142" s="454"/>
      <c r="C142" s="454"/>
      <c r="D142" s="454"/>
      <c r="E142" s="454"/>
      <c r="F142" s="459"/>
      <c r="G142" s="454"/>
      <c r="H142" s="274">
        <v>1330</v>
      </c>
      <c r="I142" s="274" t="s">
        <v>5528</v>
      </c>
    </row>
    <row r="143" spans="1:9">
      <c r="A143" s="101" t="s">
        <v>3908</v>
      </c>
      <c r="B143" s="454"/>
      <c r="C143" s="454"/>
      <c r="D143" s="454"/>
      <c r="E143" s="454"/>
      <c r="F143" s="459"/>
      <c r="G143" s="454"/>
      <c r="H143" s="274">
        <v>1340</v>
      </c>
      <c r="I143" s="274" t="s">
        <v>5529</v>
      </c>
    </row>
    <row r="144" spans="1:9">
      <c r="A144" s="101" t="s">
        <v>3909</v>
      </c>
      <c r="B144" s="454"/>
      <c r="C144" s="454"/>
      <c r="D144" s="454"/>
      <c r="E144" s="454"/>
      <c r="F144" s="459"/>
      <c r="G144" s="454"/>
      <c r="H144" s="274">
        <v>1341</v>
      </c>
      <c r="I144" s="274" t="s">
        <v>5530</v>
      </c>
    </row>
    <row r="145" spans="1:9">
      <c r="A145" s="101" t="s">
        <v>3910</v>
      </c>
      <c r="B145" s="103"/>
      <c r="C145" s="103"/>
      <c r="D145" s="454"/>
      <c r="E145" s="454"/>
      <c r="F145" s="459"/>
      <c r="G145" s="454"/>
      <c r="H145" s="274">
        <v>1343</v>
      </c>
      <c r="I145" s="274" t="s">
        <v>5531</v>
      </c>
    </row>
    <row r="146" spans="1:9">
      <c r="A146" s="101" t="s">
        <v>3911</v>
      </c>
      <c r="B146" s="454"/>
      <c r="C146" s="454"/>
      <c r="D146" s="454"/>
      <c r="E146" s="454"/>
      <c r="F146" s="459"/>
      <c r="G146" s="454"/>
      <c r="H146" s="274">
        <v>1349</v>
      </c>
      <c r="I146" s="274" t="s">
        <v>5532</v>
      </c>
    </row>
    <row r="147" spans="1:9">
      <c r="A147" s="101" t="s">
        <v>3912</v>
      </c>
      <c r="B147" s="454"/>
      <c r="C147" s="454">
        <v>3.9990000000000001</v>
      </c>
      <c r="D147" s="454">
        <v>56.392000000000003</v>
      </c>
      <c r="E147" s="454">
        <v>22.13</v>
      </c>
      <c r="F147" s="459">
        <v>56.392000000000003</v>
      </c>
      <c r="G147" s="454">
        <v>22.13</v>
      </c>
      <c r="H147" s="274">
        <v>1350</v>
      </c>
      <c r="I147" s="274" t="s">
        <v>5533</v>
      </c>
    </row>
    <row r="148" spans="1:9">
      <c r="A148" s="101" t="s">
        <v>3913</v>
      </c>
      <c r="B148" s="103"/>
      <c r="C148" s="103"/>
      <c r="D148" s="103"/>
      <c r="E148" s="103"/>
      <c r="F148" s="459"/>
      <c r="G148" s="454"/>
      <c r="H148" s="274">
        <v>1352</v>
      </c>
      <c r="I148" s="274" t="s">
        <v>5534</v>
      </c>
    </row>
    <row r="149" spans="1:9">
      <c r="A149" s="101" t="s">
        <v>3914</v>
      </c>
      <c r="B149" s="454"/>
      <c r="C149" s="454"/>
      <c r="D149" s="454"/>
      <c r="E149" s="454"/>
      <c r="F149" s="459"/>
      <c r="G149" s="454"/>
      <c r="H149" s="274">
        <v>1354</v>
      </c>
      <c r="I149" s="274" t="s">
        <v>5535</v>
      </c>
    </row>
    <row r="150" spans="1:9">
      <c r="A150" s="101" t="s">
        <v>3915</v>
      </c>
      <c r="B150" s="454"/>
      <c r="C150" s="454">
        <v>3.9990000000000001</v>
      </c>
      <c r="D150" s="454">
        <v>56.392000000000003</v>
      </c>
      <c r="E150" s="454">
        <v>22.13</v>
      </c>
      <c r="F150" s="459">
        <v>56.392000000000003</v>
      </c>
      <c r="G150" s="454">
        <v>22.13</v>
      </c>
      <c r="H150" s="274">
        <v>1359</v>
      </c>
      <c r="I150" s="274" t="s">
        <v>5536</v>
      </c>
    </row>
    <row r="151" spans="1:9">
      <c r="A151" s="101" t="s">
        <v>3916</v>
      </c>
      <c r="B151" s="454"/>
      <c r="C151" s="454"/>
      <c r="D151" s="454"/>
      <c r="E151" s="454"/>
      <c r="F151" s="459"/>
      <c r="G151" s="454"/>
      <c r="H151" s="274">
        <v>1351</v>
      </c>
      <c r="I151" s="274" t="s">
        <v>5537</v>
      </c>
    </row>
    <row r="152" spans="1:9">
      <c r="A152" s="101" t="s">
        <v>3917</v>
      </c>
      <c r="B152" s="103">
        <v>19.561</v>
      </c>
      <c r="C152" s="103">
        <v>1.6</v>
      </c>
      <c r="D152" s="103">
        <v>1.6</v>
      </c>
      <c r="E152" s="103"/>
      <c r="F152" s="459">
        <v>1.6</v>
      </c>
      <c r="G152" s="454"/>
      <c r="H152" s="274">
        <v>1360</v>
      </c>
      <c r="I152" s="274" t="s">
        <v>5538</v>
      </c>
    </row>
    <row r="153" spans="1:9">
      <c r="A153" s="101" t="s">
        <v>3918</v>
      </c>
      <c r="B153" s="103"/>
      <c r="C153" s="103"/>
      <c r="D153" s="103"/>
      <c r="E153" s="103"/>
      <c r="F153" s="459"/>
      <c r="G153" s="454"/>
      <c r="H153" s="274">
        <v>1370</v>
      </c>
      <c r="I153" s="274" t="s">
        <v>5539</v>
      </c>
    </row>
    <row r="154" spans="1:9">
      <c r="A154" s="101" t="s">
        <v>3919</v>
      </c>
      <c r="B154" s="454"/>
      <c r="C154" s="454"/>
      <c r="D154" s="454"/>
      <c r="E154" s="454"/>
      <c r="F154" s="459"/>
      <c r="G154" s="454"/>
      <c r="H154" s="274">
        <v>1353</v>
      </c>
      <c r="I154" s="274" t="s">
        <v>5540</v>
      </c>
    </row>
    <row r="155" spans="1:9">
      <c r="A155" s="101" t="s">
        <v>3920</v>
      </c>
      <c r="B155" s="454"/>
      <c r="C155" s="454"/>
      <c r="D155" s="454"/>
      <c r="E155" s="454"/>
      <c r="F155" s="459"/>
      <c r="G155" s="454"/>
      <c r="H155" s="274">
        <v>1371</v>
      </c>
      <c r="I155" s="274" t="s">
        <v>5541</v>
      </c>
    </row>
    <row r="156" spans="1:9">
      <c r="A156" s="101" t="s">
        <v>3921</v>
      </c>
      <c r="B156" s="454"/>
      <c r="C156" s="454"/>
      <c r="D156" s="454"/>
      <c r="E156" s="454"/>
      <c r="F156" s="459"/>
      <c r="G156" s="454"/>
      <c r="H156" s="274">
        <v>1372</v>
      </c>
      <c r="I156" s="274" t="s">
        <v>5542</v>
      </c>
    </row>
    <row r="157" spans="1:9">
      <c r="A157" s="101" t="s">
        <v>3922</v>
      </c>
      <c r="B157" s="454"/>
      <c r="C157" s="103"/>
      <c r="D157" s="454"/>
      <c r="E157" s="454"/>
      <c r="F157" s="459"/>
      <c r="G157" s="454"/>
      <c r="H157" s="274">
        <v>1375</v>
      </c>
      <c r="I157" s="274" t="s">
        <v>5543</v>
      </c>
    </row>
    <row r="158" spans="1:9">
      <c r="A158" s="101" t="s">
        <v>3923</v>
      </c>
      <c r="B158" s="454"/>
      <c r="C158" s="103"/>
      <c r="D158" s="454"/>
      <c r="E158" s="454"/>
      <c r="F158" s="459"/>
      <c r="G158" s="454"/>
      <c r="H158" s="274">
        <v>1380</v>
      </c>
      <c r="I158" s="274" t="s">
        <v>5544</v>
      </c>
    </row>
    <row r="159" spans="1:9">
      <c r="A159" s="101" t="s">
        <v>3924</v>
      </c>
      <c r="B159" s="454"/>
      <c r="C159" s="454"/>
      <c r="D159" s="454"/>
      <c r="E159" s="454"/>
      <c r="F159" s="459"/>
      <c r="G159" s="454"/>
      <c r="H159" s="274">
        <v>2100</v>
      </c>
      <c r="I159" s="274" t="s">
        <v>5545</v>
      </c>
    </row>
    <row r="160" spans="1:9">
      <c r="A160" s="101" t="s">
        <v>3925</v>
      </c>
      <c r="B160" s="103"/>
      <c r="C160" s="103"/>
      <c r="D160" s="103"/>
      <c r="E160" s="103"/>
      <c r="F160" s="459"/>
      <c r="G160" s="454"/>
      <c r="H160" s="274">
        <v>2010</v>
      </c>
      <c r="I160" s="274" t="s">
        <v>5546</v>
      </c>
    </row>
    <row r="161" spans="1:9">
      <c r="A161" s="101" t="s">
        <v>3926</v>
      </c>
      <c r="B161" s="103"/>
      <c r="C161" s="454"/>
      <c r="D161" s="103"/>
      <c r="E161" s="103"/>
      <c r="F161" s="459"/>
      <c r="G161" s="454"/>
      <c r="H161" s="274">
        <v>2020</v>
      </c>
      <c r="I161" s="274" t="s">
        <v>5547</v>
      </c>
    </row>
    <row r="162" spans="1:9">
      <c r="A162" s="101" t="s">
        <v>3927</v>
      </c>
      <c r="B162" s="454"/>
      <c r="C162" s="454"/>
      <c r="D162" s="454"/>
      <c r="E162" s="454"/>
      <c r="F162" s="459"/>
      <c r="G162" s="454"/>
      <c r="H162" s="274">
        <v>2030</v>
      </c>
      <c r="I162" s="274" t="s">
        <v>5548</v>
      </c>
    </row>
    <row r="163" spans="1:9">
      <c r="A163" s="101" t="s">
        <v>3928</v>
      </c>
      <c r="B163" s="454"/>
      <c r="C163" s="454"/>
      <c r="D163" s="454"/>
      <c r="E163" s="454"/>
      <c r="F163" s="459"/>
      <c r="G163" s="454"/>
      <c r="H163" s="274">
        <v>2040</v>
      </c>
      <c r="I163" s="274" t="s">
        <v>5549</v>
      </c>
    </row>
    <row r="164" spans="1:9">
      <c r="A164" s="101" t="s">
        <v>3929</v>
      </c>
      <c r="B164" s="454"/>
      <c r="C164" s="454"/>
      <c r="D164" s="454"/>
      <c r="E164" s="454"/>
      <c r="F164" s="459"/>
      <c r="G164" s="454"/>
      <c r="H164" s="274">
        <v>2042</v>
      </c>
      <c r="I164" s="274" t="s">
        <v>5550</v>
      </c>
    </row>
    <row r="165" spans="1:9">
      <c r="A165" s="101" t="s">
        <v>3930</v>
      </c>
      <c r="B165" s="454"/>
      <c r="C165" s="454"/>
      <c r="D165" s="454"/>
      <c r="E165" s="454"/>
      <c r="F165" s="459"/>
      <c r="G165" s="454"/>
      <c r="H165" s="274">
        <v>2050</v>
      </c>
      <c r="I165" s="274" t="s">
        <v>5551</v>
      </c>
    </row>
    <row r="166" spans="1:9">
      <c r="A166" s="101" t="s">
        <v>3931</v>
      </c>
      <c r="B166" s="454"/>
      <c r="C166" s="454"/>
      <c r="D166" s="454"/>
      <c r="E166" s="454"/>
      <c r="F166" s="459"/>
      <c r="G166" s="454"/>
      <c r="H166" s="274">
        <v>2051</v>
      </c>
      <c r="I166" s="274" t="s">
        <v>5552</v>
      </c>
    </row>
    <row r="167" spans="1:9">
      <c r="A167" s="101" t="s">
        <v>3932</v>
      </c>
      <c r="B167" s="103"/>
      <c r="C167" s="454"/>
      <c r="D167" s="103"/>
      <c r="E167" s="103"/>
      <c r="F167" s="459"/>
      <c r="G167" s="454"/>
      <c r="H167" s="274">
        <v>2052</v>
      </c>
      <c r="I167" s="274" t="s">
        <v>5553</v>
      </c>
    </row>
    <row r="168" spans="1:9">
      <c r="A168" s="101" t="s">
        <v>3933</v>
      </c>
      <c r="B168" s="454"/>
      <c r="C168" s="454"/>
      <c r="D168" s="454"/>
      <c r="E168" s="103"/>
      <c r="F168" s="459"/>
      <c r="G168" s="454"/>
      <c r="H168" s="274">
        <v>2053</v>
      </c>
      <c r="I168" s="274" t="s">
        <v>5554</v>
      </c>
    </row>
    <row r="169" spans="1:9">
      <c r="A169" s="101" t="s">
        <v>3934</v>
      </c>
      <c r="B169" s="454"/>
      <c r="C169" s="454"/>
      <c r="D169" s="454"/>
      <c r="E169" s="454"/>
      <c r="F169" s="459"/>
      <c r="G169" s="454"/>
      <c r="H169" s="274">
        <v>2060</v>
      </c>
      <c r="I169" s="274" t="s">
        <v>5555</v>
      </c>
    </row>
    <row r="170" spans="1:9">
      <c r="A170" s="101" t="s">
        <v>3935</v>
      </c>
      <c r="B170" s="454"/>
      <c r="C170" s="454"/>
      <c r="D170" s="454"/>
      <c r="E170" s="454"/>
      <c r="F170" s="459"/>
      <c r="G170" s="454"/>
      <c r="H170" s="274">
        <v>2061</v>
      </c>
      <c r="I170" s="274" t="s">
        <v>5556</v>
      </c>
    </row>
    <row r="171" spans="1:9">
      <c r="A171" s="101" t="s">
        <v>3936</v>
      </c>
      <c r="B171" s="454"/>
      <c r="C171" s="454"/>
      <c r="D171" s="454"/>
      <c r="E171" s="454"/>
      <c r="F171" s="459"/>
      <c r="G171" s="454"/>
      <c r="H171" s="274">
        <v>2062</v>
      </c>
      <c r="I171" s="274" t="s">
        <v>5557</v>
      </c>
    </row>
    <row r="172" spans="1:9">
      <c r="A172" s="101" t="s">
        <v>3937</v>
      </c>
      <c r="B172" s="454"/>
      <c r="C172" s="454"/>
      <c r="D172" s="454"/>
      <c r="E172" s="454"/>
      <c r="F172" s="459"/>
      <c r="G172" s="454"/>
      <c r="H172" s="274">
        <v>2090</v>
      </c>
      <c r="I172" s="274" t="s">
        <v>5558</v>
      </c>
    </row>
    <row r="173" spans="1:9">
      <c r="A173" s="101" t="s">
        <v>3938</v>
      </c>
      <c r="B173" s="454">
        <v>10133.337</v>
      </c>
      <c r="C173" s="454">
        <v>17802.899000000001</v>
      </c>
      <c r="D173" s="454">
        <v>19642.275000000001</v>
      </c>
      <c r="E173" s="454">
        <v>31043.741999999998</v>
      </c>
      <c r="F173" s="459">
        <v>19642.275000000001</v>
      </c>
      <c r="G173" s="454">
        <v>31043.741999999998</v>
      </c>
      <c r="H173" s="274">
        <v>4000</v>
      </c>
      <c r="I173" s="274" t="s">
        <v>5559</v>
      </c>
    </row>
    <row r="174" spans="1:9">
      <c r="A174" s="101" t="s">
        <v>3939</v>
      </c>
      <c r="B174" s="454">
        <v>566.34</v>
      </c>
      <c r="C174" s="454">
        <v>622.221</v>
      </c>
      <c r="D174" s="454">
        <v>1125.6790000000001</v>
      </c>
      <c r="E174" s="454">
        <v>8787.8310000000001</v>
      </c>
      <c r="F174" s="459">
        <v>1125.6790000000001</v>
      </c>
      <c r="G174" s="454">
        <v>8787.8310000000001</v>
      </c>
      <c r="H174" s="274">
        <v>3000</v>
      </c>
      <c r="I174" s="274" t="s">
        <v>5560</v>
      </c>
    </row>
    <row r="175" spans="1:9">
      <c r="A175" s="101" t="s">
        <v>3940</v>
      </c>
      <c r="B175" s="454"/>
      <c r="C175" s="454"/>
      <c r="D175" s="454"/>
      <c r="E175" s="454"/>
      <c r="F175" s="459"/>
      <c r="G175" s="454"/>
      <c r="H175" s="274">
        <v>3005</v>
      </c>
      <c r="I175" s="274" t="s">
        <v>5561</v>
      </c>
    </row>
    <row r="176" spans="1:9">
      <c r="A176" s="101" t="s">
        <v>3941</v>
      </c>
      <c r="B176" s="454"/>
      <c r="C176" s="454"/>
      <c r="D176" s="454"/>
      <c r="E176" s="454"/>
      <c r="F176" s="459"/>
      <c r="G176" s="454"/>
      <c r="H176" s="274">
        <v>3006</v>
      </c>
      <c r="I176" s="274" t="s">
        <v>5562</v>
      </c>
    </row>
    <row r="177" spans="1:9">
      <c r="A177" s="101" t="s">
        <v>3942</v>
      </c>
      <c r="B177" s="454">
        <v>66.34</v>
      </c>
      <c r="C177" s="454">
        <v>22.221</v>
      </c>
      <c r="D177" s="454"/>
      <c r="E177" s="454">
        <v>7662.152</v>
      </c>
      <c r="F177" s="459"/>
      <c r="G177" s="454">
        <v>7662.152</v>
      </c>
      <c r="H177" s="274">
        <v>2111</v>
      </c>
      <c r="I177" s="274" t="s">
        <v>5563</v>
      </c>
    </row>
    <row r="178" spans="1:9">
      <c r="A178" s="101" t="s">
        <v>3772</v>
      </c>
      <c r="B178" s="454"/>
      <c r="C178" s="454"/>
      <c r="D178" s="454"/>
      <c r="E178" s="454"/>
      <c r="F178" s="459"/>
      <c r="G178" s="454"/>
      <c r="H178" s="274">
        <v>2101</v>
      </c>
      <c r="I178" s="274" t="s">
        <v>5392</v>
      </c>
    </row>
    <row r="179" spans="1:9">
      <c r="A179" s="101" t="s">
        <v>3943</v>
      </c>
      <c r="B179" s="454"/>
      <c r="C179" s="454"/>
      <c r="D179" s="454"/>
      <c r="E179" s="454"/>
      <c r="F179" s="459"/>
      <c r="G179" s="454"/>
      <c r="H179" s="274">
        <v>2112</v>
      </c>
      <c r="I179" s="274" t="s">
        <v>5564</v>
      </c>
    </row>
    <row r="180" spans="1:9">
      <c r="A180" s="101" t="s">
        <v>3944</v>
      </c>
      <c r="B180" s="103"/>
      <c r="C180" s="103"/>
      <c r="D180" s="103"/>
      <c r="E180" s="103"/>
      <c r="F180" s="458"/>
      <c r="G180" s="103"/>
      <c r="H180" s="274">
        <v>2102</v>
      </c>
      <c r="I180" s="274" t="s">
        <v>5565</v>
      </c>
    </row>
    <row r="181" spans="1:9">
      <c r="A181" s="101" t="s">
        <v>3785</v>
      </c>
      <c r="B181" s="103"/>
      <c r="C181" s="103"/>
      <c r="D181" s="103"/>
      <c r="E181" s="103"/>
      <c r="F181" s="458"/>
      <c r="G181" s="103"/>
      <c r="H181" s="274">
        <v>2103</v>
      </c>
      <c r="I181" s="274" t="s">
        <v>5406</v>
      </c>
    </row>
    <row r="182" spans="1:9">
      <c r="A182" s="101" t="s">
        <v>3786</v>
      </c>
      <c r="B182" s="103"/>
      <c r="C182" s="103"/>
      <c r="D182" s="103"/>
      <c r="E182" s="103"/>
      <c r="F182" s="458"/>
      <c r="G182" s="103"/>
      <c r="H182" s="274">
        <v>2104</v>
      </c>
      <c r="I182" s="274" t="s">
        <v>5407</v>
      </c>
    </row>
    <row r="183" spans="1:9">
      <c r="A183" s="101" t="s">
        <v>3787</v>
      </c>
      <c r="B183" s="454"/>
      <c r="C183" s="454"/>
      <c r="D183" s="454"/>
      <c r="E183" s="454"/>
      <c r="F183" s="459"/>
      <c r="G183" s="454"/>
      <c r="H183" s="274">
        <v>2105</v>
      </c>
      <c r="I183" s="274" t="s">
        <v>5408</v>
      </c>
    </row>
    <row r="184" spans="1:9">
      <c r="A184" s="101" t="s">
        <v>3945</v>
      </c>
      <c r="B184" s="103">
        <v>66.34</v>
      </c>
      <c r="C184" s="103">
        <v>22.221</v>
      </c>
      <c r="D184" s="454"/>
      <c r="E184" s="103">
        <v>7662.152</v>
      </c>
      <c r="F184" s="459"/>
      <c r="G184" s="454">
        <v>7662.152</v>
      </c>
      <c r="H184" s="274">
        <v>2106</v>
      </c>
      <c r="I184" s="274" t="s">
        <v>5566</v>
      </c>
    </row>
    <row r="185" spans="1:9">
      <c r="A185" s="101" t="s">
        <v>3946</v>
      </c>
      <c r="B185" s="454"/>
      <c r="C185" s="454"/>
      <c r="D185" s="454"/>
      <c r="E185" s="454"/>
      <c r="F185" s="459"/>
      <c r="G185" s="454"/>
      <c r="H185" s="274">
        <v>2110</v>
      </c>
      <c r="I185" s="274" t="s">
        <v>5567</v>
      </c>
    </row>
    <row r="186" spans="1:9">
      <c r="A186" s="101" t="s">
        <v>3947</v>
      </c>
      <c r="B186" s="454"/>
      <c r="C186" s="454"/>
      <c r="D186" s="454"/>
      <c r="E186" s="454"/>
      <c r="F186" s="459"/>
      <c r="G186" s="454"/>
      <c r="H186" s="274">
        <v>2240</v>
      </c>
      <c r="I186" s="274" t="s">
        <v>5568</v>
      </c>
    </row>
    <row r="187" spans="1:9">
      <c r="A187" s="101" t="s">
        <v>3948</v>
      </c>
      <c r="B187" s="454"/>
      <c r="C187" s="454"/>
      <c r="D187" s="454"/>
      <c r="E187" s="454"/>
      <c r="F187" s="459"/>
      <c r="G187" s="454"/>
      <c r="H187" s="274">
        <v>2200</v>
      </c>
      <c r="I187" s="274" t="s">
        <v>5569</v>
      </c>
    </row>
    <row r="188" spans="1:9">
      <c r="A188" s="101" t="s">
        <v>3949</v>
      </c>
      <c r="B188" s="454"/>
      <c r="C188" s="454"/>
      <c r="D188" s="454"/>
      <c r="E188" s="454"/>
      <c r="F188" s="459"/>
      <c r="G188" s="454"/>
      <c r="H188" s="274">
        <v>2201</v>
      </c>
      <c r="I188" s="274" t="s">
        <v>5570</v>
      </c>
    </row>
    <row r="189" spans="1:9">
      <c r="A189" s="101" t="s">
        <v>3950</v>
      </c>
      <c r="B189" s="454"/>
      <c r="C189" s="103"/>
      <c r="D189" s="103"/>
      <c r="E189" s="103"/>
      <c r="F189" s="458"/>
      <c r="G189" s="103"/>
      <c r="H189" s="274">
        <v>2202</v>
      </c>
      <c r="I189" s="274" t="s">
        <v>5571</v>
      </c>
    </row>
    <row r="190" spans="1:9">
      <c r="A190" s="101" t="s">
        <v>3951</v>
      </c>
      <c r="B190" s="454"/>
      <c r="C190" s="454"/>
      <c r="D190" s="454"/>
      <c r="E190" s="454"/>
      <c r="F190" s="459"/>
      <c r="G190" s="454"/>
      <c r="H190" s="274">
        <v>2203</v>
      </c>
      <c r="I190" s="274" t="s">
        <v>5572</v>
      </c>
    </row>
    <row r="191" spans="1:9">
      <c r="A191" s="101" t="s">
        <v>3952</v>
      </c>
      <c r="B191" s="454"/>
      <c r="C191" s="454"/>
      <c r="D191" s="454"/>
      <c r="E191" s="454"/>
      <c r="F191" s="459"/>
      <c r="G191" s="454"/>
      <c r="H191" s="274">
        <v>2120</v>
      </c>
      <c r="I191" s="274" t="s">
        <v>5573</v>
      </c>
    </row>
    <row r="192" spans="1:9">
      <c r="A192" s="101" t="s">
        <v>3953</v>
      </c>
      <c r="B192" s="454"/>
      <c r="C192" s="103"/>
      <c r="D192" s="103"/>
      <c r="E192" s="103"/>
      <c r="F192" s="459"/>
      <c r="G192" s="454"/>
      <c r="H192" s="274">
        <v>2126</v>
      </c>
      <c r="I192" s="274" t="s">
        <v>5574</v>
      </c>
    </row>
    <row r="193" spans="1:9">
      <c r="A193" s="101" t="s">
        <v>3954</v>
      </c>
      <c r="B193" s="454"/>
      <c r="C193" s="454"/>
      <c r="D193" s="454"/>
      <c r="E193" s="103"/>
      <c r="F193" s="459"/>
      <c r="G193" s="454"/>
      <c r="H193" s="274">
        <v>2129</v>
      </c>
      <c r="I193" s="274" t="s">
        <v>5575</v>
      </c>
    </row>
    <row r="194" spans="1:9">
      <c r="A194" s="101" t="s">
        <v>3798</v>
      </c>
      <c r="B194" s="454"/>
      <c r="C194" s="454"/>
      <c r="D194" s="454"/>
      <c r="E194" s="454"/>
      <c r="F194" s="459"/>
      <c r="G194" s="454"/>
      <c r="H194" s="274">
        <v>2121</v>
      </c>
      <c r="I194" s="274" t="s">
        <v>5419</v>
      </c>
    </row>
    <row r="195" spans="1:9">
      <c r="A195" s="101" t="s">
        <v>3800</v>
      </c>
      <c r="B195" s="454"/>
      <c r="C195" s="454"/>
      <c r="D195" s="454"/>
      <c r="E195" s="454"/>
      <c r="F195" s="459"/>
      <c r="G195" s="454"/>
      <c r="H195" s="274">
        <v>2127</v>
      </c>
      <c r="I195" s="274" t="s">
        <v>5421</v>
      </c>
    </row>
    <row r="196" spans="1:9">
      <c r="A196" s="101" t="s">
        <v>3799</v>
      </c>
      <c r="B196" s="454"/>
      <c r="C196" s="454"/>
      <c r="D196" s="454"/>
      <c r="E196" s="103"/>
      <c r="F196" s="459"/>
      <c r="G196" s="454"/>
      <c r="H196" s="274">
        <v>2413</v>
      </c>
      <c r="I196" s="274" t="s">
        <v>5420</v>
      </c>
    </row>
    <row r="197" spans="1:9">
      <c r="A197" s="101" t="s">
        <v>3955</v>
      </c>
      <c r="B197" s="454"/>
      <c r="C197" s="103"/>
      <c r="D197" s="454"/>
      <c r="E197" s="454"/>
      <c r="F197" s="459"/>
      <c r="G197" s="454"/>
      <c r="H197" s="274">
        <v>2107</v>
      </c>
      <c r="I197" s="274" t="s">
        <v>5576</v>
      </c>
    </row>
    <row r="198" spans="1:9">
      <c r="A198" s="101" t="s">
        <v>3801</v>
      </c>
      <c r="B198" s="454"/>
      <c r="C198" s="454"/>
      <c r="D198" s="454"/>
      <c r="E198" s="454"/>
      <c r="F198" s="459"/>
      <c r="G198" s="454"/>
      <c r="H198" s="274">
        <v>2122</v>
      </c>
      <c r="I198" s="274" t="s">
        <v>5422</v>
      </c>
    </row>
    <row r="199" spans="1:9">
      <c r="A199" s="101" t="s">
        <v>3803</v>
      </c>
      <c r="B199" s="454"/>
      <c r="C199" s="103"/>
      <c r="D199" s="454"/>
      <c r="E199" s="454"/>
      <c r="F199" s="459"/>
      <c r="G199" s="454"/>
      <c r="H199" s="274">
        <v>2128</v>
      </c>
      <c r="I199" s="274" t="s">
        <v>5424</v>
      </c>
    </row>
    <row r="200" spans="1:9">
      <c r="A200" s="101" t="s">
        <v>3802</v>
      </c>
      <c r="B200" s="454"/>
      <c r="C200" s="454"/>
      <c r="D200" s="454"/>
      <c r="E200" s="454"/>
      <c r="F200" s="459"/>
      <c r="G200" s="454"/>
      <c r="H200" s="274">
        <v>2416</v>
      </c>
      <c r="I200" s="274" t="s">
        <v>5423</v>
      </c>
    </row>
    <row r="201" spans="1:9">
      <c r="A201" s="101" t="s">
        <v>3956</v>
      </c>
      <c r="B201" s="454"/>
      <c r="C201" s="454"/>
      <c r="D201" s="454"/>
      <c r="E201" s="454"/>
      <c r="F201" s="459"/>
      <c r="G201" s="454"/>
      <c r="H201" s="274">
        <v>2137</v>
      </c>
      <c r="I201" s="274" t="s">
        <v>5577</v>
      </c>
    </row>
    <row r="202" spans="1:9">
      <c r="A202" s="101" t="s">
        <v>3957</v>
      </c>
      <c r="B202" s="454">
        <v>500</v>
      </c>
      <c r="C202" s="454">
        <v>600</v>
      </c>
      <c r="D202" s="454">
        <v>1125.6790000000001</v>
      </c>
      <c r="E202" s="454">
        <v>1125.6790000000001</v>
      </c>
      <c r="F202" s="459">
        <v>1125.6790000000001</v>
      </c>
      <c r="G202" s="454">
        <v>1125.6790000000001</v>
      </c>
      <c r="H202" s="274">
        <v>2147</v>
      </c>
      <c r="I202" s="274" t="s">
        <v>5578</v>
      </c>
    </row>
    <row r="203" spans="1:9">
      <c r="A203" s="101" t="s">
        <v>3958</v>
      </c>
      <c r="B203" s="454"/>
      <c r="C203" s="454"/>
      <c r="D203" s="454"/>
      <c r="E203" s="454"/>
      <c r="F203" s="459"/>
      <c r="G203" s="454"/>
      <c r="H203" s="274">
        <v>2140</v>
      </c>
      <c r="I203" s="274" t="s">
        <v>5579</v>
      </c>
    </row>
    <row r="204" spans="1:9">
      <c r="A204" s="101" t="s">
        <v>3959</v>
      </c>
      <c r="B204" s="454"/>
      <c r="C204" s="454"/>
      <c r="D204" s="454"/>
      <c r="E204" s="454"/>
      <c r="F204" s="459"/>
      <c r="G204" s="454"/>
      <c r="H204" s="274">
        <v>2149</v>
      </c>
      <c r="I204" s="274" t="s">
        <v>5580</v>
      </c>
    </row>
    <row r="205" spans="1:9">
      <c r="A205" s="101" t="s">
        <v>3960</v>
      </c>
      <c r="B205" s="454"/>
      <c r="C205" s="454"/>
      <c r="D205" s="454"/>
      <c r="E205" s="454"/>
      <c r="F205" s="459"/>
      <c r="G205" s="454"/>
      <c r="H205" s="274">
        <v>2170</v>
      </c>
      <c r="I205" s="274" t="s">
        <v>5581</v>
      </c>
    </row>
    <row r="206" spans="1:9">
      <c r="A206" s="101" t="s">
        <v>3961</v>
      </c>
      <c r="B206" s="454"/>
      <c r="C206" s="454"/>
      <c r="D206" s="454"/>
      <c r="E206" s="454"/>
      <c r="F206" s="459"/>
      <c r="G206" s="454"/>
      <c r="H206" s="274">
        <v>2210</v>
      </c>
      <c r="I206" s="274" t="s">
        <v>5582</v>
      </c>
    </row>
    <row r="207" spans="1:9">
      <c r="A207" s="101" t="s">
        <v>3962</v>
      </c>
      <c r="B207" s="454"/>
      <c r="C207" s="454"/>
      <c r="D207" s="454"/>
      <c r="E207" s="454"/>
      <c r="F207" s="459"/>
      <c r="G207" s="454"/>
      <c r="H207" s="274">
        <v>2214</v>
      </c>
      <c r="I207" s="274" t="s">
        <v>5583</v>
      </c>
    </row>
    <row r="208" spans="1:9">
      <c r="A208" s="101" t="s">
        <v>3963</v>
      </c>
      <c r="B208" s="454"/>
      <c r="C208" s="454"/>
      <c r="D208" s="454"/>
      <c r="E208" s="454"/>
      <c r="F208" s="459"/>
      <c r="G208" s="454"/>
      <c r="H208" s="274">
        <v>2215</v>
      </c>
      <c r="I208" s="274" t="s">
        <v>5584</v>
      </c>
    </row>
    <row r="209" spans="1:9">
      <c r="A209" s="101" t="s">
        <v>3964</v>
      </c>
      <c r="B209" s="454"/>
      <c r="C209" s="103"/>
      <c r="D209" s="103"/>
      <c r="E209" s="454"/>
      <c r="F209" s="459"/>
      <c r="G209" s="454"/>
      <c r="H209" s="274">
        <v>2211</v>
      </c>
      <c r="I209" s="274" t="s">
        <v>5585</v>
      </c>
    </row>
    <row r="210" spans="1:9">
      <c r="A210" s="101" t="s">
        <v>3965</v>
      </c>
      <c r="B210" s="454"/>
      <c r="C210" s="454"/>
      <c r="D210" s="454"/>
      <c r="E210" s="454"/>
      <c r="F210" s="459"/>
      <c r="G210" s="454"/>
      <c r="H210" s="274">
        <v>2212</v>
      </c>
      <c r="I210" s="274" t="s">
        <v>5586</v>
      </c>
    </row>
    <row r="211" spans="1:9">
      <c r="A211" s="101" t="s">
        <v>3966</v>
      </c>
      <c r="B211" s="454"/>
      <c r="C211" s="454"/>
      <c r="D211" s="454"/>
      <c r="E211" s="454"/>
      <c r="F211" s="459"/>
      <c r="G211" s="454"/>
      <c r="H211" s="274">
        <v>2213</v>
      </c>
      <c r="I211" s="274" t="s">
        <v>5587</v>
      </c>
    </row>
    <row r="212" spans="1:9">
      <c r="A212" s="101" t="s">
        <v>3967</v>
      </c>
      <c r="B212" s="454"/>
      <c r="C212" s="454"/>
      <c r="D212" s="454"/>
      <c r="E212" s="454"/>
      <c r="F212" s="459"/>
      <c r="G212" s="454"/>
      <c r="H212" s="274">
        <v>2150</v>
      </c>
      <c r="I212" s="274" t="s">
        <v>5588</v>
      </c>
    </row>
    <row r="213" spans="1:9">
      <c r="A213" s="101" t="s">
        <v>3968</v>
      </c>
      <c r="B213" s="454"/>
      <c r="C213" s="454"/>
      <c r="D213" s="454"/>
      <c r="E213" s="454"/>
      <c r="F213" s="459"/>
      <c r="G213" s="454"/>
      <c r="H213" s="274">
        <v>2143</v>
      </c>
      <c r="I213" s="274" t="s">
        <v>5589</v>
      </c>
    </row>
    <row r="214" spans="1:9">
      <c r="A214" s="101" t="s">
        <v>3969</v>
      </c>
      <c r="B214" s="454"/>
      <c r="C214" s="454"/>
      <c r="D214" s="454"/>
      <c r="E214" s="454"/>
      <c r="F214" s="459"/>
      <c r="G214" s="454"/>
      <c r="H214" s="274">
        <v>2144</v>
      </c>
      <c r="I214" s="274" t="s">
        <v>5590</v>
      </c>
    </row>
    <row r="215" spans="1:9">
      <c r="A215" s="101" t="s">
        <v>3970</v>
      </c>
      <c r="B215" s="454"/>
      <c r="C215" s="454"/>
      <c r="D215" s="454"/>
      <c r="E215" s="454"/>
      <c r="F215" s="459"/>
      <c r="G215" s="454"/>
      <c r="H215" s="274">
        <v>2145</v>
      </c>
      <c r="I215" s="274" t="s">
        <v>5591</v>
      </c>
    </row>
    <row r="216" spans="1:9">
      <c r="A216" s="101" t="s">
        <v>3971</v>
      </c>
      <c r="B216" s="454"/>
      <c r="C216" s="454"/>
      <c r="D216" s="454"/>
      <c r="E216" s="454"/>
      <c r="F216" s="459"/>
      <c r="G216" s="454"/>
      <c r="H216" s="274">
        <v>2151</v>
      </c>
      <c r="I216" s="274" t="s">
        <v>5592</v>
      </c>
    </row>
    <row r="217" spans="1:9">
      <c r="A217" s="101" t="s">
        <v>3855</v>
      </c>
      <c r="B217" s="454"/>
      <c r="C217" s="454"/>
      <c r="D217" s="454"/>
      <c r="E217" s="454"/>
      <c r="F217" s="459"/>
      <c r="G217" s="454"/>
      <c r="H217" s="274">
        <v>2290</v>
      </c>
      <c r="I217" s="274" t="s">
        <v>5476</v>
      </c>
    </row>
    <row r="218" spans="1:9">
      <c r="A218" s="101" t="s">
        <v>3860</v>
      </c>
      <c r="B218" s="454"/>
      <c r="C218" s="454"/>
      <c r="D218" s="454"/>
      <c r="E218" s="454"/>
      <c r="F218" s="459"/>
      <c r="G218" s="454"/>
      <c r="H218" s="274">
        <v>2300</v>
      </c>
      <c r="I218" s="274" t="s">
        <v>5481</v>
      </c>
    </row>
    <row r="219" spans="1:9">
      <c r="A219" s="101" t="s">
        <v>3861</v>
      </c>
      <c r="B219" s="454"/>
      <c r="C219" s="103"/>
      <c r="D219" s="103"/>
      <c r="E219" s="454"/>
      <c r="F219" s="459"/>
      <c r="G219" s="454"/>
      <c r="H219" s="274">
        <v>2310</v>
      </c>
      <c r="I219" s="274" t="s">
        <v>5482</v>
      </c>
    </row>
    <row r="220" spans="1:9">
      <c r="A220" s="101" t="s">
        <v>3862</v>
      </c>
      <c r="B220" s="454"/>
      <c r="C220" s="454"/>
      <c r="D220" s="454"/>
      <c r="E220" s="454"/>
      <c r="F220" s="459"/>
      <c r="G220" s="454"/>
      <c r="H220" s="274">
        <v>2311</v>
      </c>
      <c r="I220" s="274" t="s">
        <v>5483</v>
      </c>
    </row>
    <row r="221" spans="1:9">
      <c r="A221" s="101" t="s">
        <v>3863</v>
      </c>
      <c r="B221" s="454"/>
      <c r="C221" s="454"/>
      <c r="D221" s="454"/>
      <c r="E221" s="454"/>
      <c r="F221" s="459"/>
      <c r="G221" s="454"/>
      <c r="H221" s="274">
        <v>2312</v>
      </c>
      <c r="I221" s="274" t="s">
        <v>5484</v>
      </c>
    </row>
    <row r="222" spans="1:9">
      <c r="A222" s="101" t="s">
        <v>3864</v>
      </c>
      <c r="B222" s="454"/>
      <c r="C222" s="454"/>
      <c r="D222" s="454"/>
      <c r="E222" s="454"/>
      <c r="F222" s="459"/>
      <c r="G222" s="454"/>
      <c r="H222" s="274">
        <v>2313</v>
      </c>
      <c r="I222" s="274" t="s">
        <v>5485</v>
      </c>
    </row>
    <row r="223" spans="1:9">
      <c r="A223" s="101" t="s">
        <v>3865</v>
      </c>
      <c r="B223" s="454"/>
      <c r="C223" s="454"/>
      <c r="D223" s="454"/>
      <c r="E223" s="454"/>
      <c r="F223" s="459"/>
      <c r="G223" s="454"/>
      <c r="H223" s="274">
        <v>2319</v>
      </c>
      <c r="I223" s="274" t="s">
        <v>5486</v>
      </c>
    </row>
    <row r="224" spans="1:9">
      <c r="A224" s="101" t="s">
        <v>3866</v>
      </c>
      <c r="B224" s="454"/>
      <c r="C224" s="454"/>
      <c r="D224" s="454"/>
      <c r="E224" s="454"/>
      <c r="F224" s="459"/>
      <c r="G224" s="454"/>
      <c r="H224" s="274">
        <v>2320</v>
      </c>
      <c r="I224" s="274" t="s">
        <v>5487</v>
      </c>
    </row>
    <row r="225" spans="1:9">
      <c r="A225" s="101" t="s">
        <v>3867</v>
      </c>
      <c r="B225" s="454"/>
      <c r="C225" s="454"/>
      <c r="D225" s="454"/>
      <c r="E225" s="454"/>
      <c r="F225" s="459"/>
      <c r="G225" s="454"/>
      <c r="H225" s="274">
        <v>2321</v>
      </c>
      <c r="I225" s="274" t="s">
        <v>5488</v>
      </c>
    </row>
    <row r="226" spans="1:9">
      <c r="A226" s="101" t="s">
        <v>3868</v>
      </c>
      <c r="B226" s="454"/>
      <c r="C226" s="454"/>
      <c r="D226" s="454"/>
      <c r="E226" s="454"/>
      <c r="F226" s="459"/>
      <c r="G226" s="454"/>
      <c r="H226" s="274">
        <v>2322</v>
      </c>
      <c r="I226" s="274" t="s">
        <v>5489</v>
      </c>
    </row>
    <row r="227" spans="1:9">
      <c r="A227" s="101" t="s">
        <v>3869</v>
      </c>
      <c r="B227" s="103"/>
      <c r="C227" s="103"/>
      <c r="D227" s="103"/>
      <c r="E227" s="103"/>
      <c r="F227" s="458"/>
      <c r="G227" s="103"/>
      <c r="H227" s="274">
        <v>2323</v>
      </c>
      <c r="I227" s="274" t="s">
        <v>5490</v>
      </c>
    </row>
    <row r="228" spans="1:9">
      <c r="A228" s="101" t="s">
        <v>3870</v>
      </c>
      <c r="B228" s="103"/>
      <c r="C228" s="103"/>
      <c r="D228" s="103"/>
      <c r="E228" s="103"/>
      <c r="F228" s="458"/>
      <c r="G228" s="103"/>
      <c r="H228" s="274">
        <v>2324</v>
      </c>
      <c r="I228" s="274" t="s">
        <v>5491</v>
      </c>
    </row>
    <row r="229" spans="1:9">
      <c r="A229" s="101" t="s">
        <v>3871</v>
      </c>
      <c r="B229" s="454"/>
      <c r="C229" s="454"/>
      <c r="D229" s="454"/>
      <c r="E229" s="454"/>
      <c r="F229" s="459"/>
      <c r="G229" s="454"/>
      <c r="H229" s="274">
        <v>2329</v>
      </c>
      <c r="I229" s="274" t="s">
        <v>5492</v>
      </c>
    </row>
    <row r="230" spans="1:9">
      <c r="A230" s="101" t="s">
        <v>3872</v>
      </c>
      <c r="B230" s="103"/>
      <c r="C230" s="103"/>
      <c r="D230" s="103"/>
      <c r="E230" s="454"/>
      <c r="F230" s="459"/>
      <c r="G230" s="454"/>
      <c r="H230" s="274">
        <v>2330</v>
      </c>
      <c r="I230" s="274" t="s">
        <v>5493</v>
      </c>
    </row>
    <row r="231" spans="1:9">
      <c r="A231" s="101" t="s">
        <v>3873</v>
      </c>
      <c r="B231" s="454"/>
      <c r="C231" s="454"/>
      <c r="D231" s="454"/>
      <c r="E231" s="454"/>
      <c r="F231" s="459"/>
      <c r="G231" s="454"/>
      <c r="H231" s="274">
        <v>2331</v>
      </c>
      <c r="I231" s="274" t="s">
        <v>5494</v>
      </c>
    </row>
    <row r="232" spans="1:9">
      <c r="A232" s="101" t="s">
        <v>3874</v>
      </c>
      <c r="B232" s="454"/>
      <c r="C232" s="454"/>
      <c r="D232" s="454"/>
      <c r="E232" s="454"/>
      <c r="F232" s="459"/>
      <c r="G232" s="454"/>
      <c r="H232" s="274">
        <v>2332</v>
      </c>
      <c r="I232" s="274" t="s">
        <v>5495</v>
      </c>
    </row>
    <row r="233" spans="1:9">
      <c r="A233" s="101" t="s">
        <v>3875</v>
      </c>
      <c r="B233" s="454"/>
      <c r="C233" s="454"/>
      <c r="D233" s="454"/>
      <c r="E233" s="454"/>
      <c r="F233" s="459"/>
      <c r="G233" s="454"/>
      <c r="H233" s="274">
        <v>2333</v>
      </c>
      <c r="I233" s="274" t="s">
        <v>5496</v>
      </c>
    </row>
    <row r="234" spans="1:9">
      <c r="A234" s="101" t="s">
        <v>3876</v>
      </c>
      <c r="B234" s="454"/>
      <c r="C234" s="454"/>
      <c r="D234" s="454"/>
      <c r="E234" s="454"/>
      <c r="F234" s="459"/>
      <c r="G234" s="454"/>
      <c r="H234" s="274">
        <v>2334</v>
      </c>
      <c r="I234" s="274" t="s">
        <v>5497</v>
      </c>
    </row>
    <row r="235" spans="1:9">
      <c r="A235" s="101" t="s">
        <v>3877</v>
      </c>
      <c r="B235" s="103"/>
      <c r="C235" s="103"/>
      <c r="D235" s="103"/>
      <c r="E235" s="103"/>
      <c r="F235" s="458"/>
      <c r="G235" s="103"/>
      <c r="H235" s="274">
        <v>2335</v>
      </c>
      <c r="I235" s="274" t="s">
        <v>5498</v>
      </c>
    </row>
    <row r="236" spans="1:9">
      <c r="A236" s="101" t="s">
        <v>3878</v>
      </c>
      <c r="B236" s="454"/>
      <c r="C236" s="454"/>
      <c r="D236" s="454"/>
      <c r="E236" s="454"/>
      <c r="F236" s="459"/>
      <c r="G236" s="454"/>
      <c r="H236" s="274">
        <v>2339</v>
      </c>
      <c r="I236" s="274" t="s">
        <v>5499</v>
      </c>
    </row>
    <row r="237" spans="1:9">
      <c r="A237" s="101" t="s">
        <v>3879</v>
      </c>
      <c r="B237" s="454"/>
      <c r="C237" s="454"/>
      <c r="D237" s="454"/>
      <c r="E237" s="454"/>
      <c r="F237" s="459"/>
      <c r="G237" s="454"/>
      <c r="H237" s="274">
        <v>2340</v>
      </c>
      <c r="I237" s="274" t="s">
        <v>5500</v>
      </c>
    </row>
    <row r="238" spans="1:9">
      <c r="A238" s="101" t="s">
        <v>3880</v>
      </c>
      <c r="B238" s="103"/>
      <c r="C238" s="103"/>
      <c r="D238" s="103"/>
      <c r="E238" s="103"/>
      <c r="F238" s="459"/>
      <c r="G238" s="454"/>
      <c r="H238" s="274">
        <v>2341</v>
      </c>
      <c r="I238" s="274" t="s">
        <v>5501</v>
      </c>
    </row>
    <row r="239" spans="1:9">
      <c r="A239" s="101" t="s">
        <v>3881</v>
      </c>
      <c r="B239" s="454"/>
      <c r="C239" s="454"/>
      <c r="D239" s="454"/>
      <c r="E239" s="454"/>
      <c r="F239" s="459"/>
      <c r="G239" s="454"/>
      <c r="H239" s="274">
        <v>2342</v>
      </c>
      <c r="I239" s="274" t="s">
        <v>5502</v>
      </c>
    </row>
    <row r="240" spans="1:9">
      <c r="A240" s="101" t="s">
        <v>3882</v>
      </c>
      <c r="B240" s="454"/>
      <c r="C240" s="454"/>
      <c r="D240" s="454"/>
      <c r="E240" s="454"/>
      <c r="F240" s="459"/>
      <c r="G240" s="454"/>
      <c r="H240" s="274">
        <v>2349</v>
      </c>
      <c r="I240" s="274" t="s">
        <v>5503</v>
      </c>
    </row>
    <row r="241" spans="1:9">
      <c r="A241" s="101" t="s">
        <v>3883</v>
      </c>
      <c r="B241" s="454"/>
      <c r="C241" s="454"/>
      <c r="D241" s="454"/>
      <c r="E241" s="454"/>
      <c r="F241" s="459"/>
      <c r="G241" s="454"/>
      <c r="H241" s="274">
        <v>2390</v>
      </c>
      <c r="I241" s="274" t="s">
        <v>5504</v>
      </c>
    </row>
    <row r="242" spans="1:9">
      <c r="A242" s="101" t="s">
        <v>3972</v>
      </c>
      <c r="B242" s="103"/>
      <c r="C242" s="103"/>
      <c r="D242" s="103"/>
      <c r="E242" s="103"/>
      <c r="F242" s="459"/>
      <c r="G242" s="454"/>
      <c r="H242" s="274">
        <v>2160</v>
      </c>
      <c r="I242" s="274" t="s">
        <v>5593</v>
      </c>
    </row>
    <row r="243" spans="1:9">
      <c r="A243" s="101" t="s">
        <v>3973</v>
      </c>
      <c r="B243" s="454"/>
      <c r="C243" s="454"/>
      <c r="D243" s="454"/>
      <c r="E243" s="103"/>
      <c r="F243" s="459"/>
      <c r="G243" s="454"/>
      <c r="H243" s="274">
        <v>2169</v>
      </c>
      <c r="I243" s="274" t="s">
        <v>5594</v>
      </c>
    </row>
    <row r="244" spans="1:9">
      <c r="A244" s="101" t="s">
        <v>3974</v>
      </c>
      <c r="B244" s="454"/>
      <c r="C244" s="454"/>
      <c r="D244" s="454"/>
      <c r="E244" s="454"/>
      <c r="F244" s="459"/>
      <c r="G244" s="454"/>
      <c r="H244" s="274">
        <v>2168</v>
      </c>
      <c r="I244" s="274" t="s">
        <v>5595</v>
      </c>
    </row>
    <row r="245" spans="1:9">
      <c r="A245" s="101" t="s">
        <v>3975</v>
      </c>
      <c r="B245" s="454">
        <v>6888.8040000000001</v>
      </c>
      <c r="C245" s="103">
        <v>7277.848</v>
      </c>
      <c r="D245" s="454">
        <v>6724.37</v>
      </c>
      <c r="E245" s="103">
        <v>11773.382</v>
      </c>
      <c r="F245" s="459">
        <v>6724.37</v>
      </c>
      <c r="G245" s="454">
        <v>11773.382</v>
      </c>
      <c r="H245" s="274">
        <v>3200</v>
      </c>
      <c r="I245" s="274" t="s">
        <v>5596</v>
      </c>
    </row>
    <row r="246" spans="1:9">
      <c r="A246" s="101" t="s">
        <v>3976</v>
      </c>
      <c r="B246" s="454"/>
      <c r="C246" s="454"/>
      <c r="D246" s="454"/>
      <c r="E246" s="103"/>
      <c r="F246" s="459"/>
      <c r="G246" s="454"/>
      <c r="H246" s="274">
        <v>3202</v>
      </c>
      <c r="I246" s="274" t="s">
        <v>5597</v>
      </c>
    </row>
    <row r="247" spans="1:9">
      <c r="A247" s="101" t="s">
        <v>3977</v>
      </c>
      <c r="B247" s="454">
        <v>30.812000000000001</v>
      </c>
      <c r="C247" s="454">
        <v>11.121</v>
      </c>
      <c r="D247" s="454">
        <v>1.5669999999999999</v>
      </c>
      <c r="E247" s="454"/>
      <c r="F247" s="459">
        <v>1.5669999999999999</v>
      </c>
      <c r="G247" s="454"/>
      <c r="H247" s="274">
        <v>3203</v>
      </c>
      <c r="I247" s="274" t="s">
        <v>5598</v>
      </c>
    </row>
    <row r="248" spans="1:9">
      <c r="A248" s="101" t="s">
        <v>3978</v>
      </c>
      <c r="B248" s="454">
        <v>1712.9469999999999</v>
      </c>
      <c r="C248" s="454">
        <v>3582.3409999999999</v>
      </c>
      <c r="D248" s="454">
        <v>4825.7569999999996</v>
      </c>
      <c r="E248" s="454">
        <v>7604.3680000000004</v>
      </c>
      <c r="F248" s="459">
        <v>4825.7569999999996</v>
      </c>
      <c r="G248" s="454">
        <v>7604.3680000000004</v>
      </c>
      <c r="H248" s="274">
        <v>3201</v>
      </c>
      <c r="I248" s="274" t="s">
        <v>5599</v>
      </c>
    </row>
    <row r="249" spans="1:9">
      <c r="A249" s="101" t="s">
        <v>3979</v>
      </c>
      <c r="B249" s="454"/>
      <c r="C249" s="454"/>
      <c r="D249" s="454"/>
      <c r="E249" s="454"/>
      <c r="F249" s="459"/>
      <c r="G249" s="454"/>
      <c r="H249" s="274">
        <v>3204</v>
      </c>
      <c r="I249" s="274" t="s">
        <v>5600</v>
      </c>
    </row>
    <row r="250" spans="1:9">
      <c r="A250" s="101" t="s">
        <v>3980</v>
      </c>
      <c r="B250" s="454"/>
      <c r="C250" s="454"/>
      <c r="D250" s="454"/>
      <c r="E250" s="454"/>
      <c r="F250" s="459"/>
      <c r="G250" s="454"/>
      <c r="H250" s="274">
        <v>3205</v>
      </c>
      <c r="I250" s="274" t="s">
        <v>5601</v>
      </c>
    </row>
    <row r="251" spans="1:9">
      <c r="A251" s="101" t="s">
        <v>3981</v>
      </c>
      <c r="B251" s="454">
        <v>3211.7170000000001</v>
      </c>
      <c r="C251" s="454">
        <v>3459.5189999999998</v>
      </c>
      <c r="D251" s="454">
        <v>2951.4920000000002</v>
      </c>
      <c r="E251" s="454">
        <v>1939.8030000000001</v>
      </c>
      <c r="F251" s="459">
        <v>2951.4920000000002</v>
      </c>
      <c r="G251" s="454">
        <v>1939.8030000000001</v>
      </c>
      <c r="H251" s="274">
        <v>3310</v>
      </c>
      <c r="I251" s="274" t="s">
        <v>5602</v>
      </c>
    </row>
    <row r="252" spans="1:9">
      <c r="A252" s="101" t="s">
        <v>3982</v>
      </c>
      <c r="B252" s="454">
        <v>787.44500000000005</v>
      </c>
      <c r="C252" s="454">
        <v>1856.172</v>
      </c>
      <c r="D252" s="454">
        <v>2041.079</v>
      </c>
      <c r="E252" s="454">
        <v>3654.9279999999999</v>
      </c>
      <c r="F252" s="459">
        <v>2041.079</v>
      </c>
      <c r="G252" s="454">
        <v>3654.9279999999999</v>
      </c>
      <c r="H252" s="274">
        <v>3311</v>
      </c>
      <c r="I252" s="274" t="s">
        <v>5603</v>
      </c>
    </row>
    <row r="253" spans="1:9">
      <c r="A253" s="101" t="s">
        <v>3983</v>
      </c>
      <c r="B253" s="454"/>
      <c r="C253" s="454"/>
      <c r="D253" s="454"/>
      <c r="E253" s="454"/>
      <c r="F253" s="459"/>
      <c r="G253" s="454"/>
      <c r="H253" s="274">
        <v>2485</v>
      </c>
      <c r="I253" s="274" t="s">
        <v>5604</v>
      </c>
    </row>
    <row r="254" spans="1:9">
      <c r="A254" s="101" t="s">
        <v>3984</v>
      </c>
      <c r="B254" s="454"/>
      <c r="C254" s="454"/>
      <c r="D254" s="454"/>
      <c r="E254" s="454"/>
      <c r="F254" s="459"/>
      <c r="G254" s="454"/>
      <c r="H254" s="274">
        <v>2486</v>
      </c>
      <c r="I254" s="274" t="s">
        <v>5605</v>
      </c>
    </row>
    <row r="255" spans="1:9">
      <c r="A255" s="101" t="s">
        <v>3985</v>
      </c>
      <c r="B255" s="103"/>
      <c r="C255" s="103"/>
      <c r="D255" s="103"/>
      <c r="E255" s="103"/>
      <c r="F255" s="459"/>
      <c r="G255" s="454"/>
      <c r="H255" s="274">
        <v>2487</v>
      </c>
      <c r="I255" s="274" t="s">
        <v>5606</v>
      </c>
    </row>
    <row r="256" spans="1:9">
      <c r="A256" s="101" t="s">
        <v>3986</v>
      </c>
      <c r="B256" s="454"/>
      <c r="C256" s="103"/>
      <c r="D256" s="103"/>
      <c r="E256" s="454"/>
      <c r="F256" s="459"/>
      <c r="G256" s="454"/>
      <c r="H256" s="274">
        <v>3320</v>
      </c>
      <c r="I256" s="274" t="s">
        <v>5607</v>
      </c>
    </row>
    <row r="257" spans="1:9">
      <c r="A257" s="101" t="s">
        <v>3987</v>
      </c>
      <c r="B257" s="454"/>
      <c r="C257" s="103"/>
      <c r="D257" s="103"/>
      <c r="E257" s="454"/>
      <c r="F257" s="459"/>
      <c r="G257" s="454"/>
      <c r="H257" s="274">
        <v>3321</v>
      </c>
      <c r="I257" s="274" t="s">
        <v>5608</v>
      </c>
    </row>
    <row r="258" spans="1:9">
      <c r="A258" s="101" t="s">
        <v>3988</v>
      </c>
      <c r="B258" s="103"/>
      <c r="C258" s="103"/>
      <c r="D258" s="103"/>
      <c r="E258" s="454"/>
      <c r="F258" s="459"/>
      <c r="G258" s="454"/>
      <c r="H258" s="274">
        <v>3330</v>
      </c>
      <c r="I258" s="274" t="s">
        <v>5609</v>
      </c>
    </row>
    <row r="259" spans="1:9">
      <c r="A259" s="101" t="s">
        <v>3989</v>
      </c>
      <c r="B259" s="454"/>
      <c r="C259" s="454"/>
      <c r="D259" s="454"/>
      <c r="E259" s="454"/>
      <c r="F259" s="459"/>
      <c r="G259" s="454"/>
      <c r="H259" s="274">
        <v>3331</v>
      </c>
      <c r="I259" s="274" t="s">
        <v>5610</v>
      </c>
    </row>
    <row r="260" spans="1:9">
      <c r="A260" s="101" t="s">
        <v>3990</v>
      </c>
      <c r="B260" s="454"/>
      <c r="C260" s="454"/>
      <c r="D260" s="454"/>
      <c r="E260" s="454"/>
      <c r="F260" s="459"/>
      <c r="G260" s="454"/>
      <c r="H260" s="274">
        <v>2630</v>
      </c>
      <c r="I260" s="274" t="s">
        <v>5611</v>
      </c>
    </row>
    <row r="261" spans="1:9">
      <c r="A261" s="101" t="s">
        <v>3991</v>
      </c>
      <c r="B261" s="454"/>
      <c r="C261" s="103"/>
      <c r="D261" s="103"/>
      <c r="E261" s="103"/>
      <c r="F261" s="459"/>
      <c r="G261" s="454"/>
      <c r="H261" s="274">
        <v>2639</v>
      </c>
      <c r="I261" s="274" t="s">
        <v>5612</v>
      </c>
    </row>
    <row r="262" spans="1:9">
      <c r="A262" s="101" t="s">
        <v>3992</v>
      </c>
      <c r="B262" s="454"/>
      <c r="C262" s="454"/>
      <c r="D262" s="454"/>
      <c r="E262" s="454"/>
      <c r="F262" s="459"/>
      <c r="G262" s="454"/>
      <c r="H262" s="274">
        <v>2640</v>
      </c>
      <c r="I262" s="274" t="s">
        <v>5613</v>
      </c>
    </row>
    <row r="263" spans="1:9">
      <c r="A263" s="101" t="s">
        <v>3993</v>
      </c>
      <c r="B263" s="454"/>
      <c r="C263" s="454"/>
      <c r="D263" s="454"/>
      <c r="E263" s="454"/>
      <c r="F263" s="459"/>
      <c r="G263" s="454"/>
      <c r="H263" s="274">
        <v>2648</v>
      </c>
      <c r="I263" s="274" t="s">
        <v>5614</v>
      </c>
    </row>
    <row r="264" spans="1:9">
      <c r="A264" s="101" t="s">
        <v>3994</v>
      </c>
      <c r="B264" s="454"/>
      <c r="C264" s="454"/>
      <c r="D264" s="454"/>
      <c r="E264" s="454"/>
      <c r="F264" s="459"/>
      <c r="G264" s="454"/>
      <c r="H264" s="274">
        <v>2649</v>
      </c>
      <c r="I264" s="274" t="s">
        <v>5615</v>
      </c>
    </row>
    <row r="265" spans="1:9">
      <c r="A265" s="101" t="s">
        <v>3995</v>
      </c>
      <c r="B265" s="454"/>
      <c r="C265" s="454"/>
      <c r="D265" s="454"/>
      <c r="E265" s="103"/>
      <c r="F265" s="459"/>
      <c r="G265" s="454"/>
      <c r="H265" s="274">
        <v>2650</v>
      </c>
      <c r="I265" s="274" t="s">
        <v>5616</v>
      </c>
    </row>
    <row r="266" spans="1:9">
      <c r="A266" s="101" t="s">
        <v>3996</v>
      </c>
      <c r="B266" s="454"/>
      <c r="C266" s="454"/>
      <c r="D266" s="454"/>
      <c r="E266" s="454"/>
      <c r="F266" s="459"/>
      <c r="G266" s="454"/>
      <c r="H266" s="274">
        <v>2657</v>
      </c>
      <c r="I266" s="274" t="s">
        <v>5617</v>
      </c>
    </row>
    <row r="267" spans="1:9">
      <c r="A267" s="101" t="s">
        <v>3997</v>
      </c>
      <c r="B267" s="454">
        <v>3211.7170000000001</v>
      </c>
      <c r="C267" s="454">
        <v>3459.5189999999998</v>
      </c>
      <c r="D267" s="454">
        <v>2951.4920000000002</v>
      </c>
      <c r="E267" s="454">
        <v>1939.8030000000001</v>
      </c>
      <c r="F267" s="459">
        <v>2951.4920000000002</v>
      </c>
      <c r="G267" s="454">
        <v>1939.8030000000001</v>
      </c>
      <c r="H267" s="274">
        <v>2690</v>
      </c>
      <c r="I267" s="274" t="s">
        <v>5618</v>
      </c>
    </row>
    <row r="268" spans="1:9">
      <c r="A268" s="101" t="s">
        <v>3998</v>
      </c>
      <c r="B268" s="454"/>
      <c r="C268" s="454"/>
      <c r="D268" s="454"/>
      <c r="E268" s="454"/>
      <c r="F268" s="459"/>
      <c r="G268" s="454"/>
      <c r="H268" s="274">
        <v>2696</v>
      </c>
      <c r="I268" s="274" t="s">
        <v>5619</v>
      </c>
    </row>
    <row r="269" spans="1:9">
      <c r="A269" s="101" t="s">
        <v>3999</v>
      </c>
      <c r="B269" s="454"/>
      <c r="C269" s="454"/>
      <c r="D269" s="454"/>
      <c r="E269" s="454"/>
      <c r="F269" s="459"/>
      <c r="G269" s="454"/>
      <c r="H269" s="274">
        <v>2697</v>
      </c>
      <c r="I269" s="274" t="s">
        <v>5620</v>
      </c>
    </row>
    <row r="270" spans="1:9">
      <c r="A270" s="101" t="s">
        <v>4000</v>
      </c>
      <c r="B270" s="454"/>
      <c r="C270" s="454"/>
      <c r="D270" s="454"/>
      <c r="E270" s="454"/>
      <c r="F270" s="459"/>
      <c r="G270" s="454"/>
      <c r="H270" s="274">
        <v>2698</v>
      </c>
      <c r="I270" s="274" t="s">
        <v>5621</v>
      </c>
    </row>
    <row r="271" spans="1:9">
      <c r="A271" s="101" t="s">
        <v>4001</v>
      </c>
      <c r="B271" s="454">
        <v>787.44500000000005</v>
      </c>
      <c r="C271" s="454">
        <v>1856.172</v>
      </c>
      <c r="D271" s="454">
        <v>2041.079</v>
      </c>
      <c r="E271" s="454">
        <v>3654.9279999999999</v>
      </c>
      <c r="F271" s="459">
        <v>2041.079</v>
      </c>
      <c r="G271" s="454">
        <v>3654.9279999999999</v>
      </c>
      <c r="H271" s="274">
        <v>2699</v>
      </c>
      <c r="I271" s="274" t="s">
        <v>5622</v>
      </c>
    </row>
    <row r="272" spans="1:9">
      <c r="A272" s="101" t="s">
        <v>4002</v>
      </c>
      <c r="B272" s="454"/>
      <c r="C272" s="454"/>
      <c r="D272" s="454"/>
      <c r="E272" s="454"/>
      <c r="F272" s="459"/>
      <c r="G272" s="454"/>
      <c r="H272" s="274">
        <v>3012</v>
      </c>
      <c r="I272" s="274" t="s">
        <v>5623</v>
      </c>
    </row>
    <row r="273" spans="1:9">
      <c r="A273" s="101" t="s">
        <v>4003</v>
      </c>
      <c r="B273" s="454"/>
      <c r="C273" s="454"/>
      <c r="D273" s="454"/>
      <c r="E273" s="454"/>
      <c r="F273" s="459"/>
      <c r="G273" s="454"/>
      <c r="H273" s="274">
        <v>3013</v>
      </c>
      <c r="I273" s="274" t="s">
        <v>5624</v>
      </c>
    </row>
    <row r="274" spans="1:9">
      <c r="A274" s="101" t="s">
        <v>4004</v>
      </c>
      <c r="B274" s="454"/>
      <c r="C274" s="454"/>
      <c r="D274" s="454"/>
      <c r="E274" s="454"/>
      <c r="F274" s="459"/>
      <c r="G274" s="454"/>
      <c r="H274" s="274">
        <v>3014</v>
      </c>
      <c r="I274" s="274" t="s">
        <v>5625</v>
      </c>
    </row>
    <row r="275" spans="1:9">
      <c r="A275" s="101" t="s">
        <v>4005</v>
      </c>
      <c r="B275" s="454"/>
      <c r="C275" s="454"/>
      <c r="D275" s="454"/>
      <c r="E275" s="454"/>
      <c r="F275" s="459"/>
      <c r="G275" s="454"/>
      <c r="H275" s="274">
        <v>3015</v>
      </c>
      <c r="I275" s="274" t="s">
        <v>5626</v>
      </c>
    </row>
    <row r="276" spans="1:9">
      <c r="A276" s="101" t="s">
        <v>4006</v>
      </c>
      <c r="B276" s="454"/>
      <c r="C276" s="454"/>
      <c r="D276" s="454"/>
      <c r="E276" s="454"/>
      <c r="F276" s="459"/>
      <c r="G276" s="454"/>
      <c r="H276" s="274">
        <v>3110</v>
      </c>
      <c r="I276" s="274" t="s">
        <v>5627</v>
      </c>
    </row>
    <row r="277" spans="1:9">
      <c r="A277" s="101" t="s">
        <v>4007</v>
      </c>
      <c r="B277" s="103"/>
      <c r="C277" s="103"/>
      <c r="D277" s="103"/>
      <c r="E277" s="103"/>
      <c r="F277" s="459"/>
      <c r="G277" s="454"/>
      <c r="H277" s="274">
        <v>3111</v>
      </c>
      <c r="I277" s="274" t="s">
        <v>5628</v>
      </c>
    </row>
    <row r="278" spans="1:9">
      <c r="A278" s="101" t="s">
        <v>4008</v>
      </c>
      <c r="B278" s="103"/>
      <c r="C278" s="103"/>
      <c r="D278" s="103"/>
      <c r="E278" s="103"/>
      <c r="F278" s="459"/>
      <c r="G278" s="454"/>
      <c r="H278" s="274">
        <v>3112</v>
      </c>
      <c r="I278" s="274" t="s">
        <v>5629</v>
      </c>
    </row>
    <row r="279" spans="1:9">
      <c r="A279" s="101" t="s">
        <v>4009</v>
      </c>
      <c r="B279" s="454"/>
      <c r="C279" s="454"/>
      <c r="D279" s="454"/>
      <c r="E279" s="454"/>
      <c r="F279" s="459"/>
      <c r="G279" s="454"/>
      <c r="H279" s="274">
        <v>3113</v>
      </c>
      <c r="I279" s="274" t="s">
        <v>5630</v>
      </c>
    </row>
    <row r="280" spans="1:9">
      <c r="A280" s="101" t="s">
        <v>4010</v>
      </c>
      <c r="B280" s="454"/>
      <c r="C280" s="454"/>
      <c r="D280" s="454"/>
      <c r="E280" s="454"/>
      <c r="F280" s="459"/>
      <c r="G280" s="454"/>
      <c r="H280" s="274">
        <v>3114</v>
      </c>
      <c r="I280" s="274" t="s">
        <v>5631</v>
      </c>
    </row>
    <row r="281" spans="1:9">
      <c r="A281" s="101" t="s">
        <v>4011</v>
      </c>
      <c r="B281" s="454"/>
      <c r="C281" s="454"/>
      <c r="D281" s="454"/>
      <c r="E281" s="454"/>
      <c r="F281" s="459"/>
      <c r="G281" s="454"/>
      <c r="H281" s="274">
        <v>3120</v>
      </c>
      <c r="I281" s="274" t="s">
        <v>5632</v>
      </c>
    </row>
    <row r="282" spans="1:9">
      <c r="A282" s="101" t="s">
        <v>4012</v>
      </c>
      <c r="B282" s="454"/>
      <c r="C282" s="454"/>
      <c r="D282" s="454"/>
      <c r="E282" s="454"/>
      <c r="F282" s="459"/>
      <c r="G282" s="454"/>
      <c r="H282" s="274">
        <v>3122</v>
      </c>
      <c r="I282" s="274" t="s">
        <v>5633</v>
      </c>
    </row>
    <row r="283" spans="1:9">
      <c r="A283" s="101" t="s">
        <v>4013</v>
      </c>
      <c r="B283" s="454"/>
      <c r="C283" s="454"/>
      <c r="D283" s="454"/>
      <c r="E283" s="454"/>
      <c r="F283" s="459"/>
      <c r="G283" s="454"/>
      <c r="H283" s="274">
        <v>3123</v>
      </c>
      <c r="I283" s="274" t="s">
        <v>5634</v>
      </c>
    </row>
    <row r="284" spans="1:9">
      <c r="A284" s="101" t="s">
        <v>4014</v>
      </c>
      <c r="B284" s="454"/>
      <c r="C284" s="454"/>
      <c r="D284" s="454"/>
      <c r="E284" s="454"/>
      <c r="F284" s="459"/>
      <c r="G284" s="454"/>
      <c r="H284" s="274">
        <v>3121</v>
      </c>
      <c r="I284" s="274" t="s">
        <v>5635</v>
      </c>
    </row>
    <row r="285" spans="1:9">
      <c r="A285" s="101" t="s">
        <v>4015</v>
      </c>
      <c r="B285" s="454"/>
      <c r="C285" s="454"/>
      <c r="D285" s="454"/>
      <c r="E285" s="454"/>
      <c r="F285" s="459"/>
      <c r="G285" s="454"/>
      <c r="H285" s="274">
        <v>3124</v>
      </c>
      <c r="I285" s="274" t="s">
        <v>5636</v>
      </c>
    </row>
    <row r="286" spans="1:9">
      <c r="A286" s="101" t="s">
        <v>4016</v>
      </c>
      <c r="B286" s="454"/>
      <c r="C286" s="454"/>
      <c r="D286" s="454"/>
      <c r="E286" s="454"/>
      <c r="F286" s="459"/>
      <c r="G286" s="454"/>
      <c r="H286" s="274">
        <v>3125</v>
      </c>
      <c r="I286" s="274" t="s">
        <v>5637</v>
      </c>
    </row>
    <row r="287" spans="1:9">
      <c r="A287" s="101" t="s">
        <v>4017</v>
      </c>
      <c r="B287" s="103"/>
      <c r="C287" s="103"/>
      <c r="D287" s="103"/>
      <c r="E287" s="103"/>
      <c r="F287" s="459"/>
      <c r="G287" s="454"/>
      <c r="H287" s="274">
        <v>3130</v>
      </c>
      <c r="I287" s="274" t="s">
        <v>5638</v>
      </c>
    </row>
    <row r="288" spans="1:9">
      <c r="A288" s="101" t="s">
        <v>4018</v>
      </c>
      <c r="B288" s="454"/>
      <c r="C288" s="454"/>
      <c r="D288" s="454"/>
      <c r="E288" s="454"/>
      <c r="F288" s="459"/>
      <c r="G288" s="454"/>
      <c r="H288" s="274">
        <v>3132</v>
      </c>
      <c r="I288" s="274" t="s">
        <v>5639</v>
      </c>
    </row>
    <row r="289" spans="1:9">
      <c r="A289" s="101" t="s">
        <v>4019</v>
      </c>
      <c r="B289" s="103"/>
      <c r="C289" s="103"/>
      <c r="D289" s="103"/>
      <c r="E289" s="103"/>
      <c r="F289" s="459"/>
      <c r="G289" s="454"/>
      <c r="H289" s="274">
        <v>3133</v>
      </c>
      <c r="I289" s="274" t="s">
        <v>5640</v>
      </c>
    </row>
    <row r="290" spans="1:9">
      <c r="A290" s="101" t="s">
        <v>4020</v>
      </c>
      <c r="B290" s="454"/>
      <c r="C290" s="454"/>
      <c r="D290" s="454"/>
      <c r="E290" s="454"/>
      <c r="F290" s="459"/>
      <c r="G290" s="454"/>
      <c r="H290" s="274">
        <v>3131</v>
      </c>
      <c r="I290" s="274" t="s">
        <v>5641</v>
      </c>
    </row>
    <row r="291" spans="1:9">
      <c r="A291" s="101" t="s">
        <v>4021</v>
      </c>
      <c r="B291" s="454"/>
      <c r="C291" s="454"/>
      <c r="D291" s="454"/>
      <c r="E291" s="454"/>
      <c r="F291" s="459"/>
      <c r="G291" s="454"/>
      <c r="H291" s="274">
        <v>3134</v>
      </c>
      <c r="I291" s="274" t="s">
        <v>5642</v>
      </c>
    </row>
    <row r="292" spans="1:9">
      <c r="A292" s="101" t="s">
        <v>4022</v>
      </c>
      <c r="B292" s="454"/>
      <c r="C292" s="454"/>
      <c r="D292" s="454"/>
      <c r="E292" s="454"/>
      <c r="F292" s="459"/>
      <c r="G292" s="454"/>
      <c r="H292" s="274">
        <v>3135</v>
      </c>
      <c r="I292" s="274" t="s">
        <v>5643</v>
      </c>
    </row>
    <row r="293" spans="1:9">
      <c r="A293" s="101" t="s">
        <v>4023</v>
      </c>
      <c r="B293" s="454">
        <v>3186.3090000000002</v>
      </c>
      <c r="C293" s="454">
        <v>3274.9430000000002</v>
      </c>
      <c r="D293" s="454">
        <v>3194.6390000000001</v>
      </c>
      <c r="E293" s="454">
        <v>1069.7729999999999</v>
      </c>
      <c r="F293" s="459">
        <v>3194.6390000000001</v>
      </c>
      <c r="G293" s="454">
        <v>1069.7729999999999</v>
      </c>
      <c r="H293" s="274">
        <v>3140</v>
      </c>
      <c r="I293" s="274" t="s">
        <v>5644</v>
      </c>
    </row>
    <row r="294" spans="1:9">
      <c r="A294" s="101" t="s">
        <v>4024</v>
      </c>
      <c r="B294" s="454"/>
      <c r="C294" s="454"/>
      <c r="D294" s="454"/>
      <c r="E294" s="454"/>
      <c r="F294" s="459"/>
      <c r="G294" s="454"/>
      <c r="H294" s="274">
        <v>3142</v>
      </c>
      <c r="I294" s="274" t="s">
        <v>5645</v>
      </c>
    </row>
    <row r="295" spans="1:9">
      <c r="A295" s="101" t="s">
        <v>4025</v>
      </c>
      <c r="B295" s="454"/>
      <c r="C295" s="454"/>
      <c r="D295" s="454"/>
      <c r="E295" s="454"/>
      <c r="F295" s="459"/>
      <c r="G295" s="454"/>
      <c r="H295" s="274">
        <v>3143</v>
      </c>
      <c r="I295" s="274" t="s">
        <v>5646</v>
      </c>
    </row>
    <row r="296" spans="1:9">
      <c r="A296" s="101" t="s">
        <v>4026</v>
      </c>
      <c r="B296" s="103">
        <v>331.07400000000001</v>
      </c>
      <c r="C296" s="103">
        <v>1032.8309999999999</v>
      </c>
      <c r="D296" s="103">
        <v>1976.4110000000001</v>
      </c>
      <c r="E296" s="103">
        <v>538.774</v>
      </c>
      <c r="F296" s="459">
        <v>1976.4110000000001</v>
      </c>
      <c r="G296" s="454">
        <v>538.774</v>
      </c>
      <c r="H296" s="274">
        <v>3141</v>
      </c>
      <c r="I296" s="274" t="s">
        <v>5647</v>
      </c>
    </row>
    <row r="297" spans="1:9">
      <c r="A297" s="101" t="s">
        <v>4027</v>
      </c>
      <c r="B297" s="454"/>
      <c r="C297" s="454"/>
      <c r="D297" s="103"/>
      <c r="E297" s="454"/>
      <c r="F297" s="459"/>
      <c r="G297" s="454"/>
      <c r="H297" s="274">
        <v>3144</v>
      </c>
      <c r="I297" s="274" t="s">
        <v>5648</v>
      </c>
    </row>
    <row r="298" spans="1:9">
      <c r="A298" s="101" t="s">
        <v>4028</v>
      </c>
      <c r="B298" s="454"/>
      <c r="C298" s="103"/>
      <c r="D298" s="103"/>
      <c r="E298" s="103"/>
      <c r="F298" s="459"/>
      <c r="G298" s="454"/>
      <c r="H298" s="274">
        <v>3145</v>
      </c>
      <c r="I298" s="274" t="s">
        <v>5649</v>
      </c>
    </row>
    <row r="299" spans="1:9">
      <c r="A299" s="101" t="s">
        <v>4029</v>
      </c>
      <c r="B299" s="454">
        <v>33.033000000000001</v>
      </c>
      <c r="C299" s="454">
        <v>38.835999999999999</v>
      </c>
      <c r="D299" s="454">
        <v>28.498999999999999</v>
      </c>
      <c r="E299" s="454">
        <v>27.138999999999999</v>
      </c>
      <c r="F299" s="459">
        <v>28.498999999999999</v>
      </c>
      <c r="G299" s="454">
        <v>27.138999999999999</v>
      </c>
      <c r="H299" s="274">
        <v>3146</v>
      </c>
      <c r="I299" s="274" t="s">
        <v>5650</v>
      </c>
    </row>
    <row r="300" spans="1:9">
      <c r="A300" s="101" t="s">
        <v>4030</v>
      </c>
      <c r="B300" s="454"/>
      <c r="C300" s="454"/>
      <c r="D300" s="454"/>
      <c r="E300" s="454"/>
      <c r="F300" s="459"/>
      <c r="G300" s="454"/>
      <c r="H300" s="274">
        <v>3147</v>
      </c>
      <c r="I300" s="274" t="s">
        <v>5651</v>
      </c>
    </row>
    <row r="301" spans="1:9">
      <c r="A301" s="101" t="s">
        <v>4031</v>
      </c>
      <c r="B301" s="103"/>
      <c r="C301" s="103"/>
      <c r="D301" s="103"/>
      <c r="E301" s="103"/>
      <c r="F301" s="459"/>
      <c r="G301" s="454"/>
      <c r="H301" s="274">
        <v>3148</v>
      </c>
      <c r="I301" s="274" t="s">
        <v>5652</v>
      </c>
    </row>
    <row r="302" spans="1:9">
      <c r="A302" s="101" t="s">
        <v>4032</v>
      </c>
      <c r="B302" s="454">
        <v>16.516999999999999</v>
      </c>
      <c r="C302" s="454">
        <v>28.902999999999999</v>
      </c>
      <c r="D302" s="454">
        <v>42.426000000000002</v>
      </c>
      <c r="E302" s="454">
        <v>57.286000000000001</v>
      </c>
      <c r="F302" s="459">
        <v>42.426000000000002</v>
      </c>
      <c r="G302" s="454">
        <v>57.286000000000001</v>
      </c>
      <c r="H302" s="274">
        <v>3149</v>
      </c>
      <c r="I302" s="274" t="s">
        <v>5653</v>
      </c>
    </row>
    <row r="303" spans="1:9">
      <c r="A303" s="101" t="s">
        <v>4033</v>
      </c>
      <c r="B303" s="454"/>
      <c r="C303" s="454"/>
      <c r="D303" s="454"/>
      <c r="E303" s="454"/>
      <c r="F303" s="459"/>
      <c r="G303" s="454"/>
      <c r="H303" s="274">
        <v>3156</v>
      </c>
      <c r="I303" s="274" t="s">
        <v>5654</v>
      </c>
    </row>
    <row r="304" spans="1:9">
      <c r="A304" s="101" t="s">
        <v>4034</v>
      </c>
      <c r="B304" s="454"/>
      <c r="C304" s="454"/>
      <c r="D304" s="454"/>
      <c r="E304" s="454"/>
      <c r="F304" s="459"/>
      <c r="G304" s="454"/>
      <c r="H304" s="274">
        <v>3157</v>
      </c>
      <c r="I304" s="274" t="s">
        <v>5655</v>
      </c>
    </row>
    <row r="305" spans="1:9">
      <c r="A305" s="101" t="s">
        <v>4035</v>
      </c>
      <c r="B305" s="454"/>
      <c r="C305" s="454"/>
      <c r="D305" s="454"/>
      <c r="E305" s="454"/>
      <c r="F305" s="459"/>
      <c r="G305" s="454"/>
      <c r="H305" s="274">
        <v>3150</v>
      </c>
      <c r="I305" s="274" t="s">
        <v>5656</v>
      </c>
    </row>
    <row r="306" spans="1:9">
      <c r="A306" s="101" t="s">
        <v>4036</v>
      </c>
      <c r="B306" s="454"/>
      <c r="C306" s="454"/>
      <c r="D306" s="454"/>
      <c r="E306" s="454"/>
      <c r="F306" s="459"/>
      <c r="G306" s="454"/>
      <c r="H306" s="274">
        <v>3152</v>
      </c>
      <c r="I306" s="274" t="s">
        <v>5657</v>
      </c>
    </row>
    <row r="307" spans="1:9">
      <c r="A307" s="101" t="s">
        <v>4037</v>
      </c>
      <c r="B307" s="454"/>
      <c r="C307" s="454"/>
      <c r="D307" s="103"/>
      <c r="E307" s="454"/>
      <c r="F307" s="459"/>
      <c r="G307" s="454"/>
      <c r="H307" s="274">
        <v>3153</v>
      </c>
      <c r="I307" s="274" t="s">
        <v>5658</v>
      </c>
    </row>
    <row r="308" spans="1:9">
      <c r="A308" s="101" t="s">
        <v>4038</v>
      </c>
      <c r="B308" s="454"/>
      <c r="C308" s="454"/>
      <c r="D308" s="454"/>
      <c r="E308" s="454"/>
      <c r="F308" s="459"/>
      <c r="G308" s="454"/>
      <c r="H308" s="274">
        <v>3151</v>
      </c>
      <c r="I308" s="274" t="s">
        <v>5659</v>
      </c>
    </row>
    <row r="309" spans="1:9">
      <c r="A309" s="101" t="s">
        <v>4039</v>
      </c>
      <c r="B309" s="454"/>
      <c r="C309" s="454"/>
      <c r="D309" s="454"/>
      <c r="E309" s="454"/>
      <c r="F309" s="459"/>
      <c r="G309" s="454"/>
      <c r="H309" s="274">
        <v>3154</v>
      </c>
      <c r="I309" s="274" t="s">
        <v>5660</v>
      </c>
    </row>
    <row r="310" spans="1:9">
      <c r="A310" s="101" t="s">
        <v>4040</v>
      </c>
      <c r="B310" s="454"/>
      <c r="C310" s="454"/>
      <c r="D310" s="454"/>
      <c r="E310" s="454"/>
      <c r="F310" s="459"/>
      <c r="G310" s="454"/>
      <c r="H310" s="274">
        <v>3155</v>
      </c>
      <c r="I310" s="274" t="s">
        <v>5661</v>
      </c>
    </row>
    <row r="311" spans="1:9">
      <c r="A311" s="101" t="s">
        <v>4041</v>
      </c>
      <c r="B311" s="454"/>
      <c r="C311" s="454"/>
      <c r="D311" s="454"/>
      <c r="E311" s="454"/>
      <c r="F311" s="459"/>
      <c r="G311" s="454"/>
      <c r="H311" s="274">
        <v>3160</v>
      </c>
      <c r="I311" s="274" t="s">
        <v>5662</v>
      </c>
    </row>
    <row r="312" spans="1:9">
      <c r="A312" s="101" t="s">
        <v>4042</v>
      </c>
      <c r="B312" s="454"/>
      <c r="C312" s="454"/>
      <c r="D312" s="454"/>
      <c r="E312" s="454"/>
      <c r="F312" s="459"/>
      <c r="G312" s="454"/>
      <c r="H312" s="274">
        <v>3162</v>
      </c>
      <c r="I312" s="274" t="s">
        <v>5663</v>
      </c>
    </row>
    <row r="313" spans="1:9">
      <c r="A313" s="101" t="s">
        <v>4043</v>
      </c>
      <c r="B313" s="454"/>
      <c r="C313" s="454"/>
      <c r="D313" s="454"/>
      <c r="E313" s="454"/>
      <c r="F313" s="459"/>
      <c r="G313" s="454"/>
      <c r="H313" s="274">
        <v>3163</v>
      </c>
      <c r="I313" s="274" t="s">
        <v>5664</v>
      </c>
    </row>
    <row r="314" spans="1:9">
      <c r="A314" s="101" t="s">
        <v>4044</v>
      </c>
      <c r="B314" s="454"/>
      <c r="C314" s="454"/>
      <c r="D314" s="454"/>
      <c r="E314" s="454"/>
      <c r="F314" s="459"/>
      <c r="G314" s="454"/>
      <c r="H314" s="274">
        <v>3161</v>
      </c>
      <c r="I314" s="274" t="s">
        <v>5665</v>
      </c>
    </row>
    <row r="315" spans="1:9">
      <c r="A315" s="101" t="s">
        <v>4045</v>
      </c>
      <c r="B315" s="454"/>
      <c r="C315" s="454"/>
      <c r="D315" s="454"/>
      <c r="E315" s="454"/>
      <c r="F315" s="459"/>
      <c r="G315" s="454"/>
      <c r="H315" s="274">
        <v>3164</v>
      </c>
      <c r="I315" s="274" t="s">
        <v>5666</v>
      </c>
    </row>
    <row r="316" spans="1:9">
      <c r="A316" s="101" t="s">
        <v>4046</v>
      </c>
      <c r="B316" s="454"/>
      <c r="C316" s="454"/>
      <c r="D316" s="454"/>
      <c r="E316" s="454"/>
      <c r="F316" s="459"/>
      <c r="G316" s="454"/>
      <c r="H316" s="274">
        <v>3165</v>
      </c>
      <c r="I316" s="274" t="s">
        <v>5667</v>
      </c>
    </row>
    <row r="317" spans="1:9">
      <c r="A317" s="101" t="s">
        <v>4047</v>
      </c>
      <c r="B317" s="454"/>
      <c r="C317" s="454"/>
      <c r="D317" s="454"/>
      <c r="E317" s="454"/>
      <c r="F317" s="459"/>
      <c r="G317" s="454"/>
      <c r="H317" s="274">
        <v>3170</v>
      </c>
      <c r="I317" s="274" t="s">
        <v>5668</v>
      </c>
    </row>
    <row r="318" spans="1:9">
      <c r="A318" s="101" t="s">
        <v>4048</v>
      </c>
      <c r="B318" s="454"/>
      <c r="C318" s="454"/>
      <c r="D318" s="454"/>
      <c r="E318" s="454"/>
      <c r="F318" s="459"/>
      <c r="G318" s="454"/>
      <c r="H318" s="274">
        <v>3172</v>
      </c>
      <c r="I318" s="274" t="s">
        <v>5669</v>
      </c>
    </row>
    <row r="319" spans="1:9">
      <c r="A319" s="101" t="s">
        <v>4049</v>
      </c>
      <c r="B319" s="454"/>
      <c r="C319" s="454"/>
      <c r="D319" s="454"/>
      <c r="E319" s="454"/>
      <c r="F319" s="459"/>
      <c r="G319" s="454"/>
      <c r="H319" s="274">
        <v>3173</v>
      </c>
      <c r="I319" s="274" t="s">
        <v>5670</v>
      </c>
    </row>
    <row r="320" spans="1:9">
      <c r="A320" s="101" t="s">
        <v>4050</v>
      </c>
      <c r="B320" s="454"/>
      <c r="C320" s="454"/>
      <c r="D320" s="454"/>
      <c r="E320" s="454"/>
      <c r="F320" s="459"/>
      <c r="G320" s="454"/>
      <c r="H320" s="274">
        <v>3171</v>
      </c>
      <c r="I320" s="274" t="s">
        <v>5671</v>
      </c>
    </row>
    <row r="321" spans="1:9">
      <c r="A321" s="101" t="s">
        <v>4051</v>
      </c>
      <c r="B321" s="454"/>
      <c r="C321" s="454"/>
      <c r="D321" s="454"/>
      <c r="E321" s="454"/>
      <c r="F321" s="459"/>
      <c r="G321" s="454"/>
      <c r="H321" s="274">
        <v>3174</v>
      </c>
      <c r="I321" s="274" t="s">
        <v>5672</v>
      </c>
    </row>
    <row r="322" spans="1:9">
      <c r="A322" s="101" t="s">
        <v>4052</v>
      </c>
      <c r="B322" s="454"/>
      <c r="C322" s="454"/>
      <c r="D322" s="454"/>
      <c r="E322" s="454"/>
      <c r="F322" s="459"/>
      <c r="G322" s="454"/>
      <c r="H322" s="274">
        <v>3175</v>
      </c>
      <c r="I322" s="274" t="s">
        <v>5673</v>
      </c>
    </row>
    <row r="323" spans="1:9">
      <c r="A323" s="101" t="s">
        <v>4053</v>
      </c>
      <c r="B323" s="103">
        <v>149.64500000000001</v>
      </c>
      <c r="C323" s="103">
        <v>396.55</v>
      </c>
      <c r="D323" s="103">
        <v>549.74099999999999</v>
      </c>
      <c r="E323" s="103">
        <v>669.87900000000002</v>
      </c>
      <c r="F323" s="459">
        <v>549.74099999999999</v>
      </c>
      <c r="G323" s="454">
        <v>669.87900000000002</v>
      </c>
      <c r="H323" s="274">
        <v>3180</v>
      </c>
      <c r="I323" s="274" t="s">
        <v>5674</v>
      </c>
    </row>
    <row r="324" spans="1:9">
      <c r="A324" s="101" t="s">
        <v>4054</v>
      </c>
      <c r="B324" s="454"/>
      <c r="C324" s="454"/>
      <c r="D324" s="454"/>
      <c r="E324" s="454"/>
      <c r="F324" s="459"/>
      <c r="G324" s="454"/>
      <c r="H324" s="274">
        <v>3184</v>
      </c>
      <c r="I324" s="274" t="s">
        <v>5675</v>
      </c>
    </row>
    <row r="325" spans="1:9">
      <c r="A325" s="101" t="s">
        <v>4055</v>
      </c>
      <c r="B325" s="454">
        <v>30.812000000000001</v>
      </c>
      <c r="C325" s="454">
        <v>11.121</v>
      </c>
      <c r="D325" s="454">
        <v>1.5669999999999999</v>
      </c>
      <c r="E325" s="454"/>
      <c r="F325" s="459">
        <v>1.5669999999999999</v>
      </c>
      <c r="G325" s="454"/>
      <c r="H325" s="274">
        <v>3185</v>
      </c>
      <c r="I325" s="274" t="s">
        <v>5676</v>
      </c>
    </row>
    <row r="326" spans="1:9">
      <c r="A326" s="101" t="s">
        <v>4056</v>
      </c>
      <c r="B326" s="454">
        <v>577.91099999999994</v>
      </c>
      <c r="C326" s="454">
        <v>664.43499999999995</v>
      </c>
      <c r="D326" s="454">
        <v>765.84100000000001</v>
      </c>
      <c r="E326" s="454">
        <v>873.40499999999997</v>
      </c>
      <c r="F326" s="459">
        <v>765.84100000000001</v>
      </c>
      <c r="G326" s="454">
        <v>873.40499999999997</v>
      </c>
      <c r="H326" s="274">
        <v>3181</v>
      </c>
      <c r="I326" s="274" t="s">
        <v>5677</v>
      </c>
    </row>
    <row r="327" spans="1:9">
      <c r="A327" s="101" t="s">
        <v>4057</v>
      </c>
      <c r="B327" s="454"/>
      <c r="C327" s="454"/>
      <c r="D327" s="454"/>
      <c r="E327" s="454"/>
      <c r="F327" s="459"/>
      <c r="G327" s="454"/>
      <c r="H327" s="274">
        <v>3188</v>
      </c>
      <c r="I327" s="274" t="s">
        <v>5678</v>
      </c>
    </row>
    <row r="328" spans="1:9">
      <c r="A328" s="101" t="s">
        <v>4058</v>
      </c>
      <c r="B328" s="454"/>
      <c r="C328" s="454"/>
      <c r="D328" s="454"/>
      <c r="E328" s="454"/>
      <c r="F328" s="459"/>
      <c r="G328" s="454"/>
      <c r="H328" s="274">
        <v>3177</v>
      </c>
      <c r="I328" s="274" t="s">
        <v>5679</v>
      </c>
    </row>
    <row r="329" spans="1:9">
      <c r="A329" s="101" t="s">
        <v>4059</v>
      </c>
      <c r="B329" s="454"/>
      <c r="C329" s="454"/>
      <c r="D329" s="454"/>
      <c r="E329" s="454"/>
      <c r="F329" s="459"/>
      <c r="G329" s="454"/>
      <c r="H329" s="274">
        <v>3182</v>
      </c>
      <c r="I329" s="274" t="s">
        <v>5680</v>
      </c>
    </row>
    <row r="330" spans="1:9">
      <c r="A330" s="101" t="s">
        <v>4060</v>
      </c>
      <c r="B330" s="454"/>
      <c r="C330" s="454"/>
      <c r="D330" s="454"/>
      <c r="E330" s="454"/>
      <c r="F330" s="459"/>
      <c r="G330" s="454"/>
      <c r="H330" s="274">
        <v>3186</v>
      </c>
      <c r="I330" s="274" t="s">
        <v>5681</v>
      </c>
    </row>
    <row r="331" spans="1:9">
      <c r="A331" s="101" t="s">
        <v>4061</v>
      </c>
      <c r="B331" s="454"/>
      <c r="C331" s="454"/>
      <c r="D331" s="454"/>
      <c r="E331" s="454"/>
      <c r="F331" s="459"/>
      <c r="G331" s="454"/>
      <c r="H331" s="274">
        <v>3187</v>
      </c>
      <c r="I331" s="274" t="s">
        <v>5682</v>
      </c>
    </row>
    <row r="332" spans="1:9">
      <c r="A332" s="101" t="s">
        <v>4062</v>
      </c>
      <c r="B332" s="103"/>
      <c r="C332" s="103"/>
      <c r="D332" s="103"/>
      <c r="E332" s="103"/>
      <c r="F332" s="459"/>
      <c r="G332" s="454"/>
      <c r="H332" s="274">
        <v>3183</v>
      </c>
      <c r="I332" s="274" t="s">
        <v>5683</v>
      </c>
    </row>
    <row r="333" spans="1:9">
      <c r="A333" s="101" t="s">
        <v>4063</v>
      </c>
      <c r="B333" s="454"/>
      <c r="C333" s="454"/>
      <c r="D333" s="454"/>
      <c r="E333" s="454"/>
      <c r="F333" s="459"/>
      <c r="G333" s="454"/>
      <c r="H333" s="274">
        <v>3189</v>
      </c>
      <c r="I333" s="274" t="s">
        <v>5684</v>
      </c>
    </row>
    <row r="334" spans="1:9">
      <c r="A334" s="101" t="s">
        <v>4064</v>
      </c>
      <c r="B334" s="103"/>
      <c r="C334" s="103"/>
      <c r="D334" s="103"/>
      <c r="E334" s="103"/>
      <c r="F334" s="459"/>
      <c r="G334" s="454"/>
      <c r="H334" s="274">
        <v>3178</v>
      </c>
      <c r="I334" s="274" t="s">
        <v>5685</v>
      </c>
    </row>
    <row r="335" spans="1:9">
      <c r="A335" s="101" t="s">
        <v>4065</v>
      </c>
      <c r="B335" s="454"/>
      <c r="C335" s="454"/>
      <c r="D335" s="454"/>
      <c r="E335" s="454">
        <v>1452.0350000000001</v>
      </c>
      <c r="F335" s="459"/>
      <c r="G335" s="454">
        <v>1452.0350000000001</v>
      </c>
      <c r="H335" s="274">
        <v>3190</v>
      </c>
      <c r="I335" s="274" t="s">
        <v>5686</v>
      </c>
    </row>
    <row r="336" spans="1:9">
      <c r="A336" s="101" t="s">
        <v>4066</v>
      </c>
      <c r="B336" s="454"/>
      <c r="C336" s="454"/>
      <c r="D336" s="454"/>
      <c r="E336" s="454"/>
      <c r="F336" s="459"/>
      <c r="G336" s="454"/>
      <c r="H336" s="274">
        <v>3192</v>
      </c>
      <c r="I336" s="274" t="s">
        <v>5687</v>
      </c>
    </row>
    <row r="337" spans="1:9">
      <c r="A337" s="101" t="s">
        <v>4067</v>
      </c>
      <c r="B337" s="454"/>
      <c r="C337" s="454"/>
      <c r="D337" s="454"/>
      <c r="E337" s="454"/>
      <c r="F337" s="459"/>
      <c r="G337" s="454"/>
      <c r="H337" s="274">
        <v>3193</v>
      </c>
      <c r="I337" s="274" t="s">
        <v>5688</v>
      </c>
    </row>
    <row r="338" spans="1:9">
      <c r="A338" s="101" t="s">
        <v>4068</v>
      </c>
      <c r="B338" s="103"/>
      <c r="C338" s="103"/>
      <c r="D338" s="103"/>
      <c r="E338" s="454">
        <v>2479.9749999999999</v>
      </c>
      <c r="F338" s="459"/>
      <c r="G338" s="454">
        <v>2479.9749999999999</v>
      </c>
      <c r="H338" s="274">
        <v>3191</v>
      </c>
      <c r="I338" s="274" t="s">
        <v>5689</v>
      </c>
    </row>
    <row r="339" spans="1:9">
      <c r="A339" s="101" t="s">
        <v>4069</v>
      </c>
      <c r="B339" s="454"/>
      <c r="C339" s="454"/>
      <c r="D339" s="454"/>
      <c r="E339" s="454"/>
      <c r="F339" s="459"/>
      <c r="G339" s="454"/>
      <c r="H339" s="274">
        <v>3194</v>
      </c>
      <c r="I339" s="274" t="s">
        <v>5690</v>
      </c>
    </row>
    <row r="340" spans="1:9">
      <c r="A340" s="101" t="s">
        <v>4070</v>
      </c>
      <c r="B340" s="454"/>
      <c r="C340" s="454"/>
      <c r="D340" s="454"/>
      <c r="E340" s="454"/>
      <c r="F340" s="459"/>
      <c r="G340" s="454"/>
      <c r="H340" s="274">
        <v>3179</v>
      </c>
      <c r="I340" s="274" t="s">
        <v>5691</v>
      </c>
    </row>
    <row r="341" spans="1:9">
      <c r="A341" s="101" t="s">
        <v>4071</v>
      </c>
      <c r="B341" s="454">
        <v>308.10000000000002</v>
      </c>
      <c r="C341" s="454">
        <v>108</v>
      </c>
      <c r="D341" s="454"/>
      <c r="E341" s="454">
        <v>6614.7529999999997</v>
      </c>
      <c r="F341" s="459"/>
      <c r="G341" s="454">
        <v>6614.7529999999997</v>
      </c>
      <c r="H341" s="274">
        <v>3199</v>
      </c>
      <c r="I341" s="274" t="s">
        <v>5692</v>
      </c>
    </row>
    <row r="342" spans="1:9">
      <c r="A342" s="101" t="s">
        <v>4072</v>
      </c>
      <c r="B342" s="454"/>
      <c r="C342" s="454"/>
      <c r="D342" s="454"/>
      <c r="E342" s="454"/>
      <c r="F342" s="459"/>
      <c r="G342" s="454"/>
      <c r="H342" s="274">
        <v>3197</v>
      </c>
      <c r="I342" s="274" t="s">
        <v>5693</v>
      </c>
    </row>
    <row r="343" spans="1:9">
      <c r="A343" s="101" t="s">
        <v>4073</v>
      </c>
      <c r="B343" s="454"/>
      <c r="C343" s="454"/>
      <c r="D343" s="454"/>
      <c r="E343" s="454"/>
      <c r="F343" s="459"/>
      <c r="G343" s="454"/>
      <c r="H343" s="274">
        <v>3198</v>
      </c>
      <c r="I343" s="274" t="s">
        <v>5694</v>
      </c>
    </row>
    <row r="344" spans="1:9">
      <c r="A344" s="101" t="s">
        <v>4074</v>
      </c>
      <c r="B344" s="454"/>
      <c r="C344" s="454"/>
      <c r="D344" s="454"/>
      <c r="E344" s="454"/>
      <c r="F344" s="459"/>
      <c r="G344" s="454"/>
      <c r="H344" s="274">
        <v>3195</v>
      </c>
      <c r="I344" s="274" t="s">
        <v>5695</v>
      </c>
    </row>
    <row r="345" spans="1:9">
      <c r="A345" s="101" t="s">
        <v>4075</v>
      </c>
      <c r="B345" s="454"/>
      <c r="C345" s="454"/>
      <c r="D345" s="454"/>
      <c r="E345" s="454"/>
      <c r="F345" s="459"/>
      <c r="G345" s="454"/>
      <c r="H345" s="274">
        <v>3196</v>
      </c>
      <c r="I345" s="274" t="s">
        <v>5696</v>
      </c>
    </row>
    <row r="346" spans="1:9">
      <c r="A346" s="101" t="s">
        <v>4076</v>
      </c>
      <c r="B346" s="103">
        <v>118.19499999999999</v>
      </c>
      <c r="C346" s="103">
        <v>6258.0540000000001</v>
      </c>
      <c r="D346" s="103">
        <v>5031.0029999999997</v>
      </c>
      <c r="E346" s="103">
        <v>306.15600000000001</v>
      </c>
      <c r="F346" s="459">
        <v>5031.0029999999997</v>
      </c>
      <c r="G346" s="454">
        <v>306.15600000000001</v>
      </c>
      <c r="H346" s="274">
        <v>3400</v>
      </c>
      <c r="I346" s="274" t="s">
        <v>5697</v>
      </c>
    </row>
    <row r="347" spans="1:9">
      <c r="A347" s="101" t="s">
        <v>4077</v>
      </c>
      <c r="B347" s="454">
        <v>148.946</v>
      </c>
      <c r="C347" s="454">
        <v>297.38400000000001</v>
      </c>
      <c r="D347" s="454">
        <v>1586.8789999999999</v>
      </c>
      <c r="E347" s="103">
        <v>311.08300000000003</v>
      </c>
      <c r="F347" s="459">
        <v>1586.8789999999999</v>
      </c>
      <c r="G347" s="454">
        <v>311.08300000000003</v>
      </c>
      <c r="H347" s="274">
        <v>3355</v>
      </c>
      <c r="I347" s="274" t="s">
        <v>5698</v>
      </c>
    </row>
    <row r="348" spans="1:9">
      <c r="A348" s="101" t="s">
        <v>4078</v>
      </c>
      <c r="B348" s="454"/>
      <c r="C348" s="454"/>
      <c r="D348" s="454"/>
      <c r="E348" s="103"/>
      <c r="F348" s="459"/>
      <c r="G348" s="454"/>
      <c r="H348" s="274">
        <v>3356</v>
      </c>
      <c r="I348" s="274" t="s">
        <v>5699</v>
      </c>
    </row>
    <row r="349" spans="1:9">
      <c r="A349" s="101" t="s">
        <v>4079</v>
      </c>
      <c r="B349" s="454"/>
      <c r="C349" s="454"/>
      <c r="D349" s="454"/>
      <c r="E349" s="454"/>
      <c r="F349" s="459"/>
      <c r="G349" s="454"/>
      <c r="H349" s="274">
        <v>3299</v>
      </c>
      <c r="I349" s="274" t="s">
        <v>5700</v>
      </c>
    </row>
    <row r="350" spans="1:9">
      <c r="A350" s="101" t="s">
        <v>4080</v>
      </c>
      <c r="B350" s="454"/>
      <c r="C350" s="103"/>
      <c r="D350" s="103"/>
      <c r="E350" s="103"/>
      <c r="F350" s="459"/>
      <c r="G350" s="454"/>
      <c r="H350" s="274">
        <v>3210</v>
      </c>
      <c r="I350" s="274" t="s">
        <v>5701</v>
      </c>
    </row>
    <row r="351" spans="1:9">
      <c r="A351" s="101" t="s">
        <v>4081</v>
      </c>
      <c r="B351" s="454"/>
      <c r="C351" s="454"/>
      <c r="D351" s="454"/>
      <c r="E351" s="454"/>
      <c r="F351" s="459"/>
      <c r="G351" s="454"/>
      <c r="H351" s="274">
        <v>3211</v>
      </c>
      <c r="I351" s="274" t="s">
        <v>5702</v>
      </c>
    </row>
    <row r="352" spans="1:9">
      <c r="A352" s="101" t="s">
        <v>4082</v>
      </c>
      <c r="B352" s="103"/>
      <c r="C352" s="103"/>
      <c r="D352" s="103"/>
      <c r="E352" s="103"/>
      <c r="F352" s="459"/>
      <c r="G352" s="454"/>
      <c r="H352" s="274">
        <v>3212</v>
      </c>
      <c r="I352" s="274" t="s">
        <v>5703</v>
      </c>
    </row>
    <row r="353" spans="1:9">
      <c r="A353" s="101" t="s">
        <v>4083</v>
      </c>
      <c r="B353" s="454"/>
      <c r="C353" s="454"/>
      <c r="D353" s="454"/>
      <c r="E353" s="454"/>
      <c r="F353" s="459"/>
      <c r="G353" s="454"/>
      <c r="H353" s="274">
        <v>3213</v>
      </c>
      <c r="I353" s="274" t="s">
        <v>5704</v>
      </c>
    </row>
    <row r="354" spans="1:9">
      <c r="A354" s="101" t="s">
        <v>4084</v>
      </c>
      <c r="B354" s="454"/>
      <c r="C354" s="454"/>
      <c r="D354" s="454"/>
      <c r="E354" s="454"/>
      <c r="F354" s="459"/>
      <c r="G354" s="454"/>
      <c r="H354" s="274">
        <v>3215</v>
      </c>
      <c r="I354" s="274" t="s">
        <v>5705</v>
      </c>
    </row>
    <row r="355" spans="1:9">
      <c r="A355" s="101" t="s">
        <v>4085</v>
      </c>
      <c r="B355" s="454"/>
      <c r="C355" s="454"/>
      <c r="D355" s="454"/>
      <c r="E355" s="454"/>
      <c r="F355" s="459"/>
      <c r="G355" s="454"/>
      <c r="H355" s="274">
        <v>3230</v>
      </c>
      <c r="I355" s="274" t="s">
        <v>5706</v>
      </c>
    </row>
    <row r="356" spans="1:9">
      <c r="A356" s="101" t="s">
        <v>4086</v>
      </c>
      <c r="B356" s="454"/>
      <c r="C356" s="454"/>
      <c r="D356" s="454"/>
      <c r="E356" s="454"/>
      <c r="F356" s="459"/>
      <c r="G356" s="454"/>
      <c r="H356" s="274">
        <v>3231</v>
      </c>
      <c r="I356" s="274" t="s">
        <v>5707</v>
      </c>
    </row>
    <row r="357" spans="1:9">
      <c r="A357" s="101" t="s">
        <v>4087</v>
      </c>
      <c r="B357" s="454"/>
      <c r="C357" s="454"/>
      <c r="D357" s="454"/>
      <c r="E357" s="454"/>
      <c r="F357" s="459"/>
      <c r="G357" s="454"/>
      <c r="H357" s="274">
        <v>3232</v>
      </c>
      <c r="I357" s="274" t="s">
        <v>5708</v>
      </c>
    </row>
    <row r="358" spans="1:9">
      <c r="A358" s="101" t="s">
        <v>4088</v>
      </c>
      <c r="B358" s="454"/>
      <c r="C358" s="454"/>
      <c r="D358" s="454"/>
      <c r="E358" s="454"/>
      <c r="F358" s="459"/>
      <c r="G358" s="454"/>
      <c r="H358" s="274">
        <v>3233</v>
      </c>
      <c r="I358" s="274" t="s">
        <v>5709</v>
      </c>
    </row>
    <row r="359" spans="1:9">
      <c r="A359" s="101" t="s">
        <v>4089</v>
      </c>
      <c r="B359" s="454">
        <v>21.431000000000001</v>
      </c>
      <c r="C359" s="454">
        <v>19.14</v>
      </c>
      <c r="D359" s="454">
        <v>15.577999999999999</v>
      </c>
      <c r="E359" s="454">
        <v>11.507</v>
      </c>
      <c r="F359" s="459">
        <v>15.577999999999999</v>
      </c>
      <c r="G359" s="454">
        <v>11.507</v>
      </c>
      <c r="H359" s="274">
        <v>3220</v>
      </c>
      <c r="I359" s="274" t="s">
        <v>5710</v>
      </c>
    </row>
    <row r="360" spans="1:9">
      <c r="A360" s="101" t="s">
        <v>4090</v>
      </c>
      <c r="B360" s="454">
        <v>49.457000000000001</v>
      </c>
      <c r="C360" s="454">
        <v>57.777999999999999</v>
      </c>
      <c r="D360" s="454">
        <v>66.224000000000004</v>
      </c>
      <c r="E360" s="454">
        <v>71.56</v>
      </c>
      <c r="F360" s="459">
        <v>66.224000000000004</v>
      </c>
      <c r="G360" s="454">
        <v>71.56</v>
      </c>
      <c r="H360" s="274">
        <v>3221</v>
      </c>
      <c r="I360" s="274" t="s">
        <v>5711</v>
      </c>
    </row>
    <row r="361" spans="1:9">
      <c r="A361" s="101" t="s">
        <v>4091</v>
      </c>
      <c r="B361" s="454"/>
      <c r="C361" s="454"/>
      <c r="D361" s="454"/>
      <c r="E361" s="454"/>
      <c r="F361" s="459"/>
      <c r="G361" s="454"/>
      <c r="H361" s="274">
        <v>3222</v>
      </c>
      <c r="I361" s="274" t="s">
        <v>5712</v>
      </c>
    </row>
    <row r="362" spans="1:9">
      <c r="A362" s="101" t="s">
        <v>4092</v>
      </c>
      <c r="B362" s="454"/>
      <c r="C362" s="454"/>
      <c r="D362" s="454"/>
      <c r="E362" s="454"/>
      <c r="F362" s="459"/>
      <c r="G362" s="454"/>
      <c r="H362" s="274">
        <v>3223</v>
      </c>
      <c r="I362" s="274" t="s">
        <v>5713</v>
      </c>
    </row>
    <row r="363" spans="1:9">
      <c r="A363" s="101" t="s">
        <v>4093</v>
      </c>
      <c r="B363" s="454"/>
      <c r="C363" s="454"/>
      <c r="D363" s="454"/>
      <c r="E363" s="454"/>
      <c r="F363" s="459"/>
      <c r="G363" s="454"/>
      <c r="H363" s="274">
        <v>3240</v>
      </c>
      <c r="I363" s="274" t="s">
        <v>5714</v>
      </c>
    </row>
    <row r="364" spans="1:9">
      <c r="A364" s="101" t="s">
        <v>4094</v>
      </c>
      <c r="B364" s="454"/>
      <c r="C364" s="454"/>
      <c r="D364" s="454"/>
      <c r="E364" s="454"/>
      <c r="F364" s="459"/>
      <c r="G364" s="454"/>
      <c r="H364" s="274">
        <v>3241</v>
      </c>
      <c r="I364" s="274" t="s">
        <v>5715</v>
      </c>
    </row>
    <row r="365" spans="1:9">
      <c r="A365" s="101" t="s">
        <v>4095</v>
      </c>
      <c r="B365" s="454"/>
      <c r="C365" s="454"/>
      <c r="D365" s="454"/>
      <c r="E365" s="454"/>
      <c r="F365" s="459"/>
      <c r="G365" s="454"/>
      <c r="H365" s="274">
        <v>3242</v>
      </c>
      <c r="I365" s="274" t="s">
        <v>5716</v>
      </c>
    </row>
    <row r="366" spans="1:9">
      <c r="A366" s="101" t="s">
        <v>4096</v>
      </c>
      <c r="B366" s="454"/>
      <c r="C366" s="454"/>
      <c r="D366" s="454"/>
      <c r="E366" s="454"/>
      <c r="F366" s="459"/>
      <c r="G366" s="454"/>
      <c r="H366" s="274">
        <v>3243</v>
      </c>
      <c r="I366" s="274" t="s">
        <v>5717</v>
      </c>
    </row>
    <row r="367" spans="1:9">
      <c r="A367" s="101" t="s">
        <v>4097</v>
      </c>
      <c r="B367" s="454"/>
      <c r="C367" s="454"/>
      <c r="D367" s="454"/>
      <c r="E367" s="454"/>
      <c r="F367" s="459"/>
      <c r="G367" s="454"/>
      <c r="H367" s="274">
        <v>3260</v>
      </c>
      <c r="I367" s="274" t="s">
        <v>5718</v>
      </c>
    </row>
    <row r="368" spans="1:9">
      <c r="A368" s="101" t="s">
        <v>4098</v>
      </c>
      <c r="B368" s="454"/>
      <c r="C368" s="454"/>
      <c r="D368" s="454"/>
      <c r="E368" s="454"/>
      <c r="F368" s="459"/>
      <c r="G368" s="454"/>
      <c r="H368" s="274">
        <v>3261</v>
      </c>
      <c r="I368" s="274" t="s">
        <v>5719</v>
      </c>
    </row>
    <row r="369" spans="1:9">
      <c r="A369" s="101" t="s">
        <v>4099</v>
      </c>
      <c r="B369" s="454"/>
      <c r="C369" s="454"/>
      <c r="D369" s="454"/>
      <c r="E369" s="454"/>
      <c r="F369" s="459"/>
      <c r="G369" s="454"/>
      <c r="H369" s="274">
        <v>3262</v>
      </c>
      <c r="I369" s="274" t="s">
        <v>5720</v>
      </c>
    </row>
    <row r="370" spans="1:9">
      <c r="A370" s="101" t="s">
        <v>4100</v>
      </c>
      <c r="B370" s="103"/>
      <c r="C370" s="103"/>
      <c r="D370" s="103"/>
      <c r="E370" s="103"/>
      <c r="F370" s="459"/>
      <c r="G370" s="454"/>
      <c r="H370" s="274">
        <v>3263</v>
      </c>
      <c r="I370" s="274" t="s">
        <v>5721</v>
      </c>
    </row>
    <row r="371" spans="1:9">
      <c r="A371" s="101" t="s">
        <v>4101</v>
      </c>
      <c r="B371" s="454"/>
      <c r="C371" s="454"/>
      <c r="D371" s="454"/>
      <c r="E371" s="454"/>
      <c r="F371" s="459"/>
      <c r="G371" s="454"/>
      <c r="H371" s="274">
        <v>3250</v>
      </c>
      <c r="I371" s="274" t="s">
        <v>5722</v>
      </c>
    </row>
    <row r="372" spans="1:9">
      <c r="A372" s="101" t="s">
        <v>4102</v>
      </c>
      <c r="B372" s="454"/>
      <c r="C372" s="454"/>
      <c r="D372" s="454"/>
      <c r="E372" s="454"/>
      <c r="F372" s="459"/>
      <c r="G372" s="454"/>
      <c r="H372" s="274">
        <v>3251</v>
      </c>
      <c r="I372" s="274" t="s">
        <v>5723</v>
      </c>
    </row>
    <row r="373" spans="1:9">
      <c r="A373" s="101" t="s">
        <v>4103</v>
      </c>
      <c r="B373" s="454"/>
      <c r="C373" s="454"/>
      <c r="D373" s="103"/>
      <c r="E373" s="103"/>
      <c r="F373" s="459"/>
      <c r="G373" s="454"/>
      <c r="H373" s="274">
        <v>3252</v>
      </c>
      <c r="I373" s="274" t="s">
        <v>5724</v>
      </c>
    </row>
    <row r="374" spans="1:9">
      <c r="A374" s="101" t="s">
        <v>4104</v>
      </c>
      <c r="B374" s="454"/>
      <c r="C374" s="454"/>
      <c r="D374" s="454"/>
      <c r="E374" s="454"/>
      <c r="F374" s="459"/>
      <c r="G374" s="454"/>
      <c r="H374" s="274">
        <v>3253</v>
      </c>
      <c r="I374" s="274" t="s">
        <v>5725</v>
      </c>
    </row>
    <row r="375" spans="1:9">
      <c r="A375" s="101" t="s">
        <v>4105</v>
      </c>
      <c r="B375" s="103"/>
      <c r="C375" s="103"/>
      <c r="D375" s="103"/>
      <c r="E375" s="103"/>
      <c r="F375" s="458"/>
      <c r="G375" s="103"/>
      <c r="H375" s="274">
        <v>3270</v>
      </c>
      <c r="I375" s="274" t="s">
        <v>5726</v>
      </c>
    </row>
    <row r="376" spans="1:9">
      <c r="A376" s="101" t="s">
        <v>4106</v>
      </c>
      <c r="B376" s="454"/>
      <c r="C376" s="103"/>
      <c r="D376" s="454"/>
      <c r="E376" s="454"/>
      <c r="F376" s="459"/>
      <c r="G376" s="454"/>
      <c r="H376" s="274">
        <v>3271</v>
      </c>
      <c r="I376" s="274" t="s">
        <v>5727</v>
      </c>
    </row>
    <row r="377" spans="1:9">
      <c r="A377" s="101" t="s">
        <v>4107</v>
      </c>
      <c r="B377" s="454"/>
      <c r="C377" s="103"/>
      <c r="D377" s="454"/>
      <c r="E377" s="454"/>
      <c r="F377" s="459"/>
      <c r="G377" s="454"/>
      <c r="H377" s="274">
        <v>3272</v>
      </c>
      <c r="I377" s="274" t="s">
        <v>5728</v>
      </c>
    </row>
    <row r="378" spans="1:9">
      <c r="A378" s="101" t="s">
        <v>4108</v>
      </c>
      <c r="B378" s="103"/>
      <c r="C378" s="103"/>
      <c r="D378" s="103"/>
      <c r="E378" s="103"/>
      <c r="F378" s="458"/>
      <c r="G378" s="103"/>
      <c r="H378" s="274">
        <v>3273</v>
      </c>
      <c r="I378" s="274" t="s">
        <v>5729</v>
      </c>
    </row>
    <row r="379" spans="1:9">
      <c r="A379" s="101" t="s">
        <v>4109</v>
      </c>
      <c r="B379" s="103"/>
      <c r="C379" s="103"/>
      <c r="D379" s="103"/>
      <c r="E379" s="103"/>
      <c r="F379" s="458"/>
      <c r="G379" s="103"/>
      <c r="H379" s="274">
        <v>3280</v>
      </c>
      <c r="I379" s="274" t="s">
        <v>5730</v>
      </c>
    </row>
    <row r="380" spans="1:9">
      <c r="A380" s="101" t="s">
        <v>4110</v>
      </c>
      <c r="B380" s="103"/>
      <c r="C380" s="103"/>
      <c r="D380" s="103"/>
      <c r="E380" s="103"/>
      <c r="F380" s="459"/>
      <c r="G380" s="454"/>
      <c r="H380" s="274">
        <v>3281</v>
      </c>
      <c r="I380" s="274" t="s">
        <v>5731</v>
      </c>
    </row>
    <row r="381" spans="1:9">
      <c r="A381" s="101" t="s">
        <v>4111</v>
      </c>
      <c r="B381" s="454"/>
      <c r="C381" s="454"/>
      <c r="D381" s="454"/>
      <c r="E381" s="454"/>
      <c r="F381" s="459"/>
      <c r="G381" s="454"/>
      <c r="H381" s="274">
        <v>3282</v>
      </c>
      <c r="I381" s="274" t="s">
        <v>5732</v>
      </c>
    </row>
    <row r="382" spans="1:9">
      <c r="A382" s="101" t="s">
        <v>4112</v>
      </c>
      <c r="B382" s="454"/>
      <c r="C382" s="454"/>
      <c r="D382" s="454"/>
      <c r="E382" s="454"/>
      <c r="F382" s="459"/>
      <c r="G382" s="454"/>
      <c r="H382" s="274">
        <v>3283</v>
      </c>
      <c r="I382" s="274" t="s">
        <v>5733</v>
      </c>
    </row>
    <row r="383" spans="1:9">
      <c r="A383" s="101" t="s">
        <v>4113</v>
      </c>
      <c r="B383" s="454"/>
      <c r="C383" s="454"/>
      <c r="D383" s="454"/>
      <c r="E383" s="454"/>
      <c r="F383" s="459"/>
      <c r="G383" s="454"/>
      <c r="H383" s="274">
        <v>3290</v>
      </c>
      <c r="I383" s="274" t="s">
        <v>5734</v>
      </c>
    </row>
    <row r="384" spans="1:9">
      <c r="A384" s="101" t="s">
        <v>4114</v>
      </c>
      <c r="B384" s="454"/>
      <c r="C384" s="454"/>
      <c r="D384" s="454"/>
      <c r="E384" s="454"/>
      <c r="F384" s="459"/>
      <c r="G384" s="454"/>
      <c r="H384" s="274">
        <v>3291</v>
      </c>
      <c r="I384" s="274" t="s">
        <v>5735</v>
      </c>
    </row>
    <row r="385" spans="1:9">
      <c r="A385" s="101" t="s">
        <v>4115</v>
      </c>
      <c r="B385" s="454"/>
      <c r="C385" s="454"/>
      <c r="D385" s="454"/>
      <c r="E385" s="454"/>
      <c r="F385" s="459"/>
      <c r="G385" s="454"/>
      <c r="H385" s="274">
        <v>3292</v>
      </c>
      <c r="I385" s="274" t="s">
        <v>5736</v>
      </c>
    </row>
    <row r="386" spans="1:9">
      <c r="A386" s="101" t="s">
        <v>4116</v>
      </c>
      <c r="B386" s="454"/>
      <c r="C386" s="103"/>
      <c r="D386" s="454"/>
      <c r="E386" s="454"/>
      <c r="F386" s="459"/>
      <c r="G386" s="454"/>
      <c r="H386" s="274">
        <v>3293</v>
      </c>
      <c r="I386" s="274" t="s">
        <v>5737</v>
      </c>
    </row>
    <row r="387" spans="1:9">
      <c r="A387" s="101" t="s">
        <v>4117</v>
      </c>
      <c r="B387" s="454"/>
      <c r="C387" s="454"/>
      <c r="D387" s="454"/>
      <c r="E387" s="454"/>
      <c r="F387" s="459"/>
      <c r="G387" s="454"/>
      <c r="H387" s="274">
        <v>3295</v>
      </c>
      <c r="I387" s="274" t="s">
        <v>5738</v>
      </c>
    </row>
    <row r="388" spans="1:9">
      <c r="A388" s="101" t="s">
        <v>4118</v>
      </c>
      <c r="B388" s="103"/>
      <c r="C388" s="103"/>
      <c r="D388" s="103"/>
      <c r="E388" s="454"/>
      <c r="F388" s="459"/>
      <c r="G388" s="454"/>
      <c r="H388" s="274">
        <v>3340</v>
      </c>
      <c r="I388" s="274" t="s">
        <v>5739</v>
      </c>
    </row>
    <row r="389" spans="1:9">
      <c r="A389" s="101" t="s">
        <v>4119</v>
      </c>
      <c r="B389" s="454"/>
      <c r="C389" s="454"/>
      <c r="D389" s="454"/>
      <c r="E389" s="454"/>
      <c r="F389" s="459"/>
      <c r="G389" s="454"/>
      <c r="H389" s="274">
        <v>3341</v>
      </c>
      <c r="I389" s="274" t="s">
        <v>5740</v>
      </c>
    </row>
    <row r="390" spans="1:9">
      <c r="A390" s="101" t="s">
        <v>4120</v>
      </c>
      <c r="B390" s="103"/>
      <c r="C390" s="103"/>
      <c r="D390" s="103"/>
      <c r="E390" s="103"/>
      <c r="F390" s="459"/>
      <c r="G390" s="454"/>
      <c r="H390" s="274">
        <v>3342</v>
      </c>
      <c r="I390" s="274" t="s">
        <v>5741</v>
      </c>
    </row>
    <row r="391" spans="1:9">
      <c r="A391" s="101" t="s">
        <v>4121</v>
      </c>
      <c r="B391" s="454"/>
      <c r="C391" s="454"/>
      <c r="D391" s="454"/>
      <c r="E391" s="454"/>
      <c r="F391" s="459"/>
      <c r="G391" s="454"/>
      <c r="H391" s="274">
        <v>3296</v>
      </c>
      <c r="I391" s="274" t="s">
        <v>5742</v>
      </c>
    </row>
    <row r="392" spans="1:9">
      <c r="A392" s="101" t="s">
        <v>4122</v>
      </c>
      <c r="B392" s="103"/>
      <c r="C392" s="454"/>
      <c r="D392" s="103"/>
      <c r="E392" s="103"/>
      <c r="F392" s="459"/>
      <c r="G392" s="454"/>
      <c r="H392" s="274">
        <v>3343</v>
      </c>
      <c r="I392" s="274" t="s">
        <v>5743</v>
      </c>
    </row>
    <row r="393" spans="1:9">
      <c r="A393" s="101" t="s">
        <v>4123</v>
      </c>
      <c r="B393" s="103"/>
      <c r="C393" s="454"/>
      <c r="D393" s="103"/>
      <c r="E393" s="454"/>
      <c r="F393" s="459"/>
      <c r="G393" s="454"/>
      <c r="H393" s="274">
        <v>3344</v>
      </c>
      <c r="I393" s="274" t="s">
        <v>5744</v>
      </c>
    </row>
    <row r="394" spans="1:9">
      <c r="A394" s="101" t="s">
        <v>4124</v>
      </c>
      <c r="B394" s="454"/>
      <c r="C394" s="454"/>
      <c r="D394" s="454"/>
      <c r="E394" s="454"/>
      <c r="F394" s="459"/>
      <c r="G394" s="454"/>
      <c r="H394" s="274">
        <v>3345</v>
      </c>
      <c r="I394" s="274" t="s">
        <v>5745</v>
      </c>
    </row>
    <row r="395" spans="1:9">
      <c r="A395" s="101" t="s">
        <v>4125</v>
      </c>
      <c r="B395" s="454">
        <v>96.763999999999996</v>
      </c>
      <c r="C395" s="454">
        <v>157.33600000000001</v>
      </c>
      <c r="D395" s="454">
        <v>170.77699999999999</v>
      </c>
      <c r="E395" s="454">
        <v>294.649</v>
      </c>
      <c r="F395" s="459">
        <v>170.77699999999999</v>
      </c>
      <c r="G395" s="454">
        <v>294.649</v>
      </c>
      <c r="H395" s="274">
        <v>3297</v>
      </c>
      <c r="I395" s="274" t="s">
        <v>5746</v>
      </c>
    </row>
    <row r="396" spans="1:9">
      <c r="A396" s="101" t="s">
        <v>4126</v>
      </c>
      <c r="B396" s="454">
        <v>99.489000000000004</v>
      </c>
      <c r="C396" s="454">
        <v>136.52799999999999</v>
      </c>
      <c r="D396" s="454">
        <v>180.64599999999999</v>
      </c>
      <c r="E396" s="454">
        <v>239.523</v>
      </c>
      <c r="F396" s="459">
        <v>180.64599999999999</v>
      </c>
      <c r="G396" s="454">
        <v>239.523</v>
      </c>
      <c r="H396" s="274">
        <v>3346</v>
      </c>
      <c r="I396" s="274" t="s">
        <v>5747</v>
      </c>
    </row>
    <row r="397" spans="1:9">
      <c r="A397" s="101" t="s">
        <v>4127</v>
      </c>
      <c r="B397" s="454"/>
      <c r="C397" s="454"/>
      <c r="D397" s="454"/>
      <c r="E397" s="454"/>
      <c r="F397" s="459"/>
      <c r="G397" s="454"/>
      <c r="H397" s="274">
        <v>3347</v>
      </c>
      <c r="I397" s="274" t="s">
        <v>5748</v>
      </c>
    </row>
    <row r="398" spans="1:9">
      <c r="A398" s="101" t="s">
        <v>4128</v>
      </c>
      <c r="B398" s="454"/>
      <c r="C398" s="454"/>
      <c r="D398" s="454"/>
      <c r="E398" s="454"/>
      <c r="F398" s="459"/>
      <c r="G398" s="454"/>
      <c r="H398" s="274">
        <v>3348</v>
      </c>
      <c r="I398" s="274" t="s">
        <v>5749</v>
      </c>
    </row>
    <row r="399" spans="1:9">
      <c r="A399" s="101" t="s">
        <v>4129</v>
      </c>
      <c r="B399" s="454"/>
      <c r="C399" s="454">
        <v>6081.5780000000004</v>
      </c>
      <c r="D399" s="454">
        <v>4844.6480000000001</v>
      </c>
      <c r="E399" s="454"/>
      <c r="F399" s="459">
        <v>4844.6480000000001</v>
      </c>
      <c r="G399" s="454"/>
      <c r="H399" s="274">
        <v>3300</v>
      </c>
      <c r="I399" s="274" t="s">
        <v>5750</v>
      </c>
    </row>
    <row r="400" spans="1:9">
      <c r="A400" s="101" t="s">
        <v>4130</v>
      </c>
      <c r="B400" s="454"/>
      <c r="C400" s="454">
        <v>103.078</v>
      </c>
      <c r="D400" s="454">
        <v>1340.009</v>
      </c>
      <c r="E400" s="454"/>
      <c r="F400" s="459">
        <v>1340.009</v>
      </c>
      <c r="G400" s="454"/>
      <c r="H400" s="274">
        <v>3349</v>
      </c>
      <c r="I400" s="274" t="s">
        <v>5751</v>
      </c>
    </row>
    <row r="401" spans="1:9">
      <c r="A401" s="101" t="s">
        <v>4131</v>
      </c>
      <c r="B401" s="454"/>
      <c r="C401" s="454"/>
      <c r="D401" s="454"/>
      <c r="E401" s="454"/>
      <c r="F401" s="459"/>
      <c r="G401" s="454"/>
      <c r="H401" s="274">
        <v>3350</v>
      </c>
      <c r="I401" s="274" t="s">
        <v>5752</v>
      </c>
    </row>
    <row r="402" spans="1:9">
      <c r="A402" s="101" t="s">
        <v>4132</v>
      </c>
      <c r="B402" s="454"/>
      <c r="C402" s="103"/>
      <c r="D402" s="103"/>
      <c r="E402" s="103"/>
      <c r="F402" s="459"/>
      <c r="G402" s="454"/>
      <c r="H402" s="274">
        <v>3351</v>
      </c>
      <c r="I402" s="274" t="s">
        <v>5753</v>
      </c>
    </row>
    <row r="403" spans="1:9">
      <c r="A403" s="101" t="s">
        <v>3981</v>
      </c>
      <c r="B403" s="454"/>
      <c r="C403" s="454"/>
      <c r="D403" s="454"/>
      <c r="E403" s="454"/>
      <c r="F403" s="459"/>
      <c r="G403" s="454"/>
      <c r="H403" s="274">
        <v>3360</v>
      </c>
      <c r="I403" s="274" t="s">
        <v>5602</v>
      </c>
    </row>
    <row r="404" spans="1:9">
      <c r="A404" s="101" t="s">
        <v>3982</v>
      </c>
      <c r="B404" s="454"/>
      <c r="C404" s="454"/>
      <c r="D404" s="454"/>
      <c r="E404" s="454"/>
      <c r="F404" s="459"/>
      <c r="G404" s="454"/>
      <c r="H404" s="274">
        <v>3361</v>
      </c>
      <c r="I404" s="274" t="s">
        <v>5603</v>
      </c>
    </row>
    <row r="405" spans="1:9">
      <c r="A405" s="101" t="s">
        <v>3984</v>
      </c>
      <c r="B405" s="454"/>
      <c r="C405" s="454"/>
      <c r="D405" s="454"/>
      <c r="E405" s="454"/>
      <c r="F405" s="459"/>
      <c r="G405" s="454"/>
      <c r="H405" s="274">
        <v>2483</v>
      </c>
      <c r="I405" s="274" t="s">
        <v>5605</v>
      </c>
    </row>
    <row r="406" spans="1:9">
      <c r="A406" s="101" t="s">
        <v>3983</v>
      </c>
      <c r="B406" s="454"/>
      <c r="C406" s="454"/>
      <c r="D406" s="454"/>
      <c r="E406" s="454"/>
      <c r="F406" s="459"/>
      <c r="G406" s="454"/>
      <c r="H406" s="274">
        <v>2482</v>
      </c>
      <c r="I406" s="274" t="s">
        <v>5604</v>
      </c>
    </row>
    <row r="407" spans="1:9">
      <c r="A407" s="101" t="s">
        <v>3985</v>
      </c>
      <c r="B407" s="454"/>
      <c r="C407" s="454"/>
      <c r="D407" s="454"/>
      <c r="E407" s="454"/>
      <c r="F407" s="459"/>
      <c r="G407" s="454"/>
      <c r="H407" s="274">
        <v>2484</v>
      </c>
      <c r="I407" s="274" t="s">
        <v>5606</v>
      </c>
    </row>
    <row r="408" spans="1:9">
      <c r="A408" s="101" t="s">
        <v>3986</v>
      </c>
      <c r="B408" s="454"/>
      <c r="C408" s="454"/>
      <c r="D408" s="103"/>
      <c r="E408" s="103"/>
      <c r="F408" s="459"/>
      <c r="G408" s="454"/>
      <c r="H408" s="274">
        <v>3362</v>
      </c>
      <c r="I408" s="274" t="s">
        <v>5607</v>
      </c>
    </row>
    <row r="409" spans="1:9">
      <c r="A409" s="101" t="s">
        <v>3987</v>
      </c>
      <c r="B409" s="454"/>
      <c r="C409" s="454"/>
      <c r="D409" s="103"/>
      <c r="E409" s="454"/>
      <c r="F409" s="459"/>
      <c r="G409" s="454"/>
      <c r="H409" s="274">
        <v>3363</v>
      </c>
      <c r="I409" s="274" t="s">
        <v>5608</v>
      </c>
    </row>
    <row r="410" spans="1:9">
      <c r="A410" s="101" t="s">
        <v>3988</v>
      </c>
      <c r="B410" s="454"/>
      <c r="C410" s="454"/>
      <c r="D410" s="454"/>
      <c r="E410" s="454"/>
      <c r="F410" s="459"/>
      <c r="G410" s="454"/>
      <c r="H410" s="274">
        <v>3364</v>
      </c>
      <c r="I410" s="274" t="s">
        <v>5609</v>
      </c>
    </row>
    <row r="411" spans="1:9">
      <c r="A411" s="101" t="s">
        <v>3989</v>
      </c>
      <c r="B411" s="454"/>
      <c r="C411" s="454"/>
      <c r="D411" s="454"/>
      <c r="E411" s="454"/>
      <c r="F411" s="459"/>
      <c r="G411" s="454"/>
      <c r="H411" s="274">
        <v>3365</v>
      </c>
      <c r="I411" s="274" t="s">
        <v>5610</v>
      </c>
    </row>
    <row r="412" spans="1:9">
      <c r="A412" s="101" t="s">
        <v>3990</v>
      </c>
      <c r="B412" s="454"/>
      <c r="C412" s="454"/>
      <c r="D412" s="454"/>
      <c r="E412" s="454"/>
      <c r="F412" s="459"/>
      <c r="G412" s="454"/>
      <c r="H412" s="274">
        <v>3366</v>
      </c>
      <c r="I412" s="274" t="s">
        <v>5611</v>
      </c>
    </row>
    <row r="413" spans="1:9">
      <c r="A413" s="101" t="s">
        <v>3991</v>
      </c>
      <c r="B413" s="454"/>
      <c r="C413" s="454"/>
      <c r="D413" s="454"/>
      <c r="E413" s="454"/>
      <c r="F413" s="459"/>
      <c r="G413" s="454"/>
      <c r="H413" s="274">
        <v>3367</v>
      </c>
      <c r="I413" s="274" t="s">
        <v>5612</v>
      </c>
    </row>
    <row r="414" spans="1:9">
      <c r="A414" s="101" t="s">
        <v>3992</v>
      </c>
      <c r="B414" s="454"/>
      <c r="C414" s="454"/>
      <c r="D414" s="454"/>
      <c r="E414" s="454"/>
      <c r="F414" s="459"/>
      <c r="G414" s="454"/>
      <c r="H414" s="274">
        <v>3368</v>
      </c>
      <c r="I414" s="274" t="s">
        <v>5613</v>
      </c>
    </row>
    <row r="415" spans="1:9">
      <c r="A415" s="101" t="s">
        <v>3993</v>
      </c>
      <c r="B415" s="454"/>
      <c r="C415" s="454"/>
      <c r="D415" s="103"/>
      <c r="E415" s="454"/>
      <c r="F415" s="459"/>
      <c r="G415" s="454"/>
      <c r="H415" s="274">
        <v>3369</v>
      </c>
      <c r="I415" s="274" t="s">
        <v>5614</v>
      </c>
    </row>
    <row r="416" spans="1:9">
      <c r="A416" s="101" t="s">
        <v>3994</v>
      </c>
      <c r="B416" s="454"/>
      <c r="C416" s="454"/>
      <c r="D416" s="454"/>
      <c r="E416" s="454"/>
      <c r="F416" s="459"/>
      <c r="G416" s="454"/>
      <c r="H416" s="274">
        <v>3370</v>
      </c>
      <c r="I416" s="274" t="s">
        <v>5615</v>
      </c>
    </row>
    <row r="417" spans="1:9">
      <c r="A417" s="101" t="s">
        <v>3995</v>
      </c>
      <c r="B417" s="454"/>
      <c r="C417" s="454"/>
      <c r="D417" s="454"/>
      <c r="E417" s="454"/>
      <c r="F417" s="459"/>
      <c r="G417" s="454"/>
      <c r="H417" s="274">
        <v>3371</v>
      </c>
      <c r="I417" s="274" t="s">
        <v>5616</v>
      </c>
    </row>
    <row r="418" spans="1:9">
      <c r="A418" s="101" t="s">
        <v>3996</v>
      </c>
      <c r="B418" s="454"/>
      <c r="C418" s="454"/>
      <c r="D418" s="454"/>
      <c r="E418" s="454"/>
      <c r="F418" s="459"/>
      <c r="G418" s="454"/>
      <c r="H418" s="274">
        <v>3372</v>
      </c>
      <c r="I418" s="274" t="s">
        <v>5617</v>
      </c>
    </row>
    <row r="419" spans="1:9">
      <c r="A419" s="101" t="s">
        <v>3997</v>
      </c>
      <c r="B419" s="454"/>
      <c r="C419" s="454"/>
      <c r="D419" s="454"/>
      <c r="E419" s="454"/>
      <c r="F419" s="459"/>
      <c r="G419" s="454"/>
      <c r="H419" s="274">
        <v>3373</v>
      </c>
      <c r="I419" s="274" t="s">
        <v>5618</v>
      </c>
    </row>
    <row r="420" spans="1:9">
      <c r="A420" s="101" t="s">
        <v>3998</v>
      </c>
      <c r="B420" s="454"/>
      <c r="C420" s="454"/>
      <c r="D420" s="454"/>
      <c r="E420" s="454"/>
      <c r="F420" s="459"/>
      <c r="G420" s="454"/>
      <c r="H420" s="274">
        <v>3374</v>
      </c>
      <c r="I420" s="274" t="s">
        <v>5619</v>
      </c>
    </row>
    <row r="421" spans="1:9">
      <c r="A421" s="101" t="s">
        <v>3999</v>
      </c>
      <c r="B421" s="454"/>
      <c r="C421" s="454"/>
      <c r="D421" s="454"/>
      <c r="E421" s="454"/>
      <c r="F421" s="459"/>
      <c r="G421" s="454"/>
      <c r="H421" s="274">
        <v>3375</v>
      </c>
      <c r="I421" s="274" t="s">
        <v>5620</v>
      </c>
    </row>
    <row r="422" spans="1:9">
      <c r="A422" s="101" t="s">
        <v>4000</v>
      </c>
      <c r="B422" s="454"/>
      <c r="C422" s="454"/>
      <c r="D422" s="454"/>
      <c r="E422" s="454"/>
      <c r="F422" s="459"/>
      <c r="G422" s="454"/>
      <c r="H422" s="274">
        <v>3376</v>
      </c>
      <c r="I422" s="274" t="s">
        <v>5621</v>
      </c>
    </row>
    <row r="423" spans="1:9">
      <c r="A423" s="101" t="s">
        <v>4001</v>
      </c>
      <c r="B423" s="454"/>
      <c r="C423" s="454"/>
      <c r="D423" s="454"/>
      <c r="E423" s="454"/>
      <c r="F423" s="459"/>
      <c r="G423" s="454"/>
      <c r="H423" s="274">
        <v>3377</v>
      </c>
      <c r="I423" s="274" t="s">
        <v>5622</v>
      </c>
    </row>
    <row r="424" spans="1:9">
      <c r="A424" s="101" t="s">
        <v>4002</v>
      </c>
      <c r="B424" s="454"/>
      <c r="C424" s="454"/>
      <c r="D424" s="454"/>
      <c r="E424" s="454"/>
      <c r="F424" s="459"/>
      <c r="G424" s="454"/>
      <c r="H424" s="274">
        <v>3378</v>
      </c>
      <c r="I424" s="274" t="s">
        <v>5623</v>
      </c>
    </row>
    <row r="425" spans="1:9">
      <c r="A425" s="101" t="s">
        <v>4003</v>
      </c>
      <c r="B425" s="454"/>
      <c r="C425" s="454"/>
      <c r="D425" s="454"/>
      <c r="E425" s="454"/>
      <c r="F425" s="459"/>
      <c r="G425" s="454"/>
      <c r="H425" s="274">
        <v>3379</v>
      </c>
      <c r="I425" s="274" t="s">
        <v>5624</v>
      </c>
    </row>
    <row r="426" spans="1:9">
      <c r="A426" s="101" t="s">
        <v>4004</v>
      </c>
      <c r="B426" s="454"/>
      <c r="C426" s="454"/>
      <c r="D426" s="454"/>
      <c r="E426" s="454"/>
      <c r="F426" s="459"/>
      <c r="G426" s="454"/>
      <c r="H426" s="274">
        <v>3380</v>
      </c>
      <c r="I426" s="274" t="s">
        <v>5625</v>
      </c>
    </row>
    <row r="427" spans="1:9">
      <c r="A427" s="101" t="s">
        <v>4005</v>
      </c>
      <c r="B427" s="454"/>
      <c r="C427" s="454"/>
      <c r="D427" s="454"/>
      <c r="E427" s="454"/>
      <c r="F427" s="459"/>
      <c r="G427" s="454"/>
      <c r="H427" s="274">
        <v>3381</v>
      </c>
      <c r="I427" s="274" t="s">
        <v>5626</v>
      </c>
    </row>
    <row r="428" spans="1:9">
      <c r="A428" s="101" t="s">
        <v>4133</v>
      </c>
      <c r="B428" s="454">
        <v>2559.9989999999998</v>
      </c>
      <c r="C428" s="454">
        <v>3644.777</v>
      </c>
      <c r="D428" s="454">
        <v>6761.223</v>
      </c>
      <c r="E428" s="454">
        <v>10176.373</v>
      </c>
      <c r="F428" s="459">
        <v>6761.223</v>
      </c>
      <c r="G428" s="454">
        <v>10176.373</v>
      </c>
      <c r="H428" s="274">
        <v>3600</v>
      </c>
      <c r="I428" s="274" t="s">
        <v>5754</v>
      </c>
    </row>
    <row r="429" spans="1:9">
      <c r="A429" s="101" t="s">
        <v>4134</v>
      </c>
      <c r="B429" s="454"/>
      <c r="C429" s="454"/>
      <c r="D429" s="454"/>
      <c r="E429" s="454"/>
      <c r="F429" s="459"/>
      <c r="G429" s="454"/>
      <c r="H429" s="274">
        <v>3690</v>
      </c>
      <c r="I429" s="274" t="s">
        <v>5755</v>
      </c>
    </row>
    <row r="430" spans="1:9">
      <c r="A430" s="101" t="s">
        <v>4135</v>
      </c>
      <c r="B430" s="454"/>
      <c r="C430" s="454"/>
      <c r="D430" s="454"/>
      <c r="E430" s="454"/>
      <c r="F430" s="459"/>
      <c r="G430" s="454"/>
      <c r="H430" s="274">
        <v>3691</v>
      </c>
      <c r="I430" s="274" t="s">
        <v>5756</v>
      </c>
    </row>
    <row r="431" spans="1:9">
      <c r="A431" s="101" t="s">
        <v>3851</v>
      </c>
      <c r="B431" s="454">
        <v>288.05900000000003</v>
      </c>
      <c r="C431" s="454">
        <v>371.31700000000001</v>
      </c>
      <c r="D431" s="454">
        <v>544.00099999999998</v>
      </c>
      <c r="E431" s="454">
        <v>423.84500000000003</v>
      </c>
      <c r="F431" s="459">
        <v>544.00099999999998</v>
      </c>
      <c r="G431" s="454">
        <v>423.84500000000003</v>
      </c>
      <c r="H431" s="274">
        <v>2261</v>
      </c>
      <c r="I431" s="274" t="s">
        <v>5472</v>
      </c>
    </row>
    <row r="432" spans="1:9">
      <c r="A432" s="101" t="s">
        <v>4136</v>
      </c>
      <c r="B432" s="454"/>
      <c r="C432" s="454"/>
      <c r="D432" s="103"/>
      <c r="E432" s="454"/>
      <c r="F432" s="459"/>
      <c r="G432" s="454"/>
      <c r="H432" s="274">
        <v>2262</v>
      </c>
      <c r="I432" s="274" t="s">
        <v>5757</v>
      </c>
    </row>
    <row r="433" spans="1:9">
      <c r="A433" s="101" t="s">
        <v>3843</v>
      </c>
      <c r="B433" s="273">
        <v>2267.2310000000002</v>
      </c>
      <c r="C433" s="273">
        <v>3266.2779999999998</v>
      </c>
      <c r="D433" s="273">
        <v>6189.4930000000004</v>
      </c>
      <c r="E433" s="273">
        <v>6704.1469999999999</v>
      </c>
      <c r="F433" s="460">
        <v>6189.4930000000004</v>
      </c>
      <c r="G433" s="273">
        <v>6704.1469999999999</v>
      </c>
      <c r="H433" s="274">
        <v>2270</v>
      </c>
      <c r="I433" s="274" t="s">
        <v>5464</v>
      </c>
    </row>
    <row r="434" spans="1:9">
      <c r="A434" s="101" t="s">
        <v>3884</v>
      </c>
      <c r="E434" s="273">
        <v>2371.7570000000001</v>
      </c>
      <c r="G434" s="273">
        <v>2371.7570000000001</v>
      </c>
      <c r="H434" s="274">
        <v>3604</v>
      </c>
      <c r="I434" s="274" t="s">
        <v>5505</v>
      </c>
    </row>
    <row r="435" spans="1:9">
      <c r="A435" s="101" t="s">
        <v>3886</v>
      </c>
      <c r="H435" s="274">
        <v>3606</v>
      </c>
      <c r="I435" s="274" t="s">
        <v>5507</v>
      </c>
    </row>
    <row r="436" spans="1:9">
      <c r="A436" s="101" t="s">
        <v>3885</v>
      </c>
      <c r="H436" s="274">
        <v>3605</v>
      </c>
      <c r="I436" s="274" t="s">
        <v>5506</v>
      </c>
    </row>
    <row r="437" spans="1:9">
      <c r="A437" s="101" t="s">
        <v>3887</v>
      </c>
      <c r="E437" s="273">
        <v>2371.7570000000001</v>
      </c>
      <c r="G437" s="273">
        <v>2371.7570000000001</v>
      </c>
      <c r="H437" s="274">
        <v>2610</v>
      </c>
      <c r="I437" s="274" t="s">
        <v>5508</v>
      </c>
    </row>
    <row r="438" spans="1:9">
      <c r="A438" s="101" t="s">
        <v>3889</v>
      </c>
      <c r="H438" s="274">
        <v>2617</v>
      </c>
      <c r="I438" s="274" t="s">
        <v>5510</v>
      </c>
    </row>
    <row r="439" spans="1:9">
      <c r="A439" s="101" t="s">
        <v>3888</v>
      </c>
      <c r="H439" s="274">
        <v>2616</v>
      </c>
      <c r="I439" s="274" t="s">
        <v>5509</v>
      </c>
    </row>
    <row r="440" spans="1:9">
      <c r="A440" s="101" t="s">
        <v>3890</v>
      </c>
      <c r="H440" s="274">
        <v>2620</v>
      </c>
      <c r="I440" s="274" t="s">
        <v>5511</v>
      </c>
    </row>
    <row r="441" spans="1:9">
      <c r="A441" s="101" t="s">
        <v>3892</v>
      </c>
      <c r="H441" s="274">
        <v>2627</v>
      </c>
      <c r="I441" s="274" t="s">
        <v>5513</v>
      </c>
    </row>
    <row r="442" spans="1:9">
      <c r="A442" s="101" t="s">
        <v>3891</v>
      </c>
      <c r="H442" s="274">
        <v>2626</v>
      </c>
      <c r="I442" s="274" t="s">
        <v>5512</v>
      </c>
    </row>
    <row r="443" spans="1:9">
      <c r="A443" s="101" t="s">
        <v>4137</v>
      </c>
      <c r="H443" s="274">
        <v>2621</v>
      </c>
      <c r="I443" s="274" t="s">
        <v>5758</v>
      </c>
    </row>
    <row r="444" spans="1:9">
      <c r="A444" s="101" t="s">
        <v>4138</v>
      </c>
      <c r="H444" s="274">
        <v>2622</v>
      </c>
      <c r="I444" s="274" t="s">
        <v>5759</v>
      </c>
    </row>
    <row r="445" spans="1:9">
      <c r="A445" s="101" t="s">
        <v>4139</v>
      </c>
      <c r="H445" s="274">
        <v>2623</v>
      </c>
      <c r="I445" s="274" t="s">
        <v>5760</v>
      </c>
    </row>
    <row r="446" spans="1:9">
      <c r="A446" s="101" t="s">
        <v>4140</v>
      </c>
      <c r="H446" s="274">
        <v>2216</v>
      </c>
      <c r="I446" s="274" t="s">
        <v>5761</v>
      </c>
    </row>
    <row r="447" spans="1:9">
      <c r="A447" s="101" t="s">
        <v>4141</v>
      </c>
      <c r="H447" s="274">
        <v>2219</v>
      </c>
      <c r="I447" s="274" t="s">
        <v>5762</v>
      </c>
    </row>
    <row r="448" spans="1:9">
      <c r="A448" s="101" t="s">
        <v>4142</v>
      </c>
      <c r="H448" s="274">
        <v>2217</v>
      </c>
      <c r="I448" s="274" t="s">
        <v>5763</v>
      </c>
    </row>
    <row r="449" spans="1:9">
      <c r="A449" s="101" t="s">
        <v>4143</v>
      </c>
      <c r="H449" s="274">
        <v>2218</v>
      </c>
      <c r="I449" s="274" t="s">
        <v>5764</v>
      </c>
    </row>
    <row r="450" spans="1:9">
      <c r="A450" s="101" t="s">
        <v>4144</v>
      </c>
      <c r="H450" s="274">
        <v>2280</v>
      </c>
      <c r="I450" s="274" t="s">
        <v>5765</v>
      </c>
    </row>
    <row r="451" spans="1:9">
      <c r="A451" s="101" t="s">
        <v>4145</v>
      </c>
      <c r="H451" s="274">
        <v>2281</v>
      </c>
      <c r="I451" s="274" t="s">
        <v>5766</v>
      </c>
    </row>
    <row r="452" spans="1:9">
      <c r="A452" s="101" t="s">
        <v>4146</v>
      </c>
      <c r="H452" s="274">
        <v>2230</v>
      </c>
      <c r="I452" s="274" t="s">
        <v>5767</v>
      </c>
    </row>
    <row r="453" spans="1:9">
      <c r="A453" s="101" t="s">
        <v>4147</v>
      </c>
      <c r="H453" s="274">
        <v>2239</v>
      </c>
      <c r="I453" s="274" t="s">
        <v>5768</v>
      </c>
    </row>
    <row r="454" spans="1:9">
      <c r="A454" s="101" t="s">
        <v>4148</v>
      </c>
      <c r="H454" s="274">
        <v>2237</v>
      </c>
      <c r="I454" s="274" t="s">
        <v>5769</v>
      </c>
    </row>
    <row r="455" spans="1:9">
      <c r="A455" s="101" t="s">
        <v>4149</v>
      </c>
      <c r="H455" s="274">
        <v>2238</v>
      </c>
      <c r="I455" s="274" t="s">
        <v>5770</v>
      </c>
    </row>
    <row r="456" spans="1:9">
      <c r="A456" s="101" t="s">
        <v>4150</v>
      </c>
      <c r="B456" s="273">
        <v>4.7089999999999996</v>
      </c>
      <c r="C456" s="273">
        <v>7.181</v>
      </c>
      <c r="H456" s="274">
        <v>2251</v>
      </c>
      <c r="I456" s="274" t="s">
        <v>5771</v>
      </c>
    </row>
    <row r="457" spans="1:9">
      <c r="A457" s="101" t="s">
        <v>4151</v>
      </c>
      <c r="H457" s="274">
        <v>2254</v>
      </c>
      <c r="I457" s="274" t="s">
        <v>5772</v>
      </c>
    </row>
    <row r="458" spans="1:9">
      <c r="A458" s="101" t="s">
        <v>4152</v>
      </c>
      <c r="H458" s="274">
        <v>2253</v>
      </c>
      <c r="I458" s="274" t="s">
        <v>5773</v>
      </c>
    </row>
    <row r="459" spans="1:9">
      <c r="A459" s="101" t="s">
        <v>4153</v>
      </c>
      <c r="D459" s="273">
        <v>27.728999999999999</v>
      </c>
      <c r="E459" s="273">
        <v>676.62400000000002</v>
      </c>
      <c r="F459" s="460">
        <v>27.728999999999999</v>
      </c>
      <c r="G459" s="273">
        <v>676.62400000000002</v>
      </c>
      <c r="H459" s="274">
        <v>2252</v>
      </c>
      <c r="I459" s="274" t="s">
        <v>5774</v>
      </c>
    </row>
    <row r="460" spans="1:9">
      <c r="A460" s="101" t="s">
        <v>4154</v>
      </c>
      <c r="H460" s="274">
        <v>2255</v>
      </c>
      <c r="I460" s="274" t="s">
        <v>5775</v>
      </c>
    </row>
    <row r="461" spans="1:9">
      <c r="A461" s="101" t="s">
        <v>4155</v>
      </c>
      <c r="H461" s="274">
        <v>2265</v>
      </c>
      <c r="I461" s="274" t="s">
        <v>5776</v>
      </c>
    </row>
    <row r="462" spans="1:9">
      <c r="A462" s="101" t="s">
        <v>4156</v>
      </c>
      <c r="H462" s="274">
        <v>2271</v>
      </c>
      <c r="I462" s="274" t="s">
        <v>5777</v>
      </c>
    </row>
    <row r="463" spans="1:9">
      <c r="A463" s="101" t="s">
        <v>4157</v>
      </c>
      <c r="H463" s="274">
        <v>2250</v>
      </c>
      <c r="I463" s="274" t="s">
        <v>5778</v>
      </c>
    </row>
    <row r="464" spans="1:9">
      <c r="A464" s="101" t="s">
        <v>4158</v>
      </c>
      <c r="H464" s="274">
        <v>2220</v>
      </c>
      <c r="I464" s="274" t="s">
        <v>5779</v>
      </c>
    </row>
    <row r="465" spans="1:9">
      <c r="A465" s="101" t="s">
        <v>4159</v>
      </c>
      <c r="H465" s="274">
        <v>2222</v>
      </c>
      <c r="I465" s="274" t="s">
        <v>5780</v>
      </c>
    </row>
    <row r="466" spans="1:9">
      <c r="A466" s="101" t="s">
        <v>4160</v>
      </c>
      <c r="H466" s="274">
        <v>2223</v>
      </c>
      <c r="I466" s="274" t="s">
        <v>5781</v>
      </c>
    </row>
    <row r="467" spans="1:9">
      <c r="A467" s="101" t="s">
        <v>4161</v>
      </c>
      <c r="H467" s="274">
        <v>2221</v>
      </c>
      <c r="I467" s="274" t="s">
        <v>5782</v>
      </c>
    </row>
    <row r="468" spans="1:9">
      <c r="A468" s="101" t="s">
        <v>4162</v>
      </c>
      <c r="H468" s="274">
        <v>2224</v>
      </c>
      <c r="I468" s="274" t="s">
        <v>5783</v>
      </c>
    </row>
    <row r="469" spans="1:9">
      <c r="A469" s="101" t="s">
        <v>4163</v>
      </c>
      <c r="H469" s="274">
        <v>2225</v>
      </c>
      <c r="I469" s="274" t="s">
        <v>5784</v>
      </c>
    </row>
    <row r="470" spans="1:9">
      <c r="A470" s="101" t="s">
        <v>4164</v>
      </c>
      <c r="H470" s="274">
        <v>2269</v>
      </c>
      <c r="I470" s="274" t="s">
        <v>5785</v>
      </c>
    </row>
    <row r="471" spans="1:9">
      <c r="A471" s="101" t="s">
        <v>4165</v>
      </c>
      <c r="H471" s="274">
        <v>3610</v>
      </c>
      <c r="I471" s="274" t="s">
        <v>5786</v>
      </c>
    </row>
    <row r="472" spans="1:9">
      <c r="A472" s="101" t="s">
        <v>4166</v>
      </c>
      <c r="H472" s="274">
        <v>3619</v>
      </c>
      <c r="I472" s="274" t="s">
        <v>5787</v>
      </c>
    </row>
    <row r="473" spans="1:9">
      <c r="A473" s="101" t="s">
        <v>4167</v>
      </c>
      <c r="H473" s="274">
        <v>3618</v>
      </c>
      <c r="I473" s="274" t="s">
        <v>5788</v>
      </c>
    </row>
    <row r="474" spans="1:9">
      <c r="A474" s="101" t="s">
        <v>4168</v>
      </c>
      <c r="H474" s="274">
        <v>4900</v>
      </c>
      <c r="I474" s="274" t="s">
        <v>5789</v>
      </c>
    </row>
    <row r="475" spans="1:9">
      <c r="A475" s="101" t="s">
        <v>4117</v>
      </c>
      <c r="H475" s="274">
        <v>4110</v>
      </c>
      <c r="I475" s="274" t="s">
        <v>5738</v>
      </c>
    </row>
    <row r="476" spans="1:9">
      <c r="A476" s="101" t="s">
        <v>4169</v>
      </c>
      <c r="H476" s="274">
        <v>4120</v>
      </c>
      <c r="I476" s="274" t="s">
        <v>5790</v>
      </c>
    </row>
    <row r="477" spans="1:9">
      <c r="A477" s="101" t="s">
        <v>4170</v>
      </c>
      <c r="H477" s="274">
        <v>4130</v>
      </c>
      <c r="I477" s="274" t="s">
        <v>5791</v>
      </c>
    </row>
    <row r="478" spans="1:9">
      <c r="A478" s="101" t="s">
        <v>4171</v>
      </c>
      <c r="H478" s="274">
        <v>4140</v>
      </c>
      <c r="I478" s="274" t="s">
        <v>5792</v>
      </c>
    </row>
    <row r="479" spans="1:9">
      <c r="A479" s="101" t="s">
        <v>4172</v>
      </c>
      <c r="H479" s="274">
        <v>4150</v>
      </c>
      <c r="I479" s="274" t="s">
        <v>5793</v>
      </c>
    </row>
    <row r="480" spans="1:9">
      <c r="A480" s="101" t="s">
        <v>4173</v>
      </c>
      <c r="H480" s="274">
        <v>4170</v>
      </c>
      <c r="I480" s="274" t="s">
        <v>5794</v>
      </c>
    </row>
    <row r="481" spans="1:9">
      <c r="A481" s="101" t="s">
        <v>4174</v>
      </c>
      <c r="H481" s="274">
        <v>4180</v>
      </c>
      <c r="I481" s="274" t="s">
        <v>5795</v>
      </c>
    </row>
    <row r="482" spans="1:9">
      <c r="A482" s="101" t="s">
        <v>1</v>
      </c>
      <c r="B482" s="273">
        <v>11225.767</v>
      </c>
      <c r="C482" s="273">
        <v>21424.437999999998</v>
      </c>
      <c r="D482" s="273">
        <v>38009.769</v>
      </c>
      <c r="E482" s="273">
        <v>98202.826000000001</v>
      </c>
      <c r="F482" s="460">
        <v>38009.769</v>
      </c>
      <c r="G482" s="273">
        <v>98202.826000000001</v>
      </c>
      <c r="H482" s="274">
        <v>5000</v>
      </c>
      <c r="I482" s="274" t="s">
        <v>5796</v>
      </c>
    </row>
    <row r="483" spans="1:9">
      <c r="A483" s="101" t="s">
        <v>4175</v>
      </c>
      <c r="B483" s="273">
        <v>12128.087</v>
      </c>
      <c r="C483" s="273">
        <v>17074.657999999999</v>
      </c>
      <c r="D483" s="273">
        <v>23734.506000000001</v>
      </c>
      <c r="E483" s="273">
        <v>18347.022000000001</v>
      </c>
      <c r="F483" s="460">
        <v>23734.506000000001</v>
      </c>
      <c r="G483" s="273">
        <v>18347.022000000001</v>
      </c>
      <c r="H483" s="274">
        <v>6000</v>
      </c>
      <c r="I483" s="274" t="s">
        <v>5797</v>
      </c>
    </row>
    <row r="484" spans="1:9">
      <c r="A484" s="101" t="s">
        <v>4176</v>
      </c>
      <c r="B484" s="273">
        <v>437.279</v>
      </c>
      <c r="C484" s="273">
        <v>3327.4090000000001</v>
      </c>
      <c r="D484" s="273">
        <v>1469.4960000000001</v>
      </c>
      <c r="E484" s="273">
        <v>418.971</v>
      </c>
      <c r="F484" s="460">
        <v>1469.4960000000001</v>
      </c>
      <c r="G484" s="273">
        <v>418.971</v>
      </c>
      <c r="H484" s="274">
        <v>5110</v>
      </c>
      <c r="I484" s="274" t="s">
        <v>5798</v>
      </c>
    </row>
    <row r="485" spans="1:9">
      <c r="A485" s="101" t="s">
        <v>4177</v>
      </c>
      <c r="H485" s="274">
        <v>5119</v>
      </c>
      <c r="I485" s="274" t="s">
        <v>5799</v>
      </c>
    </row>
    <row r="486" spans="1:9">
      <c r="A486" s="101" t="s">
        <v>4178</v>
      </c>
      <c r="B486" s="273">
        <v>35.442999999999998</v>
      </c>
      <c r="C486" s="273">
        <v>300.85599999999999</v>
      </c>
      <c r="H486" s="274">
        <v>5118</v>
      </c>
      <c r="I486" s="274" t="s">
        <v>5800</v>
      </c>
    </row>
    <row r="487" spans="1:9">
      <c r="A487" s="101" t="s">
        <v>4179</v>
      </c>
      <c r="H487" s="274">
        <v>5112</v>
      </c>
      <c r="I487" s="274" t="s">
        <v>5801</v>
      </c>
    </row>
    <row r="488" spans="1:9">
      <c r="A488" s="101" t="s">
        <v>4180</v>
      </c>
      <c r="B488" s="273">
        <v>437.279</v>
      </c>
      <c r="C488" s="273">
        <v>3327.4090000000001</v>
      </c>
      <c r="D488" s="273">
        <v>1469.4960000000001</v>
      </c>
      <c r="E488" s="273">
        <v>418.971</v>
      </c>
      <c r="F488" s="460">
        <v>1469.4960000000001</v>
      </c>
      <c r="G488" s="273">
        <v>418.971</v>
      </c>
      <c r="H488" s="274">
        <v>5114</v>
      </c>
      <c r="I488" s="274" t="s">
        <v>5802</v>
      </c>
    </row>
    <row r="489" spans="1:9">
      <c r="A489" s="101" t="s">
        <v>4181</v>
      </c>
      <c r="H489" s="274">
        <v>5113</v>
      </c>
      <c r="I489" s="274" t="s">
        <v>5803</v>
      </c>
    </row>
    <row r="490" spans="1:9">
      <c r="A490" s="101" t="s">
        <v>4182</v>
      </c>
      <c r="H490" s="274">
        <v>5400</v>
      </c>
      <c r="I490" s="274" t="s">
        <v>5804</v>
      </c>
    </row>
    <row r="491" spans="1:9">
      <c r="A491" s="101" t="s">
        <v>4183</v>
      </c>
      <c r="H491" s="274">
        <v>5440</v>
      </c>
      <c r="I491" s="274" t="s">
        <v>5805</v>
      </c>
    </row>
    <row r="492" spans="1:9">
      <c r="A492" s="101" t="s">
        <v>4184</v>
      </c>
      <c r="H492" s="274">
        <v>5450</v>
      </c>
      <c r="I492" s="274" t="s">
        <v>5806</v>
      </c>
    </row>
    <row r="493" spans="1:9">
      <c r="A493" s="101" t="s">
        <v>4185</v>
      </c>
      <c r="B493" s="273">
        <v>5092.3940000000002</v>
      </c>
      <c r="C493" s="273">
        <v>3548.357</v>
      </c>
      <c r="D493" s="273">
        <v>5558.3019999999997</v>
      </c>
      <c r="E493" s="273">
        <v>56.052</v>
      </c>
      <c r="F493" s="460">
        <v>5558.3019999999997</v>
      </c>
      <c r="G493" s="273">
        <v>56.052</v>
      </c>
      <c r="H493" s="274">
        <v>5130</v>
      </c>
      <c r="I493" s="274" t="s">
        <v>5807</v>
      </c>
    </row>
    <row r="494" spans="1:9">
      <c r="A494" s="101" t="s">
        <v>4186</v>
      </c>
      <c r="H494" s="274">
        <v>5131</v>
      </c>
      <c r="I494" s="274" t="s">
        <v>5808</v>
      </c>
    </row>
    <row r="495" spans="1:9">
      <c r="A495" s="101" t="s">
        <v>4187</v>
      </c>
      <c r="H495" s="274">
        <v>5133</v>
      </c>
      <c r="I495" s="274" t="s">
        <v>5809</v>
      </c>
    </row>
    <row r="496" spans="1:9">
      <c r="A496" s="101" t="s">
        <v>4188</v>
      </c>
      <c r="D496" s="273">
        <v>1900.95</v>
      </c>
      <c r="F496" s="460">
        <v>1900.95</v>
      </c>
      <c r="H496" s="274">
        <v>5134</v>
      </c>
      <c r="I496" s="274" t="s">
        <v>5810</v>
      </c>
    </row>
    <row r="497" spans="1:9">
      <c r="A497" s="101" t="s">
        <v>4189</v>
      </c>
      <c r="H497" s="274">
        <v>5135</v>
      </c>
      <c r="I497" s="274" t="s">
        <v>5811</v>
      </c>
    </row>
    <row r="498" spans="1:9">
      <c r="A498" s="101" t="s">
        <v>4190</v>
      </c>
      <c r="B498" s="273">
        <v>4330.3689999999997</v>
      </c>
      <c r="C498" s="273">
        <v>2801.3780000000002</v>
      </c>
      <c r="D498" s="273">
        <v>287.35199999999998</v>
      </c>
      <c r="E498" s="273">
        <v>56.052</v>
      </c>
      <c r="F498" s="460">
        <v>287.35199999999998</v>
      </c>
      <c r="G498" s="273">
        <v>56.052</v>
      </c>
      <c r="H498" s="274">
        <v>5136</v>
      </c>
      <c r="I498" s="274" t="s">
        <v>5812</v>
      </c>
    </row>
    <row r="499" spans="1:9">
      <c r="A499" s="101" t="s">
        <v>4191</v>
      </c>
      <c r="B499" s="273">
        <v>762.02499999999998</v>
      </c>
      <c r="C499" s="273">
        <v>746.97900000000004</v>
      </c>
      <c r="D499" s="273">
        <v>3370</v>
      </c>
      <c r="F499" s="460">
        <v>3370</v>
      </c>
      <c r="H499" s="274">
        <v>5132</v>
      </c>
      <c r="I499" s="274" t="s">
        <v>5813</v>
      </c>
    </row>
    <row r="500" spans="1:9">
      <c r="A500" s="101" t="s">
        <v>4192</v>
      </c>
      <c r="B500" s="273">
        <v>987.67499999999995</v>
      </c>
      <c r="C500" s="273">
        <v>2791.172</v>
      </c>
      <c r="D500" s="273">
        <v>4395.5370000000003</v>
      </c>
      <c r="E500" s="273">
        <v>3471.1579999999999</v>
      </c>
      <c r="F500" s="460">
        <v>4395.5370000000003</v>
      </c>
      <c r="G500" s="273">
        <v>3471.1579999999999</v>
      </c>
      <c r="H500" s="274">
        <v>5140</v>
      </c>
      <c r="I500" s="274" t="s">
        <v>5814</v>
      </c>
    </row>
    <row r="501" spans="1:9">
      <c r="A501" s="101" t="s">
        <v>4193</v>
      </c>
      <c r="H501" s="274">
        <v>5149</v>
      </c>
      <c r="I501" s="274" t="s">
        <v>5815</v>
      </c>
    </row>
    <row r="502" spans="1:9">
      <c r="A502" s="101" t="s">
        <v>4194</v>
      </c>
      <c r="H502" s="274">
        <v>5141</v>
      </c>
      <c r="I502" s="274" t="s">
        <v>5816</v>
      </c>
    </row>
    <row r="503" spans="1:9">
      <c r="A503" s="101" t="s">
        <v>4195</v>
      </c>
      <c r="H503" s="274">
        <v>5148</v>
      </c>
      <c r="I503" s="274" t="s">
        <v>5817</v>
      </c>
    </row>
    <row r="504" spans="1:9">
      <c r="A504" s="101" t="s">
        <v>4196</v>
      </c>
      <c r="H504" s="274">
        <v>5142</v>
      </c>
      <c r="I504" s="274" t="s">
        <v>5818</v>
      </c>
    </row>
    <row r="505" spans="1:9">
      <c r="A505" s="101" t="s">
        <v>4197</v>
      </c>
      <c r="H505" s="274">
        <v>5143</v>
      </c>
      <c r="I505" s="274" t="s">
        <v>5819</v>
      </c>
    </row>
    <row r="506" spans="1:9">
      <c r="A506" s="101" t="s">
        <v>4198</v>
      </c>
      <c r="H506" s="274">
        <v>5144</v>
      </c>
      <c r="I506" s="274" t="s">
        <v>5820</v>
      </c>
    </row>
    <row r="507" spans="1:9">
      <c r="A507" s="101" t="s">
        <v>4199</v>
      </c>
      <c r="H507" s="274">
        <v>5145</v>
      </c>
      <c r="I507" s="274" t="s">
        <v>5821</v>
      </c>
    </row>
    <row r="508" spans="1:9">
      <c r="A508" s="101" t="s">
        <v>4200</v>
      </c>
      <c r="H508" s="274">
        <v>5146</v>
      </c>
      <c r="I508" s="274" t="s">
        <v>5822</v>
      </c>
    </row>
    <row r="509" spans="1:9">
      <c r="A509" s="101" t="s">
        <v>4201</v>
      </c>
      <c r="B509" s="273">
        <v>987.67499999999995</v>
      </c>
      <c r="C509" s="273">
        <v>2791.172</v>
      </c>
      <c r="D509" s="273">
        <v>4395.5370000000003</v>
      </c>
      <c r="E509" s="273">
        <v>3471.1579999999999</v>
      </c>
      <c r="F509" s="460">
        <v>4395.5370000000003</v>
      </c>
      <c r="G509" s="273">
        <v>3471.1579999999999</v>
      </c>
      <c r="H509" s="274">
        <v>5147</v>
      </c>
      <c r="I509" s="274" t="s">
        <v>5823</v>
      </c>
    </row>
    <row r="510" spans="1:9">
      <c r="A510" s="101" t="s">
        <v>4202</v>
      </c>
      <c r="B510" s="273">
        <v>819.96299999999997</v>
      </c>
      <c r="C510" s="273">
        <v>1138.7940000000001</v>
      </c>
      <c r="D510" s="273">
        <v>4758.2269999999999</v>
      </c>
      <c r="E510" s="273">
        <v>4234.3370000000004</v>
      </c>
      <c r="F510" s="460">
        <v>4758.2269999999999</v>
      </c>
      <c r="G510" s="273">
        <v>4234.3370000000004</v>
      </c>
      <c r="H510" s="274">
        <v>5150</v>
      </c>
      <c r="I510" s="274" t="s">
        <v>5824</v>
      </c>
    </row>
    <row r="511" spans="1:9">
      <c r="A511" s="101" t="s">
        <v>4203</v>
      </c>
      <c r="H511" s="274">
        <v>5156</v>
      </c>
      <c r="I511" s="274" t="s">
        <v>5825</v>
      </c>
    </row>
    <row r="512" spans="1:9">
      <c r="A512" s="101" t="s">
        <v>4204</v>
      </c>
      <c r="B512" s="273">
        <v>553.44000000000005</v>
      </c>
      <c r="C512" s="273">
        <v>1083.884</v>
      </c>
      <c r="D512" s="273">
        <v>4467.05</v>
      </c>
      <c r="E512" s="273">
        <v>3569.9209999999998</v>
      </c>
      <c r="F512" s="460">
        <v>4467.05</v>
      </c>
      <c r="G512" s="273">
        <v>3569.9209999999998</v>
      </c>
      <c r="H512" s="274">
        <v>5151</v>
      </c>
      <c r="I512" s="274" t="s">
        <v>5826</v>
      </c>
    </row>
    <row r="513" spans="1:9">
      <c r="A513" s="101" t="s">
        <v>4205</v>
      </c>
      <c r="H513" s="274">
        <v>5152</v>
      </c>
      <c r="I513" s="274" t="s">
        <v>5827</v>
      </c>
    </row>
    <row r="514" spans="1:9">
      <c r="A514" s="101" t="s">
        <v>4206</v>
      </c>
      <c r="H514" s="274">
        <v>5154</v>
      </c>
      <c r="I514" s="274" t="s">
        <v>5828</v>
      </c>
    </row>
    <row r="515" spans="1:9">
      <c r="A515" s="101" t="s">
        <v>4207</v>
      </c>
      <c r="H515" s="274">
        <v>5155</v>
      </c>
      <c r="I515" s="274" t="s">
        <v>5829</v>
      </c>
    </row>
    <row r="516" spans="1:9">
      <c r="A516" s="101" t="s">
        <v>4208</v>
      </c>
      <c r="B516" s="273">
        <v>266.52300000000002</v>
      </c>
      <c r="C516" s="273">
        <v>54.91</v>
      </c>
      <c r="D516" s="273">
        <v>291.17700000000002</v>
      </c>
      <c r="E516" s="273">
        <v>664.41600000000005</v>
      </c>
      <c r="F516" s="460">
        <v>291.17700000000002</v>
      </c>
      <c r="G516" s="273">
        <v>664.41600000000005</v>
      </c>
      <c r="H516" s="274">
        <v>5153</v>
      </c>
      <c r="I516" s="274" t="s">
        <v>5830</v>
      </c>
    </row>
    <row r="517" spans="1:9">
      <c r="A517" s="101" t="s">
        <v>4209</v>
      </c>
      <c r="B517" s="273">
        <v>168.464</v>
      </c>
      <c r="C517" s="273">
        <v>66.076999999999998</v>
      </c>
      <c r="D517" s="273">
        <v>1001.8339999999999</v>
      </c>
      <c r="E517" s="273">
        <v>4992.0360000000001</v>
      </c>
      <c r="F517" s="460">
        <v>1001.8339999999999</v>
      </c>
      <c r="G517" s="273">
        <v>4992.0360000000001</v>
      </c>
      <c r="H517" s="274">
        <v>5160</v>
      </c>
      <c r="I517" s="274" t="s">
        <v>5831</v>
      </c>
    </row>
    <row r="518" spans="1:9">
      <c r="A518" s="101" t="s">
        <v>4210</v>
      </c>
      <c r="H518" s="274">
        <v>5161</v>
      </c>
      <c r="I518" s="274" t="s">
        <v>5832</v>
      </c>
    </row>
    <row r="519" spans="1:9">
      <c r="A519" s="101" t="s">
        <v>4211</v>
      </c>
      <c r="B519" s="273">
        <v>122.762</v>
      </c>
      <c r="D519" s="273">
        <v>904.09799999999996</v>
      </c>
      <c r="F519" s="460">
        <v>904.09799999999996</v>
      </c>
      <c r="H519" s="274">
        <v>5166</v>
      </c>
      <c r="I519" s="274" t="s">
        <v>5833</v>
      </c>
    </row>
    <row r="520" spans="1:9">
      <c r="A520" s="101" t="s">
        <v>4212</v>
      </c>
      <c r="H520" s="274">
        <v>5162</v>
      </c>
      <c r="I520" s="274" t="s">
        <v>5834</v>
      </c>
    </row>
    <row r="521" spans="1:9">
      <c r="A521" s="101" t="s">
        <v>4213</v>
      </c>
      <c r="H521" s="274">
        <v>5163</v>
      </c>
      <c r="I521" s="274" t="s">
        <v>5835</v>
      </c>
    </row>
    <row r="522" spans="1:9">
      <c r="A522" s="101" t="s">
        <v>4214</v>
      </c>
      <c r="B522" s="273">
        <v>45.701999999999998</v>
      </c>
      <c r="C522" s="273">
        <v>66.076999999999998</v>
      </c>
      <c r="D522" s="273">
        <v>97.736000000000004</v>
      </c>
      <c r="E522" s="273">
        <v>4992.0360000000001</v>
      </c>
      <c r="F522" s="460">
        <v>97.736000000000004</v>
      </c>
      <c r="G522" s="273">
        <v>4992.0360000000001</v>
      </c>
      <c r="H522" s="274">
        <v>5164</v>
      </c>
      <c r="I522" s="274" t="s">
        <v>5836</v>
      </c>
    </row>
    <row r="523" spans="1:9">
      <c r="A523" s="101" t="s">
        <v>3851</v>
      </c>
      <c r="C523" s="273">
        <v>35</v>
      </c>
      <c r="D523" s="273">
        <v>47.65</v>
      </c>
      <c r="F523" s="460">
        <v>47.65</v>
      </c>
      <c r="H523" s="274">
        <v>5171</v>
      </c>
      <c r="I523" s="274" t="s">
        <v>5472</v>
      </c>
    </row>
    <row r="524" spans="1:9">
      <c r="A524" s="101" t="s">
        <v>4215</v>
      </c>
      <c r="H524" s="274">
        <v>5170</v>
      </c>
      <c r="I524" s="274" t="s">
        <v>5837</v>
      </c>
    </row>
    <row r="525" spans="1:9">
      <c r="A525" s="101" t="s">
        <v>4216</v>
      </c>
      <c r="H525" s="274">
        <v>5175</v>
      </c>
      <c r="I525" s="274" t="s">
        <v>5838</v>
      </c>
    </row>
    <row r="526" spans="1:9">
      <c r="A526" s="101" t="s">
        <v>4217</v>
      </c>
      <c r="C526" s="273">
        <v>35</v>
      </c>
      <c r="D526" s="273">
        <v>47.65</v>
      </c>
      <c r="F526" s="460">
        <v>47.65</v>
      </c>
      <c r="H526" s="274">
        <v>5176</v>
      </c>
      <c r="I526" s="274" t="s">
        <v>5839</v>
      </c>
    </row>
    <row r="527" spans="1:9">
      <c r="A527" s="101" t="s">
        <v>4218</v>
      </c>
      <c r="B527" s="273">
        <v>2450.011</v>
      </c>
      <c r="C527" s="273">
        <v>1821.96</v>
      </c>
      <c r="D527" s="273">
        <v>3152.067</v>
      </c>
      <c r="E527" s="273">
        <v>1262.8689999999999</v>
      </c>
      <c r="F527" s="460">
        <v>3152.067</v>
      </c>
      <c r="G527" s="273">
        <v>1262.8689999999999</v>
      </c>
      <c r="H527" s="274">
        <v>5180</v>
      </c>
      <c r="I527" s="274" t="s">
        <v>5840</v>
      </c>
    </row>
    <row r="528" spans="1:9">
      <c r="A528" s="101" t="s">
        <v>4219</v>
      </c>
      <c r="H528" s="274">
        <v>5185</v>
      </c>
      <c r="I528" s="274" t="s">
        <v>5841</v>
      </c>
    </row>
    <row r="529" spans="1:9">
      <c r="A529" s="101" t="s">
        <v>4220</v>
      </c>
      <c r="B529" s="273">
        <v>855.38</v>
      </c>
      <c r="C529" s="273">
        <v>2065.8090000000002</v>
      </c>
      <c r="D529" s="273">
        <v>2200.2689999999998</v>
      </c>
      <c r="E529" s="273">
        <v>1437.2840000000001</v>
      </c>
      <c r="F529" s="460">
        <v>2200.2689999999998</v>
      </c>
      <c r="G529" s="273">
        <v>1437.2840000000001</v>
      </c>
      <c r="H529" s="274">
        <v>5190</v>
      </c>
      <c r="I529" s="274" t="s">
        <v>5842</v>
      </c>
    </row>
    <row r="530" spans="1:9">
      <c r="A530" s="101" t="s">
        <v>4221</v>
      </c>
      <c r="H530" s="274">
        <v>5531</v>
      </c>
      <c r="I530" s="274" t="s">
        <v>5843</v>
      </c>
    </row>
    <row r="531" spans="1:9">
      <c r="A531" s="101" t="s">
        <v>4222</v>
      </c>
      <c r="H531" s="274">
        <v>5532</v>
      </c>
      <c r="I531" s="274" t="s">
        <v>5844</v>
      </c>
    </row>
    <row r="532" spans="1:9">
      <c r="A532" s="101" t="s">
        <v>4223</v>
      </c>
      <c r="H532" s="274">
        <v>5533</v>
      </c>
      <c r="I532" s="274" t="s">
        <v>5845</v>
      </c>
    </row>
    <row r="533" spans="1:9">
      <c r="A533" s="101" t="s">
        <v>4224</v>
      </c>
      <c r="H533" s="274">
        <v>5534</v>
      </c>
      <c r="I533" s="274" t="s">
        <v>5846</v>
      </c>
    </row>
    <row r="534" spans="1:9">
      <c r="A534" s="101" t="s">
        <v>4225</v>
      </c>
      <c r="H534" s="274">
        <v>5535</v>
      </c>
      <c r="I534" s="274" t="s">
        <v>5847</v>
      </c>
    </row>
    <row r="535" spans="1:9">
      <c r="A535" s="101" t="s">
        <v>4226</v>
      </c>
      <c r="H535" s="274">
        <v>5536</v>
      </c>
      <c r="I535" s="274" t="s">
        <v>5848</v>
      </c>
    </row>
    <row r="536" spans="1:9">
      <c r="A536" s="101" t="s">
        <v>4227</v>
      </c>
      <c r="H536" s="274">
        <v>5188</v>
      </c>
      <c r="I536" s="274" t="s">
        <v>5849</v>
      </c>
    </row>
    <row r="537" spans="1:9">
      <c r="A537" s="101" t="s">
        <v>4228</v>
      </c>
      <c r="C537" s="273">
        <v>827.86500000000001</v>
      </c>
      <c r="D537" s="273">
        <v>827.86500000000001</v>
      </c>
      <c r="F537" s="460">
        <v>827.86500000000001</v>
      </c>
      <c r="H537" s="274">
        <v>5191</v>
      </c>
      <c r="I537" s="274" t="s">
        <v>5850</v>
      </c>
    </row>
    <row r="538" spans="1:9">
      <c r="A538" s="101" t="s">
        <v>4229</v>
      </c>
      <c r="H538" s="274">
        <v>5192</v>
      </c>
      <c r="I538" s="274" t="s">
        <v>5851</v>
      </c>
    </row>
    <row r="539" spans="1:9">
      <c r="A539" s="101" t="s">
        <v>4230</v>
      </c>
      <c r="H539" s="274">
        <v>5193</v>
      </c>
      <c r="I539" s="274" t="s">
        <v>5852</v>
      </c>
    </row>
    <row r="540" spans="1:9">
      <c r="A540" s="101" t="s">
        <v>4231</v>
      </c>
      <c r="H540" s="274">
        <v>5189</v>
      </c>
      <c r="I540" s="274" t="s">
        <v>5853</v>
      </c>
    </row>
    <row r="541" spans="1:9">
      <c r="A541" s="101" t="s">
        <v>4232</v>
      </c>
      <c r="H541" s="274">
        <v>5196</v>
      </c>
      <c r="I541" s="274" t="s">
        <v>5854</v>
      </c>
    </row>
    <row r="542" spans="1:9">
      <c r="A542" s="101" t="s">
        <v>4233</v>
      </c>
      <c r="H542" s="274">
        <v>5197</v>
      </c>
      <c r="I542" s="274" t="s">
        <v>5855</v>
      </c>
    </row>
    <row r="543" spans="1:9">
      <c r="A543" s="101" t="s">
        <v>4234</v>
      </c>
      <c r="H543" s="274">
        <v>5198</v>
      </c>
      <c r="I543" s="274" t="s">
        <v>5856</v>
      </c>
    </row>
    <row r="544" spans="1:9">
      <c r="A544" s="101" t="s">
        <v>4235</v>
      </c>
      <c r="H544" s="274">
        <v>5199</v>
      </c>
      <c r="I544" s="274" t="s">
        <v>5857</v>
      </c>
    </row>
    <row r="545" spans="1:9">
      <c r="A545" s="101" t="s">
        <v>4236</v>
      </c>
      <c r="H545" s="274">
        <v>5201</v>
      </c>
      <c r="I545" s="274" t="s">
        <v>5858</v>
      </c>
    </row>
    <row r="546" spans="1:9">
      <c r="A546" s="101" t="s">
        <v>4237</v>
      </c>
      <c r="H546" s="274">
        <v>5537</v>
      </c>
      <c r="I546" s="274" t="s">
        <v>5859</v>
      </c>
    </row>
    <row r="547" spans="1:9">
      <c r="A547" s="101" t="s">
        <v>4238</v>
      </c>
      <c r="B547" s="273">
        <v>855.38</v>
      </c>
      <c r="C547" s="273">
        <v>1237.9449999999999</v>
      </c>
      <c r="D547" s="273">
        <v>1372.405</v>
      </c>
      <c r="E547" s="273">
        <v>1437.2840000000001</v>
      </c>
      <c r="F547" s="460">
        <v>1372.405</v>
      </c>
      <c r="G547" s="273">
        <v>1437.2840000000001</v>
      </c>
      <c r="H547" s="274">
        <v>5195</v>
      </c>
      <c r="I547" s="274" t="s">
        <v>5860</v>
      </c>
    </row>
    <row r="548" spans="1:9">
      <c r="A548" s="101" t="s">
        <v>4239</v>
      </c>
      <c r="H548" s="274">
        <v>5214</v>
      </c>
      <c r="I548" s="274" t="s">
        <v>5861</v>
      </c>
    </row>
    <row r="549" spans="1:9">
      <c r="A549" s="101" t="s">
        <v>4240</v>
      </c>
      <c r="H549" s="274">
        <v>5194</v>
      </c>
      <c r="I549" s="274" t="s">
        <v>5862</v>
      </c>
    </row>
    <row r="550" spans="1:9">
      <c r="A550" s="101" t="s">
        <v>4241</v>
      </c>
      <c r="B550" s="273">
        <v>7.1070000000000002</v>
      </c>
      <c r="H550" s="274">
        <v>5210</v>
      </c>
      <c r="I550" s="274" t="s">
        <v>5863</v>
      </c>
    </row>
    <row r="551" spans="1:9">
      <c r="A551" s="101" t="s">
        <v>4242</v>
      </c>
      <c r="C551" s="273">
        <v>610.89700000000005</v>
      </c>
      <c r="D551" s="273">
        <v>649.01499999999999</v>
      </c>
      <c r="F551" s="460">
        <v>649.01499999999999</v>
      </c>
      <c r="H551" s="274">
        <v>5211</v>
      </c>
      <c r="I551" s="274" t="s">
        <v>5864</v>
      </c>
    </row>
    <row r="552" spans="1:9">
      <c r="A552" s="101" t="s">
        <v>4243</v>
      </c>
      <c r="H552" s="274">
        <v>5215</v>
      </c>
      <c r="I552" s="274" t="s">
        <v>5865</v>
      </c>
    </row>
    <row r="553" spans="1:9">
      <c r="A553" s="101" t="s">
        <v>4244</v>
      </c>
      <c r="H553" s="274">
        <v>5217</v>
      </c>
      <c r="I553" s="274" t="s">
        <v>5866</v>
      </c>
    </row>
    <row r="554" spans="1:9">
      <c r="A554" s="101" t="s">
        <v>4245</v>
      </c>
      <c r="H554" s="274">
        <v>5216</v>
      </c>
      <c r="I554" s="274" t="s">
        <v>5867</v>
      </c>
    </row>
    <row r="555" spans="1:9">
      <c r="A555" s="101" t="s">
        <v>4246</v>
      </c>
      <c r="H555" s="274">
        <v>5221</v>
      </c>
      <c r="I555" s="274" t="s">
        <v>5868</v>
      </c>
    </row>
    <row r="556" spans="1:9">
      <c r="A556" s="101" t="s">
        <v>4247</v>
      </c>
      <c r="H556" s="274">
        <v>5222</v>
      </c>
      <c r="I556" s="274" t="s">
        <v>5869</v>
      </c>
    </row>
    <row r="557" spans="1:9">
      <c r="A557" s="101" t="s">
        <v>4248</v>
      </c>
      <c r="H557" s="274">
        <v>5218</v>
      </c>
      <c r="I557" s="274" t="s">
        <v>5870</v>
      </c>
    </row>
    <row r="558" spans="1:9">
      <c r="A558" s="101" t="s">
        <v>4249</v>
      </c>
      <c r="C558" s="273">
        <v>610.89700000000005</v>
      </c>
      <c r="D558" s="273">
        <v>649.01499999999999</v>
      </c>
      <c r="F558" s="460">
        <v>649.01499999999999</v>
      </c>
      <c r="H558" s="274">
        <v>5219</v>
      </c>
      <c r="I558" s="274" t="s">
        <v>5871</v>
      </c>
    </row>
    <row r="559" spans="1:9">
      <c r="A559" s="101" t="s">
        <v>4250</v>
      </c>
      <c r="H559" s="274">
        <v>5212</v>
      </c>
      <c r="I559" s="274" t="s">
        <v>5872</v>
      </c>
    </row>
    <row r="560" spans="1:9">
      <c r="A560" s="101" t="s">
        <v>4251</v>
      </c>
      <c r="H560" s="274">
        <v>5213</v>
      </c>
      <c r="I560" s="274" t="s">
        <v>5873</v>
      </c>
    </row>
    <row r="561" spans="1:9">
      <c r="A561" s="101" t="s">
        <v>3860</v>
      </c>
      <c r="H561" s="274">
        <v>5300</v>
      </c>
      <c r="I561" s="274" t="s">
        <v>5481</v>
      </c>
    </row>
    <row r="562" spans="1:9">
      <c r="A562" s="101" t="s">
        <v>3861</v>
      </c>
      <c r="H562" s="274">
        <v>5310</v>
      </c>
      <c r="I562" s="274" t="s">
        <v>5482</v>
      </c>
    </row>
    <row r="563" spans="1:9">
      <c r="A563" s="101" t="s">
        <v>3862</v>
      </c>
      <c r="H563" s="274">
        <v>5311</v>
      </c>
      <c r="I563" s="274" t="s">
        <v>5483</v>
      </c>
    </row>
    <row r="564" spans="1:9">
      <c r="A564" s="101" t="s">
        <v>3863</v>
      </c>
      <c r="H564" s="274">
        <v>5312</v>
      </c>
      <c r="I564" s="274" t="s">
        <v>5484</v>
      </c>
    </row>
    <row r="565" spans="1:9">
      <c r="A565" s="101" t="s">
        <v>3864</v>
      </c>
      <c r="H565" s="274">
        <v>5313</v>
      </c>
      <c r="I565" s="274" t="s">
        <v>5485</v>
      </c>
    </row>
    <row r="566" spans="1:9">
      <c r="A566" s="101" t="s">
        <v>3865</v>
      </c>
      <c r="H566" s="274">
        <v>5319</v>
      </c>
      <c r="I566" s="274" t="s">
        <v>5486</v>
      </c>
    </row>
    <row r="567" spans="1:9">
      <c r="A567" s="101" t="s">
        <v>3866</v>
      </c>
      <c r="H567" s="274">
        <v>5320</v>
      </c>
      <c r="I567" s="274" t="s">
        <v>5487</v>
      </c>
    </row>
    <row r="568" spans="1:9">
      <c r="A568" s="101" t="s">
        <v>3867</v>
      </c>
      <c r="H568" s="274">
        <v>5321</v>
      </c>
      <c r="I568" s="274" t="s">
        <v>5488</v>
      </c>
    </row>
    <row r="569" spans="1:9">
      <c r="A569" s="101" t="s">
        <v>3868</v>
      </c>
      <c r="H569" s="274">
        <v>5322</v>
      </c>
      <c r="I569" s="274" t="s">
        <v>5489</v>
      </c>
    </row>
    <row r="570" spans="1:9">
      <c r="A570" s="101" t="s">
        <v>3869</v>
      </c>
      <c r="H570" s="274">
        <v>5323</v>
      </c>
      <c r="I570" s="274" t="s">
        <v>5490</v>
      </c>
    </row>
    <row r="571" spans="1:9">
      <c r="A571" s="101" t="s">
        <v>3870</v>
      </c>
      <c r="H571" s="274">
        <v>5324</v>
      </c>
      <c r="I571" s="274" t="s">
        <v>5491</v>
      </c>
    </row>
    <row r="572" spans="1:9">
      <c r="A572" s="101" t="s">
        <v>3871</v>
      </c>
      <c r="H572" s="274">
        <v>5329</v>
      </c>
      <c r="I572" s="274" t="s">
        <v>5492</v>
      </c>
    </row>
    <row r="573" spans="1:9">
      <c r="A573" s="101" t="s">
        <v>3872</v>
      </c>
      <c r="H573" s="274">
        <v>5330</v>
      </c>
      <c r="I573" s="274" t="s">
        <v>5493</v>
      </c>
    </row>
    <row r="574" spans="1:9">
      <c r="A574" s="101" t="s">
        <v>4252</v>
      </c>
      <c r="H574" s="274">
        <v>5331</v>
      </c>
      <c r="I574" s="274" t="s">
        <v>5874</v>
      </c>
    </row>
    <row r="575" spans="1:9">
      <c r="A575" s="101" t="s">
        <v>4253</v>
      </c>
      <c r="H575" s="274">
        <v>5332</v>
      </c>
      <c r="I575" s="274" t="s">
        <v>5875</v>
      </c>
    </row>
    <row r="576" spans="1:9">
      <c r="A576" s="101" t="s">
        <v>4254</v>
      </c>
      <c r="H576" s="274">
        <v>5333</v>
      </c>
      <c r="I576" s="274" t="s">
        <v>5876</v>
      </c>
    </row>
    <row r="577" spans="1:9">
      <c r="A577" s="101" t="s">
        <v>4255</v>
      </c>
      <c r="H577" s="274">
        <v>5334</v>
      </c>
      <c r="I577" s="274" t="s">
        <v>5877</v>
      </c>
    </row>
    <row r="578" spans="1:9">
      <c r="A578" s="101" t="s">
        <v>4256</v>
      </c>
      <c r="H578" s="274">
        <v>5335</v>
      </c>
      <c r="I578" s="274" t="s">
        <v>5878</v>
      </c>
    </row>
    <row r="579" spans="1:9">
      <c r="A579" s="101" t="s">
        <v>4257</v>
      </c>
      <c r="H579" s="274">
        <v>5339</v>
      </c>
      <c r="I579" s="274" t="s">
        <v>5879</v>
      </c>
    </row>
    <row r="580" spans="1:9">
      <c r="A580" s="101" t="s">
        <v>3879</v>
      </c>
      <c r="H580" s="274">
        <v>5340</v>
      </c>
      <c r="I580" s="274" t="s">
        <v>5500</v>
      </c>
    </row>
    <row r="581" spans="1:9">
      <c r="A581" s="101" t="s">
        <v>3880</v>
      </c>
      <c r="H581" s="274">
        <v>5341</v>
      </c>
      <c r="I581" s="274" t="s">
        <v>5501</v>
      </c>
    </row>
    <row r="582" spans="1:9">
      <c r="A582" s="101" t="s">
        <v>3881</v>
      </c>
      <c r="H582" s="274">
        <v>5342</v>
      </c>
      <c r="I582" s="274" t="s">
        <v>5502</v>
      </c>
    </row>
    <row r="583" spans="1:9">
      <c r="A583" s="101" t="s">
        <v>3882</v>
      </c>
      <c r="H583" s="274">
        <v>5349</v>
      </c>
      <c r="I583" s="274" t="s">
        <v>5503</v>
      </c>
    </row>
    <row r="584" spans="1:9">
      <c r="A584" s="101" t="s">
        <v>3883</v>
      </c>
      <c r="H584" s="274">
        <v>5390</v>
      </c>
      <c r="I584" s="274" t="s">
        <v>5504</v>
      </c>
    </row>
    <row r="585" spans="1:9">
      <c r="A585" s="101" t="s">
        <v>4258</v>
      </c>
      <c r="B585" s="273">
        <v>1309.8140000000001</v>
      </c>
      <c r="C585" s="273">
        <v>1669.182</v>
      </c>
      <c r="D585" s="273">
        <v>502.108</v>
      </c>
      <c r="E585" s="273">
        <v>2474.3150000000001</v>
      </c>
      <c r="F585" s="460">
        <v>502.108</v>
      </c>
      <c r="G585" s="273">
        <v>2474.3150000000001</v>
      </c>
      <c r="H585" s="274">
        <v>5220</v>
      </c>
      <c r="I585" s="274" t="s">
        <v>5880</v>
      </c>
    </row>
    <row r="586" spans="1:9">
      <c r="A586" s="101" t="s">
        <v>4259</v>
      </c>
      <c r="B586" s="273">
        <v>5132.3419999999996</v>
      </c>
      <c r="C586" s="273">
        <v>8694.5879999999997</v>
      </c>
      <c r="D586" s="273">
        <v>6495.6440000000002</v>
      </c>
      <c r="E586" s="273">
        <v>76871.375</v>
      </c>
      <c r="F586" s="460">
        <v>6495.6440000000002</v>
      </c>
      <c r="G586" s="273">
        <v>76871.375</v>
      </c>
      <c r="H586" s="274">
        <v>7000</v>
      </c>
      <c r="I586" s="274" t="s">
        <v>5881</v>
      </c>
    </row>
    <row r="587" spans="1:9">
      <c r="A587" s="101" t="s">
        <v>4260</v>
      </c>
      <c r="H587" s="274">
        <v>6050</v>
      </c>
      <c r="I587" s="274" t="s">
        <v>5882</v>
      </c>
    </row>
    <row r="588" spans="1:9">
      <c r="A588" s="101" t="s">
        <v>4261</v>
      </c>
      <c r="H588" s="274">
        <v>6051</v>
      </c>
      <c r="I588" s="274" t="s">
        <v>5883</v>
      </c>
    </row>
    <row r="589" spans="1:9">
      <c r="A589" s="101" t="s">
        <v>4262</v>
      </c>
      <c r="H589" s="274">
        <v>6052</v>
      </c>
      <c r="I589" s="274" t="s">
        <v>5884</v>
      </c>
    </row>
    <row r="590" spans="1:9">
      <c r="A590" s="101" t="s">
        <v>4263</v>
      </c>
      <c r="H590" s="274">
        <v>6106</v>
      </c>
      <c r="I590" s="274" t="s">
        <v>5885</v>
      </c>
    </row>
    <row r="591" spans="1:9">
      <c r="A591" s="101" t="s">
        <v>4264</v>
      </c>
      <c r="H591" s="274">
        <v>6108</v>
      </c>
      <c r="I591" s="274" t="s">
        <v>5886</v>
      </c>
    </row>
    <row r="592" spans="1:9">
      <c r="A592" s="101" t="s">
        <v>4265</v>
      </c>
      <c r="H592" s="274">
        <v>6109</v>
      </c>
      <c r="I592" s="274" t="s">
        <v>5887</v>
      </c>
    </row>
    <row r="593" spans="1:9">
      <c r="A593" s="101" t="s">
        <v>4266</v>
      </c>
      <c r="H593" s="274">
        <v>6107</v>
      </c>
      <c r="I593" s="274" t="s">
        <v>5888</v>
      </c>
    </row>
    <row r="594" spans="1:9">
      <c r="A594" s="101" t="s">
        <v>4267</v>
      </c>
      <c r="H594" s="274">
        <v>6100</v>
      </c>
      <c r="I594" s="274" t="s">
        <v>5889</v>
      </c>
    </row>
    <row r="595" spans="1:9">
      <c r="A595" s="101" t="s">
        <v>4268</v>
      </c>
      <c r="H595" s="274">
        <v>6118</v>
      </c>
      <c r="I595" s="274" t="s">
        <v>5890</v>
      </c>
    </row>
    <row r="596" spans="1:9">
      <c r="A596" s="101" t="s">
        <v>4269</v>
      </c>
      <c r="H596" s="274">
        <v>6119</v>
      </c>
      <c r="I596" s="274" t="s">
        <v>5891</v>
      </c>
    </row>
    <row r="597" spans="1:9">
      <c r="A597" s="101" t="s">
        <v>4270</v>
      </c>
      <c r="H597" s="274">
        <v>6117</v>
      </c>
      <c r="I597" s="274" t="s">
        <v>5892</v>
      </c>
    </row>
    <row r="598" spans="1:9">
      <c r="A598" s="101" t="s">
        <v>4271</v>
      </c>
      <c r="H598" s="274">
        <v>6101</v>
      </c>
      <c r="I598" s="274" t="s">
        <v>5893</v>
      </c>
    </row>
    <row r="599" spans="1:9">
      <c r="A599" s="101" t="s">
        <v>4231</v>
      </c>
      <c r="H599" s="274">
        <v>6102</v>
      </c>
      <c r="I599" s="274" t="s">
        <v>5853</v>
      </c>
    </row>
    <row r="600" spans="1:9">
      <c r="A600" s="101" t="s">
        <v>4272</v>
      </c>
      <c r="H600" s="274">
        <v>6126</v>
      </c>
      <c r="I600" s="274" t="s">
        <v>5894</v>
      </c>
    </row>
    <row r="601" spans="1:9">
      <c r="A601" s="101" t="s">
        <v>4273</v>
      </c>
      <c r="H601" s="274">
        <v>6128</v>
      </c>
      <c r="I601" s="274" t="s">
        <v>5895</v>
      </c>
    </row>
    <row r="602" spans="1:9">
      <c r="A602" s="101" t="s">
        <v>4274</v>
      </c>
      <c r="H602" s="274">
        <v>6129</v>
      </c>
      <c r="I602" s="274" t="s">
        <v>5896</v>
      </c>
    </row>
    <row r="603" spans="1:9">
      <c r="A603" s="101" t="s">
        <v>4275</v>
      </c>
      <c r="H603" s="274">
        <v>6127</v>
      </c>
      <c r="I603" s="274" t="s">
        <v>5897</v>
      </c>
    </row>
    <row r="604" spans="1:9">
      <c r="A604" s="101" t="s">
        <v>4276</v>
      </c>
      <c r="H604" s="274">
        <v>6103</v>
      </c>
      <c r="I604" s="274" t="s">
        <v>5898</v>
      </c>
    </row>
    <row r="605" spans="1:9">
      <c r="A605" s="101" t="s">
        <v>4232</v>
      </c>
      <c r="H605" s="274">
        <v>6104</v>
      </c>
      <c r="I605" s="274" t="s">
        <v>5854</v>
      </c>
    </row>
    <row r="606" spans="1:9">
      <c r="A606" s="101" t="s">
        <v>4277</v>
      </c>
      <c r="H606" s="274">
        <v>6136</v>
      </c>
      <c r="I606" s="274" t="s">
        <v>5899</v>
      </c>
    </row>
    <row r="607" spans="1:9">
      <c r="A607" s="101" t="s">
        <v>4278</v>
      </c>
      <c r="H607" s="274">
        <v>6138</v>
      </c>
      <c r="I607" s="274" t="s">
        <v>5900</v>
      </c>
    </row>
    <row r="608" spans="1:9">
      <c r="A608" s="101" t="s">
        <v>4279</v>
      </c>
      <c r="H608" s="274">
        <v>6139</v>
      </c>
      <c r="I608" s="274" t="s">
        <v>5901</v>
      </c>
    </row>
    <row r="609" spans="1:9">
      <c r="A609" s="101" t="s">
        <v>4280</v>
      </c>
      <c r="H609" s="274">
        <v>6137</v>
      </c>
      <c r="I609" s="274" t="s">
        <v>5902</v>
      </c>
    </row>
    <row r="610" spans="1:9">
      <c r="A610" s="101" t="s">
        <v>4281</v>
      </c>
      <c r="H610" s="274">
        <v>6105</v>
      </c>
      <c r="I610" s="274" t="s">
        <v>5903</v>
      </c>
    </row>
    <row r="611" spans="1:9">
      <c r="A611" s="101" t="s">
        <v>4282</v>
      </c>
      <c r="H611" s="274">
        <v>6146</v>
      </c>
      <c r="I611" s="274" t="s">
        <v>5904</v>
      </c>
    </row>
    <row r="612" spans="1:9">
      <c r="A612" s="101" t="s">
        <v>4283</v>
      </c>
      <c r="H612" s="274">
        <v>6148</v>
      </c>
      <c r="I612" s="274" t="s">
        <v>5905</v>
      </c>
    </row>
    <row r="613" spans="1:9">
      <c r="A613" s="101" t="s">
        <v>4284</v>
      </c>
      <c r="H613" s="274">
        <v>6147</v>
      </c>
      <c r="I613" s="274" t="s">
        <v>5906</v>
      </c>
    </row>
    <row r="614" spans="1:9">
      <c r="A614" s="101" t="s">
        <v>4285</v>
      </c>
      <c r="H614" s="274">
        <v>6149</v>
      </c>
      <c r="I614" s="274" t="s">
        <v>5907</v>
      </c>
    </row>
    <row r="615" spans="1:9">
      <c r="A615" s="101" t="s">
        <v>4286</v>
      </c>
      <c r="C615" s="273">
        <v>4739.951</v>
      </c>
      <c r="D615" s="273">
        <v>4041.422</v>
      </c>
      <c r="F615" s="460">
        <v>4041.422</v>
      </c>
      <c r="H615" s="274">
        <v>6200</v>
      </c>
      <c r="I615" s="274" t="s">
        <v>5908</v>
      </c>
    </row>
    <row r="616" spans="1:9">
      <c r="A616" s="101" t="s">
        <v>4287</v>
      </c>
      <c r="H616" s="274">
        <v>6258</v>
      </c>
      <c r="I616" s="274" t="s">
        <v>5909</v>
      </c>
    </row>
    <row r="617" spans="1:9">
      <c r="A617" s="101" t="s">
        <v>4288</v>
      </c>
      <c r="H617" s="274">
        <v>6259</v>
      </c>
      <c r="I617" s="274" t="s">
        <v>5910</v>
      </c>
    </row>
    <row r="618" spans="1:9">
      <c r="A618" s="101" t="s">
        <v>4289</v>
      </c>
      <c r="C618" s="273">
        <v>4739.951</v>
      </c>
      <c r="D618" s="273">
        <v>4041.422</v>
      </c>
      <c r="F618" s="460">
        <v>4041.422</v>
      </c>
      <c r="H618" s="274">
        <v>6210</v>
      </c>
      <c r="I618" s="274" t="s">
        <v>5911</v>
      </c>
    </row>
    <row r="619" spans="1:9">
      <c r="A619" s="101" t="s">
        <v>4290</v>
      </c>
      <c r="H619" s="274">
        <v>6220</v>
      </c>
      <c r="I619" s="274" t="s">
        <v>5912</v>
      </c>
    </row>
    <row r="620" spans="1:9">
      <c r="A620" s="101" t="s">
        <v>4291</v>
      </c>
      <c r="H620" s="274">
        <v>6230</v>
      </c>
      <c r="I620" s="274" t="s">
        <v>5913</v>
      </c>
    </row>
    <row r="621" spans="1:9">
      <c r="A621" s="101" t="s">
        <v>4292</v>
      </c>
      <c r="H621" s="274">
        <v>6240</v>
      </c>
      <c r="I621" s="274" t="s">
        <v>5914</v>
      </c>
    </row>
    <row r="622" spans="1:9">
      <c r="A622" s="101" t="s">
        <v>4293</v>
      </c>
      <c r="H622" s="274">
        <v>6250</v>
      </c>
      <c r="I622" s="274" t="s">
        <v>5915</v>
      </c>
    </row>
    <row r="623" spans="1:9">
      <c r="A623" s="101" t="s">
        <v>4294</v>
      </c>
      <c r="H623" s="274">
        <v>6255</v>
      </c>
      <c r="I623" s="274" t="s">
        <v>5916</v>
      </c>
    </row>
    <row r="624" spans="1:9">
      <c r="A624" s="101" t="s">
        <v>4295</v>
      </c>
      <c r="H624" s="274">
        <v>6910</v>
      </c>
      <c r="I624" s="274" t="s">
        <v>5917</v>
      </c>
    </row>
    <row r="625" spans="1:9">
      <c r="A625" s="101" t="s">
        <v>4296</v>
      </c>
      <c r="B625" s="273">
        <v>2245.41</v>
      </c>
      <c r="C625" s="273">
        <v>2270.3040000000001</v>
      </c>
      <c r="D625" s="273">
        <v>1363.684</v>
      </c>
      <c r="E625" s="273">
        <v>385.98899999999998</v>
      </c>
      <c r="F625" s="460">
        <v>1363.684</v>
      </c>
      <c r="G625" s="273">
        <v>385.98899999999998</v>
      </c>
      <c r="H625" s="274">
        <v>6260</v>
      </c>
      <c r="I625" s="274" t="s">
        <v>5918</v>
      </c>
    </row>
    <row r="626" spans="1:9">
      <c r="A626" s="101" t="s">
        <v>4297</v>
      </c>
      <c r="H626" s="274">
        <v>6270</v>
      </c>
      <c r="I626" s="274" t="s">
        <v>5919</v>
      </c>
    </row>
    <row r="627" spans="1:9">
      <c r="A627" s="101" t="s">
        <v>4298</v>
      </c>
      <c r="H627" s="274">
        <v>6278</v>
      </c>
      <c r="I627" s="274" t="s">
        <v>5920</v>
      </c>
    </row>
    <row r="628" spans="1:9">
      <c r="A628" s="101" t="s">
        <v>4299</v>
      </c>
      <c r="H628" s="274">
        <v>6279</v>
      </c>
      <c r="I628" s="274" t="s">
        <v>5921</v>
      </c>
    </row>
    <row r="629" spans="1:9">
      <c r="A629" s="101" t="s">
        <v>4300</v>
      </c>
      <c r="H629" s="274">
        <v>6280</v>
      </c>
      <c r="I629" s="274" t="s">
        <v>5922</v>
      </c>
    </row>
    <row r="630" spans="1:9">
      <c r="A630" s="101" t="s">
        <v>4301</v>
      </c>
      <c r="H630" s="274">
        <v>6285</v>
      </c>
      <c r="I630" s="274" t="s">
        <v>5923</v>
      </c>
    </row>
    <row r="631" spans="1:9">
      <c r="A631" s="101" t="s">
        <v>4302</v>
      </c>
      <c r="B631" s="273">
        <v>464.18</v>
      </c>
      <c r="C631" s="273">
        <v>221.59800000000001</v>
      </c>
      <c r="D631" s="273">
        <v>134.70400000000001</v>
      </c>
      <c r="E631" s="273">
        <v>57.588999999999999</v>
      </c>
      <c r="F631" s="460">
        <v>134.70400000000001</v>
      </c>
      <c r="G631" s="273">
        <v>57.588999999999999</v>
      </c>
      <c r="H631" s="274">
        <v>6400</v>
      </c>
      <c r="I631" s="274" t="s">
        <v>5924</v>
      </c>
    </row>
    <row r="632" spans="1:9">
      <c r="A632" s="101" t="s">
        <v>4303</v>
      </c>
      <c r="H632" s="274">
        <v>6410</v>
      </c>
      <c r="I632" s="274" t="s">
        <v>5925</v>
      </c>
    </row>
    <row r="633" spans="1:9">
      <c r="A633" s="101" t="s">
        <v>4294</v>
      </c>
      <c r="H633" s="274">
        <v>6401</v>
      </c>
      <c r="I633" s="274" t="s">
        <v>5916</v>
      </c>
    </row>
    <row r="634" spans="1:9">
      <c r="A634" s="101" t="s">
        <v>4304</v>
      </c>
      <c r="H634" s="274">
        <v>7232</v>
      </c>
      <c r="I634" s="274" t="s">
        <v>5926</v>
      </c>
    </row>
    <row r="635" spans="1:9">
      <c r="A635" s="101" t="s">
        <v>4305</v>
      </c>
      <c r="B635" s="273">
        <v>464.18</v>
      </c>
      <c r="C635" s="273">
        <v>221.59800000000001</v>
      </c>
      <c r="D635" s="273">
        <v>134.70400000000001</v>
      </c>
      <c r="E635" s="273">
        <v>57.588999999999999</v>
      </c>
      <c r="F635" s="460">
        <v>134.70400000000001</v>
      </c>
      <c r="G635" s="273">
        <v>57.588999999999999</v>
      </c>
      <c r="H635" s="274">
        <v>6409</v>
      </c>
      <c r="I635" s="274" t="s">
        <v>5927</v>
      </c>
    </row>
    <row r="636" spans="1:9">
      <c r="A636" s="101" t="s">
        <v>4306</v>
      </c>
      <c r="H636" s="274">
        <v>7234</v>
      </c>
      <c r="I636" s="274" t="s">
        <v>5928</v>
      </c>
    </row>
    <row r="637" spans="1:9">
      <c r="A637" s="101" t="s">
        <v>4307</v>
      </c>
      <c r="H637" s="274">
        <v>6500</v>
      </c>
      <c r="I637" s="274" t="s">
        <v>5929</v>
      </c>
    </row>
    <row r="638" spans="1:9">
      <c r="A638" s="101" t="s">
        <v>4308</v>
      </c>
      <c r="H638" s="274">
        <v>6510</v>
      </c>
      <c r="I638" s="274" t="s">
        <v>5930</v>
      </c>
    </row>
    <row r="639" spans="1:9">
      <c r="A639" s="101" t="s">
        <v>4219</v>
      </c>
      <c r="H639" s="274">
        <v>6515</v>
      </c>
      <c r="I639" s="274" t="s">
        <v>5841</v>
      </c>
    </row>
    <row r="640" spans="1:9">
      <c r="A640" s="101" t="s">
        <v>4309</v>
      </c>
      <c r="B640" s="273">
        <v>216.6</v>
      </c>
      <c r="C640" s="273">
        <v>223.46899999999999</v>
      </c>
      <c r="D640" s="273">
        <v>242.94399999999999</v>
      </c>
      <c r="E640" s="273">
        <v>278.69799999999998</v>
      </c>
      <c r="F640" s="460">
        <v>242.94399999999999</v>
      </c>
      <c r="G640" s="273">
        <v>278.69799999999998</v>
      </c>
      <c r="H640" s="274">
        <v>6600</v>
      </c>
      <c r="I640" s="274" t="s">
        <v>5931</v>
      </c>
    </row>
    <row r="641" spans="1:9">
      <c r="A641" s="101" t="s">
        <v>4310</v>
      </c>
      <c r="H641" s="274">
        <v>6610</v>
      </c>
      <c r="I641" s="274" t="s">
        <v>5932</v>
      </c>
    </row>
    <row r="642" spans="1:9">
      <c r="A642" s="101" t="s">
        <v>4311</v>
      </c>
      <c r="H642" s="274">
        <v>6611</v>
      </c>
      <c r="I642" s="274" t="s">
        <v>5933</v>
      </c>
    </row>
    <row r="643" spans="1:9">
      <c r="A643" s="101" t="s">
        <v>4312</v>
      </c>
      <c r="H643" s="274">
        <v>6612</v>
      </c>
      <c r="I643" s="274" t="s">
        <v>5934</v>
      </c>
    </row>
    <row r="644" spans="1:9">
      <c r="A644" s="101" t="s">
        <v>4313</v>
      </c>
      <c r="H644" s="274">
        <v>6618</v>
      </c>
      <c r="I644" s="274" t="s">
        <v>5935</v>
      </c>
    </row>
    <row r="645" spans="1:9">
      <c r="A645" s="101" t="s">
        <v>4314</v>
      </c>
      <c r="H645" s="274">
        <v>6619</v>
      </c>
      <c r="I645" s="274" t="s">
        <v>5936</v>
      </c>
    </row>
    <row r="646" spans="1:9">
      <c r="A646" s="101" t="s">
        <v>4315</v>
      </c>
      <c r="H646" s="274">
        <v>6620</v>
      </c>
      <c r="I646" s="274" t="s">
        <v>5937</v>
      </c>
    </row>
    <row r="647" spans="1:9">
      <c r="A647" s="101" t="s">
        <v>4316</v>
      </c>
      <c r="H647" s="274">
        <v>6630</v>
      </c>
      <c r="I647" s="274" t="s">
        <v>5938</v>
      </c>
    </row>
    <row r="648" spans="1:9">
      <c r="A648" s="101" t="s">
        <v>4243</v>
      </c>
      <c r="H648" s="274">
        <v>6650</v>
      </c>
      <c r="I648" s="274" t="s">
        <v>5865</v>
      </c>
    </row>
    <row r="649" spans="1:9">
      <c r="A649" s="101" t="s">
        <v>4245</v>
      </c>
      <c r="H649" s="274">
        <v>6660</v>
      </c>
      <c r="I649" s="274" t="s">
        <v>5867</v>
      </c>
    </row>
    <row r="650" spans="1:9">
      <c r="A650" s="101" t="s">
        <v>4244</v>
      </c>
      <c r="H650" s="274">
        <v>6641</v>
      </c>
      <c r="I650" s="274" t="s">
        <v>5866</v>
      </c>
    </row>
    <row r="651" spans="1:9">
      <c r="A651" s="101" t="s">
        <v>4246</v>
      </c>
      <c r="B651" s="273">
        <v>207.13200000000001</v>
      </c>
      <c r="C651" s="273">
        <v>210.34200000000001</v>
      </c>
      <c r="D651" s="273">
        <v>224.47399999999999</v>
      </c>
      <c r="E651" s="273">
        <v>238.81299999999999</v>
      </c>
      <c r="F651" s="460">
        <v>224.47399999999999</v>
      </c>
      <c r="G651" s="273">
        <v>238.81299999999999</v>
      </c>
      <c r="H651" s="274">
        <v>6645</v>
      </c>
      <c r="I651" s="274" t="s">
        <v>5868</v>
      </c>
    </row>
    <row r="652" spans="1:9">
      <c r="A652" s="101" t="s">
        <v>4247</v>
      </c>
      <c r="H652" s="274">
        <v>6646</v>
      </c>
      <c r="I652" s="274" t="s">
        <v>5869</v>
      </c>
    </row>
    <row r="653" spans="1:9">
      <c r="A653" s="101" t="s">
        <v>4248</v>
      </c>
      <c r="H653" s="274">
        <v>6647</v>
      </c>
      <c r="I653" s="274" t="s">
        <v>5870</v>
      </c>
    </row>
    <row r="654" spans="1:9">
      <c r="A654" s="101" t="s">
        <v>4317</v>
      </c>
      <c r="B654" s="273">
        <v>9.468</v>
      </c>
      <c r="C654" s="273">
        <v>13.127000000000001</v>
      </c>
      <c r="D654" s="273">
        <v>18.47</v>
      </c>
      <c r="E654" s="273">
        <v>39.884999999999998</v>
      </c>
      <c r="F654" s="460">
        <v>18.47</v>
      </c>
      <c r="G654" s="273">
        <v>39.884999999999998</v>
      </c>
      <c r="H654" s="274">
        <v>6640</v>
      </c>
      <c r="I654" s="274" t="s">
        <v>5939</v>
      </c>
    </row>
    <row r="655" spans="1:9">
      <c r="A655" s="101" t="s">
        <v>3851</v>
      </c>
      <c r="H655" s="274">
        <v>6805</v>
      </c>
      <c r="I655" s="274" t="s">
        <v>5472</v>
      </c>
    </row>
    <row r="656" spans="1:9">
      <c r="A656" s="101" t="s">
        <v>4215</v>
      </c>
      <c r="H656" s="274">
        <v>6806</v>
      </c>
      <c r="I656" s="274" t="s">
        <v>5837</v>
      </c>
    </row>
    <row r="657" spans="1:9">
      <c r="A657" s="101" t="s">
        <v>4216</v>
      </c>
      <c r="H657" s="274">
        <v>6800</v>
      </c>
      <c r="I657" s="274" t="s">
        <v>5838</v>
      </c>
    </row>
    <row r="658" spans="1:9">
      <c r="A658" s="101" t="s">
        <v>4318</v>
      </c>
      <c r="H658" s="274">
        <v>6920</v>
      </c>
      <c r="I658" s="274" t="s">
        <v>5940</v>
      </c>
    </row>
    <row r="659" spans="1:9">
      <c r="A659" s="101" t="s">
        <v>4319</v>
      </c>
      <c r="H659" s="274">
        <v>6921</v>
      </c>
      <c r="I659" s="274" t="s">
        <v>5941</v>
      </c>
    </row>
    <row r="660" spans="1:9">
      <c r="A660" s="101" t="s">
        <v>4320</v>
      </c>
      <c r="H660" s="274">
        <v>6930</v>
      </c>
      <c r="I660" s="274" t="s">
        <v>5942</v>
      </c>
    </row>
    <row r="661" spans="1:9">
      <c r="A661" s="101" t="s">
        <v>4321</v>
      </c>
      <c r="H661" s="274">
        <v>6931</v>
      </c>
      <c r="I661" s="274" t="s">
        <v>5943</v>
      </c>
    </row>
    <row r="662" spans="1:9">
      <c r="A662" s="101" t="s">
        <v>4217</v>
      </c>
      <c r="H662" s="274">
        <v>6807</v>
      </c>
      <c r="I662" s="274" t="s">
        <v>5839</v>
      </c>
    </row>
    <row r="663" spans="1:9">
      <c r="A663" s="101" t="s">
        <v>4250</v>
      </c>
      <c r="H663" s="274">
        <v>6900</v>
      </c>
      <c r="I663" s="274" t="s">
        <v>5872</v>
      </c>
    </row>
    <row r="664" spans="1:9">
      <c r="A664" s="101" t="s">
        <v>4322</v>
      </c>
      <c r="H664" s="274">
        <v>6940</v>
      </c>
      <c r="I664" s="274" t="s">
        <v>5944</v>
      </c>
    </row>
    <row r="665" spans="1:9">
      <c r="A665" s="101" t="s">
        <v>4323</v>
      </c>
      <c r="H665" s="274">
        <v>6941</v>
      </c>
      <c r="I665" s="274" t="s">
        <v>5945</v>
      </c>
    </row>
    <row r="666" spans="1:9">
      <c r="A666" s="101" t="s">
        <v>4324</v>
      </c>
      <c r="H666" s="274">
        <v>6950</v>
      </c>
      <c r="I666" s="274" t="s">
        <v>5946</v>
      </c>
    </row>
    <row r="667" spans="1:9">
      <c r="A667" s="101" t="s">
        <v>4325</v>
      </c>
      <c r="H667" s="274">
        <v>6951</v>
      </c>
      <c r="I667" s="274" t="s">
        <v>5947</v>
      </c>
    </row>
    <row r="668" spans="1:9">
      <c r="A668" s="101" t="s">
        <v>4326</v>
      </c>
      <c r="H668" s="274">
        <v>6960</v>
      </c>
      <c r="I668" s="274" t="s">
        <v>5948</v>
      </c>
    </row>
    <row r="669" spans="1:9">
      <c r="A669" s="101" t="s">
        <v>4327</v>
      </c>
      <c r="H669" s="274">
        <v>6961</v>
      </c>
      <c r="I669" s="274" t="s">
        <v>5949</v>
      </c>
    </row>
    <row r="670" spans="1:9">
      <c r="A670" s="101" t="s">
        <v>3860</v>
      </c>
      <c r="H670" s="274">
        <v>6810</v>
      </c>
      <c r="I670" s="274" t="s">
        <v>5481</v>
      </c>
    </row>
    <row r="671" spans="1:9">
      <c r="A671" s="101" t="s">
        <v>3861</v>
      </c>
      <c r="H671" s="274">
        <v>6820</v>
      </c>
      <c r="I671" s="274" t="s">
        <v>5482</v>
      </c>
    </row>
    <row r="672" spans="1:9">
      <c r="A672" s="101" t="s">
        <v>3862</v>
      </c>
      <c r="H672" s="274">
        <v>6821</v>
      </c>
      <c r="I672" s="274" t="s">
        <v>5483</v>
      </c>
    </row>
    <row r="673" spans="1:9">
      <c r="A673" s="101" t="s">
        <v>3863</v>
      </c>
      <c r="H673" s="274">
        <v>6822</v>
      </c>
      <c r="I673" s="274" t="s">
        <v>5484</v>
      </c>
    </row>
    <row r="674" spans="1:9">
      <c r="A674" s="101" t="s">
        <v>3864</v>
      </c>
      <c r="H674" s="274">
        <v>6823</v>
      </c>
      <c r="I674" s="274" t="s">
        <v>5485</v>
      </c>
    </row>
    <row r="675" spans="1:9">
      <c r="A675" s="101" t="s">
        <v>3865</v>
      </c>
      <c r="H675" s="274">
        <v>6829</v>
      </c>
      <c r="I675" s="274" t="s">
        <v>5486</v>
      </c>
    </row>
    <row r="676" spans="1:9">
      <c r="A676" s="101" t="s">
        <v>3866</v>
      </c>
      <c r="H676" s="274">
        <v>6830</v>
      </c>
      <c r="I676" s="274" t="s">
        <v>5487</v>
      </c>
    </row>
    <row r="677" spans="1:9">
      <c r="A677" s="101" t="s">
        <v>3867</v>
      </c>
      <c r="H677" s="274">
        <v>6831</v>
      </c>
      <c r="I677" s="274" t="s">
        <v>5488</v>
      </c>
    </row>
    <row r="678" spans="1:9">
      <c r="A678" s="101" t="s">
        <v>3868</v>
      </c>
      <c r="H678" s="274">
        <v>6832</v>
      </c>
      <c r="I678" s="274" t="s">
        <v>5489</v>
      </c>
    </row>
    <row r="679" spans="1:9">
      <c r="A679" s="101" t="s">
        <v>3869</v>
      </c>
      <c r="H679" s="274">
        <v>6833</v>
      </c>
      <c r="I679" s="274" t="s">
        <v>5490</v>
      </c>
    </row>
    <row r="680" spans="1:9">
      <c r="A680" s="101" t="s">
        <v>3870</v>
      </c>
      <c r="H680" s="274">
        <v>6834</v>
      </c>
      <c r="I680" s="274" t="s">
        <v>5491</v>
      </c>
    </row>
    <row r="681" spans="1:9">
      <c r="A681" s="101" t="s">
        <v>3871</v>
      </c>
      <c r="H681" s="274">
        <v>6839</v>
      </c>
      <c r="I681" s="274" t="s">
        <v>5492</v>
      </c>
    </row>
    <row r="682" spans="1:9">
      <c r="A682" s="101" t="s">
        <v>3872</v>
      </c>
      <c r="H682" s="274">
        <v>6840</v>
      </c>
      <c r="I682" s="274" t="s">
        <v>5493</v>
      </c>
    </row>
    <row r="683" spans="1:9">
      <c r="A683" s="101" t="s">
        <v>4252</v>
      </c>
      <c r="H683" s="274">
        <v>6841</v>
      </c>
      <c r="I683" s="274" t="s">
        <v>5874</v>
      </c>
    </row>
    <row r="684" spans="1:9">
      <c r="A684" s="101" t="s">
        <v>4253</v>
      </c>
      <c r="H684" s="274">
        <v>6842</v>
      </c>
      <c r="I684" s="274" t="s">
        <v>5875</v>
      </c>
    </row>
    <row r="685" spans="1:9">
      <c r="A685" s="101" t="s">
        <v>4254</v>
      </c>
      <c r="H685" s="274">
        <v>6843</v>
      </c>
      <c r="I685" s="274" t="s">
        <v>5876</v>
      </c>
    </row>
    <row r="686" spans="1:9">
      <c r="A686" s="101" t="s">
        <v>4255</v>
      </c>
      <c r="H686" s="274">
        <v>6844</v>
      </c>
      <c r="I686" s="274" t="s">
        <v>5877</v>
      </c>
    </row>
    <row r="687" spans="1:9">
      <c r="A687" s="101" t="s">
        <v>4256</v>
      </c>
      <c r="H687" s="274">
        <v>6845</v>
      </c>
      <c r="I687" s="274" t="s">
        <v>5878</v>
      </c>
    </row>
    <row r="688" spans="1:9">
      <c r="A688" s="101" t="s">
        <v>4257</v>
      </c>
      <c r="H688" s="274">
        <v>6849</v>
      </c>
      <c r="I688" s="274" t="s">
        <v>5879</v>
      </c>
    </row>
    <row r="689" spans="1:9">
      <c r="A689" s="101" t="s">
        <v>3879</v>
      </c>
      <c r="H689" s="274">
        <v>6850</v>
      </c>
      <c r="I689" s="274" t="s">
        <v>5500</v>
      </c>
    </row>
    <row r="690" spans="1:9">
      <c r="A690" s="101" t="s">
        <v>3880</v>
      </c>
      <c r="H690" s="274">
        <v>6851</v>
      </c>
      <c r="I690" s="274" t="s">
        <v>5501</v>
      </c>
    </row>
    <row r="691" spans="1:9">
      <c r="A691" s="101" t="s">
        <v>3881</v>
      </c>
      <c r="H691" s="274">
        <v>6852</v>
      </c>
      <c r="I691" s="274" t="s">
        <v>5502</v>
      </c>
    </row>
    <row r="692" spans="1:9">
      <c r="A692" s="101" t="s">
        <v>3882</v>
      </c>
      <c r="H692" s="274">
        <v>6859</v>
      </c>
      <c r="I692" s="274" t="s">
        <v>5503</v>
      </c>
    </row>
    <row r="693" spans="1:9">
      <c r="A693" s="101" t="s">
        <v>3883</v>
      </c>
      <c r="H693" s="274">
        <v>6890</v>
      </c>
      <c r="I693" s="274" t="s">
        <v>5504</v>
      </c>
    </row>
    <row r="694" spans="1:9">
      <c r="A694" s="101" t="s">
        <v>4328</v>
      </c>
      <c r="B694" s="273">
        <v>2206.152</v>
      </c>
      <c r="C694" s="273">
        <v>1239.2650000000001</v>
      </c>
      <c r="D694" s="273">
        <v>712.89</v>
      </c>
      <c r="E694" s="273">
        <v>76149.097999999998</v>
      </c>
      <c r="F694" s="460">
        <v>712.89</v>
      </c>
      <c r="G694" s="273">
        <v>76149.097999999998</v>
      </c>
      <c r="H694" s="274">
        <v>6700</v>
      </c>
      <c r="I694" s="274" t="s">
        <v>5950</v>
      </c>
    </row>
    <row r="695" spans="1:9">
      <c r="A695" s="101" t="s">
        <v>4329</v>
      </c>
      <c r="H695" s="274">
        <v>7900</v>
      </c>
      <c r="I695" s="274" t="s">
        <v>5951</v>
      </c>
    </row>
    <row r="696" spans="1:9">
      <c r="A696" s="101" t="s">
        <v>4330</v>
      </c>
      <c r="H696" s="274">
        <v>7110</v>
      </c>
      <c r="I696" s="274" t="s">
        <v>5952</v>
      </c>
    </row>
    <row r="697" spans="1:9">
      <c r="A697" s="101" t="s">
        <v>4331</v>
      </c>
      <c r="H697" s="274">
        <v>7120</v>
      </c>
      <c r="I697" s="274" t="s">
        <v>5953</v>
      </c>
    </row>
    <row r="698" spans="1:9">
      <c r="A698" s="101" t="s">
        <v>4332</v>
      </c>
      <c r="H698" s="274">
        <v>7130</v>
      </c>
      <c r="I698" s="274" t="s">
        <v>5954</v>
      </c>
    </row>
    <row r="699" spans="1:9">
      <c r="A699" s="101" t="s">
        <v>2</v>
      </c>
      <c r="B699" s="273">
        <v>17260.429</v>
      </c>
      <c r="C699" s="273">
        <v>25769.244999999999</v>
      </c>
      <c r="D699" s="273">
        <v>30230.15</v>
      </c>
      <c r="E699" s="273">
        <v>95218.396999999997</v>
      </c>
      <c r="F699" s="460">
        <v>30230.15</v>
      </c>
      <c r="G699" s="273">
        <v>95218.396999999997</v>
      </c>
      <c r="H699" s="274">
        <v>8000</v>
      </c>
      <c r="I699" s="274" t="s">
        <v>5955</v>
      </c>
    </row>
    <row r="700" spans="1:9">
      <c r="A700" s="101" t="s">
        <v>4333</v>
      </c>
      <c r="B700" s="273">
        <v>4519.9279999999999</v>
      </c>
      <c r="C700" s="273">
        <v>5540.3360000000002</v>
      </c>
      <c r="D700" s="273">
        <v>5540.3360000000002</v>
      </c>
      <c r="E700" s="273">
        <v>5540.3360000000002</v>
      </c>
      <c r="F700" s="460">
        <v>5540.3360000000002</v>
      </c>
      <c r="G700" s="273">
        <v>5540.3360000000002</v>
      </c>
      <c r="H700" s="274">
        <v>8100</v>
      </c>
      <c r="I700" s="274" t="s">
        <v>5956</v>
      </c>
    </row>
    <row r="701" spans="1:9">
      <c r="A701" s="101" t="s">
        <v>4334</v>
      </c>
      <c r="B701" s="273">
        <v>15000</v>
      </c>
      <c r="C701" s="273">
        <v>15000</v>
      </c>
      <c r="D701" s="273">
        <v>15000</v>
      </c>
      <c r="E701" s="273">
        <v>500000</v>
      </c>
      <c r="F701" s="460">
        <v>15000</v>
      </c>
      <c r="G701" s="273">
        <v>500000</v>
      </c>
      <c r="H701" s="274">
        <v>8101</v>
      </c>
      <c r="I701" s="274" t="s">
        <v>5957</v>
      </c>
    </row>
    <row r="702" spans="1:9">
      <c r="A702" s="101" t="s">
        <v>4335</v>
      </c>
      <c r="B702" s="273">
        <v>0.5</v>
      </c>
      <c r="C702" s="273">
        <v>0.5</v>
      </c>
      <c r="D702" s="273">
        <v>0.5</v>
      </c>
      <c r="E702" s="273">
        <v>0.5</v>
      </c>
      <c r="F702" s="460">
        <v>0.5</v>
      </c>
      <c r="G702" s="273">
        <v>0.5</v>
      </c>
      <c r="H702" s="274">
        <v>8102</v>
      </c>
      <c r="I702" s="274" t="s">
        <v>5958</v>
      </c>
    </row>
    <row r="703" spans="1:9">
      <c r="A703" s="101" t="s">
        <v>4336</v>
      </c>
      <c r="B703" s="273">
        <v>4311.5950000000003</v>
      </c>
      <c r="C703" s="273">
        <v>5540.3360000000002</v>
      </c>
      <c r="D703" s="273">
        <v>5540.3360000000002</v>
      </c>
      <c r="E703" s="273">
        <v>5540.3360000000002</v>
      </c>
      <c r="F703" s="460">
        <v>5540.3360000000002</v>
      </c>
      <c r="G703" s="273">
        <v>5540.3360000000002</v>
      </c>
      <c r="H703" s="274">
        <v>8110</v>
      </c>
      <c r="I703" s="274" t="s">
        <v>5959</v>
      </c>
    </row>
    <row r="704" spans="1:9">
      <c r="A704" s="101" t="s">
        <v>4337</v>
      </c>
      <c r="B704" s="273">
        <v>8623.1890000000003</v>
      </c>
      <c r="C704" s="273">
        <v>11080.671</v>
      </c>
      <c r="D704" s="273">
        <v>11080.671</v>
      </c>
      <c r="E704" s="273">
        <v>11080.671</v>
      </c>
      <c r="F704" s="460">
        <v>11080.671</v>
      </c>
      <c r="G704" s="273">
        <v>11080.671</v>
      </c>
      <c r="H704" s="274">
        <v>8111</v>
      </c>
      <c r="I704" s="274" t="s">
        <v>5960</v>
      </c>
    </row>
    <row r="705" spans="1:9">
      <c r="A705" s="101" t="s">
        <v>4338</v>
      </c>
      <c r="B705" s="273">
        <v>208.333</v>
      </c>
      <c r="H705" s="274">
        <v>8120</v>
      </c>
      <c r="I705" s="274" t="s">
        <v>5961</v>
      </c>
    </row>
    <row r="706" spans="1:9">
      <c r="A706" s="101" t="s">
        <v>4339</v>
      </c>
      <c r="B706" s="273">
        <v>416.666</v>
      </c>
      <c r="H706" s="274">
        <v>8121</v>
      </c>
      <c r="I706" s="274" t="s">
        <v>5962</v>
      </c>
    </row>
    <row r="707" spans="1:9">
      <c r="A707" s="101" t="s">
        <v>4340</v>
      </c>
      <c r="H707" s="274">
        <v>8200</v>
      </c>
      <c r="I707" s="274" t="s">
        <v>5963</v>
      </c>
    </row>
    <row r="708" spans="1:9">
      <c r="A708" s="101" t="s">
        <v>4341</v>
      </c>
      <c r="H708" s="274">
        <v>8210</v>
      </c>
      <c r="I708" s="274" t="s">
        <v>5964</v>
      </c>
    </row>
    <row r="709" spans="1:9">
      <c r="A709" s="101" t="s">
        <v>4342</v>
      </c>
      <c r="H709" s="274">
        <v>8211</v>
      </c>
      <c r="I709" s="274" t="s">
        <v>5965</v>
      </c>
    </row>
    <row r="710" spans="1:9">
      <c r="A710" s="101" t="s">
        <v>4343</v>
      </c>
      <c r="H710" s="274">
        <v>8217</v>
      </c>
      <c r="I710" s="274" t="s">
        <v>5966</v>
      </c>
    </row>
    <row r="711" spans="1:9">
      <c r="A711" s="101" t="s">
        <v>4344</v>
      </c>
      <c r="H711" s="274">
        <v>8212</v>
      </c>
      <c r="I711" s="274" t="s">
        <v>5967</v>
      </c>
    </row>
    <row r="712" spans="1:9">
      <c r="A712" s="101" t="s">
        <v>4345</v>
      </c>
      <c r="H712" s="274">
        <v>8213</v>
      </c>
      <c r="I712" s="274" t="s">
        <v>5968</v>
      </c>
    </row>
    <row r="713" spans="1:9">
      <c r="A713" s="101" t="s">
        <v>4346</v>
      </c>
      <c r="H713" s="274">
        <v>8230</v>
      </c>
      <c r="I713" s="274" t="s">
        <v>5969</v>
      </c>
    </row>
    <row r="714" spans="1:9">
      <c r="A714" s="101" t="s">
        <v>4347</v>
      </c>
      <c r="H714" s="274">
        <v>8231</v>
      </c>
      <c r="I714" s="274" t="s">
        <v>5970</v>
      </c>
    </row>
    <row r="715" spans="1:9">
      <c r="A715" s="101" t="s">
        <v>4348</v>
      </c>
      <c r="H715" s="274">
        <v>8232</v>
      </c>
      <c r="I715" s="274" t="s">
        <v>5971</v>
      </c>
    </row>
    <row r="716" spans="1:9">
      <c r="A716" s="101" t="s">
        <v>4349</v>
      </c>
      <c r="H716" s="274">
        <v>8233</v>
      </c>
      <c r="I716" s="274" t="s">
        <v>5972</v>
      </c>
    </row>
    <row r="717" spans="1:9">
      <c r="A717" s="101" t="s">
        <v>4350</v>
      </c>
      <c r="H717" s="274">
        <v>8234</v>
      </c>
      <c r="I717" s="274" t="s">
        <v>5973</v>
      </c>
    </row>
    <row r="718" spans="1:9">
      <c r="A718" s="101" t="s">
        <v>4351</v>
      </c>
      <c r="H718" s="274">
        <v>8235</v>
      </c>
      <c r="I718" s="274" t="s">
        <v>5974</v>
      </c>
    </row>
    <row r="719" spans="1:9">
      <c r="A719" s="101" t="s">
        <v>4352</v>
      </c>
      <c r="H719" s="274">
        <v>8236</v>
      </c>
      <c r="I719" s="274" t="s">
        <v>5975</v>
      </c>
    </row>
    <row r="720" spans="1:9">
      <c r="A720" s="101" t="s">
        <v>4353</v>
      </c>
      <c r="H720" s="274">
        <v>8238</v>
      </c>
      <c r="I720" s="274" t="s">
        <v>5976</v>
      </c>
    </row>
    <row r="721" spans="1:9">
      <c r="A721" s="101" t="s">
        <v>4354</v>
      </c>
      <c r="H721" s="274">
        <v>8239</v>
      </c>
      <c r="I721" s="274" t="s">
        <v>5977</v>
      </c>
    </row>
    <row r="722" spans="1:9">
      <c r="A722" s="101" t="s">
        <v>4355</v>
      </c>
      <c r="H722" s="274">
        <v>8237</v>
      </c>
      <c r="I722" s="274" t="s">
        <v>5978</v>
      </c>
    </row>
    <row r="723" spans="1:9">
      <c r="A723" s="101" t="s">
        <v>4356</v>
      </c>
      <c r="H723" s="274">
        <v>8220</v>
      </c>
      <c r="I723" s="274" t="s">
        <v>5979</v>
      </c>
    </row>
    <row r="724" spans="1:9">
      <c r="A724" s="101" t="s">
        <v>4357</v>
      </c>
      <c r="H724" s="274">
        <v>8249</v>
      </c>
      <c r="I724" s="274" t="s">
        <v>5980</v>
      </c>
    </row>
    <row r="725" spans="1:9">
      <c r="A725" s="101" t="s">
        <v>4358</v>
      </c>
      <c r="B725" s="273">
        <v>10468.811</v>
      </c>
      <c r="C725" s="273">
        <v>6258.9059999999999</v>
      </c>
      <c r="E725" s="273">
        <v>3797.6149999999998</v>
      </c>
      <c r="G725" s="273">
        <v>3797.6149999999998</v>
      </c>
      <c r="H725" s="274">
        <v>8400</v>
      </c>
      <c r="I725" s="274" t="s">
        <v>5981</v>
      </c>
    </row>
    <row r="726" spans="1:9">
      <c r="A726" s="101" t="s">
        <v>4359</v>
      </c>
      <c r="H726" s="274">
        <v>8410</v>
      </c>
      <c r="I726" s="274" t="s">
        <v>5982</v>
      </c>
    </row>
    <row r="727" spans="1:9">
      <c r="A727" s="101" t="s">
        <v>4360</v>
      </c>
      <c r="H727" s="274">
        <v>8411</v>
      </c>
      <c r="I727" s="274" t="s">
        <v>5983</v>
      </c>
    </row>
    <row r="728" spans="1:9">
      <c r="A728" s="101" t="s">
        <v>4361</v>
      </c>
      <c r="H728" s="274">
        <v>8420</v>
      </c>
      <c r="I728" s="274" t="s">
        <v>5984</v>
      </c>
    </row>
    <row r="729" spans="1:9">
      <c r="A729" s="101" t="s">
        <v>4362</v>
      </c>
      <c r="H729" s="274">
        <v>8430</v>
      </c>
      <c r="I729" s="274" t="s">
        <v>5985</v>
      </c>
    </row>
    <row r="730" spans="1:9">
      <c r="A730" s="101" t="s">
        <v>4363</v>
      </c>
      <c r="H730" s="274">
        <v>8431</v>
      </c>
      <c r="I730" s="274" t="s">
        <v>5986</v>
      </c>
    </row>
    <row r="731" spans="1:9">
      <c r="A731" s="101" t="s">
        <v>4364</v>
      </c>
      <c r="H731" s="274">
        <v>8432</v>
      </c>
      <c r="I731" s="274" t="s">
        <v>5987</v>
      </c>
    </row>
    <row r="732" spans="1:9">
      <c r="A732" s="101" t="s">
        <v>4365</v>
      </c>
      <c r="H732" s="274">
        <v>8440</v>
      </c>
      <c r="I732" s="274" t="s">
        <v>5988</v>
      </c>
    </row>
    <row r="733" spans="1:9">
      <c r="A733" s="101" t="s">
        <v>4366</v>
      </c>
      <c r="H733" s="274">
        <v>8445</v>
      </c>
      <c r="I733" s="274" t="s">
        <v>5989</v>
      </c>
    </row>
    <row r="734" spans="1:9">
      <c r="A734" s="101" t="s">
        <v>4367</v>
      </c>
      <c r="H734" s="274">
        <v>8450</v>
      </c>
      <c r="I734" s="274" t="s">
        <v>5990</v>
      </c>
    </row>
    <row r="735" spans="1:9">
      <c r="A735" s="101" t="s">
        <v>4368</v>
      </c>
      <c r="H735" s="274">
        <v>8460</v>
      </c>
      <c r="I735" s="274" t="s">
        <v>5991</v>
      </c>
    </row>
    <row r="736" spans="1:9">
      <c r="A736" s="101" t="s">
        <v>4369</v>
      </c>
      <c r="H736" s="274">
        <v>8490</v>
      </c>
      <c r="I736" s="274" t="s">
        <v>5992</v>
      </c>
    </row>
    <row r="737" spans="1:9">
      <c r="A737" s="101" t="s">
        <v>4370</v>
      </c>
      <c r="E737" s="273">
        <v>3797.6149999999998</v>
      </c>
      <c r="G737" s="273">
        <v>3797.6149999999998</v>
      </c>
      <c r="H737" s="274">
        <v>8570</v>
      </c>
      <c r="I737" s="274" t="s">
        <v>5993</v>
      </c>
    </row>
    <row r="738" spans="1:9">
      <c r="A738" s="101" t="s">
        <v>4371</v>
      </c>
      <c r="H738" s="274">
        <v>8578</v>
      </c>
      <c r="I738" s="274" t="s">
        <v>5994</v>
      </c>
    </row>
    <row r="739" spans="1:9">
      <c r="A739" s="101" t="s">
        <v>4372</v>
      </c>
      <c r="H739" s="274">
        <v>8580</v>
      </c>
      <c r="I739" s="274" t="s">
        <v>5995</v>
      </c>
    </row>
    <row r="740" spans="1:9">
      <c r="A740" s="101" t="s">
        <v>4373</v>
      </c>
      <c r="H740" s="274">
        <v>8581</v>
      </c>
      <c r="I740" s="274" t="s">
        <v>5996</v>
      </c>
    </row>
    <row r="741" spans="1:9">
      <c r="A741" s="101" t="s">
        <v>4374</v>
      </c>
      <c r="H741" s="274">
        <v>8582</v>
      </c>
      <c r="I741" s="274" t="s">
        <v>5997</v>
      </c>
    </row>
    <row r="742" spans="1:9">
      <c r="A742" s="101" t="s">
        <v>4375</v>
      </c>
      <c r="H742" s="274">
        <v>8130</v>
      </c>
      <c r="I742" s="274" t="s">
        <v>5998</v>
      </c>
    </row>
    <row r="743" spans="1:9">
      <c r="A743" s="101" t="s">
        <v>4376</v>
      </c>
      <c r="H743" s="274">
        <v>8589</v>
      </c>
      <c r="I743" s="274" t="s">
        <v>5999</v>
      </c>
    </row>
    <row r="744" spans="1:9">
      <c r="A744" s="101" t="s">
        <v>4357</v>
      </c>
      <c r="B744" s="273">
        <v>10468.811</v>
      </c>
      <c r="C744" s="273">
        <v>6258.9059999999999</v>
      </c>
      <c r="H744" s="274">
        <v>8590</v>
      </c>
      <c r="I744" s="274" t="s">
        <v>5980</v>
      </c>
    </row>
    <row r="745" spans="1:9">
      <c r="A745" s="101" t="s">
        <v>4377</v>
      </c>
      <c r="H745" s="274">
        <v>8600</v>
      </c>
      <c r="I745" s="274" t="s">
        <v>6000</v>
      </c>
    </row>
    <row r="746" spans="1:9">
      <c r="A746" s="101" t="s">
        <v>4378</v>
      </c>
      <c r="H746" s="274">
        <v>8470</v>
      </c>
      <c r="I746" s="274" t="s">
        <v>6001</v>
      </c>
    </row>
    <row r="747" spans="1:9">
      <c r="A747" s="101" t="s">
        <v>4331</v>
      </c>
      <c r="H747" s="274">
        <v>8480</v>
      </c>
      <c r="I747" s="274" t="s">
        <v>5953</v>
      </c>
    </row>
    <row r="748" spans="1:9">
      <c r="A748" s="101" t="s">
        <v>4379</v>
      </c>
      <c r="H748" s="274">
        <v>8530</v>
      </c>
      <c r="I748" s="274" t="s">
        <v>6002</v>
      </c>
    </row>
    <row r="749" spans="1:9">
      <c r="A749" s="101" t="s">
        <v>4380</v>
      </c>
      <c r="H749" s="274">
        <v>8531</v>
      </c>
      <c r="I749" s="274" t="s">
        <v>6003</v>
      </c>
    </row>
    <row r="750" spans="1:9">
      <c r="A750" s="101" t="s">
        <v>4381</v>
      </c>
      <c r="H750" s="274">
        <v>8532</v>
      </c>
      <c r="I750" s="274" t="s">
        <v>6004</v>
      </c>
    </row>
    <row r="751" spans="1:9">
      <c r="A751" s="101" t="s">
        <v>4382</v>
      </c>
      <c r="H751" s="274">
        <v>8533</v>
      </c>
      <c r="I751" s="274" t="s">
        <v>6005</v>
      </c>
    </row>
    <row r="752" spans="1:9">
      <c r="A752" s="101" t="s">
        <v>4383</v>
      </c>
      <c r="H752" s="274">
        <v>8534</v>
      </c>
      <c r="I752" s="274" t="s">
        <v>6006</v>
      </c>
    </row>
    <row r="753" spans="1:9">
      <c r="A753" s="101" t="s">
        <v>4384</v>
      </c>
      <c r="H753" s="274">
        <v>8540</v>
      </c>
      <c r="I753" s="274" t="s">
        <v>6007</v>
      </c>
    </row>
    <row r="754" spans="1:9">
      <c r="A754" s="101" t="s">
        <v>4385</v>
      </c>
      <c r="H754" s="274">
        <v>8541</v>
      </c>
      <c r="I754" s="274" t="s">
        <v>6008</v>
      </c>
    </row>
    <row r="755" spans="1:9">
      <c r="A755" s="101" t="s">
        <v>4386</v>
      </c>
      <c r="H755" s="274">
        <v>8542</v>
      </c>
      <c r="I755" s="274" t="s">
        <v>6009</v>
      </c>
    </row>
    <row r="756" spans="1:9">
      <c r="A756" s="101" t="s">
        <v>4387</v>
      </c>
      <c r="H756" s="274">
        <v>8543</v>
      </c>
      <c r="I756" s="274" t="s">
        <v>6010</v>
      </c>
    </row>
    <row r="757" spans="1:9">
      <c r="A757" s="101" t="s">
        <v>4388</v>
      </c>
      <c r="H757" s="274">
        <v>8544</v>
      </c>
      <c r="I757" s="274" t="s">
        <v>6011</v>
      </c>
    </row>
    <row r="758" spans="1:9">
      <c r="A758" s="101" t="s">
        <v>4389</v>
      </c>
      <c r="H758" s="274">
        <v>8536</v>
      </c>
      <c r="I758" s="274" t="s">
        <v>6012</v>
      </c>
    </row>
    <row r="759" spans="1:9">
      <c r="A759" s="101" t="s">
        <v>4390</v>
      </c>
      <c r="H759" s="274">
        <v>8546</v>
      </c>
      <c r="I759" s="274" t="s">
        <v>6013</v>
      </c>
    </row>
    <row r="760" spans="1:9">
      <c r="A760" s="101" t="s">
        <v>4391</v>
      </c>
      <c r="H760" s="274">
        <v>8550</v>
      </c>
      <c r="I760" s="274" t="s">
        <v>6014</v>
      </c>
    </row>
    <row r="761" spans="1:9">
      <c r="A761" s="101" t="s">
        <v>4392</v>
      </c>
      <c r="H761" s="274">
        <v>8560</v>
      </c>
      <c r="I761" s="274" t="s">
        <v>6015</v>
      </c>
    </row>
    <row r="762" spans="1:9">
      <c r="A762" s="101" t="s">
        <v>4393</v>
      </c>
      <c r="H762" s="274">
        <v>8617</v>
      </c>
      <c r="I762" s="274" t="s">
        <v>6016</v>
      </c>
    </row>
    <row r="763" spans="1:9">
      <c r="A763" s="101" t="s">
        <v>4394</v>
      </c>
      <c r="H763" s="274">
        <v>8618</v>
      </c>
      <c r="I763" s="274" t="s">
        <v>6017</v>
      </c>
    </row>
    <row r="764" spans="1:9">
      <c r="A764" s="101" t="s">
        <v>4356</v>
      </c>
      <c r="H764" s="274">
        <v>8620</v>
      </c>
      <c r="I764" s="274" t="s">
        <v>5979</v>
      </c>
    </row>
    <row r="765" spans="1:9">
      <c r="A765" s="101" t="s">
        <v>4357</v>
      </c>
      <c r="H765" s="274">
        <v>8619</v>
      </c>
      <c r="I765" s="274" t="s">
        <v>5980</v>
      </c>
    </row>
    <row r="766" spans="1:9">
      <c r="A766" s="101" t="s">
        <v>4395</v>
      </c>
      <c r="B766" s="273">
        <v>-21023.4</v>
      </c>
      <c r="C766" s="273">
        <v>-16144.048000000001</v>
      </c>
      <c r="D766" s="273">
        <v>2239.2840000000001</v>
      </c>
      <c r="E766" s="273">
        <v>-6353.5219999999999</v>
      </c>
      <c r="F766" s="460">
        <v>2239.2840000000001</v>
      </c>
      <c r="G766" s="273">
        <v>-6353.5219999999999</v>
      </c>
      <c r="H766" s="274">
        <v>8300</v>
      </c>
      <c r="I766" s="274" t="s">
        <v>6018</v>
      </c>
    </row>
    <row r="767" spans="1:9">
      <c r="A767" s="101" t="s">
        <v>4396</v>
      </c>
      <c r="B767" s="273">
        <v>28.96</v>
      </c>
      <c r="C767" s="273">
        <v>28.96</v>
      </c>
      <c r="D767" s="273">
        <v>28.96</v>
      </c>
      <c r="E767" s="273">
        <v>28.96</v>
      </c>
      <c r="F767" s="460">
        <v>28.96</v>
      </c>
      <c r="G767" s="273">
        <v>28.96</v>
      </c>
      <c r="H767" s="274">
        <v>8310</v>
      </c>
      <c r="I767" s="274" t="s">
        <v>6019</v>
      </c>
    </row>
    <row r="768" spans="1:9">
      <c r="A768" s="101" t="s">
        <v>4397</v>
      </c>
      <c r="B768" s="273">
        <v>28.96</v>
      </c>
      <c r="C768" s="273">
        <v>28.96</v>
      </c>
      <c r="D768" s="273">
        <v>28.96</v>
      </c>
      <c r="E768" s="273">
        <v>28.96</v>
      </c>
      <c r="F768" s="460">
        <v>28.96</v>
      </c>
      <c r="G768" s="273">
        <v>28.96</v>
      </c>
      <c r="H768" s="274">
        <v>8311</v>
      </c>
      <c r="I768" s="274" t="s">
        <v>6020</v>
      </c>
    </row>
    <row r="769" spans="1:9">
      <c r="A769" s="101" t="s">
        <v>4398</v>
      </c>
      <c r="H769" s="274">
        <v>8312</v>
      </c>
      <c r="I769" s="274" t="s">
        <v>6021</v>
      </c>
    </row>
    <row r="770" spans="1:9">
      <c r="A770" s="101" t="s">
        <v>4399</v>
      </c>
      <c r="H770" s="274">
        <v>8313</v>
      </c>
      <c r="I770" s="274" t="s">
        <v>6022</v>
      </c>
    </row>
    <row r="771" spans="1:9">
      <c r="A771" s="101" t="s">
        <v>4400</v>
      </c>
      <c r="H771" s="274">
        <v>8315</v>
      </c>
      <c r="I771" s="274" t="s">
        <v>6023</v>
      </c>
    </row>
    <row r="772" spans="1:9">
      <c r="A772" s="101" t="s">
        <v>4401</v>
      </c>
      <c r="H772" s="274">
        <v>8314</v>
      </c>
      <c r="I772" s="274" t="s">
        <v>6024</v>
      </c>
    </row>
    <row r="773" spans="1:9">
      <c r="A773" s="101" t="s">
        <v>4402</v>
      </c>
      <c r="H773" s="274">
        <v>8320</v>
      </c>
      <c r="I773" s="274" t="s">
        <v>6025</v>
      </c>
    </row>
    <row r="774" spans="1:9">
      <c r="A774" s="101" t="s">
        <v>4403</v>
      </c>
      <c r="H774" s="274">
        <v>8321</v>
      </c>
      <c r="I774" s="274" t="s">
        <v>6026</v>
      </c>
    </row>
    <row r="775" spans="1:9">
      <c r="A775" s="101" t="s">
        <v>4404</v>
      </c>
      <c r="H775" s="274">
        <v>8322</v>
      </c>
      <c r="I775" s="274" t="s">
        <v>6027</v>
      </c>
    </row>
    <row r="776" spans="1:9">
      <c r="A776" s="101" t="s">
        <v>4405</v>
      </c>
      <c r="H776" s="274">
        <v>8323</v>
      </c>
      <c r="I776" s="274" t="s">
        <v>6028</v>
      </c>
    </row>
    <row r="777" spans="1:9">
      <c r="A777" s="101" t="s">
        <v>4406</v>
      </c>
      <c r="H777" s="274">
        <v>8325</v>
      </c>
      <c r="I777" s="274" t="s">
        <v>6029</v>
      </c>
    </row>
    <row r="778" spans="1:9">
      <c r="A778" s="101" t="s">
        <v>4407</v>
      </c>
      <c r="H778" s="274">
        <v>8326</v>
      </c>
      <c r="I778" s="274" t="s">
        <v>6030</v>
      </c>
    </row>
    <row r="779" spans="1:9">
      <c r="A779" s="101" t="s">
        <v>4408</v>
      </c>
      <c r="H779" s="274">
        <v>8327</v>
      </c>
      <c r="I779" s="274" t="s">
        <v>6031</v>
      </c>
    </row>
    <row r="780" spans="1:9">
      <c r="A780" s="101" t="s">
        <v>4409</v>
      </c>
      <c r="H780" s="274">
        <v>8328</v>
      </c>
      <c r="I780" s="274" t="s">
        <v>6032</v>
      </c>
    </row>
    <row r="781" spans="1:9">
      <c r="A781" s="101" t="s">
        <v>4410</v>
      </c>
      <c r="H781" s="274">
        <v>8324</v>
      </c>
      <c r="I781" s="274" t="s">
        <v>6033</v>
      </c>
    </row>
    <row r="782" spans="1:9">
      <c r="A782" s="101" t="s">
        <v>4411</v>
      </c>
      <c r="B782" s="273">
        <v>-21052.36</v>
      </c>
      <c r="C782" s="273">
        <v>-16173.008</v>
      </c>
      <c r="D782" s="273">
        <v>2210.3240000000001</v>
      </c>
      <c r="E782" s="273">
        <v>-6382.482</v>
      </c>
      <c r="F782" s="460">
        <v>2210.3240000000001</v>
      </c>
      <c r="G782" s="273">
        <v>-6382.482</v>
      </c>
      <c r="H782" s="274">
        <v>8330</v>
      </c>
      <c r="I782" s="274" t="s">
        <v>6034</v>
      </c>
    </row>
    <row r="783" spans="1:9">
      <c r="A783" s="101" t="s">
        <v>4412</v>
      </c>
      <c r="B783" s="273">
        <v>-9449.1890000000003</v>
      </c>
      <c r="C783" s="273">
        <v>1695.8040000000001</v>
      </c>
      <c r="D783" s="273">
        <v>12124.425999999999</v>
      </c>
      <c r="E783" s="273">
        <v>-8592.8060000000005</v>
      </c>
      <c r="F783" s="460">
        <v>12124.425999999999</v>
      </c>
      <c r="G783" s="273">
        <v>-8592.8060000000005</v>
      </c>
      <c r="H783" s="274">
        <v>8332</v>
      </c>
      <c r="I783" s="274" t="s">
        <v>6035</v>
      </c>
    </row>
    <row r="784" spans="1:9">
      <c r="A784" s="101" t="s">
        <v>4357</v>
      </c>
      <c r="H784" s="274">
        <v>8349</v>
      </c>
      <c r="I784" s="274" t="s">
        <v>5980</v>
      </c>
    </row>
    <row r="785" spans="1:9">
      <c r="A785" s="101" t="s">
        <v>3</v>
      </c>
      <c r="B785" s="273">
        <v>-6034.6620000000003</v>
      </c>
      <c r="C785" s="273">
        <v>-4344.8069999999998</v>
      </c>
      <c r="D785" s="273">
        <v>7779.6189999999997</v>
      </c>
      <c r="E785" s="273">
        <v>2984.4290000000001</v>
      </c>
      <c r="F785" s="460">
        <v>7779.6189999999997</v>
      </c>
      <c r="G785" s="273">
        <v>2984.4290000000001</v>
      </c>
      <c r="H785" s="274">
        <v>8900</v>
      </c>
      <c r="I785" s="274" t="s">
        <v>6036</v>
      </c>
    </row>
    <row r="786" spans="1:9">
      <c r="A786" s="101" t="s">
        <v>4413</v>
      </c>
      <c r="B786" s="273">
        <v>11225.767</v>
      </c>
      <c r="C786" s="273">
        <v>21424.437999999998</v>
      </c>
      <c r="D786" s="273">
        <v>38009.769</v>
      </c>
      <c r="E786" s="273">
        <v>98202.826000000001</v>
      </c>
      <c r="F786" s="460">
        <v>38009.769</v>
      </c>
      <c r="G786" s="273">
        <v>98202.826000000001</v>
      </c>
      <c r="H786" s="274">
        <v>9000</v>
      </c>
      <c r="I786" s="274" t="s">
        <v>6037</v>
      </c>
    </row>
    <row r="787" spans="1:9">
      <c r="A787" s="101" t="s">
        <v>4414</v>
      </c>
      <c r="D787" s="273">
        <v>11080.671</v>
      </c>
      <c r="E787" s="273">
        <v>11080.671</v>
      </c>
      <c r="F787" s="460">
        <v>11080.671</v>
      </c>
      <c r="G787" s="273">
        <v>11080.671</v>
      </c>
      <c r="H787" s="274">
        <v>9009</v>
      </c>
      <c r="I787" s="274" t="s">
        <v>6038</v>
      </c>
    </row>
    <row r="788" spans="1:9">
      <c r="A788" s="101" t="s">
        <v>4415</v>
      </c>
      <c r="H788" s="274">
        <v>9010</v>
      </c>
      <c r="I788" s="274" t="s">
        <v>6039</v>
      </c>
    </row>
  </sheetData>
  <phoneticPr fontId="3" type="noConversion"/>
  <pageMargins left="0.7" right="0.7" top="0.75" bottom="0.75" header="0.3" footer="0.3"/>
  <pageSetup paperSize="9" scale="7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pageSetUpPr fitToPage="1"/>
  </sheetPr>
  <dimension ref="A1:I433"/>
  <sheetViews>
    <sheetView workbookViewId="0">
      <selection activeCell="C243" sqref="A1:C243"/>
    </sheetView>
  </sheetViews>
  <sheetFormatPr defaultColWidth="9" defaultRowHeight="16.5"/>
  <cols>
    <col min="1" max="1" width="39.375" style="273" bestFit="1" customWidth="1"/>
    <col min="2" max="5" width="10.625" style="273" customWidth="1"/>
    <col min="6" max="6" width="10.625" style="460" customWidth="1"/>
    <col min="7" max="7" width="10.625" style="273" customWidth="1"/>
    <col min="8" max="16384" width="9" style="273"/>
  </cols>
  <sheetData>
    <row r="1" spans="1:9" ht="33">
      <c r="A1" s="104" t="s">
        <v>4416</v>
      </c>
      <c r="B1" s="105" t="s">
        <v>6040</v>
      </c>
      <c r="C1" s="105" t="s">
        <v>6041</v>
      </c>
      <c r="D1" s="105" t="s">
        <v>6042</v>
      </c>
      <c r="E1" s="105" t="s">
        <v>5383</v>
      </c>
      <c r="F1" s="457" t="s">
        <v>6043</v>
      </c>
      <c r="G1" s="456" t="s">
        <v>6044</v>
      </c>
      <c r="H1" s="273" t="s">
        <v>5386</v>
      </c>
      <c r="I1" s="273" t="s">
        <v>5387</v>
      </c>
    </row>
    <row r="2" spans="1:9">
      <c r="A2" s="454" t="s">
        <v>0</v>
      </c>
      <c r="B2" s="103">
        <v>9467.89</v>
      </c>
      <c r="C2" s="103">
        <v>36037.553999999996</v>
      </c>
      <c r="D2" s="103">
        <v>40496.002999999997</v>
      </c>
      <c r="E2" s="103">
        <v>38663.754000000001</v>
      </c>
      <c r="F2" s="458">
        <v>40496.002999999997</v>
      </c>
      <c r="G2" s="103">
        <v>38663.754000000001</v>
      </c>
      <c r="H2" s="273">
        <v>1000</v>
      </c>
      <c r="I2" s="273" t="s">
        <v>6045</v>
      </c>
    </row>
    <row r="3" spans="1:9">
      <c r="A3" s="454" t="s">
        <v>4417</v>
      </c>
      <c r="B3" s="103">
        <v>9467.89</v>
      </c>
      <c r="C3" s="103">
        <v>36037.553999999996</v>
      </c>
      <c r="D3" s="103">
        <v>40496.002999999997</v>
      </c>
      <c r="E3" s="103">
        <v>38663.754000000001</v>
      </c>
      <c r="F3" s="458">
        <v>40496.002999999997</v>
      </c>
      <c r="G3" s="103">
        <v>38663.754000000001</v>
      </c>
      <c r="H3" s="273">
        <v>1100</v>
      </c>
      <c r="I3" s="273" t="s">
        <v>6046</v>
      </c>
    </row>
    <row r="4" spans="1:9">
      <c r="A4" s="454" t="s">
        <v>4418</v>
      </c>
      <c r="B4" s="103"/>
      <c r="C4" s="103"/>
      <c r="D4" s="103"/>
      <c r="E4" s="103"/>
      <c r="F4" s="459"/>
      <c r="G4" s="454"/>
      <c r="H4" s="273">
        <v>1190</v>
      </c>
      <c r="I4" s="273" t="s">
        <v>6047</v>
      </c>
    </row>
    <row r="5" spans="1:9">
      <c r="A5" s="454" t="s">
        <v>4419</v>
      </c>
      <c r="B5" s="103"/>
      <c r="C5" s="103"/>
      <c r="D5" s="103"/>
      <c r="E5" s="103"/>
      <c r="F5" s="459"/>
      <c r="G5" s="454"/>
      <c r="H5" s="273">
        <v>1195</v>
      </c>
      <c r="I5" s="273" t="s">
        <v>6048</v>
      </c>
    </row>
    <row r="6" spans="1:9">
      <c r="A6" s="454" t="s">
        <v>4420</v>
      </c>
      <c r="B6" s="454"/>
      <c r="C6" s="454"/>
      <c r="D6" s="454"/>
      <c r="E6" s="454"/>
      <c r="F6" s="459"/>
      <c r="G6" s="454"/>
      <c r="H6" s="273">
        <v>1198</v>
      </c>
      <c r="I6" s="274" t="s">
        <v>6049</v>
      </c>
    </row>
    <row r="7" spans="1:9">
      <c r="A7" s="454" t="s">
        <v>4421</v>
      </c>
      <c r="B7" s="454">
        <v>155.54499999999999</v>
      </c>
      <c r="C7" s="454">
        <v>1200.672</v>
      </c>
      <c r="D7" s="454">
        <v>2091.5120000000002</v>
      </c>
      <c r="E7" s="454">
        <v>3028.4209999999998</v>
      </c>
      <c r="F7" s="459">
        <v>2091.5120000000002</v>
      </c>
      <c r="G7" s="454">
        <v>3028.4209999999998</v>
      </c>
      <c r="H7" s="273">
        <v>1110</v>
      </c>
      <c r="I7" s="273" t="s">
        <v>6050</v>
      </c>
    </row>
    <row r="8" spans="1:9">
      <c r="A8" s="454" t="s">
        <v>4422</v>
      </c>
      <c r="B8" s="454"/>
      <c r="C8" s="454"/>
      <c r="D8" s="454"/>
      <c r="E8" s="454"/>
      <c r="F8" s="459"/>
      <c r="G8" s="454"/>
      <c r="H8" s="273">
        <v>1111</v>
      </c>
      <c r="I8" s="273" t="s">
        <v>6051</v>
      </c>
    </row>
    <row r="9" spans="1:9">
      <c r="A9" s="454" t="s">
        <v>4423</v>
      </c>
      <c r="B9" s="454"/>
      <c r="C9" s="454"/>
      <c r="D9" s="454"/>
      <c r="E9" s="454"/>
      <c r="F9" s="459"/>
      <c r="G9" s="454"/>
      <c r="H9" s="273">
        <v>1112</v>
      </c>
      <c r="I9" s="273" t="s">
        <v>6052</v>
      </c>
    </row>
    <row r="10" spans="1:9">
      <c r="A10" s="454" t="s">
        <v>4424</v>
      </c>
      <c r="B10" s="454"/>
      <c r="C10" s="454"/>
      <c r="D10" s="103"/>
      <c r="E10" s="103"/>
      <c r="F10" s="459"/>
      <c r="G10" s="454"/>
      <c r="H10" s="273">
        <v>1118</v>
      </c>
      <c r="I10" s="273" t="s">
        <v>6053</v>
      </c>
    </row>
    <row r="11" spans="1:9">
      <c r="A11" s="454" t="s">
        <v>4425</v>
      </c>
      <c r="B11" s="454">
        <v>9312.3449999999993</v>
      </c>
      <c r="C11" s="454">
        <v>34836.881999999998</v>
      </c>
      <c r="D11" s="454">
        <v>38404.491000000002</v>
      </c>
      <c r="E11" s="454">
        <v>35635.332999999999</v>
      </c>
      <c r="F11" s="459">
        <v>38404.491000000002</v>
      </c>
      <c r="G11" s="454">
        <v>35635.332999999999</v>
      </c>
      <c r="H11" s="273">
        <v>1120</v>
      </c>
      <c r="I11" s="273" t="s">
        <v>6054</v>
      </c>
    </row>
    <row r="12" spans="1:9">
      <c r="A12" s="454" t="s">
        <v>4422</v>
      </c>
      <c r="B12" s="103"/>
      <c r="C12" s="103"/>
      <c r="D12" s="103"/>
      <c r="E12" s="103"/>
      <c r="F12" s="459"/>
      <c r="G12" s="454"/>
      <c r="H12" s="273">
        <v>1121</v>
      </c>
      <c r="I12" s="273" t="s">
        <v>6051</v>
      </c>
    </row>
    <row r="13" spans="1:9">
      <c r="A13" s="454" t="s">
        <v>4423</v>
      </c>
      <c r="B13" s="454"/>
      <c r="C13" s="454"/>
      <c r="D13" s="454"/>
      <c r="E13" s="454"/>
      <c r="F13" s="459"/>
      <c r="G13" s="454"/>
      <c r="H13" s="273">
        <v>1122</v>
      </c>
      <c r="I13" s="273" t="s">
        <v>6052</v>
      </c>
    </row>
    <row r="14" spans="1:9">
      <c r="A14" s="454" t="s">
        <v>4424</v>
      </c>
      <c r="B14" s="454"/>
      <c r="C14" s="454"/>
      <c r="D14" s="454"/>
      <c r="E14" s="454"/>
      <c r="F14" s="459"/>
      <c r="G14" s="454"/>
      <c r="H14" s="273">
        <v>1128</v>
      </c>
      <c r="I14" s="273" t="s">
        <v>6053</v>
      </c>
    </row>
    <row r="15" spans="1:9">
      <c r="A15" s="454" t="s">
        <v>4426</v>
      </c>
      <c r="B15" s="454"/>
      <c r="C15" s="454"/>
      <c r="D15" s="454"/>
      <c r="E15" s="454"/>
      <c r="F15" s="459"/>
      <c r="G15" s="454"/>
      <c r="H15" s="273">
        <v>1140</v>
      </c>
      <c r="I15" s="273" t="s">
        <v>6055</v>
      </c>
    </row>
    <row r="16" spans="1:9">
      <c r="A16" s="454" t="s">
        <v>4427</v>
      </c>
      <c r="B16" s="454"/>
      <c r="C16" s="454"/>
      <c r="D16" s="454"/>
      <c r="E16" s="103"/>
      <c r="F16" s="459"/>
      <c r="G16" s="454"/>
      <c r="H16" s="273">
        <v>1150</v>
      </c>
      <c r="I16" s="273" t="s">
        <v>6056</v>
      </c>
    </row>
    <row r="17" spans="1:9">
      <c r="A17" s="454" t="s">
        <v>4428</v>
      </c>
      <c r="B17" s="454"/>
      <c r="C17" s="454"/>
      <c r="D17" s="454">
        <v>1567.5719999999999</v>
      </c>
      <c r="E17" s="454">
        <v>83.171000000000006</v>
      </c>
      <c r="F17" s="459">
        <v>1567.5719999999999</v>
      </c>
      <c r="G17" s="454">
        <v>83.171000000000006</v>
      </c>
      <c r="H17" s="273">
        <v>1160</v>
      </c>
      <c r="I17" s="273" t="s">
        <v>6057</v>
      </c>
    </row>
    <row r="18" spans="1:9">
      <c r="A18" s="454" t="s">
        <v>4429</v>
      </c>
      <c r="B18" s="454">
        <v>1662.1130000000001</v>
      </c>
      <c r="C18" s="454">
        <v>11419.05</v>
      </c>
      <c r="D18" s="454">
        <v>15252.708000000001</v>
      </c>
      <c r="E18" s="454">
        <v>15227.498</v>
      </c>
      <c r="F18" s="459">
        <v>15252.708000000001</v>
      </c>
      <c r="G18" s="454">
        <v>15227.498</v>
      </c>
      <c r="H18" s="273">
        <v>1170</v>
      </c>
      <c r="I18" s="273" t="s">
        <v>6058</v>
      </c>
    </row>
    <row r="19" spans="1:9">
      <c r="A19" s="454" t="s">
        <v>4430</v>
      </c>
      <c r="B19" s="454"/>
      <c r="C19" s="454"/>
      <c r="D19" s="454"/>
      <c r="E19" s="454"/>
      <c r="F19" s="459"/>
      <c r="G19" s="454"/>
      <c r="H19" s="273">
        <v>1171</v>
      </c>
      <c r="I19" s="273" t="s">
        <v>6059</v>
      </c>
    </row>
    <row r="20" spans="1:9">
      <c r="A20" s="454" t="s">
        <v>4431</v>
      </c>
      <c r="B20" s="454"/>
      <c r="C20" s="454"/>
      <c r="D20" s="454"/>
      <c r="E20" s="454"/>
      <c r="F20" s="459"/>
      <c r="G20" s="454"/>
      <c r="H20" s="273">
        <v>1172</v>
      </c>
      <c r="I20" s="273" t="s">
        <v>6060</v>
      </c>
    </row>
    <row r="21" spans="1:9">
      <c r="A21" s="454" t="s">
        <v>4432</v>
      </c>
      <c r="B21" s="454">
        <v>332.08</v>
      </c>
      <c r="C21" s="454">
        <v>1655.155</v>
      </c>
      <c r="D21" s="454">
        <v>5812.9780000000001</v>
      </c>
      <c r="E21" s="454">
        <v>6900.9210000000003</v>
      </c>
      <c r="F21" s="459">
        <v>5812.9780000000001</v>
      </c>
      <c r="G21" s="454">
        <v>6900.9210000000003</v>
      </c>
      <c r="H21" s="273">
        <v>1173</v>
      </c>
      <c r="I21" s="273" t="s">
        <v>6061</v>
      </c>
    </row>
    <row r="22" spans="1:9">
      <c r="A22" s="454" t="s">
        <v>4433</v>
      </c>
      <c r="B22" s="454"/>
      <c r="C22" s="454"/>
      <c r="D22" s="454"/>
      <c r="E22" s="454"/>
      <c r="F22" s="459"/>
      <c r="G22" s="454"/>
      <c r="H22" s="273">
        <v>1174</v>
      </c>
      <c r="I22" s="273" t="s">
        <v>6062</v>
      </c>
    </row>
    <row r="23" spans="1:9">
      <c r="A23" s="454" t="s">
        <v>4434</v>
      </c>
      <c r="B23" s="454"/>
      <c r="C23" s="454"/>
      <c r="D23" s="454"/>
      <c r="E23" s="454"/>
      <c r="F23" s="459"/>
      <c r="G23" s="454"/>
      <c r="H23" s="273">
        <v>1175</v>
      </c>
      <c r="I23" s="273" t="s">
        <v>6063</v>
      </c>
    </row>
    <row r="24" spans="1:9">
      <c r="A24" s="454" t="s">
        <v>4435</v>
      </c>
      <c r="B24" s="454">
        <v>7318.152</v>
      </c>
      <c r="C24" s="454">
        <v>21762.677</v>
      </c>
      <c r="D24" s="454">
        <v>15771.233</v>
      </c>
      <c r="E24" s="454">
        <v>13423.743</v>
      </c>
      <c r="F24" s="459">
        <v>15771.233</v>
      </c>
      <c r="G24" s="454">
        <v>13423.743</v>
      </c>
      <c r="H24" s="273">
        <v>1176</v>
      </c>
      <c r="I24" s="273" t="s">
        <v>6064</v>
      </c>
    </row>
    <row r="25" spans="1:9">
      <c r="A25" s="454" t="s">
        <v>4436</v>
      </c>
      <c r="B25" s="454"/>
      <c r="C25" s="454"/>
      <c r="D25" s="454"/>
      <c r="E25" s="454"/>
      <c r="F25" s="459"/>
      <c r="G25" s="454"/>
      <c r="H25" s="273">
        <v>1180</v>
      </c>
      <c r="I25" s="273" t="s">
        <v>6065</v>
      </c>
    </row>
    <row r="26" spans="1:9">
      <c r="A26" s="454" t="s">
        <v>4437</v>
      </c>
      <c r="B26" s="454"/>
      <c r="C26" s="454"/>
      <c r="D26" s="454"/>
      <c r="E26" s="454"/>
      <c r="F26" s="459"/>
      <c r="G26" s="454"/>
      <c r="H26" s="273">
        <v>1500</v>
      </c>
      <c r="I26" s="273" t="s">
        <v>6066</v>
      </c>
    </row>
    <row r="27" spans="1:9">
      <c r="A27" s="454" t="s">
        <v>4422</v>
      </c>
      <c r="B27" s="454"/>
      <c r="C27" s="454"/>
      <c r="D27" s="454"/>
      <c r="E27" s="454"/>
      <c r="F27" s="459"/>
      <c r="G27" s="454"/>
      <c r="H27" s="273">
        <v>1501</v>
      </c>
      <c r="I27" s="273" t="s">
        <v>6051</v>
      </c>
    </row>
    <row r="28" spans="1:9">
      <c r="A28" s="454" t="s">
        <v>4423</v>
      </c>
      <c r="B28" s="454"/>
      <c r="C28" s="454"/>
      <c r="D28" s="454"/>
      <c r="E28" s="454"/>
      <c r="F28" s="459"/>
      <c r="G28" s="454"/>
      <c r="H28" s="273">
        <v>1502</v>
      </c>
      <c r="I28" s="273" t="s">
        <v>6052</v>
      </c>
    </row>
    <row r="29" spans="1:9">
      <c r="A29" s="454" t="s">
        <v>4424</v>
      </c>
      <c r="B29" s="454"/>
      <c r="C29" s="454"/>
      <c r="D29" s="454"/>
      <c r="E29" s="454"/>
      <c r="F29" s="459"/>
      <c r="G29" s="454"/>
      <c r="H29" s="273">
        <v>1503</v>
      </c>
      <c r="I29" s="273" t="s">
        <v>6053</v>
      </c>
    </row>
    <row r="30" spans="1:9">
      <c r="A30" s="454" t="s">
        <v>4438</v>
      </c>
      <c r="B30" s="454"/>
      <c r="C30" s="454"/>
      <c r="D30" s="454"/>
      <c r="E30" s="454"/>
      <c r="F30" s="459"/>
      <c r="G30" s="454"/>
      <c r="H30" s="273">
        <v>1130</v>
      </c>
      <c r="I30" s="273" t="s">
        <v>6067</v>
      </c>
    </row>
    <row r="31" spans="1:9">
      <c r="A31" s="454" t="s">
        <v>4422</v>
      </c>
      <c r="B31" s="454"/>
      <c r="C31" s="454"/>
      <c r="D31" s="454"/>
      <c r="E31" s="454"/>
      <c r="F31" s="459"/>
      <c r="G31" s="454"/>
      <c r="H31" s="273">
        <v>1131</v>
      </c>
      <c r="I31" s="273" t="s">
        <v>6051</v>
      </c>
    </row>
    <row r="32" spans="1:9">
      <c r="A32" s="454" t="s">
        <v>4423</v>
      </c>
      <c r="B32" s="454"/>
      <c r="C32" s="103"/>
      <c r="D32" s="454"/>
      <c r="E32" s="454"/>
      <c r="F32" s="459"/>
      <c r="G32" s="454"/>
      <c r="H32" s="273">
        <v>1132</v>
      </c>
      <c r="I32" s="273" t="s">
        <v>6052</v>
      </c>
    </row>
    <row r="33" spans="1:9">
      <c r="A33" s="454" t="s">
        <v>4424</v>
      </c>
      <c r="B33" s="454"/>
      <c r="C33" s="454"/>
      <c r="D33" s="454"/>
      <c r="E33" s="454"/>
      <c r="F33" s="459"/>
      <c r="G33" s="454"/>
      <c r="H33" s="273">
        <v>1138</v>
      </c>
      <c r="I33" s="273" t="s">
        <v>6053</v>
      </c>
    </row>
    <row r="34" spans="1:9">
      <c r="A34" s="454" t="s">
        <v>4439</v>
      </c>
      <c r="B34" s="454"/>
      <c r="C34" s="454"/>
      <c r="D34" s="454"/>
      <c r="E34" s="454"/>
      <c r="F34" s="459"/>
      <c r="G34" s="454"/>
      <c r="H34" s="273">
        <v>1200</v>
      </c>
      <c r="I34" s="273" t="s">
        <v>6068</v>
      </c>
    </row>
    <row r="35" spans="1:9">
      <c r="A35" s="454" t="s">
        <v>4440</v>
      </c>
      <c r="B35" s="454"/>
      <c r="C35" s="454"/>
      <c r="D35" s="454"/>
      <c r="E35" s="454"/>
      <c r="F35" s="459"/>
      <c r="G35" s="454"/>
      <c r="H35" s="273">
        <v>1300</v>
      </c>
      <c r="I35" s="273" t="s">
        <v>6069</v>
      </c>
    </row>
    <row r="36" spans="1:9">
      <c r="A36" s="454" t="s">
        <v>4441</v>
      </c>
      <c r="B36" s="454"/>
      <c r="C36" s="454"/>
      <c r="D36" s="454"/>
      <c r="E36" s="454"/>
      <c r="F36" s="459"/>
      <c r="G36" s="454"/>
      <c r="H36" s="273">
        <v>1400</v>
      </c>
      <c r="I36" s="273" t="s">
        <v>6070</v>
      </c>
    </row>
    <row r="37" spans="1:9">
      <c r="A37" s="454" t="s">
        <v>4442</v>
      </c>
      <c r="B37" s="454"/>
      <c r="C37" s="454"/>
      <c r="D37" s="454"/>
      <c r="E37" s="454"/>
      <c r="F37" s="459"/>
      <c r="G37" s="454"/>
      <c r="H37" s="273">
        <v>1450</v>
      </c>
      <c r="I37" s="273" t="s">
        <v>6071</v>
      </c>
    </row>
    <row r="38" spans="1:9">
      <c r="A38" s="454" t="s">
        <v>4443</v>
      </c>
      <c r="B38" s="454"/>
      <c r="C38" s="454"/>
      <c r="D38" s="454"/>
      <c r="E38" s="454"/>
      <c r="F38" s="459"/>
      <c r="G38" s="454"/>
      <c r="H38" s="273">
        <v>1451</v>
      </c>
      <c r="I38" s="273" t="s">
        <v>6072</v>
      </c>
    </row>
    <row r="39" spans="1:9">
      <c r="A39" s="454" t="s">
        <v>4444</v>
      </c>
      <c r="B39" s="454"/>
      <c r="C39" s="454"/>
      <c r="D39" s="454"/>
      <c r="E39" s="454"/>
      <c r="F39" s="459"/>
      <c r="G39" s="454"/>
      <c r="H39" s="273">
        <v>1452</v>
      </c>
      <c r="I39" s="273" t="s">
        <v>6073</v>
      </c>
    </row>
    <row r="40" spans="1:9">
      <c r="A40" s="454" t="s">
        <v>4445</v>
      </c>
      <c r="B40" s="454"/>
      <c r="C40" s="454"/>
      <c r="D40" s="454"/>
      <c r="E40" s="454">
        <v>1514.0239999999999</v>
      </c>
      <c r="F40" s="459"/>
      <c r="G40" s="454">
        <v>1514.0239999999999</v>
      </c>
      <c r="H40" s="273">
        <v>2000</v>
      </c>
      <c r="I40" s="273" t="s">
        <v>6074</v>
      </c>
    </row>
    <row r="41" spans="1:9">
      <c r="A41" s="454" t="s">
        <v>4446</v>
      </c>
      <c r="B41" s="454"/>
      <c r="C41" s="454"/>
      <c r="D41" s="454"/>
      <c r="E41" s="454"/>
      <c r="F41" s="459"/>
      <c r="G41" s="454"/>
      <c r="H41" s="273">
        <v>2100</v>
      </c>
      <c r="I41" s="273" t="s">
        <v>6075</v>
      </c>
    </row>
    <row r="42" spans="1:9">
      <c r="A42" s="454" t="s">
        <v>4447</v>
      </c>
      <c r="B42" s="454"/>
      <c r="C42" s="454"/>
      <c r="D42" s="454"/>
      <c r="E42" s="454"/>
      <c r="F42" s="459"/>
      <c r="G42" s="454"/>
      <c r="H42" s="273">
        <v>2110</v>
      </c>
      <c r="I42" s="273" t="s">
        <v>6076</v>
      </c>
    </row>
    <row r="43" spans="1:9">
      <c r="A43" s="454" t="s">
        <v>4448</v>
      </c>
      <c r="B43" s="454"/>
      <c r="C43" s="454"/>
      <c r="D43" s="454"/>
      <c r="E43" s="454"/>
      <c r="F43" s="459"/>
      <c r="G43" s="454"/>
      <c r="H43" s="273">
        <v>2120</v>
      </c>
      <c r="I43" s="273" t="s">
        <v>6077</v>
      </c>
    </row>
    <row r="44" spans="1:9">
      <c r="A44" s="454" t="s">
        <v>4449</v>
      </c>
      <c r="B44" s="103"/>
      <c r="C44" s="103"/>
      <c r="D44" s="103"/>
      <c r="E44" s="103"/>
      <c r="F44" s="459"/>
      <c r="G44" s="454"/>
      <c r="H44" s="273">
        <v>2125</v>
      </c>
      <c r="I44" s="273" t="s">
        <v>6078</v>
      </c>
    </row>
    <row r="45" spans="1:9">
      <c r="A45" s="454" t="s">
        <v>4450</v>
      </c>
      <c r="B45" s="454"/>
      <c r="C45" s="103"/>
      <c r="D45" s="454"/>
      <c r="E45" s="103"/>
      <c r="F45" s="459"/>
      <c r="G45" s="454"/>
      <c r="H45" s="273">
        <v>2126</v>
      </c>
      <c r="I45" s="273" t="s">
        <v>6079</v>
      </c>
    </row>
    <row r="46" spans="1:9">
      <c r="A46" s="454" t="s">
        <v>4451</v>
      </c>
      <c r="B46" s="454"/>
      <c r="C46" s="454"/>
      <c r="D46" s="454"/>
      <c r="E46" s="454"/>
      <c r="F46" s="459"/>
      <c r="G46" s="454"/>
      <c r="H46" s="273">
        <v>2130</v>
      </c>
      <c r="I46" s="273" t="s">
        <v>6080</v>
      </c>
    </row>
    <row r="47" spans="1:9">
      <c r="A47" s="454" t="s">
        <v>4452</v>
      </c>
      <c r="B47" s="454"/>
      <c r="C47" s="454"/>
      <c r="D47" s="454"/>
      <c r="E47" s="454"/>
      <c r="F47" s="459"/>
      <c r="G47" s="454"/>
      <c r="H47" s="273">
        <v>2140</v>
      </c>
      <c r="I47" s="273" t="s">
        <v>6081</v>
      </c>
    </row>
    <row r="48" spans="1:9">
      <c r="A48" s="454" t="s">
        <v>4453</v>
      </c>
      <c r="B48" s="454"/>
      <c r="C48" s="454"/>
      <c r="D48" s="454"/>
      <c r="E48" s="454"/>
      <c r="F48" s="459"/>
      <c r="G48" s="454"/>
      <c r="H48" s="273">
        <v>2200</v>
      </c>
      <c r="I48" s="273" t="s">
        <v>6082</v>
      </c>
    </row>
    <row r="49" spans="1:9">
      <c r="A49" s="454" t="s">
        <v>4447</v>
      </c>
      <c r="B49" s="454"/>
      <c r="C49" s="454"/>
      <c r="D49" s="454"/>
      <c r="E49" s="454"/>
      <c r="F49" s="459"/>
      <c r="G49" s="454"/>
      <c r="H49" s="273">
        <v>2210</v>
      </c>
      <c r="I49" s="273" t="s">
        <v>6076</v>
      </c>
    </row>
    <row r="50" spans="1:9">
      <c r="A50" s="454" t="s">
        <v>4454</v>
      </c>
      <c r="B50" s="103"/>
      <c r="C50" s="103"/>
      <c r="D50" s="454"/>
      <c r="E50" s="454"/>
      <c r="F50" s="459"/>
      <c r="G50" s="454"/>
      <c r="H50" s="273">
        <v>2220</v>
      </c>
      <c r="I50" s="273" t="s">
        <v>6083</v>
      </c>
    </row>
    <row r="51" spans="1:9">
      <c r="A51" s="454" t="s">
        <v>4449</v>
      </c>
      <c r="B51" s="454"/>
      <c r="C51" s="454"/>
      <c r="D51" s="454"/>
      <c r="E51" s="454"/>
      <c r="F51" s="459"/>
      <c r="G51" s="454"/>
      <c r="H51" s="273">
        <v>2225</v>
      </c>
      <c r="I51" s="273" t="s">
        <v>6078</v>
      </c>
    </row>
    <row r="52" spans="1:9">
      <c r="A52" s="454" t="s">
        <v>4450</v>
      </c>
      <c r="B52" s="454"/>
      <c r="C52" s="454"/>
      <c r="D52" s="454"/>
      <c r="E52" s="454"/>
      <c r="F52" s="459"/>
      <c r="G52" s="454"/>
      <c r="H52" s="273">
        <v>2226</v>
      </c>
      <c r="I52" s="273" t="s">
        <v>6079</v>
      </c>
    </row>
    <row r="53" spans="1:9">
      <c r="A53" s="454" t="s">
        <v>4451</v>
      </c>
      <c r="B53" s="454"/>
      <c r="C53" s="454"/>
      <c r="D53" s="454"/>
      <c r="E53" s="103"/>
      <c r="F53" s="459"/>
      <c r="G53" s="454"/>
      <c r="H53" s="273">
        <v>2230</v>
      </c>
      <c r="I53" s="273" t="s">
        <v>6080</v>
      </c>
    </row>
    <row r="54" spans="1:9">
      <c r="A54" s="454" t="s">
        <v>4452</v>
      </c>
      <c r="B54" s="454"/>
      <c r="C54" s="454"/>
      <c r="D54" s="454"/>
      <c r="E54" s="454"/>
      <c r="F54" s="459"/>
      <c r="G54" s="454"/>
      <c r="H54" s="273">
        <v>2240</v>
      </c>
      <c r="I54" s="273" t="s">
        <v>6081</v>
      </c>
    </row>
    <row r="55" spans="1:9">
      <c r="A55" s="454" t="s">
        <v>4455</v>
      </c>
      <c r="B55" s="454"/>
      <c r="C55" s="454"/>
      <c r="D55" s="454"/>
      <c r="E55" s="454"/>
      <c r="F55" s="459"/>
      <c r="G55" s="454"/>
      <c r="H55" s="273">
        <v>2300</v>
      </c>
      <c r="I55" s="273" t="s">
        <v>6084</v>
      </c>
    </row>
    <row r="56" spans="1:9">
      <c r="A56" s="454" t="s">
        <v>4456</v>
      </c>
      <c r="B56" s="454"/>
      <c r="C56" s="454"/>
      <c r="D56" s="103"/>
      <c r="E56" s="454"/>
      <c r="F56" s="459"/>
      <c r="G56" s="454"/>
      <c r="H56" s="273">
        <v>2400</v>
      </c>
      <c r="I56" s="273" t="s">
        <v>6085</v>
      </c>
    </row>
    <row r="57" spans="1:9">
      <c r="A57" s="454" t="s">
        <v>4457</v>
      </c>
      <c r="B57" s="454"/>
      <c r="C57" s="454"/>
      <c r="D57" s="103"/>
      <c r="E57" s="103"/>
      <c r="F57" s="459"/>
      <c r="G57" s="454"/>
      <c r="H57" s="273">
        <v>2500</v>
      </c>
      <c r="I57" s="273" t="s">
        <v>6086</v>
      </c>
    </row>
    <row r="58" spans="1:9">
      <c r="A58" s="454" t="s">
        <v>4458</v>
      </c>
      <c r="B58" s="454"/>
      <c r="C58" s="454"/>
      <c r="D58" s="454"/>
      <c r="E58" s="454"/>
      <c r="F58" s="459"/>
      <c r="G58" s="454"/>
      <c r="H58" s="273">
        <v>2600</v>
      </c>
      <c r="I58" s="273" t="s">
        <v>6087</v>
      </c>
    </row>
    <row r="59" spans="1:9">
      <c r="A59" s="454" t="s">
        <v>4459</v>
      </c>
      <c r="B59" s="103"/>
      <c r="C59" s="103"/>
      <c r="D59" s="103"/>
      <c r="E59" s="103"/>
      <c r="F59" s="459"/>
      <c r="G59" s="454"/>
      <c r="H59" s="273">
        <v>2650</v>
      </c>
      <c r="I59" s="273" t="s">
        <v>6088</v>
      </c>
    </row>
    <row r="60" spans="1:9">
      <c r="A60" s="454" t="s">
        <v>4460</v>
      </c>
      <c r="B60" s="454"/>
      <c r="C60" s="454"/>
      <c r="D60" s="454"/>
      <c r="E60" s="454"/>
      <c r="F60" s="459"/>
      <c r="G60" s="454"/>
      <c r="H60" s="273">
        <v>2651</v>
      </c>
      <c r="I60" s="273" t="s">
        <v>6089</v>
      </c>
    </row>
    <row r="61" spans="1:9">
      <c r="A61" s="454" t="s">
        <v>4461</v>
      </c>
      <c r="B61" s="454"/>
      <c r="C61" s="454"/>
      <c r="D61" s="454"/>
      <c r="E61" s="454"/>
      <c r="F61" s="459"/>
      <c r="G61" s="454"/>
      <c r="H61" s="273">
        <v>2652</v>
      </c>
      <c r="I61" s="273" t="s">
        <v>6090</v>
      </c>
    </row>
    <row r="62" spans="1:9">
      <c r="A62" s="454" t="s">
        <v>4462</v>
      </c>
      <c r="B62" s="454"/>
      <c r="C62" s="454"/>
      <c r="D62" s="454"/>
      <c r="E62" s="454"/>
      <c r="F62" s="459"/>
      <c r="G62" s="454"/>
      <c r="H62" s="273">
        <v>2700</v>
      </c>
      <c r="I62" s="273" t="s">
        <v>6091</v>
      </c>
    </row>
    <row r="63" spans="1:9">
      <c r="A63" s="454" t="s">
        <v>4463</v>
      </c>
      <c r="B63" s="454"/>
      <c r="C63" s="454"/>
      <c r="D63" s="454"/>
      <c r="E63" s="454">
        <v>1514.0239999999999</v>
      </c>
      <c r="F63" s="459"/>
      <c r="G63" s="454">
        <v>1514.0239999999999</v>
      </c>
      <c r="H63" s="273">
        <v>2305</v>
      </c>
      <c r="I63" s="273" t="s">
        <v>6092</v>
      </c>
    </row>
    <row r="64" spans="1:9">
      <c r="A64" s="454" t="s">
        <v>4447</v>
      </c>
      <c r="B64" s="454"/>
      <c r="C64" s="454"/>
      <c r="D64" s="454"/>
      <c r="E64" s="454">
        <v>390.45600000000002</v>
      </c>
      <c r="F64" s="459"/>
      <c r="G64" s="454">
        <v>390.45600000000002</v>
      </c>
      <c r="H64" s="273">
        <v>2310</v>
      </c>
      <c r="I64" s="273" t="s">
        <v>6076</v>
      </c>
    </row>
    <row r="65" spans="1:9">
      <c r="A65" s="454" t="s">
        <v>4464</v>
      </c>
      <c r="B65" s="454"/>
      <c r="C65" s="454"/>
      <c r="D65" s="454"/>
      <c r="E65" s="454">
        <v>2026.8810000000001</v>
      </c>
      <c r="F65" s="459"/>
      <c r="G65" s="454">
        <v>2026.8810000000001</v>
      </c>
      <c r="H65" s="273">
        <v>2320</v>
      </c>
      <c r="I65" s="273" t="s">
        <v>6093</v>
      </c>
    </row>
    <row r="66" spans="1:9">
      <c r="A66" s="454" t="s">
        <v>4449</v>
      </c>
      <c r="B66" s="454"/>
      <c r="C66" s="454"/>
      <c r="D66" s="103"/>
      <c r="E66" s="454"/>
      <c r="F66" s="459"/>
      <c r="G66" s="454"/>
      <c r="H66" s="273">
        <v>2325</v>
      </c>
      <c r="I66" s="273" t="s">
        <v>6078</v>
      </c>
    </row>
    <row r="67" spans="1:9">
      <c r="A67" s="454" t="s">
        <v>4450</v>
      </c>
      <c r="B67" s="103"/>
      <c r="C67" s="103"/>
      <c r="D67" s="103"/>
      <c r="E67" s="103"/>
      <c r="F67" s="459"/>
      <c r="G67" s="454"/>
      <c r="H67" s="273">
        <v>2326</v>
      </c>
      <c r="I67" s="273" t="s">
        <v>6079</v>
      </c>
    </row>
    <row r="68" spans="1:9">
      <c r="A68" s="454" t="s">
        <v>4451</v>
      </c>
      <c r="B68" s="454"/>
      <c r="C68" s="454"/>
      <c r="D68" s="454"/>
      <c r="E68" s="454"/>
      <c r="F68" s="459"/>
      <c r="G68" s="454"/>
      <c r="H68" s="273">
        <v>2330</v>
      </c>
      <c r="I68" s="273" t="s">
        <v>6080</v>
      </c>
    </row>
    <row r="69" spans="1:9">
      <c r="A69" s="454" t="s">
        <v>4452</v>
      </c>
      <c r="B69" s="454"/>
      <c r="C69" s="454"/>
      <c r="D69" s="454"/>
      <c r="E69" s="454">
        <v>903.31299999999999</v>
      </c>
      <c r="F69" s="459"/>
      <c r="G69" s="454">
        <v>903.31299999999999</v>
      </c>
      <c r="H69" s="273">
        <v>2340</v>
      </c>
      <c r="I69" s="273" t="s">
        <v>6081</v>
      </c>
    </row>
    <row r="70" spans="1:9">
      <c r="A70" s="454" t="s">
        <v>4465</v>
      </c>
      <c r="B70" s="454"/>
      <c r="C70" s="454"/>
      <c r="D70" s="454"/>
      <c r="E70" s="454"/>
      <c r="F70" s="459"/>
      <c r="G70" s="454"/>
      <c r="H70" s="273">
        <v>2900</v>
      </c>
      <c r="I70" s="273" t="s">
        <v>6094</v>
      </c>
    </row>
    <row r="71" spans="1:9">
      <c r="A71" s="454" t="s">
        <v>4447</v>
      </c>
      <c r="B71" s="454"/>
      <c r="C71" s="454"/>
      <c r="D71" s="454"/>
      <c r="E71" s="454"/>
      <c r="F71" s="459"/>
      <c r="G71" s="454"/>
      <c r="H71" s="273">
        <v>2910</v>
      </c>
      <c r="I71" s="273" t="s">
        <v>6076</v>
      </c>
    </row>
    <row r="72" spans="1:9">
      <c r="A72" s="454" t="s">
        <v>4464</v>
      </c>
      <c r="B72" s="454"/>
      <c r="C72" s="454"/>
      <c r="D72" s="454"/>
      <c r="E72" s="454"/>
      <c r="F72" s="459"/>
      <c r="G72" s="454"/>
      <c r="H72" s="273">
        <v>2920</v>
      </c>
      <c r="I72" s="273" t="s">
        <v>6093</v>
      </c>
    </row>
    <row r="73" spans="1:9">
      <c r="A73" s="454" t="s">
        <v>4449</v>
      </c>
      <c r="B73" s="454"/>
      <c r="C73" s="454"/>
      <c r="D73" s="454"/>
      <c r="E73" s="454"/>
      <c r="F73" s="459"/>
      <c r="G73" s="454"/>
      <c r="H73" s="273">
        <v>2925</v>
      </c>
      <c r="I73" s="273" t="s">
        <v>6078</v>
      </c>
    </row>
    <row r="74" spans="1:9">
      <c r="A74" s="454" t="s">
        <v>4450</v>
      </c>
      <c r="B74" s="454"/>
      <c r="C74" s="454"/>
      <c r="D74" s="454"/>
      <c r="E74" s="454"/>
      <c r="F74" s="459"/>
      <c r="G74" s="454"/>
      <c r="H74" s="273">
        <v>2926</v>
      </c>
      <c r="I74" s="273" t="s">
        <v>6079</v>
      </c>
    </row>
    <row r="75" spans="1:9">
      <c r="A75" s="454" t="s">
        <v>4451</v>
      </c>
      <c r="B75" s="454"/>
      <c r="C75" s="454"/>
      <c r="D75" s="454"/>
      <c r="E75" s="454"/>
      <c r="F75" s="459"/>
      <c r="G75" s="454"/>
      <c r="H75" s="273">
        <v>2930</v>
      </c>
      <c r="I75" s="273" t="s">
        <v>6080</v>
      </c>
    </row>
    <row r="76" spans="1:9">
      <c r="A76" s="454" t="s">
        <v>4452</v>
      </c>
      <c r="B76" s="454"/>
      <c r="C76" s="454"/>
      <c r="D76" s="454"/>
      <c r="E76" s="454"/>
      <c r="F76" s="459"/>
      <c r="G76" s="454"/>
      <c r="H76" s="273">
        <v>2940</v>
      </c>
      <c r="I76" s="273" t="s">
        <v>6081</v>
      </c>
    </row>
    <row r="77" spans="1:9">
      <c r="A77" s="454" t="s">
        <v>4466</v>
      </c>
      <c r="B77" s="454"/>
      <c r="C77" s="454"/>
      <c r="D77" s="454"/>
      <c r="E77" s="454"/>
      <c r="F77" s="459"/>
      <c r="G77" s="454"/>
      <c r="H77" s="273">
        <v>2050</v>
      </c>
      <c r="I77" s="273" t="s">
        <v>6095</v>
      </c>
    </row>
    <row r="78" spans="1:9">
      <c r="A78" s="454" t="s">
        <v>4467</v>
      </c>
      <c r="B78" s="454"/>
      <c r="C78" s="454"/>
      <c r="D78" s="454"/>
      <c r="E78" s="454"/>
      <c r="F78" s="459"/>
      <c r="G78" s="454"/>
      <c r="H78" s="273">
        <v>2950</v>
      </c>
      <c r="I78" s="273" t="s">
        <v>6096</v>
      </c>
    </row>
    <row r="79" spans="1:9">
      <c r="A79" s="454" t="s">
        <v>4468</v>
      </c>
      <c r="B79" s="454"/>
      <c r="C79" s="454"/>
      <c r="D79" s="454"/>
      <c r="E79" s="454"/>
      <c r="F79" s="459"/>
      <c r="G79" s="454"/>
      <c r="H79" s="273">
        <v>2980</v>
      </c>
      <c r="I79" s="273" t="s">
        <v>6097</v>
      </c>
    </row>
    <row r="80" spans="1:9">
      <c r="A80" s="454" t="s">
        <v>4469</v>
      </c>
      <c r="B80" s="454"/>
      <c r="C80" s="454"/>
      <c r="D80" s="454"/>
      <c r="E80" s="454"/>
      <c r="F80" s="459"/>
      <c r="G80" s="454"/>
      <c r="H80" s="273">
        <v>2990</v>
      </c>
      <c r="I80" s="273" t="s">
        <v>6098</v>
      </c>
    </row>
    <row r="81" spans="1:9">
      <c r="A81" s="454" t="s">
        <v>4470</v>
      </c>
      <c r="B81" s="454">
        <v>9467.89</v>
      </c>
      <c r="C81" s="454">
        <v>36037.553999999996</v>
      </c>
      <c r="D81" s="454">
        <v>40496.002999999997</v>
      </c>
      <c r="E81" s="454">
        <v>37149.730000000003</v>
      </c>
      <c r="F81" s="459">
        <v>40496.002999999997</v>
      </c>
      <c r="G81" s="454">
        <v>37149.730000000003</v>
      </c>
      <c r="H81" s="273">
        <v>3000</v>
      </c>
      <c r="I81" s="273" t="s">
        <v>6099</v>
      </c>
    </row>
    <row r="82" spans="1:9">
      <c r="A82" s="454" t="s">
        <v>4471</v>
      </c>
      <c r="B82" s="454">
        <v>10967.307000000001</v>
      </c>
      <c r="C82" s="103">
        <v>33538.491000000002</v>
      </c>
      <c r="D82" s="454">
        <v>32431.702000000001</v>
      </c>
      <c r="E82" s="454">
        <v>43787.298000000003</v>
      </c>
      <c r="F82" s="459">
        <v>32431.702000000001</v>
      </c>
      <c r="G82" s="454">
        <v>43787.298000000003</v>
      </c>
      <c r="H82" s="273">
        <v>4000</v>
      </c>
      <c r="I82" s="273" t="s">
        <v>6100</v>
      </c>
    </row>
    <row r="83" spans="1:9">
      <c r="A83" s="454" t="s">
        <v>4472</v>
      </c>
      <c r="B83" s="454">
        <v>3782.0459999999998</v>
      </c>
      <c r="C83" s="103">
        <v>5239.2179999999998</v>
      </c>
      <c r="D83" s="454">
        <v>8097.7790000000005</v>
      </c>
      <c r="E83" s="454">
        <v>16811.928</v>
      </c>
      <c r="F83" s="459">
        <v>8097.7790000000005</v>
      </c>
      <c r="G83" s="454">
        <v>16811.928</v>
      </c>
      <c r="H83" s="273">
        <v>4100</v>
      </c>
      <c r="I83" s="273" t="s">
        <v>6101</v>
      </c>
    </row>
    <row r="84" spans="1:9">
      <c r="A84" s="454" t="s">
        <v>4473</v>
      </c>
      <c r="B84" s="454"/>
      <c r="C84" s="454"/>
      <c r="D84" s="454"/>
      <c r="E84" s="454"/>
      <c r="F84" s="459"/>
      <c r="G84" s="454"/>
      <c r="H84" s="273">
        <v>4110</v>
      </c>
      <c r="I84" s="273" t="s">
        <v>6102</v>
      </c>
    </row>
    <row r="85" spans="1:9">
      <c r="A85" s="454" t="s">
        <v>4474</v>
      </c>
      <c r="B85" s="454">
        <v>3344.377</v>
      </c>
      <c r="C85" s="454">
        <v>4545.634</v>
      </c>
      <c r="D85" s="454">
        <v>6937.2340000000004</v>
      </c>
      <c r="E85" s="454">
        <v>11202.648999999999</v>
      </c>
      <c r="F85" s="459">
        <v>6937.2340000000004</v>
      </c>
      <c r="G85" s="454">
        <v>11202.648999999999</v>
      </c>
      <c r="H85" s="273">
        <v>4120</v>
      </c>
      <c r="I85" s="273" t="s">
        <v>6103</v>
      </c>
    </row>
    <row r="86" spans="1:9">
      <c r="A86" s="454" t="s">
        <v>4475</v>
      </c>
      <c r="B86" s="454"/>
      <c r="C86" s="454"/>
      <c r="D86" s="454"/>
      <c r="E86" s="454"/>
      <c r="F86" s="459"/>
      <c r="G86" s="454"/>
      <c r="H86" s="273">
        <v>4130</v>
      </c>
      <c r="I86" s="273" t="s">
        <v>6104</v>
      </c>
    </row>
    <row r="87" spans="1:9">
      <c r="A87" s="454" t="s">
        <v>4476</v>
      </c>
      <c r="B87" s="454"/>
      <c r="C87" s="454"/>
      <c r="D87" s="454"/>
      <c r="E87" s="454"/>
      <c r="F87" s="459"/>
      <c r="G87" s="454"/>
      <c r="H87" s="273">
        <v>4140</v>
      </c>
      <c r="I87" s="273" t="s">
        <v>6105</v>
      </c>
    </row>
    <row r="88" spans="1:9">
      <c r="A88" s="454" t="s">
        <v>4477</v>
      </c>
      <c r="B88" s="454"/>
      <c r="C88" s="454"/>
      <c r="D88" s="454"/>
      <c r="E88" s="454"/>
      <c r="F88" s="459"/>
      <c r="G88" s="454"/>
      <c r="H88" s="273">
        <v>4150</v>
      </c>
      <c r="I88" s="273" t="s">
        <v>6106</v>
      </c>
    </row>
    <row r="89" spans="1:9">
      <c r="A89" s="454" t="s">
        <v>4478</v>
      </c>
      <c r="B89" s="454"/>
      <c r="C89" s="454"/>
      <c r="D89" s="454"/>
      <c r="E89" s="454"/>
      <c r="F89" s="459"/>
      <c r="G89" s="454"/>
      <c r="H89" s="273">
        <v>4160</v>
      </c>
      <c r="I89" s="273" t="s">
        <v>6107</v>
      </c>
    </row>
    <row r="90" spans="1:9">
      <c r="A90" s="454" t="s">
        <v>4479</v>
      </c>
      <c r="B90" s="454">
        <v>437.66899999999998</v>
      </c>
      <c r="C90" s="454">
        <v>693.58399999999995</v>
      </c>
      <c r="D90" s="454">
        <v>1160.5450000000001</v>
      </c>
      <c r="E90" s="454">
        <v>1811.664</v>
      </c>
      <c r="F90" s="459">
        <v>1160.5450000000001</v>
      </c>
      <c r="G90" s="454">
        <v>1811.664</v>
      </c>
      <c r="H90" s="273">
        <v>4170</v>
      </c>
      <c r="I90" s="273" t="s">
        <v>6108</v>
      </c>
    </row>
    <row r="91" spans="1:9">
      <c r="A91" s="454" t="s">
        <v>4480</v>
      </c>
      <c r="B91" s="454"/>
      <c r="C91" s="454"/>
      <c r="D91" s="454"/>
      <c r="E91" s="454">
        <v>3797.6149999999998</v>
      </c>
      <c r="F91" s="459"/>
      <c r="G91" s="454">
        <v>3797.6149999999998</v>
      </c>
      <c r="H91" s="273">
        <v>4180</v>
      </c>
      <c r="I91" s="273" t="s">
        <v>6109</v>
      </c>
    </row>
    <row r="92" spans="1:9">
      <c r="A92" s="454" t="s">
        <v>4481</v>
      </c>
      <c r="B92" s="454"/>
      <c r="C92" s="454"/>
      <c r="D92" s="454"/>
      <c r="E92" s="454"/>
      <c r="F92" s="459"/>
      <c r="G92" s="454"/>
      <c r="H92" s="273">
        <v>4199</v>
      </c>
      <c r="I92" s="273" t="s">
        <v>6110</v>
      </c>
    </row>
    <row r="93" spans="1:9">
      <c r="A93" s="454" t="s">
        <v>4482</v>
      </c>
      <c r="B93" s="454">
        <v>6467.3710000000001</v>
      </c>
      <c r="C93" s="454">
        <v>25275.674999999999</v>
      </c>
      <c r="D93" s="454">
        <v>20268.399000000001</v>
      </c>
      <c r="E93" s="454">
        <v>25077.662</v>
      </c>
      <c r="F93" s="459">
        <v>20268.399000000001</v>
      </c>
      <c r="G93" s="454">
        <v>25077.662</v>
      </c>
      <c r="H93" s="273">
        <v>4200</v>
      </c>
      <c r="I93" s="273" t="s">
        <v>6111</v>
      </c>
    </row>
    <row r="94" spans="1:9">
      <c r="A94" s="454" t="s">
        <v>4483</v>
      </c>
      <c r="B94" s="454"/>
      <c r="C94" s="454"/>
      <c r="D94" s="454">
        <v>604.63300000000004</v>
      </c>
      <c r="E94" s="454">
        <v>2291.721</v>
      </c>
      <c r="F94" s="459">
        <v>604.63300000000004</v>
      </c>
      <c r="G94" s="454">
        <v>2291.721</v>
      </c>
      <c r="H94" s="273">
        <v>4211</v>
      </c>
      <c r="I94" s="273" t="s">
        <v>6112</v>
      </c>
    </row>
    <row r="95" spans="1:9">
      <c r="A95" s="454" t="s">
        <v>4484</v>
      </c>
      <c r="B95" s="454"/>
      <c r="C95" s="454"/>
      <c r="D95" s="454"/>
      <c r="E95" s="454"/>
      <c r="F95" s="459"/>
      <c r="G95" s="454"/>
      <c r="H95" s="273">
        <v>4212</v>
      </c>
      <c r="I95" s="273" t="s">
        <v>6113</v>
      </c>
    </row>
    <row r="96" spans="1:9">
      <c r="A96" s="454" t="s">
        <v>4485</v>
      </c>
      <c r="B96" s="454"/>
      <c r="C96" s="454"/>
      <c r="D96" s="454"/>
      <c r="E96" s="454"/>
      <c r="F96" s="459"/>
      <c r="G96" s="454"/>
      <c r="H96" s="273">
        <v>4213</v>
      </c>
      <c r="I96" s="273" t="s">
        <v>6114</v>
      </c>
    </row>
    <row r="97" spans="1:9">
      <c r="A97" s="454" t="s">
        <v>4486</v>
      </c>
      <c r="B97" s="454"/>
      <c r="C97" s="454"/>
      <c r="D97" s="454"/>
      <c r="E97" s="454"/>
      <c r="F97" s="459"/>
      <c r="G97" s="454"/>
      <c r="H97" s="273">
        <v>4214</v>
      </c>
      <c r="I97" s="273" t="s">
        <v>6115</v>
      </c>
    </row>
    <row r="98" spans="1:9">
      <c r="A98" s="454" t="s">
        <v>4487</v>
      </c>
      <c r="B98" s="454">
        <v>49.064999999999998</v>
      </c>
      <c r="C98" s="454">
        <v>228.989</v>
      </c>
      <c r="D98" s="454">
        <v>661.23599999999999</v>
      </c>
      <c r="E98" s="454">
        <v>214.30099999999999</v>
      </c>
      <c r="F98" s="459">
        <v>661.23599999999999</v>
      </c>
      <c r="G98" s="454">
        <v>214.30099999999999</v>
      </c>
      <c r="H98" s="273">
        <v>4215</v>
      </c>
      <c r="I98" s="273" t="s">
        <v>6116</v>
      </c>
    </row>
    <row r="99" spans="1:9">
      <c r="A99" s="454" t="s">
        <v>4488</v>
      </c>
      <c r="B99" s="454">
        <v>1055.104</v>
      </c>
      <c r="C99" s="454">
        <v>1968.7829999999999</v>
      </c>
      <c r="D99" s="454">
        <v>2425.8789999999999</v>
      </c>
      <c r="E99" s="454">
        <v>2871.2150000000001</v>
      </c>
      <c r="F99" s="459">
        <v>2425.8789999999999</v>
      </c>
      <c r="G99" s="454">
        <v>2871.2150000000001</v>
      </c>
      <c r="H99" s="273">
        <v>4216</v>
      </c>
      <c r="I99" s="273" t="s">
        <v>6117</v>
      </c>
    </row>
    <row r="100" spans="1:9">
      <c r="A100" s="454" t="s">
        <v>4489</v>
      </c>
      <c r="B100" s="454"/>
      <c r="C100" s="454"/>
      <c r="D100" s="454"/>
      <c r="E100" s="454"/>
      <c r="F100" s="459"/>
      <c r="G100" s="454"/>
      <c r="H100" s="273">
        <v>4217</v>
      </c>
      <c r="I100" s="273" t="s">
        <v>6118</v>
      </c>
    </row>
    <row r="101" spans="1:9">
      <c r="A101" s="454" t="s">
        <v>4490</v>
      </c>
      <c r="B101" s="454"/>
      <c r="C101" s="454"/>
      <c r="D101" s="454"/>
      <c r="E101" s="454"/>
      <c r="F101" s="459"/>
      <c r="G101" s="454"/>
      <c r="H101" s="273">
        <v>4218</v>
      </c>
      <c r="I101" s="273" t="s">
        <v>6119</v>
      </c>
    </row>
    <row r="102" spans="1:9">
      <c r="A102" s="454" t="s">
        <v>4491</v>
      </c>
      <c r="B102" s="454"/>
      <c r="C102" s="454"/>
      <c r="D102" s="454"/>
      <c r="E102" s="454"/>
      <c r="F102" s="459"/>
      <c r="G102" s="454"/>
      <c r="H102" s="273">
        <v>4219</v>
      </c>
      <c r="I102" s="273" t="s">
        <v>6120</v>
      </c>
    </row>
    <row r="103" spans="1:9">
      <c r="A103" s="454" t="s">
        <v>4492</v>
      </c>
      <c r="B103" s="454">
        <v>2141.6390000000001</v>
      </c>
      <c r="C103" s="454">
        <v>7352.6660000000002</v>
      </c>
      <c r="D103" s="454">
        <v>3579.3879999999999</v>
      </c>
      <c r="E103" s="454">
        <v>2899.0329999999999</v>
      </c>
      <c r="F103" s="459">
        <v>3579.3879999999999</v>
      </c>
      <c r="G103" s="454">
        <v>2899.0329999999999</v>
      </c>
      <c r="H103" s="273">
        <v>4220</v>
      </c>
      <c r="I103" s="273" t="s">
        <v>6121</v>
      </c>
    </row>
    <row r="104" spans="1:9">
      <c r="A104" s="454" t="s">
        <v>4493</v>
      </c>
      <c r="B104" s="454"/>
      <c r="C104" s="454"/>
      <c r="D104" s="454"/>
      <c r="E104" s="454"/>
      <c r="F104" s="459"/>
      <c r="G104" s="454"/>
      <c r="H104" s="273">
        <v>4221</v>
      </c>
      <c r="I104" s="273" t="s">
        <v>6122</v>
      </c>
    </row>
    <row r="105" spans="1:9">
      <c r="A105" s="454" t="s">
        <v>4494</v>
      </c>
      <c r="B105" s="454"/>
      <c r="C105" s="454"/>
      <c r="D105" s="454"/>
      <c r="E105" s="454"/>
      <c r="F105" s="459"/>
      <c r="G105" s="454"/>
      <c r="H105" s="273">
        <v>4222</v>
      </c>
      <c r="I105" s="273" t="s">
        <v>6123</v>
      </c>
    </row>
    <row r="106" spans="1:9">
      <c r="A106" s="454" t="s">
        <v>4495</v>
      </c>
      <c r="B106" s="454"/>
      <c r="C106" s="454"/>
      <c r="D106" s="454"/>
      <c r="E106" s="454"/>
      <c r="F106" s="459"/>
      <c r="G106" s="454"/>
      <c r="H106" s="273">
        <v>4223</v>
      </c>
      <c r="I106" s="273" t="s">
        <v>6124</v>
      </c>
    </row>
    <row r="107" spans="1:9">
      <c r="A107" s="454" t="s">
        <v>4496</v>
      </c>
      <c r="B107" s="454">
        <v>3221.5630000000001</v>
      </c>
      <c r="C107" s="454">
        <v>15725.236999999999</v>
      </c>
      <c r="D107" s="454">
        <v>12997.263000000001</v>
      </c>
      <c r="E107" s="454">
        <v>16801.392</v>
      </c>
      <c r="F107" s="459">
        <v>12997.263000000001</v>
      </c>
      <c r="G107" s="454">
        <v>16801.392</v>
      </c>
      <c r="H107" s="273">
        <v>4224</v>
      </c>
      <c r="I107" s="273" t="s">
        <v>6125</v>
      </c>
    </row>
    <row r="108" spans="1:9">
      <c r="A108" s="454" t="s">
        <v>4497</v>
      </c>
      <c r="B108" s="454"/>
      <c r="C108" s="454"/>
      <c r="D108" s="454"/>
      <c r="E108" s="454"/>
      <c r="F108" s="459"/>
      <c r="G108" s="454"/>
      <c r="H108" s="273">
        <v>4226</v>
      </c>
      <c r="I108" s="273" t="s">
        <v>6126</v>
      </c>
    </row>
    <row r="109" spans="1:9">
      <c r="A109" s="454" t="s">
        <v>4498</v>
      </c>
      <c r="B109" s="454"/>
      <c r="C109" s="454"/>
      <c r="D109" s="454"/>
      <c r="E109" s="454"/>
      <c r="F109" s="459"/>
      <c r="G109" s="454"/>
      <c r="H109" s="273">
        <v>4227</v>
      </c>
      <c r="I109" s="273" t="s">
        <v>6127</v>
      </c>
    </row>
    <row r="110" spans="1:9">
      <c r="A110" s="454" t="s">
        <v>4499</v>
      </c>
      <c r="B110" s="454"/>
      <c r="C110" s="454"/>
      <c r="D110" s="454"/>
      <c r="E110" s="454"/>
      <c r="F110" s="459"/>
      <c r="G110" s="454"/>
      <c r="H110" s="273">
        <v>4228</v>
      </c>
      <c r="I110" s="273" t="s">
        <v>6128</v>
      </c>
    </row>
    <row r="111" spans="1:9">
      <c r="A111" s="454" t="s">
        <v>4500</v>
      </c>
      <c r="B111" s="454"/>
      <c r="C111" s="454"/>
      <c r="D111" s="454"/>
      <c r="E111" s="454"/>
      <c r="F111" s="459"/>
      <c r="G111" s="454"/>
      <c r="H111" s="273">
        <v>4225</v>
      </c>
      <c r="I111" s="273" t="s">
        <v>6129</v>
      </c>
    </row>
    <row r="112" spans="1:9">
      <c r="A112" s="454" t="s">
        <v>4501</v>
      </c>
      <c r="B112" s="454">
        <v>109.434</v>
      </c>
      <c r="C112" s="454">
        <v>767.86699999999996</v>
      </c>
      <c r="D112" s="454">
        <v>815.81200000000001</v>
      </c>
      <c r="E112" s="454">
        <v>698.06100000000004</v>
      </c>
      <c r="F112" s="459">
        <v>815.81200000000001</v>
      </c>
      <c r="G112" s="454">
        <v>698.06100000000004</v>
      </c>
      <c r="H112" s="273">
        <v>4300</v>
      </c>
      <c r="I112" s="273" t="s">
        <v>6130</v>
      </c>
    </row>
    <row r="113" spans="1:9">
      <c r="A113" s="454" t="s">
        <v>4502</v>
      </c>
      <c r="B113" s="454"/>
      <c r="C113" s="454"/>
      <c r="D113" s="454"/>
      <c r="E113" s="454"/>
      <c r="F113" s="459"/>
      <c r="G113" s="454"/>
      <c r="H113" s="273">
        <v>4311</v>
      </c>
      <c r="I113" s="273" t="s">
        <v>6131</v>
      </c>
    </row>
    <row r="114" spans="1:9">
      <c r="A114" s="454" t="s">
        <v>4503</v>
      </c>
      <c r="B114" s="454">
        <v>11.477</v>
      </c>
      <c r="C114" s="454">
        <v>125.307</v>
      </c>
      <c r="D114" s="454">
        <v>133.20599999999999</v>
      </c>
      <c r="E114" s="454">
        <v>344.839</v>
      </c>
      <c r="F114" s="459">
        <v>133.20599999999999</v>
      </c>
      <c r="G114" s="454">
        <v>344.839</v>
      </c>
      <c r="H114" s="273">
        <v>4312</v>
      </c>
      <c r="I114" s="273" t="s">
        <v>6132</v>
      </c>
    </row>
    <row r="115" spans="1:9">
      <c r="A115" s="454" t="s">
        <v>4504</v>
      </c>
      <c r="B115" s="454"/>
      <c r="C115" s="454"/>
      <c r="D115" s="454"/>
      <c r="E115" s="454"/>
      <c r="F115" s="459"/>
      <c r="G115" s="454"/>
      <c r="H115" s="273">
        <v>4313</v>
      </c>
      <c r="I115" s="273" t="s">
        <v>6133</v>
      </c>
    </row>
    <row r="116" spans="1:9">
      <c r="A116" s="454" t="s">
        <v>4505</v>
      </c>
      <c r="B116" s="454"/>
      <c r="C116" s="454"/>
      <c r="D116" s="454"/>
      <c r="E116" s="454"/>
      <c r="F116" s="459"/>
      <c r="G116" s="454"/>
      <c r="H116" s="273">
        <v>4314</v>
      </c>
      <c r="I116" s="273" t="s">
        <v>6134</v>
      </c>
    </row>
    <row r="117" spans="1:9">
      <c r="A117" s="454" t="s">
        <v>4506</v>
      </c>
      <c r="B117" s="454"/>
      <c r="C117" s="454"/>
      <c r="D117" s="454"/>
      <c r="E117" s="454"/>
      <c r="F117" s="459"/>
      <c r="G117" s="454"/>
      <c r="H117" s="273">
        <v>4315</v>
      </c>
      <c r="I117" s="273" t="s">
        <v>6135</v>
      </c>
    </row>
    <row r="118" spans="1:9">
      <c r="A118" s="454" t="s">
        <v>4507</v>
      </c>
      <c r="B118" s="454"/>
      <c r="C118" s="454"/>
      <c r="D118" s="454"/>
      <c r="E118" s="454"/>
      <c r="F118" s="459"/>
      <c r="G118" s="454"/>
      <c r="H118" s="273">
        <v>4316</v>
      </c>
      <c r="I118" s="273" t="s">
        <v>6136</v>
      </c>
    </row>
    <row r="119" spans="1:9">
      <c r="A119" s="454" t="s">
        <v>4508</v>
      </c>
      <c r="B119" s="454">
        <v>97.956999999999994</v>
      </c>
      <c r="C119" s="454">
        <v>642.55999999999995</v>
      </c>
      <c r="D119" s="454">
        <v>682.60599999999999</v>
      </c>
      <c r="E119" s="454">
        <v>353.22199999999998</v>
      </c>
      <c r="F119" s="459">
        <v>682.60599999999999</v>
      </c>
      <c r="G119" s="454">
        <v>353.22199999999998</v>
      </c>
      <c r="H119" s="273">
        <v>4317</v>
      </c>
      <c r="I119" s="273" t="s">
        <v>6137</v>
      </c>
    </row>
    <row r="120" spans="1:9">
      <c r="A120" s="454" t="s">
        <v>4509</v>
      </c>
      <c r="B120" s="454"/>
      <c r="C120" s="454"/>
      <c r="D120" s="454"/>
      <c r="E120" s="454"/>
      <c r="F120" s="459"/>
      <c r="G120" s="454"/>
      <c r="H120" s="273">
        <v>4319</v>
      </c>
      <c r="I120" s="273" t="s">
        <v>6138</v>
      </c>
    </row>
    <row r="121" spans="1:9">
      <c r="A121" s="454" t="s">
        <v>4510</v>
      </c>
      <c r="B121" s="454"/>
      <c r="C121" s="454"/>
      <c r="D121" s="454"/>
      <c r="E121" s="454"/>
      <c r="F121" s="459"/>
      <c r="G121" s="454"/>
      <c r="H121" s="273">
        <v>4318</v>
      </c>
      <c r="I121" s="273" t="s">
        <v>6139</v>
      </c>
    </row>
    <row r="122" spans="1:9">
      <c r="A122" s="454" t="s">
        <v>4511</v>
      </c>
      <c r="B122" s="454"/>
      <c r="C122" s="454"/>
      <c r="D122" s="454"/>
      <c r="E122" s="454"/>
      <c r="F122" s="459"/>
      <c r="G122" s="454"/>
      <c r="H122" s="273">
        <v>4320</v>
      </c>
      <c r="I122" s="273" t="s">
        <v>6140</v>
      </c>
    </row>
    <row r="123" spans="1:9">
      <c r="A123" s="454" t="s">
        <v>4512</v>
      </c>
      <c r="B123" s="454"/>
      <c r="C123" s="454"/>
      <c r="D123" s="454"/>
      <c r="E123" s="454"/>
      <c r="F123" s="459"/>
      <c r="G123" s="454"/>
      <c r="H123" s="273">
        <v>4322</v>
      </c>
      <c r="I123" s="273" t="s">
        <v>6141</v>
      </c>
    </row>
    <row r="124" spans="1:9">
      <c r="A124" s="454" t="s">
        <v>4513</v>
      </c>
      <c r="B124" s="454"/>
      <c r="C124" s="454"/>
      <c r="D124" s="454"/>
      <c r="E124" s="454"/>
      <c r="F124" s="459"/>
      <c r="G124" s="454"/>
      <c r="H124" s="273">
        <v>4323</v>
      </c>
      <c r="I124" s="273" t="s">
        <v>6142</v>
      </c>
    </row>
    <row r="125" spans="1:9">
      <c r="A125" s="454" t="s">
        <v>4514</v>
      </c>
      <c r="B125" s="454"/>
      <c r="C125" s="454"/>
      <c r="D125" s="454"/>
      <c r="E125" s="454"/>
      <c r="F125" s="459"/>
      <c r="G125" s="454"/>
      <c r="H125" s="273">
        <v>4321</v>
      </c>
      <c r="I125" s="273" t="s">
        <v>6143</v>
      </c>
    </row>
    <row r="126" spans="1:9">
      <c r="A126" s="454" t="s">
        <v>4515</v>
      </c>
      <c r="B126" s="454">
        <v>608.45600000000002</v>
      </c>
      <c r="C126" s="454">
        <v>2255.7310000000002</v>
      </c>
      <c r="D126" s="454">
        <v>3249.712</v>
      </c>
      <c r="E126" s="454">
        <v>1199.6469999999999</v>
      </c>
      <c r="F126" s="459">
        <v>3249.712</v>
      </c>
      <c r="G126" s="454">
        <v>1199.6469999999999</v>
      </c>
      <c r="H126" s="273">
        <v>4400</v>
      </c>
      <c r="I126" s="273" t="s">
        <v>6144</v>
      </c>
    </row>
    <row r="127" spans="1:9">
      <c r="A127" s="454" t="s">
        <v>4516</v>
      </c>
      <c r="B127" s="454"/>
      <c r="C127" s="454"/>
      <c r="D127" s="454"/>
      <c r="E127" s="454"/>
      <c r="F127" s="459"/>
      <c r="G127" s="454"/>
      <c r="H127" s="273">
        <v>4406</v>
      </c>
      <c r="I127" s="273" t="s">
        <v>6145</v>
      </c>
    </row>
    <row r="128" spans="1:9">
      <c r="A128" s="454" t="s">
        <v>4517</v>
      </c>
      <c r="B128" s="454"/>
      <c r="C128" s="454">
        <v>830.29499999999996</v>
      </c>
      <c r="D128" s="454">
        <v>1486.8620000000001</v>
      </c>
      <c r="E128" s="454"/>
      <c r="F128" s="459">
        <v>1486.8620000000001</v>
      </c>
      <c r="G128" s="454"/>
      <c r="H128" s="273">
        <v>4410</v>
      </c>
      <c r="I128" s="273" t="s">
        <v>6146</v>
      </c>
    </row>
    <row r="129" spans="1:9">
      <c r="A129" s="454" t="s">
        <v>4518</v>
      </c>
      <c r="B129" s="454"/>
      <c r="C129" s="454"/>
      <c r="D129" s="454"/>
      <c r="E129" s="454"/>
      <c r="F129" s="459"/>
      <c r="G129" s="454"/>
      <c r="H129" s="273">
        <v>4420</v>
      </c>
      <c r="I129" s="273" t="s">
        <v>6147</v>
      </c>
    </row>
    <row r="130" spans="1:9">
      <c r="A130" s="454" t="s">
        <v>4519</v>
      </c>
      <c r="B130" s="454"/>
      <c r="C130" s="454"/>
      <c r="D130" s="454"/>
      <c r="E130" s="454"/>
      <c r="F130" s="459"/>
      <c r="G130" s="454"/>
      <c r="H130" s="273">
        <v>4421</v>
      </c>
      <c r="I130" s="273" t="s">
        <v>6148</v>
      </c>
    </row>
    <row r="131" spans="1:9">
      <c r="A131" s="454" t="s">
        <v>4520</v>
      </c>
      <c r="B131" s="454"/>
      <c r="C131" s="454"/>
      <c r="D131" s="454">
        <v>639.98</v>
      </c>
      <c r="E131" s="454">
        <v>148.38900000000001</v>
      </c>
      <c r="F131" s="459">
        <v>639.98</v>
      </c>
      <c r="G131" s="454">
        <v>148.38900000000001</v>
      </c>
      <c r="H131" s="273">
        <v>4440</v>
      </c>
      <c r="I131" s="273" t="s">
        <v>6149</v>
      </c>
    </row>
    <row r="132" spans="1:9">
      <c r="A132" s="454" t="s">
        <v>4521</v>
      </c>
      <c r="B132" s="454">
        <v>28.882999999999999</v>
      </c>
      <c r="C132" s="454">
        <v>88.245999999999995</v>
      </c>
      <c r="D132" s="454">
        <v>439.495</v>
      </c>
      <c r="E132" s="454">
        <v>64.212999999999994</v>
      </c>
      <c r="F132" s="459">
        <v>439.495</v>
      </c>
      <c r="G132" s="454">
        <v>64.212999999999994</v>
      </c>
      <c r="H132" s="273">
        <v>4450</v>
      </c>
      <c r="I132" s="273" t="s">
        <v>6150</v>
      </c>
    </row>
    <row r="133" spans="1:9">
      <c r="A133" s="454" t="s">
        <v>4522</v>
      </c>
      <c r="B133" s="454"/>
      <c r="C133" s="454"/>
      <c r="D133" s="454"/>
      <c r="E133" s="454"/>
      <c r="F133" s="459"/>
      <c r="G133" s="454"/>
      <c r="H133" s="273">
        <v>4451</v>
      </c>
      <c r="I133" s="273" t="s">
        <v>6151</v>
      </c>
    </row>
    <row r="134" spans="1:9">
      <c r="A134" s="454" t="s">
        <v>4523</v>
      </c>
      <c r="B134" s="454"/>
      <c r="C134" s="454"/>
      <c r="D134" s="454"/>
      <c r="E134" s="454"/>
      <c r="F134" s="459"/>
      <c r="G134" s="454"/>
      <c r="H134" s="273">
        <v>4452</v>
      </c>
      <c r="I134" s="273" t="s">
        <v>6152</v>
      </c>
    </row>
    <row r="135" spans="1:9">
      <c r="A135" s="454" t="s">
        <v>4524</v>
      </c>
      <c r="B135" s="454"/>
      <c r="C135" s="454"/>
      <c r="D135" s="454"/>
      <c r="E135" s="454"/>
      <c r="F135" s="459"/>
      <c r="G135" s="454"/>
      <c r="H135" s="273">
        <v>4461</v>
      </c>
      <c r="I135" s="273" t="s">
        <v>6153</v>
      </c>
    </row>
    <row r="136" spans="1:9">
      <c r="A136" s="454" t="s">
        <v>4525</v>
      </c>
      <c r="B136" s="454">
        <v>7.6769999999999996</v>
      </c>
      <c r="C136" s="454"/>
      <c r="D136" s="454"/>
      <c r="E136" s="454">
        <v>5.3360000000000003</v>
      </c>
      <c r="F136" s="459"/>
      <c r="G136" s="454">
        <v>5.3360000000000003</v>
      </c>
      <c r="H136" s="273">
        <v>4453</v>
      </c>
      <c r="I136" s="273" t="s">
        <v>6154</v>
      </c>
    </row>
    <row r="137" spans="1:9">
      <c r="A137" s="454" t="s">
        <v>4526</v>
      </c>
      <c r="B137" s="454"/>
      <c r="C137" s="454"/>
      <c r="D137" s="454"/>
      <c r="E137" s="454"/>
      <c r="F137" s="459"/>
      <c r="G137" s="454"/>
      <c r="H137" s="273">
        <v>4462</v>
      </c>
      <c r="I137" s="273" t="s">
        <v>6155</v>
      </c>
    </row>
    <row r="138" spans="1:9">
      <c r="A138" s="454" t="s">
        <v>4527</v>
      </c>
      <c r="B138" s="454"/>
      <c r="C138" s="454"/>
      <c r="D138" s="454"/>
      <c r="E138" s="454"/>
      <c r="F138" s="459"/>
      <c r="G138" s="454"/>
      <c r="H138" s="273">
        <v>4463</v>
      </c>
      <c r="I138" s="273" t="s">
        <v>6156</v>
      </c>
    </row>
    <row r="139" spans="1:9">
      <c r="A139" s="454" t="s">
        <v>4528</v>
      </c>
      <c r="B139" s="454"/>
      <c r="C139" s="454"/>
      <c r="D139" s="454"/>
      <c r="E139" s="454"/>
      <c r="F139" s="459"/>
      <c r="G139" s="454"/>
      <c r="H139" s="273">
        <v>4454</v>
      </c>
      <c r="I139" s="273" t="s">
        <v>6157</v>
      </c>
    </row>
    <row r="140" spans="1:9">
      <c r="A140" s="454" t="s">
        <v>4529</v>
      </c>
      <c r="B140" s="454"/>
      <c r="C140" s="454"/>
      <c r="D140" s="454"/>
      <c r="E140" s="454"/>
      <c r="F140" s="459"/>
      <c r="G140" s="454"/>
      <c r="H140" s="273">
        <v>4455</v>
      </c>
      <c r="I140" s="273" t="s">
        <v>6158</v>
      </c>
    </row>
    <row r="141" spans="1:9">
      <c r="A141" s="454" t="s">
        <v>4530</v>
      </c>
      <c r="B141" s="454"/>
      <c r="C141" s="454"/>
      <c r="D141" s="454"/>
      <c r="E141" s="454"/>
      <c r="F141" s="459"/>
      <c r="G141" s="454"/>
      <c r="H141" s="273">
        <v>4456</v>
      </c>
      <c r="I141" s="273" t="s">
        <v>6159</v>
      </c>
    </row>
    <row r="142" spans="1:9">
      <c r="A142" s="454" t="s">
        <v>4531</v>
      </c>
      <c r="B142" s="454"/>
      <c r="C142" s="454"/>
      <c r="D142" s="454"/>
      <c r="E142" s="454"/>
      <c r="F142" s="459"/>
      <c r="G142" s="454"/>
      <c r="H142" s="273">
        <v>4457</v>
      </c>
      <c r="I142" s="273" t="s">
        <v>6160</v>
      </c>
    </row>
    <row r="143" spans="1:9">
      <c r="A143" s="454" t="s">
        <v>4532</v>
      </c>
      <c r="B143" s="454"/>
      <c r="C143" s="454"/>
      <c r="D143" s="454"/>
      <c r="E143" s="454"/>
      <c r="F143" s="459"/>
      <c r="G143" s="454"/>
      <c r="H143" s="273">
        <v>4458</v>
      </c>
      <c r="I143" s="273" t="s">
        <v>6161</v>
      </c>
    </row>
    <row r="144" spans="1:9">
      <c r="A144" s="454" t="s">
        <v>4533</v>
      </c>
      <c r="B144" s="454"/>
      <c r="C144" s="454"/>
      <c r="D144" s="454"/>
      <c r="E144" s="454"/>
      <c r="F144" s="459"/>
      <c r="G144" s="454"/>
      <c r="H144" s="273">
        <v>4459</v>
      </c>
      <c r="I144" s="273" t="s">
        <v>6162</v>
      </c>
    </row>
    <row r="145" spans="1:9">
      <c r="A145" s="454" t="s">
        <v>4534</v>
      </c>
      <c r="B145" s="454">
        <v>21.206</v>
      </c>
      <c r="C145" s="454"/>
      <c r="D145" s="454"/>
      <c r="E145" s="454">
        <v>58.877000000000002</v>
      </c>
      <c r="F145" s="459"/>
      <c r="G145" s="454">
        <v>58.877000000000002</v>
      </c>
      <c r="H145" s="273">
        <v>4470</v>
      </c>
      <c r="I145" s="273" t="s">
        <v>6163</v>
      </c>
    </row>
    <row r="146" spans="1:9">
      <c r="A146" s="454" t="s">
        <v>4535</v>
      </c>
      <c r="B146" s="454"/>
      <c r="C146" s="454">
        <v>88.245999999999995</v>
      </c>
      <c r="D146" s="454">
        <v>439.495</v>
      </c>
      <c r="E146" s="454"/>
      <c r="F146" s="459">
        <v>439.495</v>
      </c>
      <c r="G146" s="454"/>
      <c r="H146" s="273">
        <v>4471</v>
      </c>
      <c r="I146" s="273" t="s">
        <v>6164</v>
      </c>
    </row>
    <row r="147" spans="1:9">
      <c r="A147" s="454" t="s">
        <v>4536</v>
      </c>
      <c r="B147" s="454"/>
      <c r="C147" s="454"/>
      <c r="D147" s="454"/>
      <c r="E147" s="454"/>
      <c r="F147" s="459"/>
      <c r="G147" s="454"/>
      <c r="H147" s="273">
        <v>4472</v>
      </c>
      <c r="I147" s="273" t="s">
        <v>6165</v>
      </c>
    </row>
    <row r="148" spans="1:9">
      <c r="A148" s="454" t="s">
        <v>4357</v>
      </c>
      <c r="B148" s="454">
        <v>579.57299999999998</v>
      </c>
      <c r="C148" s="454">
        <v>1337.19</v>
      </c>
      <c r="D148" s="454">
        <v>683.375</v>
      </c>
      <c r="E148" s="454">
        <v>987.04499999999996</v>
      </c>
      <c r="F148" s="459">
        <v>683.375</v>
      </c>
      <c r="G148" s="454">
        <v>987.04499999999996</v>
      </c>
      <c r="H148" s="273">
        <v>4460</v>
      </c>
      <c r="I148" s="273" t="s">
        <v>5980</v>
      </c>
    </row>
    <row r="149" spans="1:9">
      <c r="A149" s="454" t="s">
        <v>4537</v>
      </c>
      <c r="B149" s="454">
        <v>-1499.4169999999999</v>
      </c>
      <c r="C149" s="454">
        <v>2499.0630000000001</v>
      </c>
      <c r="D149" s="454">
        <v>8064.3010000000004</v>
      </c>
      <c r="E149" s="454">
        <v>-6637.5680000000002</v>
      </c>
      <c r="F149" s="459">
        <v>8064.3010000000004</v>
      </c>
      <c r="G149" s="454">
        <v>-6637.5680000000002</v>
      </c>
      <c r="H149" s="273">
        <v>5000</v>
      </c>
      <c r="I149" s="273" t="s">
        <v>6166</v>
      </c>
    </row>
    <row r="150" spans="1:9">
      <c r="A150" s="454" t="s">
        <v>4538</v>
      </c>
      <c r="B150" s="454">
        <v>490.88900000000001</v>
      </c>
      <c r="C150" s="454">
        <v>1142.9159999999999</v>
      </c>
      <c r="D150" s="454">
        <v>2959.1619999999998</v>
      </c>
      <c r="E150" s="454">
        <v>4678.4830000000002</v>
      </c>
      <c r="F150" s="459">
        <v>2959.1619999999998</v>
      </c>
      <c r="G150" s="454">
        <v>4678.4830000000002</v>
      </c>
      <c r="H150" s="273">
        <v>5100</v>
      </c>
      <c r="I150" s="273" t="s">
        <v>6167</v>
      </c>
    </row>
    <row r="151" spans="1:9">
      <c r="A151" s="454" t="s">
        <v>4539</v>
      </c>
      <c r="B151" s="454">
        <v>193.25700000000001</v>
      </c>
      <c r="C151" s="454">
        <v>185.66800000000001</v>
      </c>
      <c r="D151" s="454">
        <v>101.381</v>
      </c>
      <c r="E151" s="454">
        <v>1896.5440000000001</v>
      </c>
      <c r="F151" s="459">
        <v>101.381</v>
      </c>
      <c r="G151" s="454">
        <v>1896.5440000000001</v>
      </c>
      <c r="H151" s="273">
        <v>5101</v>
      </c>
      <c r="I151" s="273" t="s">
        <v>6168</v>
      </c>
    </row>
    <row r="152" spans="1:9">
      <c r="A152" s="454" t="s">
        <v>4540</v>
      </c>
      <c r="B152" s="454"/>
      <c r="C152" s="454"/>
      <c r="D152" s="454"/>
      <c r="E152" s="454"/>
      <c r="F152" s="459"/>
      <c r="G152" s="454"/>
      <c r="H152" s="273">
        <v>5102</v>
      </c>
      <c r="I152" s="273" t="s">
        <v>6169</v>
      </c>
    </row>
    <row r="153" spans="1:9">
      <c r="A153" s="454" t="s">
        <v>4541</v>
      </c>
      <c r="B153" s="454"/>
      <c r="C153" s="454"/>
      <c r="D153" s="454"/>
      <c r="E153" s="454"/>
      <c r="F153" s="459"/>
      <c r="G153" s="454"/>
      <c r="H153" s="273">
        <v>5103</v>
      </c>
      <c r="I153" s="273" t="s">
        <v>6170</v>
      </c>
    </row>
    <row r="154" spans="1:9">
      <c r="A154" s="454" t="s">
        <v>4542</v>
      </c>
      <c r="B154" s="454"/>
      <c r="C154" s="454"/>
      <c r="D154" s="454"/>
      <c r="E154" s="454"/>
      <c r="F154" s="459"/>
      <c r="G154" s="454"/>
      <c r="H154" s="273">
        <v>5200</v>
      </c>
      <c r="I154" s="273" t="s">
        <v>6171</v>
      </c>
    </row>
    <row r="155" spans="1:9">
      <c r="A155" s="454" t="s">
        <v>4543</v>
      </c>
      <c r="B155" s="454"/>
      <c r="C155" s="454"/>
      <c r="D155" s="454"/>
      <c r="E155" s="454"/>
      <c r="F155" s="459"/>
      <c r="G155" s="454"/>
      <c r="H155" s="273">
        <v>5201</v>
      </c>
      <c r="I155" s="273" t="s">
        <v>6172</v>
      </c>
    </row>
    <row r="156" spans="1:9">
      <c r="A156" s="454" t="s">
        <v>4544</v>
      </c>
      <c r="B156" s="454"/>
      <c r="C156" s="454"/>
      <c r="D156" s="454"/>
      <c r="E156" s="454"/>
      <c r="F156" s="459"/>
      <c r="G156" s="454"/>
      <c r="H156" s="273">
        <v>5131</v>
      </c>
      <c r="I156" s="273" t="s">
        <v>6173</v>
      </c>
    </row>
    <row r="157" spans="1:9">
      <c r="A157" s="454" t="s">
        <v>4545</v>
      </c>
      <c r="B157" s="454"/>
      <c r="C157" s="454"/>
      <c r="D157" s="454"/>
      <c r="E157" s="454"/>
      <c r="F157" s="459"/>
      <c r="G157" s="454"/>
      <c r="H157" s="273">
        <v>5141</v>
      </c>
      <c r="I157" s="273" t="s">
        <v>6174</v>
      </c>
    </row>
    <row r="158" spans="1:9">
      <c r="A158" s="454" t="s">
        <v>4546</v>
      </c>
      <c r="B158" s="454">
        <v>7.9000000000000001E-2</v>
      </c>
      <c r="C158" s="454"/>
      <c r="D158" s="454">
        <v>2.6720000000000002</v>
      </c>
      <c r="E158" s="454"/>
      <c r="F158" s="459">
        <v>2.6720000000000002</v>
      </c>
      <c r="G158" s="454"/>
      <c r="H158" s="273">
        <v>5146</v>
      </c>
      <c r="I158" s="273" t="s">
        <v>6175</v>
      </c>
    </row>
    <row r="159" spans="1:9">
      <c r="A159" s="454" t="s">
        <v>4547</v>
      </c>
      <c r="B159" s="454">
        <v>0.52100000000000002</v>
      </c>
      <c r="C159" s="454">
        <v>0.88100000000000001</v>
      </c>
      <c r="D159" s="454"/>
      <c r="E159" s="454"/>
      <c r="F159" s="459"/>
      <c r="G159" s="454"/>
      <c r="H159" s="273">
        <v>5144</v>
      </c>
      <c r="I159" s="273" t="s">
        <v>6176</v>
      </c>
    </row>
    <row r="160" spans="1:9">
      <c r="A160" s="454" t="s">
        <v>4548</v>
      </c>
      <c r="B160" s="454"/>
      <c r="C160" s="454"/>
      <c r="D160" s="454"/>
      <c r="E160" s="454"/>
      <c r="F160" s="459"/>
      <c r="G160" s="454"/>
      <c r="H160" s="273">
        <v>5142</v>
      </c>
      <c r="I160" s="273" t="s">
        <v>6177</v>
      </c>
    </row>
    <row r="161" spans="1:9">
      <c r="A161" s="454" t="s">
        <v>4549</v>
      </c>
      <c r="B161" s="454"/>
      <c r="C161" s="454"/>
      <c r="D161" s="454"/>
      <c r="E161" s="454"/>
      <c r="F161" s="459"/>
      <c r="G161" s="454"/>
      <c r="H161" s="273">
        <v>5132</v>
      </c>
      <c r="I161" s="273" t="s">
        <v>6178</v>
      </c>
    </row>
    <row r="162" spans="1:9">
      <c r="A162" s="454" t="s">
        <v>4550</v>
      </c>
      <c r="B162" s="454"/>
      <c r="C162" s="454"/>
      <c r="D162" s="454"/>
      <c r="E162" s="454"/>
      <c r="F162" s="459"/>
      <c r="G162" s="454"/>
      <c r="H162" s="273">
        <v>5139</v>
      </c>
      <c r="I162" s="273" t="s">
        <v>6179</v>
      </c>
    </row>
    <row r="163" spans="1:9">
      <c r="A163" s="454" t="s">
        <v>4551</v>
      </c>
      <c r="B163" s="454"/>
      <c r="C163" s="454"/>
      <c r="D163" s="454"/>
      <c r="E163" s="454"/>
      <c r="F163" s="459"/>
      <c r="G163" s="454"/>
      <c r="H163" s="273">
        <v>5133</v>
      </c>
      <c r="I163" s="273" t="s">
        <v>6180</v>
      </c>
    </row>
    <row r="164" spans="1:9">
      <c r="A164" s="454" t="s">
        <v>4552</v>
      </c>
      <c r="B164" s="454"/>
      <c r="C164" s="454"/>
      <c r="D164" s="454"/>
      <c r="E164" s="454"/>
      <c r="F164" s="459"/>
      <c r="G164" s="454"/>
      <c r="H164" s="273">
        <v>5116</v>
      </c>
      <c r="I164" s="273" t="s">
        <v>6181</v>
      </c>
    </row>
    <row r="165" spans="1:9">
      <c r="A165" s="454" t="s">
        <v>4553</v>
      </c>
      <c r="B165" s="454"/>
      <c r="C165" s="454"/>
      <c r="D165" s="454"/>
      <c r="E165" s="454"/>
      <c r="F165" s="459"/>
      <c r="G165" s="454"/>
      <c r="H165" s="273">
        <v>5117</v>
      </c>
      <c r="I165" s="273" t="s">
        <v>6182</v>
      </c>
    </row>
    <row r="166" spans="1:9">
      <c r="A166" s="454" t="s">
        <v>4554</v>
      </c>
      <c r="B166" s="454">
        <v>86.908000000000001</v>
      </c>
      <c r="C166" s="454">
        <v>37.106999999999999</v>
      </c>
      <c r="D166" s="454"/>
      <c r="E166" s="454"/>
      <c r="F166" s="459"/>
      <c r="G166" s="454"/>
      <c r="H166" s="273">
        <v>5105</v>
      </c>
      <c r="I166" s="273" t="s">
        <v>6183</v>
      </c>
    </row>
    <row r="167" spans="1:9">
      <c r="A167" s="454" t="s">
        <v>4555</v>
      </c>
      <c r="B167" s="454"/>
      <c r="C167" s="454"/>
      <c r="D167" s="454"/>
      <c r="E167" s="454"/>
      <c r="F167" s="459"/>
      <c r="G167" s="454"/>
      <c r="H167" s="273">
        <v>5106</v>
      </c>
      <c r="I167" s="273" t="s">
        <v>6184</v>
      </c>
    </row>
    <row r="168" spans="1:9">
      <c r="A168" s="454" t="s">
        <v>4556</v>
      </c>
      <c r="B168" s="454"/>
      <c r="C168" s="454"/>
      <c r="D168" s="454"/>
      <c r="E168" s="454"/>
      <c r="F168" s="459"/>
      <c r="G168" s="454"/>
      <c r="H168" s="273">
        <v>5107</v>
      </c>
      <c r="I168" s="273" t="s">
        <v>6185</v>
      </c>
    </row>
    <row r="169" spans="1:9">
      <c r="A169" s="454" t="s">
        <v>4468</v>
      </c>
      <c r="B169" s="454"/>
      <c r="C169" s="454"/>
      <c r="D169" s="454"/>
      <c r="E169" s="454"/>
      <c r="F169" s="459"/>
      <c r="G169" s="454"/>
      <c r="H169" s="273">
        <v>5108</v>
      </c>
      <c r="I169" s="273" t="s">
        <v>6097</v>
      </c>
    </row>
    <row r="170" spans="1:9">
      <c r="A170" s="454" t="s">
        <v>4557</v>
      </c>
      <c r="B170" s="454"/>
      <c r="C170" s="454"/>
      <c r="D170" s="454"/>
      <c r="E170" s="454"/>
      <c r="F170" s="459"/>
      <c r="G170" s="454"/>
      <c r="H170" s="273">
        <v>5110</v>
      </c>
      <c r="I170" s="273" t="s">
        <v>6186</v>
      </c>
    </row>
    <row r="171" spans="1:9">
      <c r="A171" s="454" t="s">
        <v>4558</v>
      </c>
      <c r="B171" s="454">
        <v>1.5780000000000001</v>
      </c>
      <c r="C171" s="454">
        <v>5.6859999999999999</v>
      </c>
      <c r="D171" s="454">
        <v>33.29</v>
      </c>
      <c r="E171" s="454">
        <v>396.69099999999997</v>
      </c>
      <c r="F171" s="459">
        <v>33.29</v>
      </c>
      <c r="G171" s="454">
        <v>396.69099999999997</v>
      </c>
      <c r="H171" s="273">
        <v>5109</v>
      </c>
      <c r="I171" s="273" t="s">
        <v>6187</v>
      </c>
    </row>
    <row r="172" spans="1:9">
      <c r="A172" s="454" t="s">
        <v>4559</v>
      </c>
      <c r="B172" s="454">
        <v>171.28200000000001</v>
      </c>
      <c r="C172" s="454">
        <v>61.64</v>
      </c>
      <c r="D172" s="454">
        <v>30.308</v>
      </c>
      <c r="E172" s="454">
        <v>907.78800000000001</v>
      </c>
      <c r="F172" s="459">
        <v>30.308</v>
      </c>
      <c r="G172" s="454">
        <v>907.78800000000001</v>
      </c>
      <c r="H172" s="273">
        <v>5111</v>
      </c>
      <c r="I172" s="273" t="s">
        <v>6188</v>
      </c>
    </row>
    <row r="173" spans="1:9">
      <c r="A173" s="454" t="s">
        <v>4560</v>
      </c>
      <c r="B173" s="454"/>
      <c r="C173" s="454"/>
      <c r="D173" s="454"/>
      <c r="E173" s="454"/>
      <c r="F173" s="459"/>
      <c r="G173" s="454"/>
      <c r="H173" s="273">
        <v>5118</v>
      </c>
      <c r="I173" s="273" t="s">
        <v>6189</v>
      </c>
    </row>
    <row r="174" spans="1:9">
      <c r="A174" s="454" t="s">
        <v>4561</v>
      </c>
      <c r="B174" s="454"/>
      <c r="C174" s="454"/>
      <c r="D174" s="454"/>
      <c r="E174" s="454"/>
      <c r="F174" s="459"/>
      <c r="G174" s="454"/>
      <c r="H174" s="273">
        <v>5119</v>
      </c>
      <c r="I174" s="273" t="s">
        <v>6190</v>
      </c>
    </row>
    <row r="175" spans="1:9">
      <c r="A175" s="454" t="s">
        <v>4562</v>
      </c>
      <c r="B175" s="454"/>
      <c r="C175" s="454"/>
      <c r="D175" s="454"/>
      <c r="E175" s="454"/>
      <c r="F175" s="459"/>
      <c r="G175" s="454"/>
      <c r="H175" s="273">
        <v>5126</v>
      </c>
      <c r="I175" s="273" t="s">
        <v>6191</v>
      </c>
    </row>
    <row r="176" spans="1:9">
      <c r="A176" s="454" t="s">
        <v>4563</v>
      </c>
      <c r="B176" s="454"/>
      <c r="C176" s="454"/>
      <c r="D176" s="454"/>
      <c r="E176" s="454"/>
      <c r="F176" s="459"/>
      <c r="G176" s="454"/>
      <c r="H176" s="273">
        <v>5112</v>
      </c>
      <c r="I176" s="273" t="s">
        <v>6192</v>
      </c>
    </row>
    <row r="177" spans="1:9">
      <c r="A177" s="454" t="s">
        <v>4564</v>
      </c>
      <c r="B177" s="454"/>
      <c r="C177" s="454">
        <v>806.50199999999995</v>
      </c>
      <c r="D177" s="454">
        <v>2544.8560000000002</v>
      </c>
      <c r="E177" s="454">
        <v>653.74300000000005</v>
      </c>
      <c r="F177" s="459">
        <v>2544.8560000000002</v>
      </c>
      <c r="G177" s="454">
        <v>653.74300000000005</v>
      </c>
      <c r="H177" s="273">
        <v>5113</v>
      </c>
      <c r="I177" s="273" t="s">
        <v>6193</v>
      </c>
    </row>
    <row r="178" spans="1:9">
      <c r="A178" s="454" t="s">
        <v>4565</v>
      </c>
      <c r="B178" s="454"/>
      <c r="C178" s="454"/>
      <c r="D178" s="454"/>
      <c r="E178" s="454"/>
      <c r="F178" s="459"/>
      <c r="G178" s="454"/>
      <c r="H178" s="273">
        <v>5114</v>
      </c>
      <c r="I178" s="273" t="s">
        <v>6194</v>
      </c>
    </row>
    <row r="179" spans="1:9">
      <c r="A179" s="454" t="s">
        <v>4566</v>
      </c>
      <c r="B179" s="454"/>
      <c r="C179" s="454"/>
      <c r="D179" s="454"/>
      <c r="E179" s="454"/>
      <c r="F179" s="459"/>
      <c r="G179" s="454"/>
      <c r="H179" s="273">
        <v>5143</v>
      </c>
      <c r="I179" s="273" t="s">
        <v>6195</v>
      </c>
    </row>
    <row r="180" spans="1:9">
      <c r="A180" s="454" t="s">
        <v>4567</v>
      </c>
      <c r="B180" s="454"/>
      <c r="C180" s="454"/>
      <c r="D180" s="454"/>
      <c r="E180" s="454"/>
      <c r="F180" s="459"/>
      <c r="G180" s="454"/>
      <c r="H180" s="273">
        <v>5145</v>
      </c>
      <c r="I180" s="273" t="s">
        <v>6196</v>
      </c>
    </row>
    <row r="181" spans="1:9">
      <c r="A181" s="454" t="s">
        <v>4568</v>
      </c>
      <c r="B181" s="454"/>
      <c r="C181" s="454"/>
      <c r="D181" s="454"/>
      <c r="E181" s="454"/>
      <c r="F181" s="459"/>
      <c r="G181" s="454"/>
      <c r="H181" s="273">
        <v>5120</v>
      </c>
      <c r="I181" s="273" t="s">
        <v>6197</v>
      </c>
    </row>
    <row r="182" spans="1:9">
      <c r="A182" s="454" t="s">
        <v>4569</v>
      </c>
      <c r="B182" s="454"/>
      <c r="C182" s="454"/>
      <c r="D182" s="454"/>
      <c r="E182" s="454"/>
      <c r="F182" s="459"/>
      <c r="G182" s="454"/>
      <c r="H182" s="273">
        <v>5122</v>
      </c>
      <c r="I182" s="273" t="s">
        <v>6198</v>
      </c>
    </row>
    <row r="183" spans="1:9">
      <c r="A183" s="454" t="s">
        <v>4570</v>
      </c>
      <c r="B183" s="454"/>
      <c r="C183" s="454"/>
      <c r="D183" s="454"/>
      <c r="E183" s="454"/>
      <c r="F183" s="459"/>
      <c r="G183" s="454"/>
      <c r="H183" s="273">
        <v>5147</v>
      </c>
      <c r="I183" s="273" t="s">
        <v>6199</v>
      </c>
    </row>
    <row r="184" spans="1:9">
      <c r="A184" s="454" t="s">
        <v>4571</v>
      </c>
      <c r="B184" s="454"/>
      <c r="C184" s="454"/>
      <c r="D184" s="454"/>
      <c r="E184" s="454"/>
      <c r="F184" s="459"/>
      <c r="G184" s="454"/>
      <c r="H184" s="273">
        <v>5148</v>
      </c>
      <c r="I184" s="273" t="s">
        <v>6200</v>
      </c>
    </row>
    <row r="185" spans="1:9">
      <c r="A185" s="454" t="s">
        <v>4572</v>
      </c>
      <c r="B185" s="454"/>
      <c r="C185" s="454"/>
      <c r="D185" s="454"/>
      <c r="E185" s="454"/>
      <c r="F185" s="459"/>
      <c r="G185" s="454"/>
      <c r="H185" s="273">
        <v>5165</v>
      </c>
      <c r="I185" s="273" t="s">
        <v>6201</v>
      </c>
    </row>
    <row r="186" spans="1:9">
      <c r="A186" s="454" t="s">
        <v>4573</v>
      </c>
      <c r="B186" s="454"/>
      <c r="C186" s="454"/>
      <c r="D186" s="454"/>
      <c r="E186" s="454"/>
      <c r="F186" s="459"/>
      <c r="G186" s="454"/>
      <c r="H186" s="273">
        <v>5104</v>
      </c>
      <c r="I186" s="273" t="s">
        <v>6202</v>
      </c>
    </row>
    <row r="187" spans="1:9">
      <c r="A187" s="454" t="s">
        <v>4574</v>
      </c>
      <c r="B187" s="454"/>
      <c r="C187" s="454"/>
      <c r="D187" s="454"/>
      <c r="E187" s="454"/>
      <c r="F187" s="459"/>
      <c r="G187" s="454"/>
      <c r="H187" s="273">
        <v>5121</v>
      </c>
      <c r="I187" s="273" t="s">
        <v>6203</v>
      </c>
    </row>
    <row r="188" spans="1:9">
      <c r="A188" s="454" t="s">
        <v>4575</v>
      </c>
      <c r="B188" s="454"/>
      <c r="C188" s="454"/>
      <c r="D188" s="454"/>
      <c r="E188" s="454"/>
      <c r="F188" s="459"/>
      <c r="G188" s="454"/>
      <c r="H188" s="273">
        <v>5152</v>
      </c>
      <c r="I188" s="273" t="s">
        <v>6204</v>
      </c>
    </row>
    <row r="189" spans="1:9">
      <c r="A189" s="454" t="s">
        <v>4576</v>
      </c>
      <c r="B189" s="454"/>
      <c r="C189" s="454"/>
      <c r="D189" s="454">
        <v>239.55799999999999</v>
      </c>
      <c r="E189" s="454">
        <v>2.9380000000000002</v>
      </c>
      <c r="F189" s="459">
        <v>239.55799999999999</v>
      </c>
      <c r="G189" s="454">
        <v>2.9380000000000002</v>
      </c>
      <c r="H189" s="273">
        <v>5123</v>
      </c>
      <c r="I189" s="273" t="s">
        <v>6205</v>
      </c>
    </row>
    <row r="190" spans="1:9">
      <c r="A190" s="454" t="s">
        <v>4577</v>
      </c>
      <c r="B190" s="454"/>
      <c r="C190" s="454"/>
      <c r="D190" s="454"/>
      <c r="E190" s="454"/>
      <c r="F190" s="459"/>
      <c r="G190" s="454"/>
      <c r="H190" s="273">
        <v>5153</v>
      </c>
      <c r="I190" s="273" t="s">
        <v>6206</v>
      </c>
    </row>
    <row r="191" spans="1:9">
      <c r="A191" s="454" t="s">
        <v>4578</v>
      </c>
      <c r="B191" s="454"/>
      <c r="C191" s="454"/>
      <c r="D191" s="454"/>
      <c r="E191" s="454"/>
      <c r="F191" s="459"/>
      <c r="G191" s="454"/>
      <c r="H191" s="273">
        <v>5124</v>
      </c>
      <c r="I191" s="273" t="s">
        <v>6207</v>
      </c>
    </row>
    <row r="192" spans="1:9">
      <c r="A192" s="454" t="s">
        <v>4579</v>
      </c>
      <c r="B192" s="454"/>
      <c r="C192" s="454"/>
      <c r="D192" s="454"/>
      <c r="E192" s="454"/>
      <c r="F192" s="459"/>
      <c r="G192" s="454"/>
      <c r="H192" s="273">
        <v>5125</v>
      </c>
      <c r="I192" s="273" t="s">
        <v>6208</v>
      </c>
    </row>
    <row r="193" spans="1:9">
      <c r="A193" s="454" t="s">
        <v>4580</v>
      </c>
      <c r="B193" s="454"/>
      <c r="C193" s="454"/>
      <c r="D193" s="454"/>
      <c r="E193" s="454"/>
      <c r="F193" s="459"/>
      <c r="G193" s="454"/>
      <c r="H193" s="273">
        <v>5127</v>
      </c>
      <c r="I193" s="273" t="s">
        <v>6209</v>
      </c>
    </row>
    <row r="194" spans="1:9">
      <c r="A194" s="454" t="s">
        <v>4581</v>
      </c>
      <c r="B194" s="454"/>
      <c r="C194" s="454"/>
      <c r="D194" s="454"/>
      <c r="E194" s="454"/>
      <c r="F194" s="459"/>
      <c r="G194" s="454"/>
      <c r="H194" s="273">
        <v>5160</v>
      </c>
      <c r="I194" s="273" t="s">
        <v>6210</v>
      </c>
    </row>
    <row r="195" spans="1:9">
      <c r="A195" s="454" t="s">
        <v>4582</v>
      </c>
      <c r="B195" s="454"/>
      <c r="C195" s="454"/>
      <c r="D195" s="454"/>
      <c r="E195" s="454"/>
      <c r="F195" s="459"/>
      <c r="G195" s="454"/>
      <c r="H195" s="273">
        <v>5128</v>
      </c>
      <c r="I195" s="273" t="s">
        <v>6211</v>
      </c>
    </row>
    <row r="196" spans="1:9">
      <c r="A196" s="454" t="s">
        <v>4583</v>
      </c>
      <c r="B196" s="454"/>
      <c r="C196" s="454"/>
      <c r="D196" s="454"/>
      <c r="E196" s="454"/>
      <c r="F196" s="459"/>
      <c r="G196" s="454"/>
      <c r="H196" s="273">
        <v>5149</v>
      </c>
      <c r="I196" s="273" t="s">
        <v>6212</v>
      </c>
    </row>
    <row r="197" spans="1:9">
      <c r="A197" s="454" t="s">
        <v>4584</v>
      </c>
      <c r="B197" s="454"/>
      <c r="C197" s="454"/>
      <c r="D197" s="454"/>
      <c r="E197" s="454"/>
      <c r="F197" s="459"/>
      <c r="G197" s="454"/>
      <c r="H197" s="273">
        <v>5151</v>
      </c>
      <c r="I197" s="273" t="s">
        <v>6213</v>
      </c>
    </row>
    <row r="198" spans="1:9">
      <c r="A198" s="454" t="s">
        <v>4585</v>
      </c>
      <c r="B198" s="454"/>
      <c r="C198" s="454"/>
      <c r="D198" s="454"/>
      <c r="E198" s="454"/>
      <c r="F198" s="459"/>
      <c r="G198" s="454"/>
      <c r="H198" s="273">
        <v>5166</v>
      </c>
      <c r="I198" s="273" t="s">
        <v>6214</v>
      </c>
    </row>
    <row r="199" spans="1:9">
      <c r="A199" s="454" t="s">
        <v>4586</v>
      </c>
      <c r="B199" s="454"/>
      <c r="C199" s="454"/>
      <c r="D199" s="454"/>
      <c r="E199" s="454"/>
      <c r="F199" s="459"/>
      <c r="G199" s="454"/>
      <c r="H199" s="273">
        <v>5170</v>
      </c>
      <c r="I199" s="273" t="s">
        <v>6215</v>
      </c>
    </row>
    <row r="200" spans="1:9">
      <c r="A200" s="454" t="s">
        <v>4587</v>
      </c>
      <c r="B200" s="454"/>
      <c r="C200" s="454"/>
      <c r="D200" s="454"/>
      <c r="E200" s="454"/>
      <c r="F200" s="459"/>
      <c r="G200" s="454"/>
      <c r="H200" s="273">
        <v>5175</v>
      </c>
      <c r="I200" s="273" t="s">
        <v>6216</v>
      </c>
    </row>
    <row r="201" spans="1:9">
      <c r="A201" s="454" t="s">
        <v>4588</v>
      </c>
      <c r="B201" s="454"/>
      <c r="C201" s="454"/>
      <c r="D201" s="454"/>
      <c r="E201" s="454"/>
      <c r="F201" s="459"/>
      <c r="G201" s="454"/>
      <c r="H201" s="273">
        <v>5180</v>
      </c>
      <c r="I201" s="273" t="s">
        <v>6217</v>
      </c>
    </row>
    <row r="202" spans="1:9">
      <c r="A202" s="454" t="s">
        <v>4589</v>
      </c>
      <c r="B202" s="454"/>
      <c r="C202" s="454"/>
      <c r="D202" s="454"/>
      <c r="E202" s="454"/>
      <c r="F202" s="459"/>
      <c r="G202" s="454"/>
      <c r="H202" s="273">
        <v>5190</v>
      </c>
      <c r="I202" s="273" t="s">
        <v>6218</v>
      </c>
    </row>
    <row r="203" spans="1:9">
      <c r="A203" s="454" t="s">
        <v>4590</v>
      </c>
      <c r="B203" s="454"/>
      <c r="C203" s="454"/>
      <c r="D203" s="454"/>
      <c r="E203" s="454"/>
      <c r="F203" s="459"/>
      <c r="G203" s="454"/>
      <c r="H203" s="273">
        <v>5191</v>
      </c>
      <c r="I203" s="273" t="s">
        <v>6219</v>
      </c>
    </row>
    <row r="204" spans="1:9">
      <c r="A204" s="454" t="s">
        <v>4591</v>
      </c>
      <c r="B204" s="454"/>
      <c r="C204" s="454"/>
      <c r="D204" s="454"/>
      <c r="E204" s="454"/>
      <c r="F204" s="459"/>
      <c r="G204" s="454"/>
      <c r="H204" s="273">
        <v>5129</v>
      </c>
      <c r="I204" s="273" t="s">
        <v>6220</v>
      </c>
    </row>
    <row r="205" spans="1:9">
      <c r="A205" s="454" t="s">
        <v>4592</v>
      </c>
      <c r="B205" s="454"/>
      <c r="C205" s="454"/>
      <c r="D205" s="454"/>
      <c r="E205" s="454"/>
      <c r="F205" s="459"/>
      <c r="G205" s="454"/>
      <c r="H205" s="273">
        <v>5150</v>
      </c>
      <c r="I205" s="273" t="s">
        <v>6221</v>
      </c>
    </row>
    <row r="206" spans="1:9">
      <c r="A206" s="454" t="s">
        <v>4593</v>
      </c>
      <c r="B206" s="454"/>
      <c r="C206" s="454"/>
      <c r="D206" s="454"/>
      <c r="E206" s="454"/>
      <c r="F206" s="459"/>
      <c r="G206" s="454"/>
      <c r="H206" s="273">
        <v>5138</v>
      </c>
      <c r="I206" s="273" t="s">
        <v>6222</v>
      </c>
    </row>
    <row r="207" spans="1:9">
      <c r="A207" s="454" t="s">
        <v>4594</v>
      </c>
      <c r="B207" s="454"/>
      <c r="C207" s="454"/>
      <c r="D207" s="454"/>
      <c r="E207" s="454"/>
      <c r="F207" s="459"/>
      <c r="G207" s="454"/>
      <c r="H207" s="273">
        <v>5140</v>
      </c>
      <c r="I207" s="273" t="s">
        <v>6223</v>
      </c>
    </row>
    <row r="208" spans="1:9">
      <c r="A208" s="454" t="s">
        <v>4595</v>
      </c>
      <c r="B208" s="454"/>
      <c r="C208" s="454"/>
      <c r="D208" s="454"/>
      <c r="E208" s="454"/>
      <c r="F208" s="459"/>
      <c r="G208" s="454"/>
      <c r="H208" s="273">
        <v>5134</v>
      </c>
      <c r="I208" s="273" t="s">
        <v>6224</v>
      </c>
    </row>
    <row r="209" spans="1:9">
      <c r="A209" s="454" t="s">
        <v>4596</v>
      </c>
      <c r="B209" s="454"/>
      <c r="C209" s="454"/>
      <c r="D209" s="454"/>
      <c r="E209" s="454"/>
      <c r="F209" s="459"/>
      <c r="G209" s="454"/>
      <c r="H209" s="273">
        <v>5135</v>
      </c>
      <c r="I209" s="273" t="s">
        <v>6225</v>
      </c>
    </row>
    <row r="210" spans="1:9">
      <c r="A210" s="454" t="s">
        <v>4597</v>
      </c>
      <c r="B210" s="454"/>
      <c r="C210" s="454"/>
      <c r="D210" s="454"/>
      <c r="E210" s="454"/>
      <c r="F210" s="459"/>
      <c r="G210" s="454"/>
      <c r="H210" s="273">
        <v>5136</v>
      </c>
      <c r="I210" s="273" t="s">
        <v>6226</v>
      </c>
    </row>
    <row r="211" spans="1:9">
      <c r="A211" s="454" t="s">
        <v>4598</v>
      </c>
      <c r="B211" s="454"/>
      <c r="C211" s="454"/>
      <c r="D211" s="454"/>
      <c r="E211" s="454"/>
      <c r="F211" s="459"/>
      <c r="G211" s="454"/>
      <c r="H211" s="273">
        <v>5137</v>
      </c>
      <c r="I211" s="273" t="s">
        <v>6227</v>
      </c>
    </row>
    <row r="212" spans="1:9">
      <c r="A212" s="454" t="s">
        <v>4599</v>
      </c>
      <c r="B212" s="454"/>
      <c r="C212" s="454"/>
      <c r="D212" s="454"/>
      <c r="E212" s="454"/>
      <c r="F212" s="459"/>
      <c r="G212" s="454"/>
      <c r="H212" s="273">
        <v>5157</v>
      </c>
      <c r="I212" s="273" t="s">
        <v>6228</v>
      </c>
    </row>
    <row r="213" spans="1:9">
      <c r="A213" s="454" t="s">
        <v>4600</v>
      </c>
      <c r="B213" s="454"/>
      <c r="C213" s="454"/>
      <c r="D213" s="454"/>
      <c r="E213" s="454"/>
      <c r="F213" s="459"/>
      <c r="G213" s="454"/>
      <c r="H213" s="273">
        <v>5158</v>
      </c>
      <c r="I213" s="273" t="s">
        <v>6229</v>
      </c>
    </row>
    <row r="214" spans="1:9">
      <c r="A214" s="454" t="s">
        <v>4601</v>
      </c>
      <c r="B214" s="454"/>
      <c r="C214" s="454"/>
      <c r="D214" s="454"/>
      <c r="E214" s="454"/>
      <c r="F214" s="459"/>
      <c r="G214" s="454"/>
      <c r="H214" s="273">
        <v>5154</v>
      </c>
      <c r="I214" s="273" t="s">
        <v>6230</v>
      </c>
    </row>
    <row r="215" spans="1:9">
      <c r="A215" s="454" t="s">
        <v>4602</v>
      </c>
      <c r="B215" s="454">
        <v>37.264000000000003</v>
      </c>
      <c r="C215" s="454">
        <v>45.432000000000002</v>
      </c>
      <c r="D215" s="454">
        <v>7.0970000000000004</v>
      </c>
      <c r="E215" s="454">
        <v>820.779</v>
      </c>
      <c r="F215" s="459">
        <v>7.0970000000000004</v>
      </c>
      <c r="G215" s="454">
        <v>820.779</v>
      </c>
      <c r="H215" s="273">
        <v>5115</v>
      </c>
      <c r="I215" s="273" t="s">
        <v>6231</v>
      </c>
    </row>
    <row r="216" spans="1:9">
      <c r="A216" s="454" t="s">
        <v>4603</v>
      </c>
      <c r="B216" s="454">
        <v>7975.5519999999997</v>
      </c>
      <c r="C216" s="454">
        <v>2945.2220000000002</v>
      </c>
      <c r="D216" s="454">
        <v>1822.252</v>
      </c>
      <c r="E216" s="454">
        <v>7148.3739999999998</v>
      </c>
      <c r="F216" s="459">
        <v>1822.252</v>
      </c>
      <c r="G216" s="454">
        <v>7148.3739999999998</v>
      </c>
      <c r="H216" s="273">
        <v>6000</v>
      </c>
      <c r="I216" s="273" t="s">
        <v>6232</v>
      </c>
    </row>
    <row r="217" spans="1:9">
      <c r="A217" s="454" t="s">
        <v>4604</v>
      </c>
      <c r="B217" s="454">
        <v>698.12300000000005</v>
      </c>
      <c r="C217" s="454">
        <v>551.37199999999996</v>
      </c>
      <c r="D217" s="454">
        <v>657.75800000000004</v>
      </c>
      <c r="E217" s="454">
        <v>5712.9740000000002</v>
      </c>
      <c r="F217" s="459">
        <v>657.75800000000004</v>
      </c>
      <c r="G217" s="454">
        <v>5712.9740000000002</v>
      </c>
      <c r="H217" s="273">
        <v>6110</v>
      </c>
      <c r="I217" s="273" t="s">
        <v>6233</v>
      </c>
    </row>
    <row r="218" spans="1:9">
      <c r="A218" s="454" t="s">
        <v>4605</v>
      </c>
      <c r="B218" s="454"/>
      <c r="C218" s="454"/>
      <c r="D218" s="454"/>
      <c r="E218" s="454"/>
      <c r="F218" s="459"/>
      <c r="G218" s="454"/>
      <c r="H218" s="273">
        <v>6120</v>
      </c>
      <c r="I218" s="273" t="s">
        <v>6234</v>
      </c>
    </row>
    <row r="219" spans="1:9">
      <c r="A219" s="454" t="s">
        <v>4606</v>
      </c>
      <c r="B219" s="454"/>
      <c r="C219" s="454"/>
      <c r="D219" s="454"/>
      <c r="E219" s="454"/>
      <c r="F219" s="459"/>
      <c r="G219" s="454"/>
      <c r="H219" s="273">
        <v>6121</v>
      </c>
      <c r="I219" s="273" t="s">
        <v>6235</v>
      </c>
    </row>
    <row r="220" spans="1:9">
      <c r="A220" s="454" t="s">
        <v>4607</v>
      </c>
      <c r="B220" s="454"/>
      <c r="C220" s="454"/>
      <c r="D220" s="454"/>
      <c r="E220" s="454"/>
      <c r="F220" s="459"/>
      <c r="G220" s="454"/>
      <c r="H220" s="273">
        <v>6122</v>
      </c>
      <c r="I220" s="273" t="s">
        <v>6236</v>
      </c>
    </row>
    <row r="221" spans="1:9">
      <c r="A221" s="454" t="s">
        <v>4608</v>
      </c>
      <c r="B221" s="454"/>
      <c r="C221" s="454"/>
      <c r="D221" s="454"/>
      <c r="E221" s="454"/>
      <c r="F221" s="459"/>
      <c r="G221" s="454"/>
      <c r="H221" s="273">
        <v>6131</v>
      </c>
      <c r="I221" s="273" t="s">
        <v>6237</v>
      </c>
    </row>
    <row r="222" spans="1:9">
      <c r="A222" s="454" t="s">
        <v>4609</v>
      </c>
      <c r="B222" s="454">
        <v>1</v>
      </c>
      <c r="C222" s="454">
        <v>0.29199999999999998</v>
      </c>
      <c r="D222" s="454">
        <v>0.214</v>
      </c>
      <c r="E222" s="454">
        <v>0.11</v>
      </c>
      <c r="F222" s="459">
        <v>0.214</v>
      </c>
      <c r="G222" s="454">
        <v>0.11</v>
      </c>
      <c r="H222" s="273">
        <v>6144</v>
      </c>
      <c r="I222" s="273" t="s">
        <v>6238</v>
      </c>
    </row>
    <row r="223" spans="1:9">
      <c r="A223" s="454" t="s">
        <v>4610</v>
      </c>
      <c r="B223" s="454"/>
      <c r="C223" s="454"/>
      <c r="D223" s="454"/>
      <c r="E223" s="454"/>
      <c r="F223" s="459"/>
      <c r="G223" s="454"/>
      <c r="H223" s="273">
        <v>6123</v>
      </c>
      <c r="I223" s="273" t="s">
        <v>6239</v>
      </c>
    </row>
    <row r="224" spans="1:9">
      <c r="A224" s="454" t="s">
        <v>4611</v>
      </c>
      <c r="B224" s="454"/>
      <c r="C224" s="454"/>
      <c r="D224" s="454"/>
      <c r="E224" s="454"/>
      <c r="F224" s="459"/>
      <c r="G224" s="454"/>
      <c r="H224" s="273">
        <v>6140</v>
      </c>
      <c r="I224" s="273" t="s">
        <v>6240</v>
      </c>
    </row>
    <row r="225" spans="1:9">
      <c r="A225" s="454" t="s">
        <v>4612</v>
      </c>
      <c r="B225" s="454">
        <v>2.6110000000000002</v>
      </c>
      <c r="C225" s="454"/>
      <c r="D225" s="454"/>
      <c r="E225" s="454"/>
      <c r="F225" s="459"/>
      <c r="G225" s="454"/>
      <c r="H225" s="273">
        <v>6132</v>
      </c>
      <c r="I225" s="273" t="s">
        <v>6241</v>
      </c>
    </row>
    <row r="226" spans="1:9">
      <c r="A226" s="454" t="s">
        <v>4613</v>
      </c>
      <c r="B226" s="454"/>
      <c r="C226" s="454"/>
      <c r="D226" s="454"/>
      <c r="E226" s="454"/>
      <c r="F226" s="459"/>
      <c r="G226" s="454"/>
      <c r="H226" s="273">
        <v>6133</v>
      </c>
      <c r="I226" s="273" t="s">
        <v>6242</v>
      </c>
    </row>
    <row r="227" spans="1:9">
      <c r="A227" s="454" t="s">
        <v>4614</v>
      </c>
      <c r="B227" s="454"/>
      <c r="C227" s="454"/>
      <c r="D227" s="454"/>
      <c r="E227" s="454"/>
      <c r="F227" s="459"/>
      <c r="G227" s="454"/>
      <c r="H227" s="273">
        <v>6141</v>
      </c>
      <c r="I227" s="273" t="s">
        <v>6243</v>
      </c>
    </row>
    <row r="228" spans="1:9">
      <c r="A228" s="454" t="s">
        <v>4615</v>
      </c>
      <c r="B228" s="454"/>
      <c r="C228" s="454"/>
      <c r="D228" s="454"/>
      <c r="E228" s="454"/>
      <c r="F228" s="459"/>
      <c r="G228" s="454"/>
      <c r="H228" s="273">
        <v>6150</v>
      </c>
      <c r="I228" s="273" t="s">
        <v>6244</v>
      </c>
    </row>
    <row r="229" spans="1:9">
      <c r="A229" s="454" t="s">
        <v>4616</v>
      </c>
      <c r="B229" s="454">
        <v>74.683999999999997</v>
      </c>
      <c r="C229" s="454">
        <v>32.89</v>
      </c>
      <c r="D229" s="454">
        <v>121.435</v>
      </c>
      <c r="E229" s="454">
        <v>136.691</v>
      </c>
      <c r="F229" s="459">
        <v>121.435</v>
      </c>
      <c r="G229" s="454">
        <v>136.691</v>
      </c>
      <c r="H229" s="273">
        <v>6160</v>
      </c>
      <c r="I229" s="273" t="s">
        <v>6245</v>
      </c>
    </row>
    <row r="230" spans="1:9">
      <c r="A230" s="454" t="s">
        <v>4617</v>
      </c>
      <c r="B230" s="454"/>
      <c r="C230" s="454"/>
      <c r="D230" s="454"/>
      <c r="E230" s="454"/>
      <c r="F230" s="459"/>
      <c r="G230" s="454"/>
      <c r="H230" s="273">
        <v>6161</v>
      </c>
      <c r="I230" s="273" t="s">
        <v>6246</v>
      </c>
    </row>
    <row r="231" spans="1:9">
      <c r="A231" s="454" t="s">
        <v>4618</v>
      </c>
      <c r="B231" s="454"/>
      <c r="C231" s="454"/>
      <c r="D231" s="454"/>
      <c r="E231" s="454"/>
      <c r="F231" s="459"/>
      <c r="G231" s="454"/>
      <c r="H231" s="273">
        <v>6162</v>
      </c>
      <c r="I231" s="273" t="s">
        <v>6247</v>
      </c>
    </row>
    <row r="232" spans="1:9">
      <c r="A232" s="454" t="s">
        <v>4619</v>
      </c>
      <c r="B232" s="454">
        <v>4946.8999999999996</v>
      </c>
      <c r="C232" s="454"/>
      <c r="D232" s="454"/>
      <c r="E232" s="454"/>
      <c r="F232" s="459"/>
      <c r="G232" s="454"/>
      <c r="H232" s="273">
        <v>6163</v>
      </c>
      <c r="I232" s="273" t="s">
        <v>6248</v>
      </c>
    </row>
    <row r="233" spans="1:9">
      <c r="A233" s="454" t="s">
        <v>4620</v>
      </c>
      <c r="B233" s="454">
        <v>1683.4079999999999</v>
      </c>
      <c r="C233" s="454">
        <v>1220.8499999999999</v>
      </c>
      <c r="D233" s="454">
        <v>1.5009999999999999</v>
      </c>
      <c r="E233" s="454"/>
      <c r="F233" s="459">
        <v>1.5009999999999999</v>
      </c>
      <c r="G233" s="454"/>
      <c r="H233" s="273">
        <v>6170</v>
      </c>
      <c r="I233" s="273" t="s">
        <v>6249</v>
      </c>
    </row>
    <row r="234" spans="1:9">
      <c r="A234" s="454" t="s">
        <v>4621</v>
      </c>
      <c r="B234" s="454"/>
      <c r="C234" s="454"/>
      <c r="D234" s="454"/>
      <c r="E234" s="454"/>
      <c r="F234" s="459"/>
      <c r="G234" s="454"/>
      <c r="H234" s="273">
        <v>6176</v>
      </c>
      <c r="I234" s="273" t="s">
        <v>6250</v>
      </c>
    </row>
    <row r="235" spans="1:9">
      <c r="A235" s="454" t="s">
        <v>4622</v>
      </c>
      <c r="B235" s="454"/>
      <c r="C235" s="454"/>
      <c r="D235" s="454"/>
      <c r="E235" s="454"/>
      <c r="F235" s="459"/>
      <c r="G235" s="454"/>
      <c r="H235" s="273">
        <v>6171</v>
      </c>
      <c r="I235" s="273" t="s">
        <v>6251</v>
      </c>
    </row>
    <row r="236" spans="1:9">
      <c r="A236" s="454" t="s">
        <v>4623</v>
      </c>
      <c r="B236" s="454">
        <v>1.548</v>
      </c>
      <c r="C236" s="454">
        <v>8.4610000000000003</v>
      </c>
      <c r="D236" s="454">
        <v>1.5009999999999999</v>
      </c>
      <c r="E236" s="454"/>
      <c r="F236" s="459">
        <v>1.5009999999999999</v>
      </c>
      <c r="G236" s="454"/>
      <c r="H236" s="273">
        <v>6175</v>
      </c>
      <c r="I236" s="273" t="s">
        <v>6252</v>
      </c>
    </row>
    <row r="237" spans="1:9">
      <c r="A237" s="454" t="s">
        <v>4624</v>
      </c>
      <c r="B237" s="454">
        <v>1681.86</v>
      </c>
      <c r="C237" s="454">
        <v>1212.3889999999999</v>
      </c>
      <c r="D237" s="454"/>
      <c r="E237" s="454"/>
      <c r="F237" s="459"/>
      <c r="G237" s="454"/>
      <c r="H237" s="273">
        <v>6142</v>
      </c>
      <c r="I237" s="273" t="s">
        <v>6253</v>
      </c>
    </row>
    <row r="238" spans="1:9">
      <c r="A238" s="454" t="s">
        <v>4625</v>
      </c>
      <c r="B238" s="454"/>
      <c r="C238" s="454"/>
      <c r="D238" s="454"/>
      <c r="E238" s="454"/>
      <c r="F238" s="459"/>
      <c r="G238" s="454"/>
      <c r="H238" s="273">
        <v>6177</v>
      </c>
      <c r="I238" s="273" t="s">
        <v>6254</v>
      </c>
    </row>
    <row r="239" spans="1:9">
      <c r="A239" s="454" t="s">
        <v>4626</v>
      </c>
      <c r="B239" s="454"/>
      <c r="C239" s="454"/>
      <c r="D239" s="454"/>
      <c r="E239" s="454"/>
      <c r="F239" s="459"/>
      <c r="G239" s="454"/>
      <c r="H239" s="273">
        <v>6173</v>
      </c>
      <c r="I239" s="273" t="s">
        <v>6255</v>
      </c>
    </row>
    <row r="240" spans="1:9">
      <c r="A240" s="454" t="s">
        <v>4627</v>
      </c>
      <c r="B240" s="454"/>
      <c r="C240" s="454"/>
      <c r="D240" s="454"/>
      <c r="E240" s="454"/>
      <c r="F240" s="459"/>
      <c r="G240" s="454"/>
      <c r="H240" s="273">
        <v>6143</v>
      </c>
      <c r="I240" s="273" t="s">
        <v>6256</v>
      </c>
    </row>
    <row r="241" spans="1:9">
      <c r="A241" s="454" t="s">
        <v>4628</v>
      </c>
      <c r="B241" s="454"/>
      <c r="C241" s="454"/>
      <c r="D241" s="454"/>
      <c r="E241" s="454"/>
      <c r="F241" s="459"/>
      <c r="G241" s="454"/>
      <c r="H241" s="273">
        <v>6415</v>
      </c>
      <c r="I241" s="273" t="s">
        <v>6257</v>
      </c>
    </row>
    <row r="242" spans="1:9">
      <c r="A242" s="454" t="s">
        <v>4629</v>
      </c>
      <c r="B242" s="454"/>
      <c r="C242" s="454"/>
      <c r="D242" s="454"/>
      <c r="E242" s="454"/>
      <c r="F242" s="459"/>
      <c r="G242" s="454"/>
      <c r="H242" s="273">
        <v>6172</v>
      </c>
      <c r="I242" s="273" t="s">
        <v>6258</v>
      </c>
    </row>
    <row r="243" spans="1:9">
      <c r="A243" s="454" t="s">
        <v>4630</v>
      </c>
      <c r="B243" s="454">
        <v>3.2280000000000002</v>
      </c>
      <c r="C243" s="454">
        <v>148.666</v>
      </c>
      <c r="D243" s="454">
        <v>435.87700000000001</v>
      </c>
      <c r="E243" s="454">
        <v>1197.981</v>
      </c>
      <c r="F243" s="459">
        <v>435.87700000000001</v>
      </c>
      <c r="G243" s="454">
        <v>1197.981</v>
      </c>
      <c r="H243" s="273">
        <v>6174</v>
      </c>
      <c r="I243" s="273" t="s">
        <v>6259</v>
      </c>
    </row>
    <row r="244" spans="1:9">
      <c r="A244" s="454" t="s">
        <v>4441</v>
      </c>
      <c r="B244" s="454"/>
      <c r="C244" s="454"/>
      <c r="D244" s="454"/>
      <c r="E244" s="454"/>
      <c r="F244" s="459"/>
      <c r="G244" s="454"/>
      <c r="H244" s="273">
        <v>6180</v>
      </c>
      <c r="I244" s="273" t="s">
        <v>6070</v>
      </c>
    </row>
    <row r="245" spans="1:9">
      <c r="A245" s="454" t="s">
        <v>4631</v>
      </c>
      <c r="B245" s="454"/>
      <c r="C245" s="454"/>
      <c r="D245" s="454"/>
      <c r="E245" s="454"/>
      <c r="F245" s="459"/>
      <c r="G245" s="454"/>
      <c r="H245" s="273">
        <v>6181</v>
      </c>
      <c r="I245" s="273" t="s">
        <v>6260</v>
      </c>
    </row>
    <row r="246" spans="1:9">
      <c r="A246" s="454" t="s">
        <v>4632</v>
      </c>
      <c r="B246" s="454"/>
      <c r="C246" s="454"/>
      <c r="D246" s="454"/>
      <c r="E246" s="454"/>
      <c r="F246" s="459"/>
      <c r="G246" s="454"/>
      <c r="H246" s="273">
        <v>6200</v>
      </c>
      <c r="I246" s="273" t="s">
        <v>6261</v>
      </c>
    </row>
    <row r="247" spans="1:9">
      <c r="A247" s="454" t="s">
        <v>4633</v>
      </c>
      <c r="B247" s="454"/>
      <c r="C247" s="454"/>
      <c r="D247" s="454"/>
      <c r="E247" s="454"/>
      <c r="F247" s="459"/>
      <c r="G247" s="454"/>
      <c r="H247" s="273">
        <v>6210</v>
      </c>
      <c r="I247" s="273" t="s">
        <v>6262</v>
      </c>
    </row>
    <row r="248" spans="1:9">
      <c r="A248" s="454" t="s">
        <v>4634</v>
      </c>
      <c r="B248" s="454"/>
      <c r="C248" s="454"/>
      <c r="D248" s="454"/>
      <c r="E248" s="454"/>
      <c r="F248" s="459"/>
      <c r="G248" s="454"/>
      <c r="H248" s="273">
        <v>6212</v>
      </c>
      <c r="I248" s="273" t="s">
        <v>6263</v>
      </c>
    </row>
    <row r="249" spans="1:9">
      <c r="A249" s="454" t="s">
        <v>4635</v>
      </c>
      <c r="B249" s="454"/>
      <c r="C249" s="454"/>
      <c r="D249" s="454"/>
      <c r="E249" s="454"/>
      <c r="F249" s="459"/>
      <c r="G249" s="454"/>
      <c r="H249" s="273">
        <v>6214</v>
      </c>
      <c r="I249" s="273" t="s">
        <v>6264</v>
      </c>
    </row>
    <row r="250" spans="1:9">
      <c r="A250" s="454" t="s">
        <v>4636</v>
      </c>
      <c r="B250" s="454"/>
      <c r="C250" s="454"/>
      <c r="D250" s="454"/>
      <c r="E250" s="454"/>
      <c r="F250" s="459"/>
      <c r="G250" s="454"/>
      <c r="H250" s="273">
        <v>6230</v>
      </c>
      <c r="I250" s="273" t="s">
        <v>6265</v>
      </c>
    </row>
    <row r="251" spans="1:9">
      <c r="A251" s="454" t="s">
        <v>4637</v>
      </c>
      <c r="B251" s="454"/>
      <c r="C251" s="454"/>
      <c r="D251" s="454"/>
      <c r="E251" s="454"/>
      <c r="F251" s="459"/>
      <c r="G251" s="454"/>
      <c r="H251" s="273">
        <v>6211</v>
      </c>
      <c r="I251" s="273" t="s">
        <v>6266</v>
      </c>
    </row>
    <row r="252" spans="1:9">
      <c r="A252" s="454" t="s">
        <v>4638</v>
      </c>
      <c r="B252" s="454"/>
      <c r="C252" s="454"/>
      <c r="D252" s="454"/>
      <c r="E252" s="454"/>
      <c r="F252" s="459"/>
      <c r="G252" s="454"/>
      <c r="H252" s="273">
        <v>6231</v>
      </c>
      <c r="I252" s="273" t="s">
        <v>6267</v>
      </c>
    </row>
    <row r="253" spans="1:9">
      <c r="A253" s="454" t="s">
        <v>4639</v>
      </c>
      <c r="B253" s="454"/>
      <c r="C253" s="454"/>
      <c r="D253" s="454"/>
      <c r="E253" s="454"/>
      <c r="F253" s="459"/>
      <c r="G253" s="454"/>
      <c r="H253" s="273">
        <v>6232</v>
      </c>
      <c r="I253" s="273" t="s">
        <v>6268</v>
      </c>
    </row>
    <row r="254" spans="1:9">
      <c r="A254" s="454" t="s">
        <v>4640</v>
      </c>
      <c r="B254" s="454"/>
      <c r="C254" s="454"/>
      <c r="D254" s="454"/>
      <c r="E254" s="454"/>
      <c r="F254" s="459"/>
      <c r="G254" s="454"/>
      <c r="H254" s="273">
        <v>6215</v>
      </c>
      <c r="I254" s="273" t="s">
        <v>6269</v>
      </c>
    </row>
    <row r="255" spans="1:9">
      <c r="A255" s="454" t="s">
        <v>4641</v>
      </c>
      <c r="B255" s="454"/>
      <c r="C255" s="454"/>
      <c r="D255" s="454"/>
      <c r="E255" s="454"/>
      <c r="F255" s="459"/>
      <c r="G255" s="454"/>
      <c r="H255" s="273">
        <v>6216</v>
      </c>
      <c r="I255" s="273" t="s">
        <v>6270</v>
      </c>
    </row>
    <row r="256" spans="1:9">
      <c r="A256" s="454" t="s">
        <v>4642</v>
      </c>
      <c r="B256" s="454"/>
      <c r="C256" s="454"/>
      <c r="D256" s="454"/>
      <c r="E256" s="454"/>
      <c r="F256" s="459"/>
      <c r="G256" s="454"/>
      <c r="H256" s="273">
        <v>6217</v>
      </c>
      <c r="I256" s="273" t="s">
        <v>6271</v>
      </c>
    </row>
    <row r="257" spans="1:9">
      <c r="A257" s="454" t="s">
        <v>4643</v>
      </c>
      <c r="B257" s="454"/>
      <c r="C257" s="454"/>
      <c r="D257" s="454"/>
      <c r="E257" s="454"/>
      <c r="F257" s="459"/>
      <c r="G257" s="454"/>
      <c r="H257" s="273">
        <v>6218</v>
      </c>
      <c r="I257" s="273" t="s">
        <v>6272</v>
      </c>
    </row>
    <row r="258" spans="1:9">
      <c r="A258" s="454" t="s">
        <v>4644</v>
      </c>
      <c r="B258" s="454"/>
      <c r="C258" s="454"/>
      <c r="D258" s="454"/>
      <c r="E258" s="454"/>
      <c r="F258" s="459"/>
      <c r="G258" s="454"/>
      <c r="H258" s="273">
        <v>6219</v>
      </c>
      <c r="I258" s="273" t="s">
        <v>6273</v>
      </c>
    </row>
    <row r="259" spans="1:9">
      <c r="A259" s="454" t="s">
        <v>4645</v>
      </c>
      <c r="B259" s="454"/>
      <c r="C259" s="454"/>
      <c r="D259" s="454"/>
      <c r="E259" s="454"/>
      <c r="F259" s="459"/>
      <c r="G259" s="454"/>
      <c r="H259" s="273">
        <v>6228</v>
      </c>
      <c r="I259" s="273" t="s">
        <v>6274</v>
      </c>
    </row>
    <row r="260" spans="1:9">
      <c r="A260" s="454" t="s">
        <v>4646</v>
      </c>
      <c r="B260" s="454"/>
      <c r="C260" s="454"/>
      <c r="D260" s="454"/>
      <c r="E260" s="454"/>
      <c r="F260" s="459"/>
      <c r="G260" s="454"/>
      <c r="H260" s="273">
        <v>6229</v>
      </c>
      <c r="I260" s="273" t="s">
        <v>6275</v>
      </c>
    </row>
    <row r="261" spans="1:9">
      <c r="A261" s="454" t="s">
        <v>4647</v>
      </c>
      <c r="B261" s="454"/>
      <c r="C261" s="454"/>
      <c r="D261" s="454"/>
      <c r="E261" s="454"/>
      <c r="F261" s="459"/>
      <c r="G261" s="454"/>
      <c r="H261" s="273">
        <v>6213</v>
      </c>
      <c r="I261" s="273" t="s">
        <v>6276</v>
      </c>
    </row>
    <row r="262" spans="1:9">
      <c r="A262" s="454" t="s">
        <v>4648</v>
      </c>
      <c r="B262" s="454"/>
      <c r="C262" s="454"/>
      <c r="D262" s="454"/>
      <c r="E262" s="454"/>
      <c r="F262" s="459"/>
      <c r="G262" s="454"/>
      <c r="H262" s="273">
        <v>6220</v>
      </c>
      <c r="I262" s="273" t="s">
        <v>6277</v>
      </c>
    </row>
    <row r="263" spans="1:9">
      <c r="A263" s="454" t="s">
        <v>4644</v>
      </c>
      <c r="B263" s="454"/>
      <c r="C263" s="454"/>
      <c r="D263" s="454"/>
      <c r="E263" s="454"/>
      <c r="F263" s="459"/>
      <c r="G263" s="454"/>
      <c r="H263" s="273">
        <v>6221</v>
      </c>
      <c r="I263" s="273" t="s">
        <v>6273</v>
      </c>
    </row>
    <row r="264" spans="1:9">
      <c r="A264" s="454" t="s">
        <v>4649</v>
      </c>
      <c r="B264" s="454"/>
      <c r="C264" s="454"/>
      <c r="D264" s="454"/>
      <c r="E264" s="454"/>
      <c r="F264" s="459"/>
      <c r="G264" s="454"/>
      <c r="H264" s="273">
        <v>6222</v>
      </c>
      <c r="I264" s="273" t="s">
        <v>6278</v>
      </c>
    </row>
    <row r="265" spans="1:9">
      <c r="A265" s="454" t="s">
        <v>4650</v>
      </c>
      <c r="B265" s="454"/>
      <c r="C265" s="454"/>
      <c r="D265" s="454"/>
      <c r="E265" s="454"/>
      <c r="F265" s="459"/>
      <c r="G265" s="454"/>
      <c r="H265" s="273">
        <v>6223</v>
      </c>
      <c r="I265" s="273" t="s">
        <v>6279</v>
      </c>
    </row>
    <row r="266" spans="1:9">
      <c r="A266" s="454" t="s">
        <v>4651</v>
      </c>
      <c r="B266" s="454"/>
      <c r="C266" s="454"/>
      <c r="D266" s="454"/>
      <c r="E266" s="454"/>
      <c r="F266" s="459"/>
      <c r="G266" s="454"/>
      <c r="H266" s="273">
        <v>6224</v>
      </c>
      <c r="I266" s="273" t="s">
        <v>6280</v>
      </c>
    </row>
    <row r="267" spans="1:9">
      <c r="A267" s="454" t="s">
        <v>4652</v>
      </c>
      <c r="B267" s="454"/>
      <c r="C267" s="454"/>
      <c r="D267" s="454"/>
      <c r="E267" s="454"/>
      <c r="F267" s="459"/>
      <c r="G267" s="454"/>
      <c r="H267" s="273">
        <v>6225</v>
      </c>
      <c r="I267" s="273" t="s">
        <v>6281</v>
      </c>
    </row>
    <row r="268" spans="1:9">
      <c r="A268" s="454" t="s">
        <v>4653</v>
      </c>
      <c r="B268" s="454"/>
      <c r="C268" s="454"/>
      <c r="D268" s="454"/>
      <c r="E268" s="454"/>
      <c r="F268" s="459"/>
      <c r="G268" s="454"/>
      <c r="H268" s="273">
        <v>6226</v>
      </c>
      <c r="I268" s="273" t="s">
        <v>6282</v>
      </c>
    </row>
    <row r="269" spans="1:9">
      <c r="A269" s="454" t="s">
        <v>4654</v>
      </c>
      <c r="B269" s="454"/>
      <c r="C269" s="454"/>
      <c r="D269" s="454"/>
      <c r="E269" s="454"/>
      <c r="F269" s="459"/>
      <c r="G269" s="454"/>
      <c r="H269" s="273">
        <v>6227</v>
      </c>
      <c r="I269" s="273" t="s">
        <v>6283</v>
      </c>
    </row>
    <row r="270" spans="1:9">
      <c r="A270" s="454" t="s">
        <v>4655</v>
      </c>
      <c r="B270" s="454">
        <v>223.708</v>
      </c>
      <c r="C270" s="454"/>
      <c r="D270" s="454">
        <v>2</v>
      </c>
      <c r="E270" s="454"/>
      <c r="F270" s="459">
        <v>2</v>
      </c>
      <c r="G270" s="454"/>
      <c r="H270" s="273">
        <v>6240</v>
      </c>
      <c r="I270" s="273" t="s">
        <v>6284</v>
      </c>
    </row>
    <row r="271" spans="1:9">
      <c r="A271" s="454" t="s">
        <v>4656</v>
      </c>
      <c r="B271" s="454"/>
      <c r="C271" s="454"/>
      <c r="D271" s="454"/>
      <c r="E271" s="454"/>
      <c r="F271" s="459"/>
      <c r="G271" s="454"/>
      <c r="H271" s="273">
        <v>6245</v>
      </c>
      <c r="I271" s="273" t="s">
        <v>6285</v>
      </c>
    </row>
    <row r="272" spans="1:9">
      <c r="A272" s="454" t="s">
        <v>4657</v>
      </c>
      <c r="B272" s="454">
        <v>12.223000000000001</v>
      </c>
      <c r="C272" s="454">
        <v>3.1949999999999998</v>
      </c>
      <c r="D272" s="454">
        <v>3.7669999999999999</v>
      </c>
      <c r="E272" s="454"/>
      <c r="F272" s="459">
        <v>3.7669999999999999</v>
      </c>
      <c r="G272" s="454"/>
      <c r="H272" s="273">
        <v>6260</v>
      </c>
      <c r="I272" s="273" t="s">
        <v>6286</v>
      </c>
    </row>
    <row r="273" spans="1:9">
      <c r="A273" s="454" t="s">
        <v>4658</v>
      </c>
      <c r="B273" s="454"/>
      <c r="C273" s="454"/>
      <c r="D273" s="454"/>
      <c r="E273" s="454"/>
      <c r="F273" s="459"/>
      <c r="G273" s="454"/>
      <c r="H273" s="273">
        <v>6270</v>
      </c>
      <c r="I273" s="273" t="s">
        <v>6287</v>
      </c>
    </row>
    <row r="274" spans="1:9">
      <c r="A274" s="454" t="s">
        <v>4659</v>
      </c>
      <c r="B274" s="454"/>
      <c r="C274" s="454"/>
      <c r="D274" s="454"/>
      <c r="E274" s="454"/>
      <c r="F274" s="459"/>
      <c r="G274" s="454"/>
      <c r="H274" s="273">
        <v>6145</v>
      </c>
      <c r="I274" s="273" t="s">
        <v>6288</v>
      </c>
    </row>
    <row r="275" spans="1:9">
      <c r="A275" s="454" t="s">
        <v>4660</v>
      </c>
      <c r="B275" s="454"/>
      <c r="C275" s="454"/>
      <c r="D275" s="454"/>
      <c r="E275" s="454"/>
      <c r="F275" s="459"/>
      <c r="G275" s="454"/>
      <c r="H275" s="273">
        <v>6146</v>
      </c>
      <c r="I275" s="273" t="s">
        <v>6289</v>
      </c>
    </row>
    <row r="276" spans="1:9">
      <c r="A276" s="454" t="s">
        <v>4661</v>
      </c>
      <c r="B276" s="454"/>
      <c r="C276" s="454"/>
      <c r="D276" s="454"/>
      <c r="E276" s="454"/>
      <c r="F276" s="459"/>
      <c r="G276" s="454"/>
      <c r="H276" s="273">
        <v>6149</v>
      </c>
      <c r="I276" s="273" t="s">
        <v>6290</v>
      </c>
    </row>
    <row r="277" spans="1:9">
      <c r="A277" s="454" t="s">
        <v>4662</v>
      </c>
      <c r="B277" s="454"/>
      <c r="C277" s="454"/>
      <c r="D277" s="454"/>
      <c r="E277" s="454"/>
      <c r="F277" s="459"/>
      <c r="G277" s="454"/>
      <c r="H277" s="273">
        <v>6151</v>
      </c>
      <c r="I277" s="273" t="s">
        <v>6291</v>
      </c>
    </row>
    <row r="278" spans="1:9">
      <c r="A278" s="454" t="s">
        <v>4663</v>
      </c>
      <c r="B278" s="454"/>
      <c r="C278" s="454"/>
      <c r="D278" s="454"/>
      <c r="E278" s="454"/>
      <c r="F278" s="459"/>
      <c r="G278" s="454"/>
      <c r="H278" s="273">
        <v>6400</v>
      </c>
      <c r="I278" s="273" t="s">
        <v>6292</v>
      </c>
    </row>
    <row r="279" spans="1:9">
      <c r="A279" s="454" t="s">
        <v>4664</v>
      </c>
      <c r="B279" s="454"/>
      <c r="C279" s="454"/>
      <c r="D279" s="454"/>
      <c r="E279" s="454"/>
      <c r="F279" s="459"/>
      <c r="G279" s="454"/>
      <c r="H279" s="273">
        <v>6275</v>
      </c>
      <c r="I279" s="273" t="s">
        <v>6293</v>
      </c>
    </row>
    <row r="280" spans="1:9">
      <c r="A280" s="454" t="s">
        <v>4665</v>
      </c>
      <c r="B280" s="454"/>
      <c r="C280" s="454"/>
      <c r="D280" s="454"/>
      <c r="E280" s="454"/>
      <c r="F280" s="459"/>
      <c r="G280" s="454"/>
      <c r="H280" s="273">
        <v>6147</v>
      </c>
      <c r="I280" s="273" t="s">
        <v>6294</v>
      </c>
    </row>
    <row r="281" spans="1:9">
      <c r="A281" s="454" t="s">
        <v>4666</v>
      </c>
      <c r="B281" s="454"/>
      <c r="C281" s="454"/>
      <c r="D281" s="454"/>
      <c r="E281" s="454"/>
      <c r="F281" s="459"/>
      <c r="G281" s="454"/>
      <c r="H281" s="273">
        <v>6148</v>
      </c>
      <c r="I281" s="273" t="s">
        <v>6295</v>
      </c>
    </row>
    <row r="282" spans="1:9">
      <c r="A282" s="454" t="s">
        <v>4667</v>
      </c>
      <c r="B282" s="454"/>
      <c r="C282" s="454"/>
      <c r="D282" s="454"/>
      <c r="E282" s="454"/>
      <c r="F282" s="459"/>
      <c r="G282" s="454"/>
      <c r="H282" s="273">
        <v>6155</v>
      </c>
      <c r="I282" s="273" t="s">
        <v>6296</v>
      </c>
    </row>
    <row r="283" spans="1:9">
      <c r="A283" s="454" t="s">
        <v>4668</v>
      </c>
      <c r="B283" s="454"/>
      <c r="C283" s="454"/>
      <c r="D283" s="454"/>
      <c r="E283" s="454"/>
      <c r="F283" s="459"/>
      <c r="G283" s="454"/>
      <c r="H283" s="273">
        <v>6410</v>
      </c>
      <c r="I283" s="273" t="s">
        <v>6297</v>
      </c>
    </row>
    <row r="284" spans="1:9">
      <c r="A284" s="454" t="s">
        <v>4669</v>
      </c>
      <c r="B284" s="454">
        <v>300</v>
      </c>
      <c r="C284" s="454"/>
      <c r="D284" s="454"/>
      <c r="E284" s="454"/>
      <c r="F284" s="459"/>
      <c r="G284" s="454"/>
      <c r="H284" s="273">
        <v>6420</v>
      </c>
      <c r="I284" s="273" t="s">
        <v>6298</v>
      </c>
    </row>
    <row r="285" spans="1:9">
      <c r="A285" s="454" t="s">
        <v>4670</v>
      </c>
      <c r="B285" s="454"/>
      <c r="C285" s="454"/>
      <c r="D285" s="454"/>
      <c r="E285" s="454"/>
      <c r="F285" s="459"/>
      <c r="G285" s="454"/>
      <c r="H285" s="273">
        <v>6430</v>
      </c>
      <c r="I285" s="273" t="s">
        <v>6299</v>
      </c>
    </row>
    <row r="286" spans="1:9">
      <c r="A286" s="454" t="s">
        <v>4671</v>
      </c>
      <c r="B286" s="454"/>
      <c r="C286" s="454"/>
      <c r="D286" s="454"/>
      <c r="E286" s="454"/>
      <c r="F286" s="459"/>
      <c r="G286" s="454"/>
      <c r="H286" s="273">
        <v>6280</v>
      </c>
      <c r="I286" s="273" t="s">
        <v>6300</v>
      </c>
    </row>
    <row r="287" spans="1:9">
      <c r="A287" s="454" t="s">
        <v>4672</v>
      </c>
      <c r="B287" s="454"/>
      <c r="C287" s="454"/>
      <c r="D287" s="454"/>
      <c r="E287" s="454"/>
      <c r="F287" s="459"/>
      <c r="G287" s="454"/>
      <c r="H287" s="273">
        <v>6281</v>
      </c>
      <c r="I287" s="273" t="s">
        <v>6301</v>
      </c>
    </row>
    <row r="288" spans="1:9">
      <c r="A288" s="454" t="s">
        <v>4673</v>
      </c>
      <c r="B288" s="454"/>
      <c r="C288" s="454"/>
      <c r="D288" s="454"/>
      <c r="E288" s="454"/>
      <c r="F288" s="459"/>
      <c r="G288" s="454"/>
      <c r="H288" s="273">
        <v>6310</v>
      </c>
      <c r="I288" s="273" t="s">
        <v>6302</v>
      </c>
    </row>
    <row r="289" spans="1:9">
      <c r="A289" s="454" t="s">
        <v>4674</v>
      </c>
      <c r="B289" s="454"/>
      <c r="C289" s="454"/>
      <c r="D289" s="454"/>
      <c r="E289" s="454"/>
      <c r="F289" s="459"/>
      <c r="G289" s="454"/>
      <c r="H289" s="273">
        <v>6330</v>
      </c>
      <c r="I289" s="273" t="s">
        <v>6303</v>
      </c>
    </row>
    <row r="290" spans="1:9">
      <c r="A290" s="454" t="s">
        <v>4675</v>
      </c>
      <c r="B290" s="454"/>
      <c r="C290" s="454"/>
      <c r="D290" s="454"/>
      <c r="E290" s="454"/>
      <c r="F290" s="459"/>
      <c r="G290" s="454"/>
      <c r="H290" s="273">
        <v>6350</v>
      </c>
      <c r="I290" s="273" t="s">
        <v>6304</v>
      </c>
    </row>
    <row r="291" spans="1:9">
      <c r="A291" s="454" t="s">
        <v>4676</v>
      </c>
      <c r="B291" s="454"/>
      <c r="C291" s="454"/>
      <c r="D291" s="454"/>
      <c r="E291" s="454"/>
      <c r="F291" s="459"/>
      <c r="G291" s="454"/>
      <c r="H291" s="273">
        <v>6137</v>
      </c>
      <c r="I291" s="273" t="s">
        <v>6305</v>
      </c>
    </row>
    <row r="292" spans="1:9">
      <c r="A292" s="454" t="s">
        <v>4677</v>
      </c>
      <c r="B292" s="454"/>
      <c r="C292" s="454"/>
      <c r="D292" s="454"/>
      <c r="E292" s="454"/>
      <c r="F292" s="459"/>
      <c r="G292" s="454"/>
      <c r="H292" s="273">
        <v>6138</v>
      </c>
      <c r="I292" s="273" t="s">
        <v>6306</v>
      </c>
    </row>
    <row r="293" spans="1:9">
      <c r="A293" s="454" t="s">
        <v>4678</v>
      </c>
      <c r="B293" s="454"/>
      <c r="C293" s="454"/>
      <c r="D293" s="454"/>
      <c r="E293" s="454"/>
      <c r="F293" s="459"/>
      <c r="G293" s="454"/>
      <c r="H293" s="273">
        <v>6134</v>
      </c>
      <c r="I293" s="273" t="s">
        <v>6307</v>
      </c>
    </row>
    <row r="294" spans="1:9">
      <c r="A294" s="454" t="s">
        <v>4679</v>
      </c>
      <c r="B294" s="454"/>
      <c r="C294" s="454"/>
      <c r="D294" s="454"/>
      <c r="E294" s="454"/>
      <c r="F294" s="459"/>
      <c r="G294" s="454"/>
      <c r="H294" s="273">
        <v>6135</v>
      </c>
      <c r="I294" s="273" t="s">
        <v>6308</v>
      </c>
    </row>
    <row r="295" spans="1:9">
      <c r="A295" s="454" t="s">
        <v>4680</v>
      </c>
      <c r="B295" s="454"/>
      <c r="C295" s="454"/>
      <c r="D295" s="454"/>
      <c r="E295" s="454"/>
      <c r="F295" s="459"/>
      <c r="G295" s="454"/>
      <c r="H295" s="273">
        <v>6136</v>
      </c>
      <c r="I295" s="273" t="s">
        <v>6309</v>
      </c>
    </row>
    <row r="296" spans="1:9">
      <c r="A296" s="454" t="s">
        <v>4681</v>
      </c>
      <c r="B296" s="454"/>
      <c r="C296" s="454"/>
      <c r="D296" s="454"/>
      <c r="E296" s="454"/>
      <c r="F296" s="459"/>
      <c r="G296" s="454"/>
      <c r="H296" s="273">
        <v>6166</v>
      </c>
      <c r="I296" s="273" t="s">
        <v>6310</v>
      </c>
    </row>
    <row r="297" spans="1:9">
      <c r="A297" s="454" t="s">
        <v>4682</v>
      </c>
      <c r="B297" s="454"/>
      <c r="C297" s="454"/>
      <c r="D297" s="454"/>
      <c r="E297" s="454"/>
      <c r="F297" s="459"/>
      <c r="G297" s="454"/>
      <c r="H297" s="273">
        <v>6167</v>
      </c>
      <c r="I297" s="273" t="s">
        <v>6311</v>
      </c>
    </row>
    <row r="298" spans="1:9">
      <c r="A298" s="454" t="s">
        <v>4683</v>
      </c>
      <c r="B298" s="454"/>
      <c r="C298" s="454"/>
      <c r="D298" s="454"/>
      <c r="E298" s="454"/>
      <c r="F298" s="459"/>
      <c r="G298" s="454"/>
      <c r="H298" s="273">
        <v>6168</v>
      </c>
      <c r="I298" s="273" t="s">
        <v>6312</v>
      </c>
    </row>
    <row r="299" spans="1:9">
      <c r="A299" s="454" t="s">
        <v>4684</v>
      </c>
      <c r="B299" s="454">
        <v>29.667000000000002</v>
      </c>
      <c r="C299" s="454">
        <v>987.95799999999997</v>
      </c>
      <c r="D299" s="454">
        <v>599.70000000000005</v>
      </c>
      <c r="E299" s="454">
        <v>100.61799999999999</v>
      </c>
      <c r="F299" s="459">
        <v>599.70000000000005</v>
      </c>
      <c r="G299" s="454">
        <v>100.61799999999999</v>
      </c>
      <c r="H299" s="273">
        <v>6250</v>
      </c>
      <c r="I299" s="273" t="s">
        <v>6313</v>
      </c>
    </row>
    <row r="300" spans="1:9">
      <c r="A300" s="454" t="s">
        <v>4685</v>
      </c>
      <c r="B300" s="454">
        <v>-8984.0810000000001</v>
      </c>
      <c r="C300" s="454">
        <v>696.75599999999997</v>
      </c>
      <c r="D300" s="454">
        <v>9201.2109999999993</v>
      </c>
      <c r="E300" s="454">
        <v>-9107.4590000000007</v>
      </c>
      <c r="F300" s="459">
        <v>9201.2109999999993</v>
      </c>
      <c r="G300" s="454">
        <v>-9107.4590000000007</v>
      </c>
      <c r="H300" s="273">
        <v>8000</v>
      </c>
      <c r="I300" s="273" t="s">
        <v>6314</v>
      </c>
    </row>
    <row r="301" spans="1:9">
      <c r="A301" s="454" t="s">
        <v>4686</v>
      </c>
      <c r="B301" s="454">
        <v>465.108</v>
      </c>
      <c r="C301" s="454">
        <v>-999.04700000000003</v>
      </c>
      <c r="D301" s="454">
        <v>-2923.2150000000001</v>
      </c>
      <c r="E301" s="454">
        <v>-514.654</v>
      </c>
      <c r="F301" s="459">
        <v>-2923.2150000000001</v>
      </c>
      <c r="G301" s="454">
        <v>-514.654</v>
      </c>
      <c r="H301" s="273">
        <v>8100</v>
      </c>
      <c r="I301" s="273" t="s">
        <v>6315</v>
      </c>
    </row>
    <row r="302" spans="1:9">
      <c r="A302" s="454" t="s">
        <v>4687</v>
      </c>
      <c r="B302" s="454">
        <v>-9449.1890000000003</v>
      </c>
      <c r="C302" s="454">
        <v>1695.8040000000001</v>
      </c>
      <c r="D302" s="454">
        <v>12124.425999999999</v>
      </c>
      <c r="E302" s="454">
        <v>-8592.8060000000005</v>
      </c>
      <c r="F302" s="459">
        <v>12124.425999999999</v>
      </c>
      <c r="G302" s="454">
        <v>-8592.8060000000005</v>
      </c>
      <c r="H302" s="273">
        <v>8160</v>
      </c>
      <c r="I302" s="273" t="s">
        <v>6316</v>
      </c>
    </row>
    <row r="303" spans="1:9">
      <c r="A303" s="454" t="s">
        <v>4688</v>
      </c>
      <c r="B303" s="454"/>
      <c r="C303" s="454"/>
      <c r="D303" s="454"/>
      <c r="E303" s="454"/>
      <c r="F303" s="459"/>
      <c r="G303" s="454"/>
      <c r="H303" s="273">
        <v>8170</v>
      </c>
      <c r="I303" s="273" t="s">
        <v>6317</v>
      </c>
    </row>
    <row r="304" spans="1:9">
      <c r="A304" s="454" t="s">
        <v>4689</v>
      </c>
      <c r="B304" s="454"/>
      <c r="C304" s="454"/>
      <c r="D304" s="454"/>
      <c r="E304" s="454"/>
      <c r="F304" s="459"/>
      <c r="G304" s="454"/>
      <c r="H304" s="273">
        <v>8171</v>
      </c>
      <c r="I304" s="273" t="s">
        <v>6318</v>
      </c>
    </row>
    <row r="305" spans="1:9">
      <c r="A305" s="454" t="s">
        <v>4690</v>
      </c>
      <c r="B305" s="454"/>
      <c r="C305" s="454"/>
      <c r="D305" s="454"/>
      <c r="E305" s="454"/>
      <c r="F305" s="459"/>
      <c r="G305" s="454"/>
      <c r="H305" s="273">
        <v>8172</v>
      </c>
      <c r="I305" s="273" t="s">
        <v>6319</v>
      </c>
    </row>
    <row r="306" spans="1:9">
      <c r="A306" s="454" t="s">
        <v>4691</v>
      </c>
      <c r="B306" s="454"/>
      <c r="C306" s="454"/>
      <c r="D306" s="454"/>
      <c r="E306" s="454"/>
      <c r="F306" s="459"/>
      <c r="G306" s="454"/>
      <c r="H306" s="273">
        <v>8173</v>
      </c>
      <c r="I306" s="273" t="s">
        <v>6320</v>
      </c>
    </row>
    <row r="307" spans="1:9">
      <c r="A307" s="454" t="s">
        <v>4692</v>
      </c>
      <c r="B307" s="454"/>
      <c r="C307" s="454"/>
      <c r="D307" s="454"/>
      <c r="E307" s="454"/>
      <c r="F307" s="459"/>
      <c r="G307" s="454"/>
      <c r="H307" s="273">
        <v>8174</v>
      </c>
      <c r="I307" s="273" t="s">
        <v>6321</v>
      </c>
    </row>
    <row r="308" spans="1:9">
      <c r="A308" s="454" t="s">
        <v>4693</v>
      </c>
      <c r="B308" s="454"/>
      <c r="C308" s="454"/>
      <c r="D308" s="454"/>
      <c r="E308" s="454"/>
      <c r="F308" s="459"/>
      <c r="G308" s="454"/>
      <c r="H308" s="273">
        <v>8175</v>
      </c>
      <c r="I308" s="273" t="s">
        <v>6322</v>
      </c>
    </row>
    <row r="309" spans="1:9">
      <c r="A309" s="454" t="s">
        <v>4694</v>
      </c>
      <c r="B309" s="454"/>
      <c r="C309" s="454"/>
      <c r="D309" s="454"/>
      <c r="E309" s="454"/>
      <c r="F309" s="459"/>
      <c r="G309" s="454"/>
      <c r="H309" s="273">
        <v>8176</v>
      </c>
      <c r="I309" s="273" t="s">
        <v>6323</v>
      </c>
    </row>
    <row r="310" spans="1:9">
      <c r="A310" s="454" t="s">
        <v>4695</v>
      </c>
      <c r="B310" s="454"/>
      <c r="C310" s="454"/>
      <c r="D310" s="454"/>
      <c r="E310" s="454"/>
      <c r="F310" s="459"/>
      <c r="G310" s="454"/>
      <c r="H310" s="273">
        <v>8177</v>
      </c>
      <c r="I310" s="273" t="s">
        <v>6324</v>
      </c>
    </row>
    <row r="311" spans="1:9">
      <c r="A311" s="454" t="s">
        <v>4696</v>
      </c>
      <c r="B311" s="454"/>
      <c r="C311" s="454"/>
      <c r="D311" s="454"/>
      <c r="E311" s="454"/>
      <c r="F311" s="459"/>
      <c r="G311" s="454"/>
      <c r="H311" s="273">
        <v>8178</v>
      </c>
      <c r="I311" s="273" t="s">
        <v>6325</v>
      </c>
    </row>
    <row r="312" spans="1:9">
      <c r="A312" s="454" t="s">
        <v>4697</v>
      </c>
      <c r="B312" s="454"/>
      <c r="C312" s="454"/>
      <c r="D312" s="454"/>
      <c r="E312" s="454"/>
      <c r="F312" s="459"/>
      <c r="G312" s="454"/>
      <c r="H312" s="273">
        <v>8179</v>
      </c>
      <c r="I312" s="273" t="s">
        <v>6326</v>
      </c>
    </row>
    <row r="313" spans="1:9">
      <c r="A313" s="454" t="s">
        <v>4698</v>
      </c>
      <c r="B313" s="454"/>
      <c r="C313" s="454"/>
      <c r="D313" s="454"/>
      <c r="E313" s="454"/>
      <c r="F313" s="459"/>
      <c r="G313" s="454"/>
      <c r="H313" s="273">
        <v>8180</v>
      </c>
      <c r="I313" s="273" t="s">
        <v>6327</v>
      </c>
    </row>
    <row r="314" spans="1:9">
      <c r="A314" s="454" t="s">
        <v>4699</v>
      </c>
      <c r="B314" s="454"/>
      <c r="C314" s="454"/>
      <c r="D314" s="454"/>
      <c r="E314" s="454"/>
      <c r="F314" s="459"/>
      <c r="G314" s="454"/>
      <c r="H314" s="273">
        <v>8181</v>
      </c>
      <c r="I314" s="273" t="s">
        <v>6328</v>
      </c>
    </row>
    <row r="315" spans="1:9">
      <c r="A315" s="454" t="s">
        <v>4700</v>
      </c>
      <c r="B315" s="454"/>
      <c r="C315" s="454"/>
      <c r="D315" s="454"/>
      <c r="E315" s="454"/>
      <c r="F315" s="459"/>
      <c r="G315" s="454"/>
      <c r="H315" s="273">
        <v>8182</v>
      </c>
      <c r="I315" s="273" t="s">
        <v>6329</v>
      </c>
    </row>
    <row r="316" spans="1:9">
      <c r="A316" s="454" t="s">
        <v>4701</v>
      </c>
      <c r="B316" s="454">
        <v>-9449.1890000000003</v>
      </c>
      <c r="C316" s="454">
        <v>1695.8040000000001</v>
      </c>
      <c r="D316" s="454">
        <v>12124.425999999999</v>
      </c>
      <c r="E316" s="454">
        <v>-8592.8060000000005</v>
      </c>
      <c r="F316" s="459">
        <v>12124.425999999999</v>
      </c>
      <c r="G316" s="454">
        <v>-8592.8060000000005</v>
      </c>
      <c r="H316" s="273">
        <v>9000</v>
      </c>
      <c r="I316" s="273" t="s">
        <v>6330</v>
      </c>
    </row>
    <row r="317" spans="1:9">
      <c r="A317" s="454" t="s">
        <v>4702</v>
      </c>
      <c r="B317" s="454">
        <v>-9449.1890000000003</v>
      </c>
      <c r="C317" s="454">
        <v>1695.8040000000001</v>
      </c>
      <c r="D317" s="454">
        <v>12124.425999999999</v>
      </c>
      <c r="E317" s="454">
        <v>-8592.8060000000005</v>
      </c>
      <c r="F317" s="459">
        <v>12124.425999999999</v>
      </c>
      <c r="G317" s="454">
        <v>-8592.8060000000005</v>
      </c>
      <c r="H317" s="273">
        <v>9001</v>
      </c>
      <c r="I317" s="273" t="s">
        <v>6331</v>
      </c>
    </row>
    <row r="318" spans="1:9">
      <c r="A318" s="454" t="s">
        <v>4703</v>
      </c>
      <c r="B318" s="454"/>
      <c r="C318" s="454"/>
      <c r="D318" s="454">
        <v>1.0940000000000001</v>
      </c>
      <c r="E318" s="454">
        <v>-0.77500000000000002</v>
      </c>
      <c r="F318" s="459">
        <v>1.0940000000000001</v>
      </c>
      <c r="G318" s="454">
        <v>-0.77500000000000002</v>
      </c>
      <c r="H318" s="273">
        <v>9007</v>
      </c>
      <c r="I318" s="273" t="s">
        <v>6332</v>
      </c>
    </row>
    <row r="319" spans="1:9">
      <c r="A319" s="454" t="s">
        <v>4704</v>
      </c>
      <c r="B319" s="454"/>
      <c r="C319" s="454"/>
      <c r="D319" s="454">
        <v>1.0940000000000001</v>
      </c>
      <c r="E319" s="454">
        <v>-0.77500000000000002</v>
      </c>
      <c r="F319" s="459">
        <v>1.0940000000000001</v>
      </c>
      <c r="G319" s="454">
        <v>-0.77500000000000002</v>
      </c>
      <c r="H319" s="273">
        <v>9009</v>
      </c>
      <c r="I319" s="273" t="s">
        <v>6333</v>
      </c>
    </row>
    <row r="320" spans="1:9">
      <c r="A320" s="454" t="s">
        <v>4705</v>
      </c>
      <c r="B320" s="454"/>
      <c r="C320" s="454"/>
      <c r="D320" s="454"/>
      <c r="E320" s="454"/>
      <c r="F320" s="459"/>
      <c r="G320" s="454"/>
      <c r="H320" s="273">
        <v>9017</v>
      </c>
      <c r="I320" s="273" t="s">
        <v>6334</v>
      </c>
    </row>
    <row r="321" spans="1:9">
      <c r="A321" s="454" t="s">
        <v>4706</v>
      </c>
      <c r="B321" s="454"/>
      <c r="C321" s="454"/>
      <c r="D321" s="454"/>
      <c r="E321" s="454"/>
      <c r="F321" s="459"/>
      <c r="G321" s="454"/>
      <c r="H321" s="273">
        <v>9019</v>
      </c>
      <c r="I321" s="273" t="s">
        <v>6335</v>
      </c>
    </row>
    <row r="322" spans="1:9">
      <c r="F322" s="273"/>
    </row>
    <row r="323" spans="1:9">
      <c r="F323" s="273"/>
    </row>
    <row r="324" spans="1:9">
      <c r="F324" s="273"/>
    </row>
    <row r="325" spans="1:9">
      <c r="F325" s="273"/>
    </row>
    <row r="326" spans="1:9">
      <c r="F326" s="273"/>
    </row>
    <row r="327" spans="1:9">
      <c r="F327" s="273"/>
    </row>
    <row r="328" spans="1:9">
      <c r="F328" s="273"/>
    </row>
    <row r="329" spans="1:9">
      <c r="F329" s="273"/>
    </row>
    <row r="330" spans="1:9">
      <c r="F330" s="273"/>
    </row>
    <row r="331" spans="1:9">
      <c r="F331" s="273"/>
    </row>
    <row r="332" spans="1:9">
      <c r="F332" s="273"/>
    </row>
    <row r="333" spans="1:9">
      <c r="F333" s="273"/>
    </row>
    <row r="334" spans="1:9">
      <c r="F334" s="273"/>
    </row>
    <row r="335" spans="1:9">
      <c r="F335" s="273"/>
    </row>
    <row r="336" spans="1:9">
      <c r="F336" s="273"/>
    </row>
    <row r="337" spans="6:6">
      <c r="F337" s="273"/>
    </row>
    <row r="338" spans="6:6">
      <c r="F338" s="273"/>
    </row>
    <row r="339" spans="6:6">
      <c r="F339" s="273"/>
    </row>
    <row r="340" spans="6:6">
      <c r="F340" s="273"/>
    </row>
    <row r="341" spans="6:6">
      <c r="F341" s="273"/>
    </row>
    <row r="342" spans="6:6">
      <c r="F342" s="273"/>
    </row>
    <row r="343" spans="6:6">
      <c r="F343" s="273"/>
    </row>
    <row r="344" spans="6:6">
      <c r="F344" s="273"/>
    </row>
    <row r="345" spans="6:6">
      <c r="F345" s="273"/>
    </row>
    <row r="346" spans="6:6">
      <c r="F346" s="273"/>
    </row>
    <row r="347" spans="6:6">
      <c r="F347" s="273"/>
    </row>
    <row r="348" spans="6:6">
      <c r="F348" s="273"/>
    </row>
    <row r="349" spans="6:6">
      <c r="F349" s="273"/>
    </row>
    <row r="350" spans="6:6">
      <c r="F350" s="273"/>
    </row>
    <row r="351" spans="6:6">
      <c r="F351" s="273"/>
    </row>
    <row r="352" spans="6:6">
      <c r="F352" s="273"/>
    </row>
    <row r="353" spans="6:6">
      <c r="F353" s="273"/>
    </row>
    <row r="354" spans="6:6">
      <c r="F354" s="273"/>
    </row>
    <row r="355" spans="6:6">
      <c r="F355" s="273"/>
    </row>
    <row r="356" spans="6:6">
      <c r="F356" s="273"/>
    </row>
    <row r="357" spans="6:6">
      <c r="F357" s="273"/>
    </row>
    <row r="358" spans="6:6">
      <c r="F358" s="273"/>
    </row>
    <row r="359" spans="6:6">
      <c r="F359" s="273"/>
    </row>
    <row r="360" spans="6:6">
      <c r="F360" s="273"/>
    </row>
    <row r="361" spans="6:6">
      <c r="F361" s="273"/>
    </row>
    <row r="362" spans="6:6">
      <c r="F362" s="273"/>
    </row>
    <row r="363" spans="6:6">
      <c r="F363" s="273"/>
    </row>
    <row r="364" spans="6:6">
      <c r="F364" s="273"/>
    </row>
    <row r="365" spans="6:6">
      <c r="F365" s="273"/>
    </row>
    <row r="366" spans="6:6">
      <c r="F366" s="273"/>
    </row>
    <row r="367" spans="6:6">
      <c r="F367" s="273"/>
    </row>
    <row r="368" spans="6:6">
      <c r="F368" s="273"/>
    </row>
    <row r="369" spans="6:6">
      <c r="F369" s="273"/>
    </row>
    <row r="370" spans="6:6">
      <c r="F370" s="273"/>
    </row>
    <row r="371" spans="6:6">
      <c r="F371" s="273"/>
    </row>
    <row r="372" spans="6:6">
      <c r="F372" s="273"/>
    </row>
    <row r="373" spans="6:6">
      <c r="F373" s="273"/>
    </row>
    <row r="374" spans="6:6">
      <c r="F374" s="273"/>
    </row>
    <row r="375" spans="6:6">
      <c r="F375" s="273"/>
    </row>
    <row r="376" spans="6:6">
      <c r="F376" s="273"/>
    </row>
    <row r="377" spans="6:6">
      <c r="F377" s="273"/>
    </row>
    <row r="378" spans="6:6">
      <c r="F378" s="273"/>
    </row>
    <row r="379" spans="6:6">
      <c r="F379" s="273"/>
    </row>
    <row r="380" spans="6:6">
      <c r="F380" s="273"/>
    </row>
    <row r="381" spans="6:6">
      <c r="F381" s="273"/>
    </row>
    <row r="382" spans="6:6">
      <c r="F382" s="273"/>
    </row>
    <row r="383" spans="6:6">
      <c r="F383" s="273"/>
    </row>
    <row r="384" spans="6:6">
      <c r="F384" s="273"/>
    </row>
    <row r="385" spans="6:6">
      <c r="F385" s="273"/>
    </row>
    <row r="386" spans="6:6">
      <c r="F386" s="273"/>
    </row>
    <row r="387" spans="6:6">
      <c r="F387" s="273"/>
    </row>
    <row r="388" spans="6:6">
      <c r="F388" s="273"/>
    </row>
    <row r="389" spans="6:6">
      <c r="F389" s="273"/>
    </row>
    <row r="390" spans="6:6">
      <c r="F390" s="273"/>
    </row>
    <row r="391" spans="6:6">
      <c r="F391" s="273"/>
    </row>
    <row r="392" spans="6:6">
      <c r="F392" s="273"/>
    </row>
    <row r="393" spans="6:6">
      <c r="F393" s="273"/>
    </row>
    <row r="394" spans="6:6">
      <c r="F394" s="273"/>
    </row>
    <row r="395" spans="6:6">
      <c r="F395" s="273"/>
    </row>
    <row r="396" spans="6:6">
      <c r="F396" s="273"/>
    </row>
    <row r="397" spans="6:6">
      <c r="F397" s="273"/>
    </row>
    <row r="398" spans="6:6">
      <c r="F398" s="273"/>
    </row>
    <row r="399" spans="6:6">
      <c r="F399" s="273"/>
    </row>
    <row r="400" spans="6:6">
      <c r="F400" s="273"/>
    </row>
    <row r="401" spans="6:6">
      <c r="F401" s="273"/>
    </row>
    <row r="402" spans="6:6">
      <c r="F402" s="273"/>
    </row>
    <row r="403" spans="6:6">
      <c r="F403" s="273"/>
    </row>
    <row r="404" spans="6:6">
      <c r="F404" s="273"/>
    </row>
    <row r="405" spans="6:6">
      <c r="F405" s="273"/>
    </row>
    <row r="406" spans="6:6">
      <c r="F406" s="273"/>
    </row>
    <row r="407" spans="6:6">
      <c r="F407" s="273"/>
    </row>
    <row r="408" spans="6:6">
      <c r="F408" s="273"/>
    </row>
    <row r="409" spans="6:6">
      <c r="F409" s="273"/>
    </row>
    <row r="410" spans="6:6">
      <c r="F410" s="273"/>
    </row>
    <row r="411" spans="6:6">
      <c r="F411" s="273"/>
    </row>
    <row r="412" spans="6:6">
      <c r="F412" s="273"/>
    </row>
    <row r="413" spans="6:6">
      <c r="F413" s="273"/>
    </row>
    <row r="414" spans="6:6">
      <c r="F414" s="273"/>
    </row>
    <row r="415" spans="6:6">
      <c r="F415" s="273"/>
    </row>
    <row r="416" spans="6:6">
      <c r="F416" s="273"/>
    </row>
    <row r="417" spans="6:6">
      <c r="F417" s="273"/>
    </row>
    <row r="418" spans="6:6">
      <c r="F418" s="273"/>
    </row>
    <row r="419" spans="6:6">
      <c r="F419" s="273"/>
    </row>
    <row r="420" spans="6:6">
      <c r="F420" s="273"/>
    </row>
    <row r="421" spans="6:6">
      <c r="F421" s="273"/>
    </row>
    <row r="422" spans="6:6">
      <c r="F422" s="273"/>
    </row>
    <row r="423" spans="6:6">
      <c r="F423" s="273"/>
    </row>
    <row r="424" spans="6:6">
      <c r="F424" s="273"/>
    </row>
    <row r="425" spans="6:6">
      <c r="F425" s="273"/>
    </row>
    <row r="426" spans="6:6">
      <c r="F426" s="273"/>
    </row>
    <row r="427" spans="6:6">
      <c r="F427" s="273"/>
    </row>
    <row r="428" spans="6:6">
      <c r="F428" s="273"/>
    </row>
    <row r="429" spans="6:6">
      <c r="F429" s="273"/>
    </row>
    <row r="430" spans="6:6">
      <c r="F430" s="273"/>
    </row>
    <row r="431" spans="6:6">
      <c r="F431" s="273"/>
    </row>
    <row r="432" spans="6:6">
      <c r="F432" s="273"/>
    </row>
    <row r="433" spans="6:6">
      <c r="F433" s="273"/>
    </row>
  </sheetData>
  <phoneticPr fontId="3" type="noConversion"/>
  <pageMargins left="0.7" right="0.7" top="0.75" bottom="0.75" header="0.3" footer="0.3"/>
  <pageSetup paperSize="9" scale="8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2060"/>
    <pageSetUpPr fitToPage="1"/>
  </sheetPr>
  <dimension ref="A1:J432"/>
  <sheetViews>
    <sheetView workbookViewId="0">
      <selection activeCell="A9" sqref="A9"/>
    </sheetView>
  </sheetViews>
  <sheetFormatPr defaultColWidth="9" defaultRowHeight="16.5"/>
  <cols>
    <col min="1" max="1" width="40.125" style="273" bestFit="1" customWidth="1"/>
    <col min="2" max="5" width="10.625" style="273" customWidth="1"/>
    <col min="6" max="6" width="10.625" style="460" customWidth="1"/>
    <col min="7" max="7" width="10.625" style="273" customWidth="1"/>
    <col min="8" max="16384" width="9" style="273"/>
  </cols>
  <sheetData>
    <row r="1" spans="1:10" ht="33">
      <c r="A1" s="104" t="s">
        <v>4707</v>
      </c>
      <c r="B1" s="105" t="s">
        <v>6336</v>
      </c>
      <c r="C1" s="105" t="s">
        <v>6337</v>
      </c>
      <c r="D1" s="105" t="s">
        <v>6042</v>
      </c>
      <c r="E1" s="105" t="s">
        <v>6338</v>
      </c>
      <c r="F1" s="457" t="s">
        <v>6339</v>
      </c>
      <c r="G1" s="456" t="s">
        <v>5385</v>
      </c>
      <c r="H1" s="273" t="s">
        <v>5386</v>
      </c>
      <c r="I1" s="273" t="s">
        <v>5387</v>
      </c>
    </row>
    <row r="2" spans="1:10">
      <c r="A2" s="100" t="s">
        <v>4708</v>
      </c>
      <c r="B2" s="103">
        <v>-1291.3779999999999</v>
      </c>
      <c r="C2" s="103">
        <v>5158.0969999999998</v>
      </c>
      <c r="D2" s="103">
        <v>10680.654</v>
      </c>
      <c r="E2" s="103">
        <v>-20062.637999999999</v>
      </c>
      <c r="F2" s="458">
        <v>10680.654</v>
      </c>
      <c r="G2" s="103">
        <v>-20062.637999999999</v>
      </c>
      <c r="H2" s="273">
        <v>1000</v>
      </c>
      <c r="I2" s="273" t="s">
        <v>6340</v>
      </c>
    </row>
    <row r="3" spans="1:10">
      <c r="A3" s="100" t="s">
        <v>4709</v>
      </c>
      <c r="B3" s="103">
        <v>-9449.1890000000003</v>
      </c>
      <c r="C3" s="103">
        <v>1695.8040000000001</v>
      </c>
      <c r="D3" s="103">
        <v>12124.425999999999</v>
      </c>
      <c r="E3" s="103">
        <v>-8592.8060000000005</v>
      </c>
      <c r="F3" s="458">
        <v>12124.425999999999</v>
      </c>
      <c r="G3" s="103">
        <v>-8592.8060000000005</v>
      </c>
      <c r="H3" s="273">
        <v>1100</v>
      </c>
      <c r="I3" s="273" t="s">
        <v>6341</v>
      </c>
    </row>
    <row r="4" spans="1:10">
      <c r="A4" s="100" t="s">
        <v>4710</v>
      </c>
      <c r="B4" s="103">
        <v>9320.4110000000001</v>
      </c>
      <c r="C4" s="103">
        <v>4611.1220000000003</v>
      </c>
      <c r="D4" s="103">
        <v>4822.6670000000004</v>
      </c>
      <c r="E4" s="103">
        <v>13087.564</v>
      </c>
      <c r="F4" s="459">
        <v>4822.6670000000004</v>
      </c>
      <c r="G4" s="454">
        <v>13087.564</v>
      </c>
      <c r="H4" s="273">
        <v>1210</v>
      </c>
      <c r="I4" s="273" t="s">
        <v>6342</v>
      </c>
    </row>
    <row r="5" spans="1:10">
      <c r="A5" s="100" t="s">
        <v>4711</v>
      </c>
      <c r="B5" s="103">
        <v>1055.104</v>
      </c>
      <c r="C5" s="103">
        <v>1968.7829999999999</v>
      </c>
      <c r="D5" s="103">
        <v>2425.8789999999999</v>
      </c>
      <c r="E5" s="103">
        <v>2871.2150000000001</v>
      </c>
      <c r="F5" s="459">
        <v>2425.8789999999999</v>
      </c>
      <c r="G5" s="454">
        <v>2871.2150000000001</v>
      </c>
      <c r="H5" s="273">
        <v>1211</v>
      </c>
      <c r="I5" s="273" t="s">
        <v>6343</v>
      </c>
      <c r="J5" s="274" t="s">
        <v>5373</v>
      </c>
    </row>
    <row r="6" spans="1:10">
      <c r="A6" s="100" t="s">
        <v>4521</v>
      </c>
      <c r="B6" s="100">
        <v>28.882999999999999</v>
      </c>
      <c r="C6" s="100">
        <v>88.245999999999995</v>
      </c>
      <c r="D6" s="100">
        <v>439.495</v>
      </c>
      <c r="E6" s="100">
        <v>64.212999999999994</v>
      </c>
      <c r="F6" s="459">
        <v>439.495</v>
      </c>
      <c r="G6" s="454">
        <v>64.212999999999994</v>
      </c>
      <c r="H6" s="273">
        <v>1212</v>
      </c>
      <c r="I6" s="273" t="s">
        <v>6150</v>
      </c>
    </row>
    <row r="7" spans="1:10">
      <c r="A7" s="100" t="s">
        <v>4533</v>
      </c>
      <c r="B7" s="100"/>
      <c r="C7" s="100"/>
      <c r="D7" s="100"/>
      <c r="E7" s="100"/>
      <c r="F7" s="459"/>
      <c r="G7" s="454"/>
      <c r="H7" s="273">
        <v>1242</v>
      </c>
      <c r="I7" s="273" t="s">
        <v>6162</v>
      </c>
    </row>
    <row r="8" spans="1:10">
      <c r="A8" s="100" t="s">
        <v>4712</v>
      </c>
      <c r="B8" s="100">
        <v>28.882999999999999</v>
      </c>
      <c r="C8" s="100">
        <v>88.245999999999995</v>
      </c>
      <c r="D8" s="100">
        <v>439.495</v>
      </c>
      <c r="E8" s="100">
        <v>64.212999999999994</v>
      </c>
      <c r="F8" s="459">
        <v>439.495</v>
      </c>
      <c r="G8" s="454">
        <v>64.212999999999994</v>
      </c>
      <c r="H8" s="273">
        <v>1249</v>
      </c>
      <c r="I8" s="273" t="s">
        <v>6344</v>
      </c>
    </row>
    <row r="9" spans="1:10">
      <c r="A9" s="100" t="s">
        <v>4713</v>
      </c>
      <c r="B9" s="100"/>
      <c r="C9" s="100"/>
      <c r="D9" s="100"/>
      <c r="E9" s="100"/>
      <c r="F9" s="459"/>
      <c r="G9" s="454"/>
      <c r="H9" s="273">
        <v>1213</v>
      </c>
      <c r="I9" s="273" t="s">
        <v>6345</v>
      </c>
    </row>
    <row r="10" spans="1:10">
      <c r="A10" s="100" t="s">
        <v>4520</v>
      </c>
      <c r="B10" s="100">
        <v>235.34100000000001</v>
      </c>
      <c r="C10" s="100">
        <v>432.04500000000002</v>
      </c>
      <c r="D10" s="103">
        <v>639.98</v>
      </c>
      <c r="E10" s="103">
        <v>148.38900000000001</v>
      </c>
      <c r="F10" s="459">
        <v>639.98</v>
      </c>
      <c r="G10" s="454">
        <v>148.38900000000001</v>
      </c>
      <c r="H10" s="273">
        <v>1214</v>
      </c>
      <c r="I10" s="273" t="s">
        <v>6149</v>
      </c>
    </row>
    <row r="11" spans="1:10">
      <c r="A11" s="100" t="s">
        <v>4714</v>
      </c>
      <c r="B11" s="100">
        <v>223.708</v>
      </c>
      <c r="C11" s="100"/>
      <c r="D11" s="100"/>
      <c r="E11" s="100"/>
      <c r="F11" s="459"/>
      <c r="G11" s="454"/>
      <c r="H11" s="273">
        <v>1268</v>
      </c>
      <c r="I11" s="273" t="s">
        <v>6346</v>
      </c>
    </row>
    <row r="12" spans="1:10">
      <c r="A12" s="100" t="s">
        <v>4715</v>
      </c>
      <c r="B12" s="103"/>
      <c r="C12" s="103"/>
      <c r="D12" s="103"/>
      <c r="E12" s="103"/>
      <c r="F12" s="459"/>
      <c r="G12" s="454"/>
      <c r="H12" s="273">
        <v>1215</v>
      </c>
      <c r="I12" s="273" t="s">
        <v>6347</v>
      </c>
    </row>
    <row r="13" spans="1:10">
      <c r="A13" s="100" t="s">
        <v>4716</v>
      </c>
      <c r="B13" s="100"/>
      <c r="C13" s="100"/>
      <c r="D13" s="100"/>
      <c r="E13" s="100"/>
      <c r="F13" s="459"/>
      <c r="G13" s="454"/>
      <c r="H13" s="273">
        <v>1251</v>
      </c>
      <c r="I13" s="273" t="s">
        <v>6348</v>
      </c>
    </row>
    <row r="14" spans="1:10">
      <c r="A14" s="100" t="s">
        <v>4717</v>
      </c>
      <c r="B14" s="100"/>
      <c r="C14" s="100"/>
      <c r="D14" s="100"/>
      <c r="E14" s="100"/>
      <c r="F14" s="459"/>
      <c r="G14" s="454"/>
      <c r="H14" s="273">
        <v>1203</v>
      </c>
      <c r="I14" s="273" t="s">
        <v>6349</v>
      </c>
    </row>
    <row r="15" spans="1:10">
      <c r="A15" s="100" t="s">
        <v>4718</v>
      </c>
      <c r="B15" s="100"/>
      <c r="C15" s="100"/>
      <c r="D15" s="100"/>
      <c r="E15" s="100"/>
      <c r="F15" s="459"/>
      <c r="G15" s="454"/>
      <c r="H15" s="273">
        <v>1204</v>
      </c>
      <c r="I15" s="273" t="s">
        <v>6350</v>
      </c>
    </row>
    <row r="16" spans="1:10">
      <c r="A16" s="100" t="s">
        <v>4719</v>
      </c>
      <c r="B16" s="100">
        <v>1</v>
      </c>
      <c r="C16" s="100">
        <v>0.29199999999999998</v>
      </c>
      <c r="D16" s="100">
        <v>0.214</v>
      </c>
      <c r="E16" s="103"/>
      <c r="F16" s="459">
        <v>0.214</v>
      </c>
      <c r="G16" s="454"/>
      <c r="H16" s="273">
        <v>1254</v>
      </c>
      <c r="I16" s="273" t="s">
        <v>6351</v>
      </c>
    </row>
    <row r="17" spans="1:9">
      <c r="A17" s="100" t="s">
        <v>4624</v>
      </c>
      <c r="B17" s="100">
        <v>1681.86</v>
      </c>
      <c r="C17" s="100">
        <v>1212.3889999999999</v>
      </c>
      <c r="D17" s="100"/>
      <c r="E17" s="100"/>
      <c r="F17" s="459"/>
      <c r="G17" s="454"/>
      <c r="H17" s="273">
        <v>1255</v>
      </c>
      <c r="I17" s="273" t="s">
        <v>6253</v>
      </c>
    </row>
    <row r="18" spans="1:9">
      <c r="A18" s="100" t="s">
        <v>4720</v>
      </c>
      <c r="B18" s="100"/>
      <c r="C18" s="100"/>
      <c r="D18" s="100"/>
      <c r="E18" s="100"/>
      <c r="F18" s="459"/>
      <c r="G18" s="454"/>
      <c r="H18" s="273">
        <v>1256</v>
      </c>
      <c r="I18" s="273" t="s">
        <v>6352</v>
      </c>
    </row>
    <row r="19" spans="1:9">
      <c r="A19" s="100" t="s">
        <v>4627</v>
      </c>
      <c r="B19" s="100"/>
      <c r="C19" s="100"/>
      <c r="D19" s="100"/>
      <c r="E19" s="100"/>
      <c r="F19" s="459"/>
      <c r="G19" s="454"/>
      <c r="H19" s="273">
        <v>1257</v>
      </c>
      <c r="I19" s="273" t="s">
        <v>6256</v>
      </c>
    </row>
    <row r="20" spans="1:9">
      <c r="A20" s="100" t="s">
        <v>4721</v>
      </c>
      <c r="B20" s="100"/>
      <c r="C20" s="100"/>
      <c r="D20" s="100"/>
      <c r="E20" s="100"/>
      <c r="F20" s="459"/>
      <c r="G20" s="454"/>
      <c r="H20" s="273">
        <v>1258</v>
      </c>
      <c r="I20" s="273" t="s">
        <v>6353</v>
      </c>
    </row>
    <row r="21" spans="1:9">
      <c r="A21" s="100" t="s">
        <v>4722</v>
      </c>
      <c r="B21" s="100"/>
      <c r="C21" s="100"/>
      <c r="D21" s="100"/>
      <c r="E21" s="100"/>
      <c r="F21" s="459"/>
      <c r="G21" s="454"/>
      <c r="H21" s="273">
        <v>1202</v>
      </c>
      <c r="I21" s="273" t="s">
        <v>6354</v>
      </c>
    </row>
    <row r="22" spans="1:9">
      <c r="A22" s="100" t="s">
        <v>4723</v>
      </c>
      <c r="B22" s="100"/>
      <c r="C22" s="100"/>
      <c r="D22" s="100"/>
      <c r="E22" s="100"/>
      <c r="F22" s="459"/>
      <c r="G22" s="454"/>
      <c r="H22" s="273">
        <v>1243</v>
      </c>
      <c r="I22" s="273" t="s">
        <v>6355</v>
      </c>
    </row>
    <row r="23" spans="1:9">
      <c r="A23" s="100" t="s">
        <v>4724</v>
      </c>
      <c r="B23" s="100"/>
      <c r="C23" s="100"/>
      <c r="D23" s="100"/>
      <c r="E23" s="100"/>
      <c r="F23" s="459"/>
      <c r="G23" s="454"/>
      <c r="H23" s="273">
        <v>1216</v>
      </c>
      <c r="I23" s="273" t="s">
        <v>6356</v>
      </c>
    </row>
    <row r="24" spans="1:9">
      <c r="A24" s="100" t="s">
        <v>4725</v>
      </c>
      <c r="B24" s="100">
        <v>2.6110000000000002</v>
      </c>
      <c r="C24" s="100"/>
      <c r="D24" s="100"/>
      <c r="E24" s="100"/>
      <c r="F24" s="459"/>
      <c r="G24" s="454"/>
      <c r="H24" s="273">
        <v>1261</v>
      </c>
      <c r="I24" s="273" t="s">
        <v>6357</v>
      </c>
    </row>
    <row r="25" spans="1:9">
      <c r="A25" s="100" t="s">
        <v>4726</v>
      </c>
      <c r="B25" s="100"/>
      <c r="C25" s="100"/>
      <c r="D25" s="100"/>
      <c r="E25" s="100"/>
      <c r="F25" s="459"/>
      <c r="G25" s="454"/>
      <c r="H25" s="273">
        <v>1217</v>
      </c>
      <c r="I25" s="273" t="s">
        <v>6358</v>
      </c>
    </row>
    <row r="26" spans="1:9">
      <c r="A26" s="100" t="s">
        <v>4727</v>
      </c>
      <c r="B26" s="100"/>
      <c r="C26" s="100"/>
      <c r="D26" s="100"/>
      <c r="E26" s="100"/>
      <c r="F26" s="459"/>
      <c r="G26" s="454"/>
      <c r="H26" s="273">
        <v>1240</v>
      </c>
      <c r="I26" s="273" t="s">
        <v>6359</v>
      </c>
    </row>
    <row r="27" spans="1:9">
      <c r="A27" s="100" t="s">
        <v>4728</v>
      </c>
      <c r="B27" s="100"/>
      <c r="C27" s="100"/>
      <c r="D27" s="100"/>
      <c r="E27" s="100"/>
      <c r="F27" s="459"/>
      <c r="G27" s="454"/>
      <c r="H27" s="273">
        <v>1218</v>
      </c>
      <c r="I27" s="273" t="s">
        <v>6360</v>
      </c>
    </row>
    <row r="28" spans="1:9">
      <c r="A28" s="100" t="s">
        <v>4729</v>
      </c>
      <c r="B28" s="100">
        <v>12.223000000000001</v>
      </c>
      <c r="C28" s="100">
        <v>3.1949999999999998</v>
      </c>
      <c r="D28" s="100">
        <v>3.7669999999999999</v>
      </c>
      <c r="E28" s="100"/>
      <c r="F28" s="459">
        <v>3.7669999999999999</v>
      </c>
      <c r="G28" s="454"/>
      <c r="H28" s="273">
        <v>1219</v>
      </c>
      <c r="I28" s="273" t="s">
        <v>6361</v>
      </c>
    </row>
    <row r="29" spans="1:9">
      <c r="A29" s="100" t="s">
        <v>4621</v>
      </c>
      <c r="B29" s="100"/>
      <c r="C29" s="100"/>
      <c r="D29" s="100"/>
      <c r="E29" s="100"/>
      <c r="F29" s="459"/>
      <c r="G29" s="454"/>
      <c r="H29" s="273">
        <v>1252</v>
      </c>
      <c r="I29" s="273" t="s">
        <v>6250</v>
      </c>
    </row>
    <row r="30" spans="1:9">
      <c r="A30" s="100" t="s">
        <v>4629</v>
      </c>
      <c r="B30" s="100"/>
      <c r="C30" s="100"/>
      <c r="D30" s="100"/>
      <c r="E30" s="100"/>
      <c r="F30" s="459"/>
      <c r="G30" s="454"/>
      <c r="H30" s="273">
        <v>1220</v>
      </c>
      <c r="I30" s="273" t="s">
        <v>6258</v>
      </c>
    </row>
    <row r="31" spans="1:9">
      <c r="A31" s="100" t="s">
        <v>4625</v>
      </c>
      <c r="B31" s="100"/>
      <c r="C31" s="100"/>
      <c r="D31" s="100"/>
      <c r="E31" s="100"/>
      <c r="F31" s="459"/>
      <c r="G31" s="454"/>
      <c r="H31" s="273">
        <v>1253</v>
      </c>
      <c r="I31" s="273" t="s">
        <v>6254</v>
      </c>
    </row>
    <row r="32" spans="1:9">
      <c r="A32" s="100" t="s">
        <v>4730</v>
      </c>
      <c r="B32" s="100">
        <v>1.548</v>
      </c>
      <c r="C32" s="103">
        <v>8.4610000000000003</v>
      </c>
      <c r="D32" s="100">
        <v>1.5009999999999999</v>
      </c>
      <c r="E32" s="100"/>
      <c r="F32" s="459">
        <v>1.5009999999999999</v>
      </c>
      <c r="G32" s="454"/>
      <c r="H32" s="273">
        <v>1221</v>
      </c>
      <c r="I32" s="273" t="s">
        <v>6362</v>
      </c>
    </row>
    <row r="33" spans="1:9">
      <c r="A33" s="100" t="s">
        <v>4626</v>
      </c>
      <c r="B33" s="100"/>
      <c r="C33" s="100"/>
      <c r="D33" s="100"/>
      <c r="E33" s="100"/>
      <c r="F33" s="459"/>
      <c r="G33" s="454"/>
      <c r="H33" s="273">
        <v>1222</v>
      </c>
      <c r="I33" s="273" t="s">
        <v>6255</v>
      </c>
    </row>
    <row r="34" spans="1:9">
      <c r="A34" s="100" t="s">
        <v>4731</v>
      </c>
      <c r="B34" s="100"/>
      <c r="C34" s="100"/>
      <c r="D34" s="100"/>
      <c r="E34" s="100"/>
      <c r="F34" s="459"/>
      <c r="G34" s="454"/>
      <c r="H34" s="273">
        <v>1250</v>
      </c>
      <c r="I34" s="273" t="s">
        <v>6363</v>
      </c>
    </row>
    <row r="35" spans="1:9">
      <c r="A35" s="100" t="s">
        <v>4732</v>
      </c>
      <c r="B35" s="100"/>
      <c r="C35" s="100"/>
      <c r="D35" s="100"/>
      <c r="E35" s="100"/>
      <c r="F35" s="459"/>
      <c r="G35" s="454"/>
      <c r="H35" s="273">
        <v>1245</v>
      </c>
      <c r="I35" s="273" t="s">
        <v>6364</v>
      </c>
    </row>
    <row r="36" spans="1:9">
      <c r="A36" s="100" t="s">
        <v>4733</v>
      </c>
      <c r="B36" s="100"/>
      <c r="C36" s="100"/>
      <c r="D36" s="100"/>
      <c r="E36" s="100"/>
      <c r="F36" s="459"/>
      <c r="G36" s="454"/>
      <c r="H36" s="273">
        <v>1259</v>
      </c>
      <c r="I36" s="273" t="s">
        <v>6365</v>
      </c>
    </row>
    <row r="37" spans="1:9">
      <c r="A37" s="100" t="s">
        <v>4734</v>
      </c>
      <c r="B37" s="100"/>
      <c r="C37" s="100"/>
      <c r="D37" s="100"/>
      <c r="E37" s="100"/>
      <c r="F37" s="459"/>
      <c r="G37" s="454"/>
      <c r="H37" s="273">
        <v>1266</v>
      </c>
      <c r="I37" s="273" t="s">
        <v>6366</v>
      </c>
    </row>
    <row r="38" spans="1:9">
      <c r="A38" s="100" t="s">
        <v>4735</v>
      </c>
      <c r="B38" s="100"/>
      <c r="C38" s="100"/>
      <c r="D38" s="100"/>
      <c r="E38" s="100"/>
      <c r="F38" s="459"/>
      <c r="G38" s="454"/>
      <c r="H38" s="273">
        <v>1201</v>
      </c>
      <c r="I38" s="273" t="s">
        <v>6367</v>
      </c>
    </row>
    <row r="39" spans="1:9">
      <c r="A39" s="100" t="s">
        <v>4736</v>
      </c>
      <c r="B39" s="100"/>
      <c r="C39" s="100"/>
      <c r="D39" s="100"/>
      <c r="E39" s="100"/>
      <c r="F39" s="459"/>
      <c r="G39" s="454"/>
      <c r="H39" s="273">
        <v>1260</v>
      </c>
      <c r="I39" s="273" t="s">
        <v>6368</v>
      </c>
    </row>
    <row r="40" spans="1:9">
      <c r="A40" s="100" t="s">
        <v>4628</v>
      </c>
      <c r="B40" s="100"/>
      <c r="C40" s="100"/>
      <c r="D40" s="100"/>
      <c r="E40" s="100"/>
      <c r="F40" s="459"/>
      <c r="G40" s="454"/>
      <c r="H40" s="273">
        <v>1267</v>
      </c>
      <c r="I40" s="273" t="s">
        <v>6257</v>
      </c>
    </row>
    <row r="41" spans="1:9">
      <c r="A41" s="100" t="s">
        <v>4737</v>
      </c>
      <c r="B41" s="100">
        <v>300</v>
      </c>
      <c r="C41" s="100"/>
      <c r="D41" s="100"/>
      <c r="E41" s="100"/>
      <c r="F41" s="459"/>
      <c r="G41" s="454"/>
      <c r="H41" s="273">
        <v>1270</v>
      </c>
      <c r="I41" s="273" t="s">
        <v>6369</v>
      </c>
    </row>
    <row r="42" spans="1:9">
      <c r="A42" s="100" t="s">
        <v>4738</v>
      </c>
      <c r="B42" s="100"/>
      <c r="C42" s="100"/>
      <c r="D42" s="100"/>
      <c r="E42" s="100"/>
      <c r="F42" s="459"/>
      <c r="G42" s="454"/>
      <c r="H42" s="273">
        <v>1280</v>
      </c>
      <c r="I42" s="273" t="s">
        <v>6370</v>
      </c>
    </row>
    <row r="43" spans="1:9">
      <c r="A43" s="100" t="s">
        <v>4739</v>
      </c>
      <c r="B43" s="100"/>
      <c r="C43" s="100"/>
      <c r="D43" s="100"/>
      <c r="E43" s="100"/>
      <c r="F43" s="459"/>
      <c r="G43" s="454"/>
      <c r="H43" s="273">
        <v>1246</v>
      </c>
      <c r="I43" s="273" t="s">
        <v>6371</v>
      </c>
    </row>
    <row r="44" spans="1:9">
      <c r="A44" s="100" t="s">
        <v>4740</v>
      </c>
      <c r="B44" s="103">
        <v>457.74</v>
      </c>
      <c r="C44" s="103">
        <v>-15.879</v>
      </c>
      <c r="D44" s="103">
        <v>-65.635999999999996</v>
      </c>
      <c r="E44" s="103">
        <v>-4.53</v>
      </c>
      <c r="F44" s="459">
        <v>-65.635999999999996</v>
      </c>
      <c r="G44" s="454">
        <v>-4.53</v>
      </c>
      <c r="H44" s="273">
        <v>1247</v>
      </c>
      <c r="I44" s="273" t="s">
        <v>6372</v>
      </c>
    </row>
    <row r="45" spans="1:9">
      <c r="A45" s="100" t="s">
        <v>4391</v>
      </c>
      <c r="B45" s="100">
        <v>3.2280000000000002</v>
      </c>
      <c r="C45" s="103">
        <v>148.666</v>
      </c>
      <c r="D45" s="100">
        <v>435.87700000000001</v>
      </c>
      <c r="E45" s="103">
        <v>1197.981</v>
      </c>
      <c r="F45" s="459">
        <v>435.87700000000001</v>
      </c>
      <c r="G45" s="454">
        <v>1197.981</v>
      </c>
      <c r="H45" s="273">
        <v>1223</v>
      </c>
      <c r="I45" s="273" t="s">
        <v>6014</v>
      </c>
    </row>
    <row r="46" spans="1:9">
      <c r="A46" s="100" t="s">
        <v>4741</v>
      </c>
      <c r="B46" s="100"/>
      <c r="C46" s="100"/>
      <c r="D46" s="100"/>
      <c r="E46" s="100"/>
      <c r="F46" s="459"/>
      <c r="G46" s="454"/>
      <c r="H46" s="273">
        <v>1244</v>
      </c>
      <c r="I46" s="273" t="s">
        <v>6373</v>
      </c>
    </row>
    <row r="47" spans="1:9">
      <c r="A47" s="100" t="s">
        <v>4742</v>
      </c>
      <c r="B47" s="100"/>
      <c r="C47" s="100"/>
      <c r="D47" s="100"/>
      <c r="E47" s="100"/>
      <c r="F47" s="459"/>
      <c r="G47" s="454"/>
      <c r="H47" s="273">
        <v>1224</v>
      </c>
      <c r="I47" s="273" t="s">
        <v>6374</v>
      </c>
    </row>
    <row r="48" spans="1:9">
      <c r="A48" s="100" t="s">
        <v>4743</v>
      </c>
      <c r="B48" s="100"/>
      <c r="C48" s="100"/>
      <c r="D48" s="100"/>
      <c r="E48" s="100"/>
      <c r="F48" s="459"/>
      <c r="G48" s="454"/>
      <c r="H48" s="273">
        <v>1248</v>
      </c>
      <c r="I48" s="273" t="s">
        <v>6375</v>
      </c>
    </row>
    <row r="49" spans="1:9">
      <c r="A49" s="100" t="s">
        <v>4744</v>
      </c>
      <c r="B49" s="100"/>
      <c r="C49" s="100"/>
      <c r="D49" s="100"/>
      <c r="E49" s="100"/>
      <c r="F49" s="459"/>
      <c r="G49" s="454"/>
      <c r="H49" s="273">
        <v>1225</v>
      </c>
      <c r="I49" s="273" t="s">
        <v>6376</v>
      </c>
    </row>
    <row r="50" spans="1:9">
      <c r="A50" s="100" t="s">
        <v>4745</v>
      </c>
      <c r="B50" s="103">
        <v>360.79700000000003</v>
      </c>
      <c r="C50" s="103">
        <v>83.314999999999998</v>
      </c>
      <c r="D50" s="100">
        <v>343.755</v>
      </c>
      <c r="E50" s="100">
        <v>4918.2969999999996</v>
      </c>
      <c r="F50" s="459">
        <v>343.755</v>
      </c>
      <c r="G50" s="454">
        <v>4918.2969999999996</v>
      </c>
      <c r="H50" s="273">
        <v>1226</v>
      </c>
      <c r="I50" s="273" t="s">
        <v>6377</v>
      </c>
    </row>
    <row r="51" spans="1:9">
      <c r="A51" s="100" t="s">
        <v>4746</v>
      </c>
      <c r="B51" s="100"/>
      <c r="C51" s="100"/>
      <c r="D51" s="100"/>
      <c r="E51" s="100"/>
      <c r="F51" s="459"/>
      <c r="G51" s="454"/>
      <c r="H51" s="273">
        <v>1227</v>
      </c>
      <c r="I51" s="273" t="s">
        <v>6378</v>
      </c>
    </row>
    <row r="52" spans="1:9">
      <c r="A52" s="100" t="s">
        <v>4747</v>
      </c>
      <c r="B52" s="100"/>
      <c r="C52" s="100"/>
      <c r="D52" s="100"/>
      <c r="E52" s="100"/>
      <c r="F52" s="459"/>
      <c r="G52" s="454"/>
      <c r="H52" s="273">
        <v>1237</v>
      </c>
      <c r="I52" s="273" t="s">
        <v>6379</v>
      </c>
    </row>
    <row r="53" spans="1:9">
      <c r="A53" s="100" t="s">
        <v>4480</v>
      </c>
      <c r="B53" s="100"/>
      <c r="C53" s="100"/>
      <c r="D53" s="100"/>
      <c r="E53" s="103">
        <v>3797.6149999999998</v>
      </c>
      <c r="F53" s="459"/>
      <c r="G53" s="454">
        <v>3797.6149999999998</v>
      </c>
      <c r="H53" s="273">
        <v>1262</v>
      </c>
      <c r="I53" s="273" t="s">
        <v>6109</v>
      </c>
    </row>
    <row r="54" spans="1:9">
      <c r="A54" s="100" t="s">
        <v>4748</v>
      </c>
      <c r="B54" s="100"/>
      <c r="C54" s="100"/>
      <c r="D54" s="100"/>
      <c r="E54" s="100"/>
      <c r="F54" s="459"/>
      <c r="G54" s="454"/>
      <c r="H54" s="273">
        <v>1263</v>
      </c>
      <c r="I54" s="273" t="s">
        <v>6380</v>
      </c>
    </row>
    <row r="55" spans="1:9">
      <c r="A55" s="100" t="s">
        <v>4749</v>
      </c>
      <c r="B55" s="100"/>
      <c r="C55" s="100"/>
      <c r="D55" s="100"/>
      <c r="E55" s="100"/>
      <c r="F55" s="459"/>
      <c r="G55" s="454"/>
      <c r="H55" s="273">
        <v>1264</v>
      </c>
      <c r="I55" s="273" t="s">
        <v>6381</v>
      </c>
    </row>
    <row r="56" spans="1:9">
      <c r="A56" s="100" t="s">
        <v>4750</v>
      </c>
      <c r="B56" s="100"/>
      <c r="C56" s="100"/>
      <c r="D56" s="103"/>
      <c r="E56" s="100"/>
      <c r="F56" s="459"/>
      <c r="G56" s="454"/>
      <c r="H56" s="273">
        <v>1265</v>
      </c>
      <c r="I56" s="273" t="s">
        <v>6382</v>
      </c>
    </row>
    <row r="57" spans="1:9">
      <c r="A57" s="100" t="s">
        <v>4751</v>
      </c>
      <c r="B57" s="100"/>
      <c r="C57" s="100"/>
      <c r="D57" s="103"/>
      <c r="E57" s="103"/>
      <c r="F57" s="459"/>
      <c r="G57" s="454"/>
      <c r="H57" s="273">
        <v>1275</v>
      </c>
      <c r="I57" s="273" t="s">
        <v>6383</v>
      </c>
    </row>
    <row r="58" spans="1:9">
      <c r="A58" s="100" t="s">
        <v>4752</v>
      </c>
      <c r="B58" s="100"/>
      <c r="C58" s="100"/>
      <c r="D58" s="100"/>
      <c r="E58" s="100"/>
      <c r="F58" s="459"/>
      <c r="G58" s="454"/>
      <c r="H58" s="273">
        <v>1276</v>
      </c>
      <c r="I58" s="273" t="s">
        <v>6384</v>
      </c>
    </row>
    <row r="59" spans="1:9">
      <c r="A59" s="100" t="s">
        <v>4753</v>
      </c>
      <c r="B59" s="103">
        <v>4946.8999999999996</v>
      </c>
      <c r="C59" s="103"/>
      <c r="D59" s="103"/>
      <c r="E59" s="103"/>
      <c r="F59" s="459"/>
      <c r="G59" s="454"/>
      <c r="H59" s="273">
        <v>1277</v>
      </c>
      <c r="I59" s="273" t="s">
        <v>6385</v>
      </c>
    </row>
    <row r="60" spans="1:9">
      <c r="A60" s="100" t="s">
        <v>4536</v>
      </c>
      <c r="B60" s="100"/>
      <c r="C60" s="100"/>
      <c r="D60" s="100"/>
      <c r="E60" s="100"/>
      <c r="F60" s="459"/>
      <c r="G60" s="454"/>
      <c r="H60" s="273">
        <v>1272</v>
      </c>
      <c r="I60" s="273" t="s">
        <v>6165</v>
      </c>
    </row>
    <row r="61" spans="1:9">
      <c r="A61" s="100" t="s">
        <v>4754</v>
      </c>
      <c r="B61" s="100"/>
      <c r="C61" s="100"/>
      <c r="D61" s="100"/>
      <c r="E61" s="100"/>
      <c r="F61" s="459"/>
      <c r="G61" s="454"/>
      <c r="H61" s="273">
        <v>1273</v>
      </c>
      <c r="I61" s="273" t="s">
        <v>6386</v>
      </c>
    </row>
    <row r="62" spans="1:9">
      <c r="A62" s="100" t="s">
        <v>4755</v>
      </c>
      <c r="B62" s="100"/>
      <c r="C62" s="100"/>
      <c r="D62" s="100"/>
      <c r="E62" s="100"/>
      <c r="F62" s="459"/>
      <c r="G62" s="454"/>
      <c r="H62" s="273">
        <v>1274</v>
      </c>
      <c r="I62" s="273" t="s">
        <v>6387</v>
      </c>
    </row>
    <row r="63" spans="1:9">
      <c r="A63" s="100" t="s">
        <v>4756</v>
      </c>
      <c r="B63" s="100"/>
      <c r="C63" s="100"/>
      <c r="D63" s="100"/>
      <c r="E63" s="100"/>
      <c r="F63" s="459"/>
      <c r="G63" s="454"/>
      <c r="H63" s="273">
        <v>1278</v>
      </c>
      <c r="I63" s="273" t="s">
        <v>6388</v>
      </c>
    </row>
    <row r="64" spans="1:9">
      <c r="A64" s="100" t="s">
        <v>4757</v>
      </c>
      <c r="B64" s="100"/>
      <c r="C64" s="100"/>
      <c r="D64" s="100"/>
      <c r="E64" s="100"/>
      <c r="F64" s="459"/>
      <c r="G64" s="454"/>
      <c r="H64" s="273">
        <v>1279</v>
      </c>
      <c r="I64" s="273" t="s">
        <v>6389</v>
      </c>
    </row>
    <row r="65" spans="1:9">
      <c r="A65" s="100" t="s">
        <v>4758</v>
      </c>
      <c r="B65" s="100"/>
      <c r="C65" s="100"/>
      <c r="D65" s="100"/>
      <c r="E65" s="100"/>
      <c r="F65" s="459"/>
      <c r="G65" s="454"/>
      <c r="H65" s="273">
        <v>1288</v>
      </c>
      <c r="I65" s="273" t="s">
        <v>6390</v>
      </c>
    </row>
    <row r="66" spans="1:9">
      <c r="A66" s="100" t="s">
        <v>4759</v>
      </c>
      <c r="B66" s="100">
        <v>9.468</v>
      </c>
      <c r="C66" s="100">
        <v>681.60900000000004</v>
      </c>
      <c r="D66" s="103">
        <v>597.83500000000004</v>
      </c>
      <c r="E66" s="100">
        <v>94.384</v>
      </c>
      <c r="F66" s="459">
        <v>597.83500000000004</v>
      </c>
      <c r="G66" s="454">
        <v>94.384</v>
      </c>
      <c r="H66" s="273">
        <v>1239</v>
      </c>
      <c r="I66" s="273" t="s">
        <v>6391</v>
      </c>
    </row>
    <row r="67" spans="1:9">
      <c r="A67" s="100" t="s">
        <v>4760</v>
      </c>
      <c r="B67" s="103">
        <v>325.12</v>
      </c>
      <c r="C67" s="103">
        <v>1956.316</v>
      </c>
      <c r="D67" s="103">
        <v>5500.1549999999997</v>
      </c>
      <c r="E67" s="103">
        <v>3361.8339999999998</v>
      </c>
      <c r="F67" s="459">
        <v>5500.1549999999997</v>
      </c>
      <c r="G67" s="454">
        <v>3361.8339999999998</v>
      </c>
      <c r="H67" s="273">
        <v>1510</v>
      </c>
      <c r="I67" s="273" t="s">
        <v>6392</v>
      </c>
    </row>
    <row r="68" spans="1:9">
      <c r="A68" s="100" t="s">
        <v>4761</v>
      </c>
      <c r="B68" s="100"/>
      <c r="C68" s="100"/>
      <c r="D68" s="100"/>
      <c r="E68" s="100"/>
      <c r="F68" s="459"/>
      <c r="G68" s="454"/>
      <c r="H68" s="273">
        <v>1660</v>
      </c>
      <c r="I68" s="273" t="s">
        <v>6393</v>
      </c>
    </row>
    <row r="69" spans="1:9">
      <c r="A69" s="100" t="s">
        <v>4762</v>
      </c>
      <c r="B69" s="100"/>
      <c r="C69" s="100"/>
      <c r="D69" s="100"/>
      <c r="E69" s="100"/>
      <c r="F69" s="459"/>
      <c r="G69" s="454"/>
      <c r="H69" s="273">
        <v>1653</v>
      </c>
      <c r="I69" s="273" t="s">
        <v>6394</v>
      </c>
    </row>
    <row r="70" spans="1:9">
      <c r="A70" s="100" t="s">
        <v>4763</v>
      </c>
      <c r="B70" s="100"/>
      <c r="C70" s="100"/>
      <c r="D70" s="100"/>
      <c r="E70" s="100"/>
      <c r="F70" s="459"/>
      <c r="G70" s="454"/>
      <c r="H70" s="273">
        <v>1654</v>
      </c>
      <c r="I70" s="273" t="s">
        <v>6395</v>
      </c>
    </row>
    <row r="71" spans="1:9">
      <c r="A71" s="100" t="s">
        <v>4764</v>
      </c>
      <c r="B71" s="100">
        <v>7.9000000000000001E-2</v>
      </c>
      <c r="C71" s="100"/>
      <c r="D71" s="100">
        <v>2.6720000000000002</v>
      </c>
      <c r="E71" s="100"/>
      <c r="F71" s="459">
        <v>2.6720000000000002</v>
      </c>
      <c r="G71" s="454"/>
      <c r="H71" s="273">
        <v>1663</v>
      </c>
      <c r="I71" s="273" t="s">
        <v>6396</v>
      </c>
    </row>
    <row r="72" spans="1:9">
      <c r="A72" s="100" t="s">
        <v>4765</v>
      </c>
      <c r="B72" s="100">
        <v>0.52100000000000002</v>
      </c>
      <c r="C72" s="100">
        <v>0.88100000000000001</v>
      </c>
      <c r="D72" s="100"/>
      <c r="E72" s="100"/>
      <c r="F72" s="459"/>
      <c r="G72" s="454"/>
      <c r="H72" s="273">
        <v>1664</v>
      </c>
      <c r="I72" s="273" t="s">
        <v>6397</v>
      </c>
    </row>
    <row r="73" spans="1:9">
      <c r="A73" s="100" t="s">
        <v>4766</v>
      </c>
      <c r="B73" s="100"/>
      <c r="C73" s="100"/>
      <c r="D73" s="100"/>
      <c r="E73" s="100"/>
      <c r="F73" s="459"/>
      <c r="G73" s="454"/>
      <c r="H73" s="273">
        <v>1665</v>
      </c>
      <c r="I73" s="273" t="s">
        <v>6398</v>
      </c>
    </row>
    <row r="74" spans="1:9">
      <c r="A74" s="100" t="s">
        <v>4767</v>
      </c>
      <c r="B74" s="100"/>
      <c r="C74" s="100"/>
      <c r="D74" s="100"/>
      <c r="E74" s="100"/>
      <c r="F74" s="459"/>
      <c r="G74" s="454"/>
      <c r="H74" s="273">
        <v>1666</v>
      </c>
      <c r="I74" s="273" t="s">
        <v>6399</v>
      </c>
    </row>
    <row r="75" spans="1:9">
      <c r="A75" s="100" t="s">
        <v>4768</v>
      </c>
      <c r="B75" s="100"/>
      <c r="C75" s="100"/>
      <c r="D75" s="100"/>
      <c r="E75" s="100"/>
      <c r="F75" s="459"/>
      <c r="G75" s="454"/>
      <c r="H75" s="273">
        <v>1667</v>
      </c>
      <c r="I75" s="273" t="s">
        <v>6400</v>
      </c>
    </row>
    <row r="76" spans="1:9">
      <c r="A76" s="100" t="s">
        <v>4769</v>
      </c>
      <c r="B76" s="100"/>
      <c r="C76" s="100"/>
      <c r="D76" s="100"/>
      <c r="E76" s="100"/>
      <c r="F76" s="459"/>
      <c r="G76" s="454"/>
      <c r="H76" s="273">
        <v>1652</v>
      </c>
      <c r="I76" s="273" t="s">
        <v>6401</v>
      </c>
    </row>
    <row r="77" spans="1:9">
      <c r="A77" s="100" t="s">
        <v>4770</v>
      </c>
      <c r="B77" s="100"/>
      <c r="C77" s="100"/>
      <c r="D77" s="100"/>
      <c r="E77" s="100"/>
      <c r="F77" s="459"/>
      <c r="G77" s="454"/>
      <c r="H77" s="273">
        <v>1671</v>
      </c>
      <c r="I77" s="273" t="s">
        <v>6402</v>
      </c>
    </row>
    <row r="78" spans="1:9">
      <c r="A78" s="100" t="s">
        <v>4771</v>
      </c>
      <c r="B78" s="100"/>
      <c r="C78" s="100"/>
      <c r="D78" s="100"/>
      <c r="E78" s="100"/>
      <c r="F78" s="459"/>
      <c r="G78" s="454"/>
      <c r="H78" s="273">
        <v>1511</v>
      </c>
      <c r="I78" s="273" t="s">
        <v>6403</v>
      </c>
    </row>
    <row r="79" spans="1:9">
      <c r="A79" s="100" t="s">
        <v>4772</v>
      </c>
      <c r="B79" s="100"/>
      <c r="C79" s="100"/>
      <c r="D79" s="100"/>
      <c r="E79" s="100"/>
      <c r="F79" s="459"/>
      <c r="G79" s="454"/>
      <c r="H79" s="273">
        <v>1554</v>
      </c>
      <c r="I79" s="273" t="s">
        <v>6404</v>
      </c>
    </row>
    <row r="80" spans="1:9">
      <c r="A80" s="100" t="s">
        <v>4773</v>
      </c>
      <c r="B80" s="100"/>
      <c r="C80" s="100"/>
      <c r="D80" s="100"/>
      <c r="E80" s="100"/>
      <c r="F80" s="459"/>
      <c r="G80" s="454"/>
      <c r="H80" s="273">
        <v>1512</v>
      </c>
      <c r="I80" s="273" t="s">
        <v>6405</v>
      </c>
    </row>
    <row r="81" spans="1:9">
      <c r="A81" s="100" t="s">
        <v>4774</v>
      </c>
      <c r="B81" s="100"/>
      <c r="C81" s="100"/>
      <c r="D81" s="100"/>
      <c r="E81" s="100"/>
      <c r="F81" s="459"/>
      <c r="G81" s="454"/>
      <c r="H81" s="273">
        <v>1548</v>
      </c>
      <c r="I81" s="273" t="s">
        <v>6406</v>
      </c>
    </row>
    <row r="82" spans="1:9">
      <c r="A82" s="100" t="s">
        <v>4775</v>
      </c>
      <c r="B82" s="100"/>
      <c r="C82" s="103"/>
      <c r="D82" s="100"/>
      <c r="E82" s="100"/>
      <c r="F82" s="459"/>
      <c r="G82" s="454"/>
      <c r="H82" s="273">
        <v>1513</v>
      </c>
      <c r="I82" s="273" t="s">
        <v>6407</v>
      </c>
    </row>
    <row r="83" spans="1:9">
      <c r="A83" s="100" t="s">
        <v>4776</v>
      </c>
      <c r="B83" s="100"/>
      <c r="C83" s="103"/>
      <c r="D83" s="100">
        <v>239.55799999999999</v>
      </c>
      <c r="E83" s="100"/>
      <c r="F83" s="459">
        <v>239.55799999999999</v>
      </c>
      <c r="G83" s="454"/>
      <c r="H83" s="273">
        <v>1514</v>
      </c>
      <c r="I83" s="273" t="s">
        <v>6408</v>
      </c>
    </row>
    <row r="84" spans="1:9">
      <c r="A84" s="100" t="s">
        <v>4777</v>
      </c>
      <c r="B84" s="100"/>
      <c r="C84" s="100"/>
      <c r="D84" s="100"/>
      <c r="E84" s="100"/>
      <c r="F84" s="459"/>
      <c r="G84" s="454"/>
      <c r="H84" s="273">
        <v>1661</v>
      </c>
      <c r="I84" s="273" t="s">
        <v>6409</v>
      </c>
    </row>
    <row r="85" spans="1:9">
      <c r="A85" s="100" t="s">
        <v>4778</v>
      </c>
      <c r="B85" s="100"/>
      <c r="C85" s="100"/>
      <c r="D85" s="100"/>
      <c r="E85" s="100"/>
      <c r="F85" s="459"/>
      <c r="G85" s="454"/>
      <c r="H85" s="273">
        <v>1536</v>
      </c>
      <c r="I85" s="273" t="s">
        <v>6410</v>
      </c>
    </row>
    <row r="86" spans="1:9">
      <c r="A86" s="100" t="s">
        <v>4779</v>
      </c>
      <c r="B86" s="100"/>
      <c r="C86" s="100"/>
      <c r="D86" s="100"/>
      <c r="E86" s="100"/>
      <c r="F86" s="459"/>
      <c r="G86" s="454"/>
      <c r="H86" s="273">
        <v>1662</v>
      </c>
      <c r="I86" s="273" t="s">
        <v>6411</v>
      </c>
    </row>
    <row r="87" spans="1:9">
      <c r="A87" s="100" t="s">
        <v>4780</v>
      </c>
      <c r="B87" s="100"/>
      <c r="C87" s="100"/>
      <c r="D87" s="100"/>
      <c r="E87" s="100"/>
      <c r="F87" s="459"/>
      <c r="G87" s="454"/>
      <c r="H87" s="273">
        <v>1515</v>
      </c>
      <c r="I87" s="273" t="s">
        <v>6412</v>
      </c>
    </row>
    <row r="88" spans="1:9">
      <c r="A88" s="100" t="s">
        <v>4781</v>
      </c>
      <c r="B88" s="100"/>
      <c r="C88" s="100"/>
      <c r="D88" s="100"/>
      <c r="E88" s="100"/>
      <c r="F88" s="459"/>
      <c r="G88" s="454"/>
      <c r="H88" s="273">
        <v>1620</v>
      </c>
      <c r="I88" s="273" t="s">
        <v>6413</v>
      </c>
    </row>
    <row r="89" spans="1:9">
      <c r="A89" s="100" t="s">
        <v>4782</v>
      </c>
      <c r="B89" s="100"/>
      <c r="C89" s="100"/>
      <c r="D89" s="100"/>
      <c r="E89" s="100"/>
      <c r="F89" s="459"/>
      <c r="G89" s="454"/>
      <c r="H89" s="273">
        <v>1537</v>
      </c>
      <c r="I89" s="273" t="s">
        <v>6414</v>
      </c>
    </row>
    <row r="90" spans="1:9">
      <c r="A90" s="100" t="s">
        <v>4783</v>
      </c>
      <c r="B90" s="100"/>
      <c r="C90" s="100"/>
      <c r="D90" s="100"/>
      <c r="E90" s="100"/>
      <c r="F90" s="459"/>
      <c r="G90" s="454"/>
      <c r="H90" s="273">
        <v>1668</v>
      </c>
      <c r="I90" s="273" t="s">
        <v>6415</v>
      </c>
    </row>
    <row r="91" spans="1:9">
      <c r="A91" s="100" t="s">
        <v>4784</v>
      </c>
      <c r="B91" s="100"/>
      <c r="C91" s="100"/>
      <c r="D91" s="100"/>
      <c r="E91" s="100"/>
      <c r="F91" s="459"/>
      <c r="G91" s="454"/>
      <c r="H91" s="273">
        <v>1669</v>
      </c>
      <c r="I91" s="273" t="s">
        <v>6416</v>
      </c>
    </row>
    <row r="92" spans="1:9">
      <c r="A92" s="100" t="s">
        <v>4785</v>
      </c>
      <c r="B92" s="100"/>
      <c r="C92" s="100"/>
      <c r="D92" s="100"/>
      <c r="E92" s="100"/>
      <c r="F92" s="459"/>
      <c r="G92" s="454"/>
      <c r="H92" s="273">
        <v>1651</v>
      </c>
      <c r="I92" s="273" t="s">
        <v>6417</v>
      </c>
    </row>
    <row r="93" spans="1:9">
      <c r="A93" s="100" t="s">
        <v>4786</v>
      </c>
      <c r="B93" s="100"/>
      <c r="C93" s="100"/>
      <c r="D93" s="100"/>
      <c r="E93" s="100"/>
      <c r="F93" s="459"/>
      <c r="G93" s="454"/>
      <c r="H93" s="273">
        <v>1630</v>
      </c>
      <c r="I93" s="273" t="s">
        <v>6418</v>
      </c>
    </row>
    <row r="94" spans="1:9">
      <c r="A94" s="100" t="s">
        <v>4787</v>
      </c>
      <c r="B94" s="100"/>
      <c r="C94" s="100"/>
      <c r="D94" s="100"/>
      <c r="E94" s="100"/>
      <c r="F94" s="459"/>
      <c r="G94" s="454"/>
      <c r="H94" s="273">
        <v>1635</v>
      </c>
      <c r="I94" s="273" t="s">
        <v>6419</v>
      </c>
    </row>
    <row r="95" spans="1:9">
      <c r="A95" s="100" t="s">
        <v>4788</v>
      </c>
      <c r="B95" s="100"/>
      <c r="C95" s="100"/>
      <c r="D95" s="100"/>
      <c r="E95" s="100"/>
      <c r="F95" s="459"/>
      <c r="G95" s="454"/>
      <c r="H95" s="273">
        <v>1640</v>
      </c>
      <c r="I95" s="273" t="s">
        <v>6420</v>
      </c>
    </row>
    <row r="96" spans="1:9">
      <c r="A96" s="100" t="s">
        <v>4789</v>
      </c>
      <c r="B96" s="100"/>
      <c r="C96" s="100"/>
      <c r="D96" s="100"/>
      <c r="E96" s="100"/>
      <c r="F96" s="459"/>
      <c r="G96" s="454"/>
      <c r="H96" s="273">
        <v>1650</v>
      </c>
      <c r="I96" s="273" t="s">
        <v>6421</v>
      </c>
    </row>
    <row r="97" spans="1:9">
      <c r="A97" s="100" t="s">
        <v>4790</v>
      </c>
      <c r="B97" s="100"/>
      <c r="C97" s="100"/>
      <c r="D97" s="100"/>
      <c r="E97" s="100"/>
      <c r="F97" s="459"/>
      <c r="G97" s="454"/>
      <c r="H97" s="273">
        <v>1538</v>
      </c>
      <c r="I97" s="273" t="s">
        <v>6422</v>
      </c>
    </row>
    <row r="98" spans="1:9">
      <c r="A98" s="100" t="s">
        <v>4392</v>
      </c>
      <c r="B98" s="100">
        <v>171.28200000000001</v>
      </c>
      <c r="C98" s="100">
        <v>61.64</v>
      </c>
      <c r="D98" s="103">
        <v>30.308</v>
      </c>
      <c r="E98" s="103">
        <v>907.78800000000001</v>
      </c>
      <c r="F98" s="459">
        <v>30.308</v>
      </c>
      <c r="G98" s="454">
        <v>907.78800000000001</v>
      </c>
      <c r="H98" s="273">
        <v>1516</v>
      </c>
      <c r="I98" s="273" t="s">
        <v>6015</v>
      </c>
    </row>
    <row r="99" spans="1:9">
      <c r="A99" s="100" t="s">
        <v>4791</v>
      </c>
      <c r="B99" s="100"/>
      <c r="C99" s="100"/>
      <c r="D99" s="100"/>
      <c r="E99" s="100"/>
      <c r="F99" s="459"/>
      <c r="G99" s="454"/>
      <c r="H99" s="273">
        <v>1672</v>
      </c>
      <c r="I99" s="273" t="s">
        <v>6423</v>
      </c>
    </row>
    <row r="100" spans="1:9">
      <c r="A100" s="100" t="s">
        <v>4792</v>
      </c>
      <c r="B100" s="100"/>
      <c r="C100" s="100"/>
      <c r="D100" s="100"/>
      <c r="E100" s="100"/>
      <c r="F100" s="459"/>
      <c r="G100" s="454"/>
      <c r="H100" s="273">
        <v>1517</v>
      </c>
      <c r="I100" s="273" t="s">
        <v>6424</v>
      </c>
    </row>
    <row r="101" spans="1:9">
      <c r="A101" s="100" t="s">
        <v>4793</v>
      </c>
      <c r="B101" s="100"/>
      <c r="C101" s="100">
        <v>806.50199999999995</v>
      </c>
      <c r="D101" s="100">
        <v>2544.8560000000002</v>
      </c>
      <c r="E101" s="100">
        <v>653.74300000000005</v>
      </c>
      <c r="F101" s="459">
        <v>2544.8560000000002</v>
      </c>
      <c r="G101" s="454">
        <v>653.74300000000005</v>
      </c>
      <c r="H101" s="273">
        <v>1518</v>
      </c>
      <c r="I101" s="273" t="s">
        <v>6425</v>
      </c>
    </row>
    <row r="102" spans="1:9">
      <c r="A102" s="100" t="s">
        <v>4794</v>
      </c>
      <c r="B102" s="100"/>
      <c r="C102" s="100"/>
      <c r="D102" s="100"/>
      <c r="E102" s="100"/>
      <c r="F102" s="459"/>
      <c r="G102" s="454"/>
      <c r="H102" s="273">
        <v>1519</v>
      </c>
      <c r="I102" s="273" t="s">
        <v>6426</v>
      </c>
    </row>
    <row r="103" spans="1:9">
      <c r="A103" s="100" t="s">
        <v>4795</v>
      </c>
      <c r="B103" s="100"/>
      <c r="C103" s="100"/>
      <c r="D103" s="100"/>
      <c r="E103" s="100"/>
      <c r="F103" s="459"/>
      <c r="G103" s="454"/>
      <c r="H103" s="273">
        <v>1520</v>
      </c>
      <c r="I103" s="273" t="s">
        <v>6427</v>
      </c>
    </row>
    <row r="104" spans="1:9">
      <c r="A104" s="100" t="s">
        <v>4796</v>
      </c>
      <c r="B104" s="100">
        <v>153.238</v>
      </c>
      <c r="C104" s="100">
        <v>88.245999999999995</v>
      </c>
      <c r="D104" s="100">
        <v>-240.45400000000001</v>
      </c>
      <c r="E104" s="100">
        <v>1285.6489999999999</v>
      </c>
      <c r="F104" s="459">
        <v>-240.45400000000001</v>
      </c>
      <c r="G104" s="454">
        <v>1285.6489999999999</v>
      </c>
      <c r="H104" s="273">
        <v>1521</v>
      </c>
      <c r="I104" s="273" t="s">
        <v>6428</v>
      </c>
    </row>
    <row r="105" spans="1:9">
      <c r="A105" s="100" t="s">
        <v>4797</v>
      </c>
      <c r="B105" s="100"/>
      <c r="C105" s="100"/>
      <c r="D105" s="100"/>
      <c r="E105" s="100"/>
      <c r="F105" s="459"/>
      <c r="G105" s="454"/>
      <c r="H105" s="273">
        <v>1553</v>
      </c>
      <c r="I105" s="273" t="s">
        <v>6429</v>
      </c>
    </row>
    <row r="106" spans="1:9">
      <c r="A106" s="100" t="s">
        <v>4747</v>
      </c>
      <c r="B106" s="100"/>
      <c r="C106" s="100"/>
      <c r="D106" s="100"/>
      <c r="E106" s="100"/>
      <c r="F106" s="459"/>
      <c r="G106" s="454"/>
      <c r="H106" s="273">
        <v>1522</v>
      </c>
      <c r="I106" s="273" t="s">
        <v>6379</v>
      </c>
    </row>
    <row r="107" spans="1:9">
      <c r="A107" s="100" t="s">
        <v>4746</v>
      </c>
      <c r="B107" s="100"/>
      <c r="C107" s="100"/>
      <c r="D107" s="100"/>
      <c r="E107" s="100"/>
      <c r="F107" s="459"/>
      <c r="G107" s="454"/>
      <c r="H107" s="273">
        <v>1533</v>
      </c>
      <c r="I107" s="273" t="s">
        <v>6378</v>
      </c>
    </row>
    <row r="108" spans="1:9">
      <c r="A108" s="100" t="s">
        <v>4798</v>
      </c>
      <c r="B108" s="100"/>
      <c r="C108" s="100"/>
      <c r="D108" s="100"/>
      <c r="E108" s="100"/>
      <c r="F108" s="459"/>
      <c r="G108" s="454"/>
      <c r="H108" s="273">
        <v>1539</v>
      </c>
      <c r="I108" s="273" t="s">
        <v>6430</v>
      </c>
    </row>
    <row r="109" spans="1:9">
      <c r="A109" s="100" t="s">
        <v>4799</v>
      </c>
      <c r="B109" s="100"/>
      <c r="C109" s="100"/>
      <c r="D109" s="100"/>
      <c r="E109" s="100"/>
      <c r="F109" s="459"/>
      <c r="G109" s="454"/>
      <c r="H109" s="273">
        <v>1555</v>
      </c>
      <c r="I109" s="273" t="s">
        <v>6431</v>
      </c>
    </row>
    <row r="110" spans="1:9">
      <c r="A110" s="100" t="s">
        <v>4800</v>
      </c>
      <c r="B110" s="100"/>
      <c r="C110" s="100">
        <v>999.04700000000003</v>
      </c>
      <c r="D110" s="100">
        <v>2923.2150000000001</v>
      </c>
      <c r="E110" s="103">
        <v>514.654</v>
      </c>
      <c r="F110" s="459">
        <v>2923.2150000000001</v>
      </c>
      <c r="G110" s="454">
        <v>514.654</v>
      </c>
      <c r="H110" s="273">
        <v>1556</v>
      </c>
      <c r="I110" s="273" t="s">
        <v>6432</v>
      </c>
    </row>
    <row r="111" spans="1:9">
      <c r="A111" s="100" t="s">
        <v>4801</v>
      </c>
      <c r="B111" s="100"/>
      <c r="C111" s="100"/>
      <c r="D111" s="100"/>
      <c r="E111" s="100"/>
      <c r="F111" s="459"/>
      <c r="G111" s="454"/>
      <c r="H111" s="273">
        <v>1557</v>
      </c>
      <c r="I111" s="273" t="s">
        <v>6433</v>
      </c>
    </row>
    <row r="112" spans="1:9">
      <c r="A112" s="100" t="s">
        <v>4802</v>
      </c>
      <c r="B112" s="100"/>
      <c r="C112" s="103"/>
      <c r="D112" s="103"/>
      <c r="E112" s="103"/>
      <c r="F112" s="459"/>
      <c r="G112" s="454"/>
      <c r="H112" s="273">
        <v>1558</v>
      </c>
      <c r="I112" s="273" t="s">
        <v>6434</v>
      </c>
    </row>
    <row r="113" spans="1:9">
      <c r="A113" s="100" t="s">
        <v>4803</v>
      </c>
      <c r="B113" s="100"/>
      <c r="C113" s="100"/>
      <c r="D113" s="100"/>
      <c r="E113" s="100"/>
      <c r="F113" s="459"/>
      <c r="G113" s="454"/>
      <c r="H113" s="273">
        <v>1610</v>
      </c>
      <c r="I113" s="273" t="s">
        <v>6435</v>
      </c>
    </row>
    <row r="114" spans="1:9">
      <c r="A114" s="100" t="s">
        <v>4804</v>
      </c>
      <c r="B114" s="100"/>
      <c r="C114" s="100"/>
      <c r="D114" s="100"/>
      <c r="E114" s="100"/>
      <c r="F114" s="459"/>
      <c r="G114" s="454"/>
      <c r="H114" s="273">
        <v>1611</v>
      </c>
      <c r="I114" s="273" t="s">
        <v>6436</v>
      </c>
    </row>
    <row r="115" spans="1:9">
      <c r="A115" s="100" t="s">
        <v>4373</v>
      </c>
      <c r="B115" s="103"/>
      <c r="C115" s="103"/>
      <c r="D115" s="103"/>
      <c r="E115" s="103"/>
      <c r="F115" s="459"/>
      <c r="G115" s="454"/>
      <c r="H115" s="273">
        <v>1612</v>
      </c>
      <c r="I115" s="273" t="s">
        <v>5996</v>
      </c>
    </row>
    <row r="116" spans="1:9">
      <c r="A116" s="100" t="s">
        <v>4805</v>
      </c>
      <c r="B116" s="100"/>
      <c r="C116" s="100"/>
      <c r="D116" s="100"/>
      <c r="E116" s="100"/>
      <c r="F116" s="459"/>
      <c r="G116" s="454"/>
      <c r="H116" s="273">
        <v>1613</v>
      </c>
      <c r="I116" s="273" t="s">
        <v>6437</v>
      </c>
    </row>
    <row r="117" spans="1:9">
      <c r="A117" s="100" t="s">
        <v>4806</v>
      </c>
      <c r="B117" s="100"/>
      <c r="C117" s="100"/>
      <c r="D117" s="100"/>
      <c r="E117" s="100"/>
      <c r="F117" s="459"/>
      <c r="G117" s="454"/>
      <c r="H117" s="273">
        <v>1614</v>
      </c>
      <c r="I117" s="273" t="s">
        <v>6438</v>
      </c>
    </row>
    <row r="118" spans="1:9">
      <c r="A118" s="100" t="s">
        <v>4807</v>
      </c>
      <c r="B118" s="100"/>
      <c r="C118" s="100"/>
      <c r="D118" s="100"/>
      <c r="E118" s="100"/>
      <c r="F118" s="459"/>
      <c r="G118" s="454"/>
      <c r="H118" s="273">
        <v>1615</v>
      </c>
      <c r="I118" s="273" t="s">
        <v>6439</v>
      </c>
    </row>
    <row r="119" spans="1:9">
      <c r="A119" s="100" t="s">
        <v>4808</v>
      </c>
      <c r="B119" s="100"/>
      <c r="C119" s="100"/>
      <c r="D119" s="100"/>
      <c r="E119" s="100"/>
      <c r="F119" s="459"/>
      <c r="G119" s="454"/>
      <c r="H119" s="273">
        <v>1616</v>
      </c>
      <c r="I119" s="273" t="s">
        <v>6440</v>
      </c>
    </row>
    <row r="120" spans="1:9">
      <c r="A120" s="100" t="s">
        <v>4809</v>
      </c>
      <c r="B120" s="100"/>
      <c r="C120" s="100"/>
      <c r="D120" s="100"/>
      <c r="E120" s="100"/>
      <c r="F120" s="459"/>
      <c r="G120" s="454"/>
      <c r="H120" s="273">
        <v>1617</v>
      </c>
      <c r="I120" s="273" t="s">
        <v>6441</v>
      </c>
    </row>
    <row r="121" spans="1:9">
      <c r="A121" s="100" t="s">
        <v>4810</v>
      </c>
      <c r="B121" s="100"/>
      <c r="C121" s="100"/>
      <c r="D121" s="100"/>
      <c r="E121" s="100"/>
      <c r="F121" s="459"/>
      <c r="G121" s="454"/>
      <c r="H121" s="273">
        <v>1618</v>
      </c>
      <c r="I121" s="273" t="s">
        <v>6442</v>
      </c>
    </row>
    <row r="122" spans="1:9">
      <c r="A122" s="100" t="s">
        <v>4811</v>
      </c>
      <c r="B122" s="100"/>
      <c r="C122" s="100"/>
      <c r="D122" s="100"/>
      <c r="E122" s="100"/>
      <c r="F122" s="459"/>
      <c r="G122" s="454"/>
      <c r="H122" s="273">
        <v>1619</v>
      </c>
      <c r="I122" s="273" t="s">
        <v>6443</v>
      </c>
    </row>
    <row r="123" spans="1:9">
      <c r="A123" s="100" t="s">
        <v>4384</v>
      </c>
      <c r="B123" s="100"/>
      <c r="C123" s="100"/>
      <c r="D123" s="100"/>
      <c r="E123" s="100"/>
      <c r="F123" s="459"/>
      <c r="G123" s="454"/>
      <c r="H123" s="273">
        <v>1621</v>
      </c>
      <c r="I123" s="273" t="s">
        <v>6007</v>
      </c>
    </row>
    <row r="124" spans="1:9">
      <c r="A124" s="100" t="s">
        <v>4812</v>
      </c>
      <c r="B124" s="100"/>
      <c r="C124" s="100"/>
      <c r="D124" s="100"/>
      <c r="E124" s="100"/>
      <c r="F124" s="459"/>
      <c r="G124" s="454"/>
      <c r="H124" s="273">
        <v>1622</v>
      </c>
      <c r="I124" s="273" t="s">
        <v>6444</v>
      </c>
    </row>
    <row r="125" spans="1:9">
      <c r="A125" s="100" t="s">
        <v>4813</v>
      </c>
      <c r="B125" s="100"/>
      <c r="C125" s="100"/>
      <c r="D125" s="100"/>
      <c r="E125" s="100"/>
      <c r="F125" s="459"/>
      <c r="G125" s="454"/>
      <c r="H125" s="273">
        <v>1623</v>
      </c>
      <c r="I125" s="273" t="s">
        <v>6445</v>
      </c>
    </row>
    <row r="126" spans="1:9">
      <c r="A126" s="100" t="s">
        <v>4814</v>
      </c>
      <c r="B126" s="100"/>
      <c r="C126" s="100"/>
      <c r="D126" s="100"/>
      <c r="E126" s="100"/>
      <c r="F126" s="459"/>
      <c r="G126" s="454"/>
      <c r="H126" s="273">
        <v>1624</v>
      </c>
      <c r="I126" s="273" t="s">
        <v>6446</v>
      </c>
    </row>
    <row r="127" spans="1:9">
      <c r="A127" s="100" t="s">
        <v>4815</v>
      </c>
      <c r="B127" s="100"/>
      <c r="C127" s="100"/>
      <c r="D127" s="100"/>
      <c r="E127" s="100"/>
      <c r="F127" s="459"/>
      <c r="G127" s="454"/>
      <c r="H127" s="273">
        <v>1625</v>
      </c>
      <c r="I127" s="273" t="s">
        <v>6447</v>
      </c>
    </row>
    <row r="128" spans="1:9">
      <c r="A128" s="100" t="s">
        <v>4816</v>
      </c>
      <c r="B128" s="100"/>
      <c r="C128" s="100"/>
      <c r="D128" s="100"/>
      <c r="E128" s="100"/>
      <c r="F128" s="459"/>
      <c r="G128" s="454"/>
      <c r="H128" s="273">
        <v>1626</v>
      </c>
      <c r="I128" s="273" t="s">
        <v>6448</v>
      </c>
    </row>
    <row r="129" spans="1:9">
      <c r="A129" s="100" t="s">
        <v>4817</v>
      </c>
      <c r="B129" s="100"/>
      <c r="C129" s="100"/>
      <c r="D129" s="100"/>
      <c r="E129" s="100"/>
      <c r="F129" s="459"/>
      <c r="G129" s="454"/>
      <c r="H129" s="273">
        <v>1627</v>
      </c>
      <c r="I129" s="273" t="s">
        <v>6449</v>
      </c>
    </row>
    <row r="130" spans="1:9">
      <c r="A130" s="100" t="s">
        <v>4818</v>
      </c>
      <c r="B130" s="100"/>
      <c r="C130" s="100"/>
      <c r="D130" s="100"/>
      <c r="E130" s="100"/>
      <c r="F130" s="459"/>
      <c r="G130" s="454"/>
      <c r="H130" s="273">
        <v>1529</v>
      </c>
      <c r="I130" s="273" t="s">
        <v>6450</v>
      </c>
    </row>
    <row r="131" spans="1:9">
      <c r="A131" s="100" t="s">
        <v>4819</v>
      </c>
      <c r="B131" s="103">
        <v>-837.48</v>
      </c>
      <c r="C131" s="103">
        <v>807.48699999999997</v>
      </c>
      <c r="D131" s="103">
        <v>-766.28399999999999</v>
      </c>
      <c r="E131" s="103">
        <v>-21195.562000000002</v>
      </c>
      <c r="F131" s="459">
        <v>-766.28399999999999</v>
      </c>
      <c r="G131" s="454">
        <v>-21195.562000000002</v>
      </c>
      <c r="H131" s="273">
        <v>1540</v>
      </c>
      <c r="I131" s="273" t="s">
        <v>6451</v>
      </c>
    </row>
    <row r="132" spans="1:9">
      <c r="A132" s="100" t="s">
        <v>4820</v>
      </c>
      <c r="B132" s="103">
        <v>-741.21900000000005</v>
      </c>
      <c r="C132" s="103">
        <v>-1365.8820000000001</v>
      </c>
      <c r="D132" s="103">
        <v>-2124.1370000000002</v>
      </c>
      <c r="E132" s="103">
        <v>-15327.773999999999</v>
      </c>
      <c r="F132" s="459">
        <v>-2124.1370000000002</v>
      </c>
      <c r="G132" s="454">
        <v>-15327.773999999999</v>
      </c>
      <c r="H132" s="273">
        <v>1541</v>
      </c>
      <c r="I132" s="273" t="s">
        <v>6452</v>
      </c>
    </row>
    <row r="133" spans="1:9">
      <c r="A133" s="100" t="s">
        <v>4821</v>
      </c>
      <c r="B133" s="100"/>
      <c r="C133" s="100"/>
      <c r="D133" s="100"/>
      <c r="E133" s="100"/>
      <c r="F133" s="459"/>
      <c r="G133" s="454"/>
      <c r="H133" s="273">
        <v>1673</v>
      </c>
      <c r="I133" s="273" t="s">
        <v>6453</v>
      </c>
    </row>
    <row r="134" spans="1:9">
      <c r="A134" s="100" t="s">
        <v>4822</v>
      </c>
      <c r="B134" s="103">
        <v>3.0529999999999999</v>
      </c>
      <c r="C134" s="103">
        <v>-53.584000000000003</v>
      </c>
      <c r="D134" s="103">
        <v>698.33399999999995</v>
      </c>
      <c r="E134" s="103">
        <v>-482.09100000000001</v>
      </c>
      <c r="F134" s="459">
        <v>698.33399999999995</v>
      </c>
      <c r="G134" s="454">
        <v>-482.09100000000001</v>
      </c>
      <c r="H134" s="273">
        <v>1542</v>
      </c>
      <c r="I134" s="273" t="s">
        <v>6454</v>
      </c>
    </row>
    <row r="135" spans="1:9">
      <c r="A135" s="100" t="s">
        <v>4823</v>
      </c>
      <c r="B135" s="100">
        <v>21.518999999999998</v>
      </c>
      <c r="C135" s="103">
        <v>-508.334</v>
      </c>
      <c r="D135" s="100">
        <v>81.150000000000006</v>
      </c>
      <c r="E135" s="103">
        <v>-116.08799999999999</v>
      </c>
      <c r="F135" s="459">
        <v>81.150000000000006</v>
      </c>
      <c r="G135" s="454">
        <v>-116.08799999999999</v>
      </c>
      <c r="H135" s="273">
        <v>1543</v>
      </c>
      <c r="I135" s="273" t="s">
        <v>6455</v>
      </c>
    </row>
    <row r="136" spans="1:9">
      <c r="A136" s="100" t="s">
        <v>4824</v>
      </c>
      <c r="B136" s="100"/>
      <c r="C136" s="100"/>
      <c r="D136" s="100"/>
      <c r="E136" s="100"/>
      <c r="F136" s="459"/>
      <c r="G136" s="454"/>
      <c r="H136" s="273">
        <v>1568</v>
      </c>
      <c r="I136" s="273" t="s">
        <v>6456</v>
      </c>
    </row>
    <row r="137" spans="1:9">
      <c r="A137" s="100" t="s">
        <v>4825</v>
      </c>
      <c r="B137" s="100">
        <v>53.704999999999998</v>
      </c>
      <c r="C137" s="100">
        <v>-42.606999999999999</v>
      </c>
      <c r="D137" s="100">
        <v>-42.533999999999999</v>
      </c>
      <c r="E137" s="100">
        <v>-424.06400000000002</v>
      </c>
      <c r="F137" s="459">
        <v>-42.533999999999999</v>
      </c>
      <c r="G137" s="454">
        <v>-424.06400000000002</v>
      </c>
      <c r="H137" s="273">
        <v>1544</v>
      </c>
      <c r="I137" s="273" t="s">
        <v>6457</v>
      </c>
    </row>
    <row r="138" spans="1:9">
      <c r="A138" s="100" t="s">
        <v>4826</v>
      </c>
      <c r="B138" s="100">
        <v>-1.7010000000000001</v>
      </c>
      <c r="C138" s="100">
        <v>-2.472</v>
      </c>
      <c r="D138" s="100">
        <v>-20.547999999999998</v>
      </c>
      <c r="E138" s="100">
        <v>-648.89499999999998</v>
      </c>
      <c r="F138" s="459">
        <v>-20.547999999999998</v>
      </c>
      <c r="G138" s="454">
        <v>-648.89499999999998</v>
      </c>
      <c r="H138" s="273">
        <v>1685</v>
      </c>
      <c r="I138" s="273" t="s">
        <v>6458</v>
      </c>
    </row>
    <row r="139" spans="1:9">
      <c r="A139" s="100" t="s">
        <v>4827</v>
      </c>
      <c r="B139" s="103">
        <v>-145.202</v>
      </c>
      <c r="C139" s="103">
        <v>-213.68299999999999</v>
      </c>
      <c r="D139" s="100">
        <v>-6958.4830000000002</v>
      </c>
      <c r="E139" s="100">
        <v>3323.3380000000002</v>
      </c>
      <c r="F139" s="459">
        <v>-6958.4830000000002</v>
      </c>
      <c r="G139" s="454">
        <v>3323.3380000000002</v>
      </c>
      <c r="H139" s="273">
        <v>1545</v>
      </c>
      <c r="I139" s="273" t="s">
        <v>6459</v>
      </c>
    </row>
    <row r="140" spans="1:9">
      <c r="A140" s="100" t="s">
        <v>4828</v>
      </c>
      <c r="B140" s="100">
        <v>2.4E-2</v>
      </c>
      <c r="C140" s="100">
        <v>3.105</v>
      </c>
      <c r="D140" s="100"/>
      <c r="E140" s="100"/>
      <c r="F140" s="459"/>
      <c r="G140" s="454"/>
      <c r="H140" s="273">
        <v>1686</v>
      </c>
      <c r="I140" s="273" t="s">
        <v>6460</v>
      </c>
    </row>
    <row r="141" spans="1:9">
      <c r="A141" s="100" t="s">
        <v>4829</v>
      </c>
      <c r="B141" s="100"/>
      <c r="C141" s="100">
        <v>-177.953</v>
      </c>
      <c r="D141" s="100">
        <v>177.953</v>
      </c>
      <c r="E141" s="100">
        <v>-368.78500000000003</v>
      </c>
      <c r="F141" s="459">
        <v>177.953</v>
      </c>
      <c r="G141" s="454">
        <v>-368.78500000000003</v>
      </c>
      <c r="H141" s="273">
        <v>1687</v>
      </c>
      <c r="I141" s="273" t="s">
        <v>6461</v>
      </c>
    </row>
    <row r="142" spans="1:9">
      <c r="A142" s="100" t="s">
        <v>4830</v>
      </c>
      <c r="B142" s="100"/>
      <c r="C142" s="100"/>
      <c r="D142" s="100"/>
      <c r="E142" s="100"/>
      <c r="F142" s="459"/>
      <c r="G142" s="454"/>
      <c r="H142" s="273">
        <v>1547</v>
      </c>
      <c r="I142" s="273" t="s">
        <v>6462</v>
      </c>
    </row>
    <row r="143" spans="1:9">
      <c r="A143" s="100" t="s">
        <v>4831</v>
      </c>
      <c r="B143" s="100"/>
      <c r="C143" s="100"/>
      <c r="D143" s="100"/>
      <c r="E143" s="100"/>
      <c r="F143" s="459"/>
      <c r="G143" s="454"/>
      <c r="H143" s="273">
        <v>1501</v>
      </c>
      <c r="I143" s="273" t="s">
        <v>6463</v>
      </c>
    </row>
    <row r="144" spans="1:9">
      <c r="A144" s="100" t="s">
        <v>4832</v>
      </c>
      <c r="B144" s="100"/>
      <c r="C144" s="100"/>
      <c r="D144" s="100"/>
      <c r="E144" s="100"/>
      <c r="F144" s="459"/>
      <c r="G144" s="454"/>
      <c r="H144" s="273">
        <v>1502</v>
      </c>
      <c r="I144" s="273" t="s">
        <v>6464</v>
      </c>
    </row>
    <row r="145" spans="1:9">
      <c r="A145" s="100" t="s">
        <v>4833</v>
      </c>
      <c r="B145" s="103"/>
      <c r="C145" s="103"/>
      <c r="D145" s="100"/>
      <c r="E145" s="100"/>
      <c r="F145" s="459"/>
      <c r="G145" s="454"/>
      <c r="H145" s="273">
        <v>1549</v>
      </c>
      <c r="I145" s="273" t="s">
        <v>6465</v>
      </c>
    </row>
    <row r="146" spans="1:9">
      <c r="A146" s="100" t="s">
        <v>4834</v>
      </c>
      <c r="B146" s="100"/>
      <c r="C146" s="100"/>
      <c r="D146" s="100"/>
      <c r="E146" s="100"/>
      <c r="F146" s="459"/>
      <c r="G146" s="454"/>
      <c r="H146" s="273">
        <v>1550</v>
      </c>
      <c r="I146" s="273" t="s">
        <v>6466</v>
      </c>
    </row>
    <row r="147" spans="1:9">
      <c r="A147" s="100" t="s">
        <v>4835</v>
      </c>
      <c r="B147" s="100"/>
      <c r="C147" s="100"/>
      <c r="D147" s="100"/>
      <c r="E147" s="100"/>
      <c r="F147" s="459"/>
      <c r="G147" s="454"/>
      <c r="H147" s="273">
        <v>1546</v>
      </c>
      <c r="I147" s="273" t="s">
        <v>6467</v>
      </c>
    </row>
    <row r="148" spans="1:9">
      <c r="A148" s="100" t="s">
        <v>4836</v>
      </c>
      <c r="B148" s="103"/>
      <c r="C148" s="103"/>
      <c r="D148" s="103"/>
      <c r="E148" s="103"/>
      <c r="F148" s="459"/>
      <c r="G148" s="454"/>
      <c r="H148" s="273">
        <v>1551</v>
      </c>
      <c r="I148" s="273" t="s">
        <v>6468</v>
      </c>
    </row>
    <row r="149" spans="1:9">
      <c r="A149" s="100" t="s">
        <v>4837</v>
      </c>
      <c r="B149" s="100"/>
      <c r="C149" s="100"/>
      <c r="D149" s="100"/>
      <c r="E149" s="100"/>
      <c r="F149" s="459"/>
      <c r="G149" s="454"/>
      <c r="H149" s="273">
        <v>1552</v>
      </c>
      <c r="I149" s="273" t="s">
        <v>6469</v>
      </c>
    </row>
    <row r="150" spans="1:9">
      <c r="A150" s="100" t="s">
        <v>4838</v>
      </c>
      <c r="B150" s="100"/>
      <c r="C150" s="100"/>
      <c r="D150" s="100"/>
      <c r="E150" s="100"/>
      <c r="F150" s="459"/>
      <c r="G150" s="454"/>
      <c r="H150" s="273">
        <v>1559</v>
      </c>
      <c r="I150" s="273" t="s">
        <v>6470</v>
      </c>
    </row>
    <row r="151" spans="1:9">
      <c r="A151" s="100" t="s">
        <v>4839</v>
      </c>
      <c r="B151" s="100"/>
      <c r="C151" s="100"/>
      <c r="D151" s="100"/>
      <c r="E151" s="100"/>
      <c r="F151" s="459"/>
      <c r="G151" s="454"/>
      <c r="H151" s="273">
        <v>1561</v>
      </c>
      <c r="I151" s="273" t="s">
        <v>6471</v>
      </c>
    </row>
    <row r="152" spans="1:9">
      <c r="A152" s="100" t="s">
        <v>4840</v>
      </c>
      <c r="B152" s="103">
        <v>-423.25599999999997</v>
      </c>
      <c r="C152" s="103">
        <v>2887.8820000000001</v>
      </c>
      <c r="D152" s="103">
        <v>-1854.058</v>
      </c>
      <c r="E152" s="103">
        <v>-1154.9359999999999</v>
      </c>
      <c r="F152" s="459">
        <v>-1854.058</v>
      </c>
      <c r="G152" s="454">
        <v>-1154.9359999999999</v>
      </c>
      <c r="H152" s="273">
        <v>1571</v>
      </c>
      <c r="I152" s="273" t="s">
        <v>6472</v>
      </c>
    </row>
    <row r="153" spans="1:9">
      <c r="A153" s="100" t="s">
        <v>4841</v>
      </c>
      <c r="B153" s="103">
        <v>266.52300000000002</v>
      </c>
      <c r="C153" s="103">
        <v>-211.614</v>
      </c>
      <c r="D153" s="103">
        <v>3619.4340000000002</v>
      </c>
      <c r="E153" s="103">
        <v>-523.88699999999994</v>
      </c>
      <c r="F153" s="459">
        <v>3619.4340000000002</v>
      </c>
      <c r="G153" s="454">
        <v>-523.88699999999994</v>
      </c>
      <c r="H153" s="273">
        <v>1572</v>
      </c>
      <c r="I153" s="273" t="s">
        <v>6473</v>
      </c>
    </row>
    <row r="154" spans="1:9">
      <c r="A154" s="100" t="s">
        <v>4842</v>
      </c>
      <c r="B154" s="100">
        <v>-11.254</v>
      </c>
      <c r="C154" s="100">
        <v>80.375</v>
      </c>
      <c r="D154" s="100">
        <v>881.66</v>
      </c>
      <c r="E154" s="100">
        <v>66.718000000000004</v>
      </c>
      <c r="F154" s="459">
        <v>881.66</v>
      </c>
      <c r="G154" s="454">
        <v>66.718000000000004</v>
      </c>
      <c r="H154" s="273">
        <v>1573</v>
      </c>
      <c r="I154" s="273" t="s">
        <v>6474</v>
      </c>
    </row>
    <row r="155" spans="1:9">
      <c r="A155" s="100" t="s">
        <v>4843</v>
      </c>
      <c r="B155" s="100">
        <v>-6.0389999999999997</v>
      </c>
      <c r="C155" s="100">
        <v>-122.762</v>
      </c>
      <c r="D155" s="100">
        <v>904.09799999999996</v>
      </c>
      <c r="E155" s="100">
        <v>-904.09799999999996</v>
      </c>
      <c r="F155" s="459">
        <v>904.09799999999996</v>
      </c>
      <c r="G155" s="454">
        <v>-904.09799999999996</v>
      </c>
      <c r="H155" s="273">
        <v>1578</v>
      </c>
      <c r="I155" s="273" t="s">
        <v>6475</v>
      </c>
    </row>
    <row r="156" spans="1:9">
      <c r="A156" s="100" t="s">
        <v>4844</v>
      </c>
      <c r="B156" s="100">
        <v>387.39699999999999</v>
      </c>
      <c r="C156" s="100">
        <v>-712.66300000000001</v>
      </c>
      <c r="D156" s="100">
        <v>1176.8440000000001</v>
      </c>
      <c r="E156" s="100">
        <v>-1552.154</v>
      </c>
      <c r="F156" s="459">
        <v>1176.8440000000001</v>
      </c>
      <c r="G156" s="454">
        <v>-1552.154</v>
      </c>
      <c r="H156" s="273">
        <v>1574</v>
      </c>
      <c r="I156" s="273" t="s">
        <v>6476</v>
      </c>
    </row>
    <row r="157" spans="1:9">
      <c r="A157" s="100" t="s">
        <v>4845</v>
      </c>
      <c r="B157" s="100">
        <v>-597.30200000000002</v>
      </c>
      <c r="C157" s="103">
        <v>1497.367</v>
      </c>
      <c r="D157" s="100">
        <v>2818.0430000000001</v>
      </c>
      <c r="E157" s="100">
        <v>-2407.7849999999999</v>
      </c>
      <c r="F157" s="459">
        <v>2818.0430000000001</v>
      </c>
      <c r="G157" s="454">
        <v>-2407.7849999999999</v>
      </c>
      <c r="H157" s="273">
        <v>1575</v>
      </c>
      <c r="I157" s="273" t="s">
        <v>6477</v>
      </c>
    </row>
    <row r="158" spans="1:9">
      <c r="A158" s="100" t="s">
        <v>4846</v>
      </c>
      <c r="B158" s="100">
        <v>-83.908000000000001</v>
      </c>
      <c r="C158" s="103">
        <v>-7.1070000000000002</v>
      </c>
      <c r="D158" s="100"/>
      <c r="E158" s="100"/>
      <c r="F158" s="459"/>
      <c r="G158" s="454"/>
      <c r="H158" s="273">
        <v>1579</v>
      </c>
      <c r="I158" s="273" t="s">
        <v>6478</v>
      </c>
    </row>
    <row r="159" spans="1:9">
      <c r="A159" s="100" t="s">
        <v>4847</v>
      </c>
      <c r="B159" s="100"/>
      <c r="C159" s="100"/>
      <c r="D159" s="100"/>
      <c r="E159" s="100"/>
      <c r="F159" s="459"/>
      <c r="G159" s="454"/>
      <c r="H159" s="273">
        <v>1581</v>
      </c>
      <c r="I159" s="273" t="s">
        <v>6479</v>
      </c>
    </row>
    <row r="160" spans="1:9">
      <c r="A160" s="100" t="s">
        <v>4848</v>
      </c>
      <c r="B160" s="103"/>
      <c r="C160" s="103"/>
      <c r="D160" s="103"/>
      <c r="E160" s="103"/>
      <c r="F160" s="459"/>
      <c r="G160" s="454"/>
      <c r="H160" s="273">
        <v>1594</v>
      </c>
      <c r="I160" s="273" t="s">
        <v>6480</v>
      </c>
    </row>
    <row r="161" spans="1:9">
      <c r="A161" s="100" t="s">
        <v>4849</v>
      </c>
      <c r="B161" s="103"/>
      <c r="C161" s="100"/>
      <c r="D161" s="103"/>
      <c r="E161" s="103"/>
      <c r="F161" s="459"/>
      <c r="G161" s="454"/>
      <c r="H161" s="273">
        <v>1582</v>
      </c>
      <c r="I161" s="273" t="s">
        <v>6481</v>
      </c>
    </row>
    <row r="162" spans="1:9">
      <c r="A162" s="100" t="s">
        <v>4746</v>
      </c>
      <c r="B162" s="100"/>
      <c r="C162" s="100"/>
      <c r="D162" s="100"/>
      <c r="E162" s="100"/>
      <c r="F162" s="459"/>
      <c r="G162" s="454"/>
      <c r="H162" s="273">
        <v>1583</v>
      </c>
      <c r="I162" s="273" t="s">
        <v>6378</v>
      </c>
    </row>
    <row r="163" spans="1:9">
      <c r="A163" s="100" t="s">
        <v>4747</v>
      </c>
      <c r="B163" s="100"/>
      <c r="C163" s="100"/>
      <c r="D163" s="100"/>
      <c r="E163" s="100"/>
      <c r="F163" s="459"/>
      <c r="G163" s="454"/>
      <c r="H163" s="273">
        <v>1584</v>
      </c>
      <c r="I163" s="273" t="s">
        <v>6379</v>
      </c>
    </row>
    <row r="164" spans="1:9">
      <c r="A164" s="100" t="s">
        <v>4850</v>
      </c>
      <c r="B164" s="100"/>
      <c r="C164" s="100"/>
      <c r="D164" s="100"/>
      <c r="E164" s="100"/>
      <c r="F164" s="459"/>
      <c r="G164" s="454"/>
      <c r="H164" s="273">
        <v>1590</v>
      </c>
      <c r="I164" s="273" t="s">
        <v>6482</v>
      </c>
    </row>
    <row r="165" spans="1:9">
      <c r="A165" s="100" t="s">
        <v>4851</v>
      </c>
      <c r="B165" s="100"/>
      <c r="C165" s="100"/>
      <c r="D165" s="100">
        <v>-4.04</v>
      </c>
      <c r="E165" s="100">
        <v>-1.5680000000000001</v>
      </c>
      <c r="F165" s="459">
        <v>-4.04</v>
      </c>
      <c r="G165" s="454">
        <v>-1.5680000000000001</v>
      </c>
      <c r="H165" s="273">
        <v>1591</v>
      </c>
      <c r="I165" s="273" t="s">
        <v>6483</v>
      </c>
    </row>
    <row r="166" spans="1:9">
      <c r="A166" s="100" t="s">
        <v>4852</v>
      </c>
      <c r="B166" s="100"/>
      <c r="C166" s="100"/>
      <c r="D166" s="100"/>
      <c r="E166" s="100"/>
      <c r="F166" s="459"/>
      <c r="G166" s="454"/>
      <c r="H166" s="273">
        <v>1576</v>
      </c>
      <c r="I166" s="273" t="s">
        <v>6484</v>
      </c>
    </row>
    <row r="167" spans="1:9">
      <c r="A167" s="100" t="s">
        <v>4853</v>
      </c>
      <c r="B167" s="103">
        <v>440.18</v>
      </c>
      <c r="C167" s="100">
        <v>-242.58099999999999</v>
      </c>
      <c r="D167" s="103">
        <v>-120</v>
      </c>
      <c r="E167" s="103">
        <v>-120</v>
      </c>
      <c r="F167" s="459">
        <v>-120</v>
      </c>
      <c r="G167" s="454">
        <v>-120</v>
      </c>
      <c r="H167" s="273">
        <v>1589</v>
      </c>
      <c r="I167" s="273" t="s">
        <v>6485</v>
      </c>
    </row>
    <row r="168" spans="1:9">
      <c r="A168" s="100" t="s">
        <v>4357</v>
      </c>
      <c r="B168" s="100"/>
      <c r="C168" s="100"/>
      <c r="D168" s="100"/>
      <c r="E168" s="103">
        <v>-553.49300000000005</v>
      </c>
      <c r="F168" s="459"/>
      <c r="G168" s="454">
        <v>-553.49300000000005</v>
      </c>
      <c r="H168" s="273">
        <v>1599</v>
      </c>
      <c r="I168" s="273" t="s">
        <v>5980</v>
      </c>
    </row>
    <row r="169" spans="1:9">
      <c r="A169" s="100" t="s">
        <v>4854</v>
      </c>
      <c r="B169" s="100"/>
      <c r="C169" s="100"/>
      <c r="D169" s="100"/>
      <c r="E169" s="100"/>
      <c r="F169" s="459"/>
      <c r="G169" s="454"/>
      <c r="H169" s="273">
        <v>8000</v>
      </c>
      <c r="I169" s="273" t="s">
        <v>6486</v>
      </c>
    </row>
    <row r="170" spans="1:9">
      <c r="A170" s="100" t="s">
        <v>4855</v>
      </c>
      <c r="B170" s="100"/>
      <c r="C170" s="100"/>
      <c r="D170" s="100"/>
      <c r="E170" s="100"/>
      <c r="F170" s="459"/>
      <c r="G170" s="454"/>
      <c r="H170" s="273">
        <v>8110</v>
      </c>
      <c r="I170" s="273" t="s">
        <v>6487</v>
      </c>
    </row>
    <row r="171" spans="1:9">
      <c r="A171" s="100" t="s">
        <v>4856</v>
      </c>
      <c r="B171" s="100"/>
      <c r="C171" s="100"/>
      <c r="D171" s="100"/>
      <c r="E171" s="100"/>
      <c r="F171" s="459"/>
      <c r="G171" s="454"/>
      <c r="H171" s="273">
        <v>8210</v>
      </c>
      <c r="I171" s="273" t="s">
        <v>6488</v>
      </c>
    </row>
    <row r="172" spans="1:9">
      <c r="A172" s="100" t="s">
        <v>4857</v>
      </c>
      <c r="B172" s="100"/>
      <c r="C172" s="100"/>
      <c r="D172" s="100"/>
      <c r="E172" s="100"/>
      <c r="F172" s="459"/>
      <c r="G172" s="454"/>
      <c r="H172" s="273">
        <v>8130</v>
      </c>
      <c r="I172" s="273" t="s">
        <v>6489</v>
      </c>
    </row>
    <row r="173" spans="1:9">
      <c r="A173" s="100" t="s">
        <v>4858</v>
      </c>
      <c r="B173" s="100"/>
      <c r="C173" s="100"/>
      <c r="D173" s="100"/>
      <c r="E173" s="100"/>
      <c r="F173" s="459"/>
      <c r="G173" s="454"/>
      <c r="H173" s="273">
        <v>8120</v>
      </c>
      <c r="I173" s="273" t="s">
        <v>6490</v>
      </c>
    </row>
    <row r="174" spans="1:9">
      <c r="A174" s="100" t="s">
        <v>4859</v>
      </c>
      <c r="B174" s="100"/>
      <c r="C174" s="100"/>
      <c r="D174" s="100"/>
      <c r="E174" s="100"/>
      <c r="F174" s="459"/>
      <c r="G174" s="454"/>
      <c r="H174" s="273">
        <v>8140</v>
      </c>
      <c r="I174" s="273" t="s">
        <v>6491</v>
      </c>
    </row>
    <row r="175" spans="1:9">
      <c r="A175" s="100" t="s">
        <v>4860</v>
      </c>
      <c r="B175" s="100"/>
      <c r="C175" s="100"/>
      <c r="D175" s="100"/>
      <c r="E175" s="100"/>
      <c r="F175" s="459"/>
      <c r="G175" s="454"/>
      <c r="H175" s="273">
        <v>8190</v>
      </c>
      <c r="I175" s="273" t="s">
        <v>6492</v>
      </c>
    </row>
    <row r="176" spans="1:9">
      <c r="A176" s="100" t="s">
        <v>4861</v>
      </c>
      <c r="B176" s="100"/>
      <c r="C176" s="100"/>
      <c r="D176" s="100"/>
      <c r="E176" s="100"/>
      <c r="F176" s="459"/>
      <c r="G176" s="454"/>
      <c r="H176" s="273">
        <v>8220</v>
      </c>
      <c r="I176" s="273" t="s">
        <v>6493</v>
      </c>
    </row>
    <row r="177" spans="1:9">
      <c r="A177" s="100" t="s">
        <v>4862</v>
      </c>
      <c r="B177" s="100"/>
      <c r="C177" s="100"/>
      <c r="D177" s="100"/>
      <c r="E177" s="100"/>
      <c r="F177" s="459"/>
      <c r="G177" s="454"/>
      <c r="H177" s="273">
        <v>8230</v>
      </c>
      <c r="I177" s="273" t="s">
        <v>6494</v>
      </c>
    </row>
    <row r="178" spans="1:9">
      <c r="A178" s="100" t="s">
        <v>4863</v>
      </c>
      <c r="B178" s="100"/>
      <c r="C178" s="100"/>
      <c r="D178" s="100"/>
      <c r="E178" s="100"/>
      <c r="F178" s="459"/>
      <c r="G178" s="454"/>
      <c r="H178" s="273">
        <v>8240</v>
      </c>
      <c r="I178" s="273" t="s">
        <v>6495</v>
      </c>
    </row>
    <row r="179" spans="1:9">
      <c r="A179" s="100" t="s">
        <v>4864</v>
      </c>
      <c r="B179" s="100"/>
      <c r="C179" s="100"/>
      <c r="D179" s="100"/>
      <c r="E179" s="100"/>
      <c r="F179" s="459"/>
      <c r="G179" s="454"/>
      <c r="H179" s="273">
        <v>8290</v>
      </c>
      <c r="I179" s="273" t="s">
        <v>6496</v>
      </c>
    </row>
    <row r="180" spans="1:9">
      <c r="A180" s="100" t="s">
        <v>4865</v>
      </c>
      <c r="B180" s="103">
        <v>-3703.453</v>
      </c>
      <c r="C180" s="103">
        <v>-6314.68</v>
      </c>
      <c r="D180" s="103">
        <v>-7381.5309999999999</v>
      </c>
      <c r="E180" s="103">
        <v>-45569.853000000003</v>
      </c>
      <c r="F180" s="458">
        <v>-7381.5309999999999</v>
      </c>
      <c r="G180" s="103">
        <v>-45569.853000000003</v>
      </c>
      <c r="H180" s="273">
        <v>2000</v>
      </c>
      <c r="I180" s="273" t="s">
        <v>6497</v>
      </c>
    </row>
    <row r="181" spans="1:9">
      <c r="A181" s="100" t="s">
        <v>4866</v>
      </c>
      <c r="B181" s="103">
        <v>591.82399999999996</v>
      </c>
      <c r="C181" s="103">
        <v>1117</v>
      </c>
      <c r="D181" s="103">
        <v>2579.1680000000001</v>
      </c>
      <c r="E181" s="103">
        <v>12423.451999999999</v>
      </c>
      <c r="F181" s="458">
        <v>2579.1680000000001</v>
      </c>
      <c r="G181" s="103">
        <v>12423.451999999999</v>
      </c>
      <c r="H181" s="273">
        <v>2100</v>
      </c>
      <c r="I181" s="273" t="s">
        <v>6498</v>
      </c>
    </row>
    <row r="182" spans="1:9">
      <c r="A182" s="100" t="s">
        <v>4867</v>
      </c>
      <c r="B182" s="103">
        <v>580.32000000000005</v>
      </c>
      <c r="C182" s="103">
        <v>872</v>
      </c>
      <c r="D182" s="103">
        <v>2254.5</v>
      </c>
      <c r="E182" s="103">
        <v>10742.3</v>
      </c>
      <c r="F182" s="458">
        <v>2254.5</v>
      </c>
      <c r="G182" s="103">
        <v>10742.3</v>
      </c>
      <c r="H182" s="273">
        <v>2110</v>
      </c>
      <c r="I182" s="273" t="s">
        <v>6499</v>
      </c>
    </row>
    <row r="183" spans="1:9">
      <c r="A183" s="100" t="s">
        <v>4868</v>
      </c>
      <c r="B183" s="100"/>
      <c r="C183" s="100"/>
      <c r="D183" s="100"/>
      <c r="E183" s="100"/>
      <c r="F183" s="459"/>
      <c r="G183" s="454"/>
      <c r="H183" s="273">
        <v>2115</v>
      </c>
      <c r="I183" s="273" t="s">
        <v>6500</v>
      </c>
    </row>
    <row r="184" spans="1:9">
      <c r="A184" s="100" t="s">
        <v>4869</v>
      </c>
      <c r="B184" s="103"/>
      <c r="C184" s="103"/>
      <c r="D184" s="100"/>
      <c r="E184" s="103"/>
      <c r="F184" s="459"/>
      <c r="G184" s="454"/>
      <c r="H184" s="273">
        <v>2111</v>
      </c>
      <c r="I184" s="273" t="s">
        <v>6501</v>
      </c>
    </row>
    <row r="185" spans="1:9">
      <c r="A185" s="100" t="s">
        <v>4870</v>
      </c>
      <c r="B185" s="100"/>
      <c r="C185" s="100"/>
      <c r="D185" s="100"/>
      <c r="E185" s="100"/>
      <c r="F185" s="459"/>
      <c r="G185" s="454"/>
      <c r="H185" s="273">
        <v>2101</v>
      </c>
      <c r="I185" s="273" t="s">
        <v>6502</v>
      </c>
    </row>
    <row r="186" spans="1:9">
      <c r="A186" s="100" t="s">
        <v>4871</v>
      </c>
      <c r="B186" s="100">
        <v>570.32000000000005</v>
      </c>
      <c r="C186" s="100">
        <v>872</v>
      </c>
      <c r="D186" s="100">
        <v>2254.5</v>
      </c>
      <c r="E186" s="100">
        <v>10342.299999999999</v>
      </c>
      <c r="F186" s="459">
        <v>2254.5</v>
      </c>
      <c r="G186" s="454">
        <v>10342.299999999999</v>
      </c>
      <c r="H186" s="273">
        <v>2112</v>
      </c>
      <c r="I186" s="273" t="s">
        <v>6503</v>
      </c>
    </row>
    <row r="187" spans="1:9">
      <c r="A187" s="100" t="s">
        <v>4872</v>
      </c>
      <c r="B187" s="100"/>
      <c r="C187" s="100"/>
      <c r="D187" s="100"/>
      <c r="E187" s="100"/>
      <c r="F187" s="459"/>
      <c r="G187" s="454"/>
      <c r="H187" s="273">
        <v>2113</v>
      </c>
      <c r="I187" s="273" t="s">
        <v>6504</v>
      </c>
    </row>
    <row r="188" spans="1:9">
      <c r="A188" s="100" t="s">
        <v>4873</v>
      </c>
      <c r="B188" s="100"/>
      <c r="C188" s="100"/>
      <c r="D188" s="100"/>
      <c r="E188" s="100"/>
      <c r="F188" s="459"/>
      <c r="G188" s="454"/>
      <c r="H188" s="273">
        <v>2114</v>
      </c>
      <c r="I188" s="273" t="s">
        <v>6505</v>
      </c>
    </row>
    <row r="189" spans="1:9">
      <c r="A189" s="100" t="s">
        <v>4874</v>
      </c>
      <c r="B189" s="100">
        <v>10</v>
      </c>
      <c r="C189" s="103"/>
      <c r="D189" s="103"/>
      <c r="E189" s="103">
        <v>400</v>
      </c>
      <c r="F189" s="458"/>
      <c r="G189" s="103">
        <v>400</v>
      </c>
      <c r="H189" s="273">
        <v>2116</v>
      </c>
      <c r="I189" s="273" t="s">
        <v>6506</v>
      </c>
    </row>
    <row r="190" spans="1:9">
      <c r="A190" s="100" t="s">
        <v>4875</v>
      </c>
      <c r="B190" s="100"/>
      <c r="C190" s="100"/>
      <c r="D190" s="100"/>
      <c r="E190" s="100"/>
      <c r="F190" s="459"/>
      <c r="G190" s="454"/>
      <c r="H190" s="273">
        <v>2119</v>
      </c>
      <c r="I190" s="273" t="s">
        <v>6507</v>
      </c>
    </row>
    <row r="191" spans="1:9">
      <c r="A191" s="100" t="s">
        <v>4876</v>
      </c>
      <c r="B191" s="100"/>
      <c r="C191" s="100"/>
      <c r="D191" s="100"/>
      <c r="E191" s="100"/>
      <c r="F191" s="459"/>
      <c r="G191" s="454"/>
      <c r="H191" s="273">
        <v>2170</v>
      </c>
      <c r="I191" s="273" t="s">
        <v>6508</v>
      </c>
    </row>
    <row r="192" spans="1:9">
      <c r="A192" s="100" t="s">
        <v>4877</v>
      </c>
      <c r="B192" s="100">
        <v>11.504</v>
      </c>
      <c r="C192" s="103">
        <v>245</v>
      </c>
      <c r="D192" s="103">
        <v>324.66800000000001</v>
      </c>
      <c r="E192" s="103">
        <v>1329.4960000000001</v>
      </c>
      <c r="F192" s="459">
        <v>324.66800000000001</v>
      </c>
      <c r="G192" s="454">
        <v>1329.4960000000001</v>
      </c>
      <c r="H192" s="273">
        <v>2120</v>
      </c>
      <c r="I192" s="273" t="s">
        <v>6509</v>
      </c>
    </row>
    <row r="193" spans="1:9">
      <c r="A193" s="100" t="s">
        <v>4878</v>
      </c>
      <c r="B193" s="100"/>
      <c r="C193" s="100">
        <v>245</v>
      </c>
      <c r="D193" s="100">
        <v>200</v>
      </c>
      <c r="E193" s="103"/>
      <c r="F193" s="459">
        <v>200</v>
      </c>
      <c r="G193" s="454"/>
      <c r="H193" s="273">
        <v>2133</v>
      </c>
      <c r="I193" s="273" t="s">
        <v>6510</v>
      </c>
    </row>
    <row r="194" spans="1:9">
      <c r="A194" s="100" t="s">
        <v>4879</v>
      </c>
      <c r="B194" s="100"/>
      <c r="C194" s="100"/>
      <c r="D194" s="100"/>
      <c r="E194" s="100"/>
      <c r="F194" s="459"/>
      <c r="G194" s="454"/>
      <c r="H194" s="273">
        <v>2121</v>
      </c>
      <c r="I194" s="273" t="s">
        <v>6511</v>
      </c>
    </row>
    <row r="195" spans="1:9">
      <c r="A195" s="100" t="s">
        <v>4880</v>
      </c>
      <c r="B195" s="100"/>
      <c r="C195" s="100"/>
      <c r="D195" s="100"/>
      <c r="E195" s="100"/>
      <c r="F195" s="459"/>
      <c r="G195" s="454"/>
      <c r="H195" s="273">
        <v>2102</v>
      </c>
      <c r="I195" s="273" t="s">
        <v>6512</v>
      </c>
    </row>
    <row r="196" spans="1:9">
      <c r="A196" s="100" t="s">
        <v>4881</v>
      </c>
      <c r="B196" s="100">
        <v>0.70399999999999996</v>
      </c>
      <c r="C196" s="100"/>
      <c r="D196" s="100">
        <v>24.678000000000001</v>
      </c>
      <c r="E196" s="103"/>
      <c r="F196" s="459">
        <v>24.678000000000001</v>
      </c>
      <c r="G196" s="454"/>
      <c r="H196" s="273">
        <v>2122</v>
      </c>
      <c r="I196" s="273" t="s">
        <v>6513</v>
      </c>
    </row>
    <row r="197" spans="1:9">
      <c r="A197" s="100" t="s">
        <v>4882</v>
      </c>
      <c r="B197" s="100"/>
      <c r="C197" s="103"/>
      <c r="D197" s="100"/>
      <c r="E197" s="100"/>
      <c r="F197" s="459"/>
      <c r="G197" s="454"/>
      <c r="H197" s="273">
        <v>2123</v>
      </c>
      <c r="I197" s="273" t="s">
        <v>6514</v>
      </c>
    </row>
    <row r="198" spans="1:9">
      <c r="A198" s="100" t="s">
        <v>4883</v>
      </c>
      <c r="B198" s="100"/>
      <c r="C198" s="100"/>
      <c r="D198" s="100"/>
      <c r="E198" s="100"/>
      <c r="F198" s="459"/>
      <c r="G198" s="454"/>
      <c r="H198" s="273">
        <v>2124</v>
      </c>
      <c r="I198" s="273" t="s">
        <v>6515</v>
      </c>
    </row>
    <row r="199" spans="1:9">
      <c r="A199" s="100" t="s">
        <v>4884</v>
      </c>
      <c r="B199" s="100"/>
      <c r="C199" s="103"/>
      <c r="D199" s="100"/>
      <c r="E199" s="100"/>
      <c r="F199" s="459"/>
      <c r="G199" s="454"/>
      <c r="H199" s="273">
        <v>2125</v>
      </c>
      <c r="I199" s="273" t="s">
        <v>6516</v>
      </c>
    </row>
    <row r="200" spans="1:9">
      <c r="A200" s="100" t="s">
        <v>4885</v>
      </c>
      <c r="B200" s="100"/>
      <c r="C200" s="100"/>
      <c r="D200" s="100"/>
      <c r="E200" s="100"/>
      <c r="F200" s="459"/>
      <c r="G200" s="454"/>
      <c r="H200" s="273">
        <v>2126</v>
      </c>
      <c r="I200" s="273" t="s">
        <v>6517</v>
      </c>
    </row>
    <row r="201" spans="1:9">
      <c r="A201" s="100" t="s">
        <v>4886</v>
      </c>
      <c r="B201" s="100"/>
      <c r="C201" s="100"/>
      <c r="D201" s="100"/>
      <c r="E201" s="100"/>
      <c r="F201" s="459"/>
      <c r="G201" s="454"/>
      <c r="H201" s="273">
        <v>2127</v>
      </c>
      <c r="I201" s="273" t="s">
        <v>6518</v>
      </c>
    </row>
    <row r="202" spans="1:9">
      <c r="A202" s="100" t="s">
        <v>4887</v>
      </c>
      <c r="B202" s="100"/>
      <c r="C202" s="100"/>
      <c r="D202" s="100"/>
      <c r="E202" s="100"/>
      <c r="F202" s="459"/>
      <c r="G202" s="454"/>
      <c r="H202" s="273">
        <v>2128</v>
      </c>
      <c r="I202" s="273" t="s">
        <v>6519</v>
      </c>
    </row>
    <row r="203" spans="1:9">
      <c r="A203" s="100" t="s">
        <v>4888</v>
      </c>
      <c r="B203" s="100"/>
      <c r="C203" s="100"/>
      <c r="D203" s="100"/>
      <c r="E203" s="100"/>
      <c r="F203" s="459"/>
      <c r="G203" s="454"/>
      <c r="H203" s="273">
        <v>2129</v>
      </c>
      <c r="I203" s="273" t="s">
        <v>6520</v>
      </c>
    </row>
    <row r="204" spans="1:9">
      <c r="A204" s="100" t="s">
        <v>4889</v>
      </c>
      <c r="B204" s="100">
        <v>10.8</v>
      </c>
      <c r="C204" s="100"/>
      <c r="D204" s="100">
        <v>99.99</v>
      </c>
      <c r="E204" s="100">
        <v>11.201000000000001</v>
      </c>
      <c r="F204" s="459">
        <v>99.99</v>
      </c>
      <c r="G204" s="454">
        <v>11.201000000000001</v>
      </c>
      <c r="H204" s="273">
        <v>2131</v>
      </c>
      <c r="I204" s="273" t="s">
        <v>6521</v>
      </c>
    </row>
    <row r="205" spans="1:9">
      <c r="A205" s="100" t="s">
        <v>4890</v>
      </c>
      <c r="B205" s="100"/>
      <c r="C205" s="100"/>
      <c r="D205" s="100"/>
      <c r="E205" s="100"/>
      <c r="F205" s="459"/>
      <c r="G205" s="454"/>
      <c r="H205" s="273">
        <v>2132</v>
      </c>
      <c r="I205" s="273" t="s">
        <v>6522</v>
      </c>
    </row>
    <row r="206" spans="1:9">
      <c r="A206" s="100" t="s">
        <v>4891</v>
      </c>
      <c r="B206" s="100"/>
      <c r="C206" s="100"/>
      <c r="D206" s="100"/>
      <c r="E206" s="100"/>
      <c r="F206" s="459"/>
      <c r="G206" s="454"/>
      <c r="H206" s="273">
        <v>2134</v>
      </c>
      <c r="I206" s="273" t="s">
        <v>6523</v>
      </c>
    </row>
    <row r="207" spans="1:9">
      <c r="A207" s="100" t="s">
        <v>4892</v>
      </c>
      <c r="B207" s="100"/>
      <c r="C207" s="100"/>
      <c r="D207" s="100"/>
      <c r="E207" s="100">
        <v>1318.2950000000001</v>
      </c>
      <c r="F207" s="459"/>
      <c r="G207" s="454">
        <v>1318.2950000000001</v>
      </c>
      <c r="H207" s="273">
        <v>2136</v>
      </c>
      <c r="I207" s="273" t="s">
        <v>6524</v>
      </c>
    </row>
    <row r="208" spans="1:9">
      <c r="A208" s="100" t="s">
        <v>4893</v>
      </c>
      <c r="B208" s="100"/>
      <c r="C208" s="100"/>
      <c r="D208" s="100"/>
      <c r="E208" s="100"/>
      <c r="F208" s="459"/>
      <c r="G208" s="454"/>
      <c r="H208" s="273">
        <v>2139</v>
      </c>
      <c r="I208" s="273" t="s">
        <v>6525</v>
      </c>
    </row>
    <row r="209" spans="1:9">
      <c r="A209" s="100" t="s">
        <v>4894</v>
      </c>
      <c r="B209" s="100"/>
      <c r="C209" s="103"/>
      <c r="D209" s="103"/>
      <c r="E209" s="100">
        <v>351.65499999999997</v>
      </c>
      <c r="F209" s="459"/>
      <c r="G209" s="454">
        <v>351.65499999999997</v>
      </c>
      <c r="H209" s="273">
        <v>2150</v>
      </c>
      <c r="I209" s="273" t="s">
        <v>6526</v>
      </c>
    </row>
    <row r="210" spans="1:9">
      <c r="A210" s="100" t="s">
        <v>4895</v>
      </c>
      <c r="B210" s="100"/>
      <c r="C210" s="100"/>
      <c r="D210" s="100"/>
      <c r="E210" s="100"/>
      <c r="F210" s="459"/>
      <c r="G210" s="454"/>
      <c r="H210" s="273">
        <v>2151</v>
      </c>
      <c r="I210" s="273" t="s">
        <v>6527</v>
      </c>
    </row>
    <row r="211" spans="1:9">
      <c r="A211" s="100" t="s">
        <v>4896</v>
      </c>
      <c r="B211" s="100"/>
      <c r="C211" s="100"/>
      <c r="D211" s="100"/>
      <c r="E211" s="100"/>
      <c r="F211" s="459"/>
      <c r="G211" s="454"/>
      <c r="H211" s="273">
        <v>2152</v>
      </c>
      <c r="I211" s="273" t="s">
        <v>6528</v>
      </c>
    </row>
    <row r="212" spans="1:9">
      <c r="A212" s="100" t="s">
        <v>4897</v>
      </c>
      <c r="B212" s="100"/>
      <c r="C212" s="100"/>
      <c r="D212" s="100"/>
      <c r="E212" s="100"/>
      <c r="F212" s="459"/>
      <c r="G212" s="454"/>
      <c r="H212" s="273">
        <v>2153</v>
      </c>
      <c r="I212" s="273" t="s">
        <v>6529</v>
      </c>
    </row>
    <row r="213" spans="1:9">
      <c r="A213" s="100" t="s">
        <v>4898</v>
      </c>
      <c r="B213" s="100"/>
      <c r="C213" s="100"/>
      <c r="D213" s="100"/>
      <c r="E213" s="100"/>
      <c r="F213" s="459"/>
      <c r="G213" s="454"/>
      <c r="H213" s="273">
        <v>2154</v>
      </c>
      <c r="I213" s="273" t="s">
        <v>6530</v>
      </c>
    </row>
    <row r="214" spans="1:9">
      <c r="A214" s="100" t="s">
        <v>4899</v>
      </c>
      <c r="B214" s="100"/>
      <c r="C214" s="100"/>
      <c r="D214" s="100"/>
      <c r="E214" s="100"/>
      <c r="F214" s="459"/>
      <c r="G214" s="454"/>
      <c r="H214" s="273">
        <v>2155</v>
      </c>
      <c r="I214" s="273" t="s">
        <v>6531</v>
      </c>
    </row>
    <row r="215" spans="1:9">
      <c r="A215" s="100" t="s">
        <v>4900</v>
      </c>
      <c r="B215" s="100"/>
      <c r="C215" s="100"/>
      <c r="D215" s="100"/>
      <c r="E215" s="100"/>
      <c r="F215" s="459"/>
      <c r="G215" s="454"/>
      <c r="H215" s="273">
        <v>2156</v>
      </c>
      <c r="I215" s="273" t="s">
        <v>6532</v>
      </c>
    </row>
    <row r="216" spans="1:9">
      <c r="A216" s="100" t="s">
        <v>4901</v>
      </c>
      <c r="B216" s="100"/>
      <c r="C216" s="100"/>
      <c r="D216" s="100"/>
      <c r="E216" s="100"/>
      <c r="F216" s="459"/>
      <c r="G216" s="454"/>
      <c r="H216" s="273">
        <v>2157</v>
      </c>
      <c r="I216" s="273" t="s">
        <v>6533</v>
      </c>
    </row>
    <row r="217" spans="1:9">
      <c r="A217" s="100" t="s">
        <v>4902</v>
      </c>
      <c r="B217" s="100"/>
      <c r="C217" s="100"/>
      <c r="D217" s="100"/>
      <c r="E217" s="100"/>
      <c r="F217" s="459"/>
      <c r="G217" s="454"/>
      <c r="H217" s="273">
        <v>2158</v>
      </c>
      <c r="I217" s="273" t="s">
        <v>6534</v>
      </c>
    </row>
    <row r="218" spans="1:9">
      <c r="A218" s="100" t="s">
        <v>4903</v>
      </c>
      <c r="B218" s="100"/>
      <c r="C218" s="100"/>
      <c r="D218" s="100"/>
      <c r="E218" s="100"/>
      <c r="F218" s="459"/>
      <c r="G218" s="454"/>
      <c r="H218" s="273">
        <v>2163</v>
      </c>
      <c r="I218" s="273" t="s">
        <v>6535</v>
      </c>
    </row>
    <row r="219" spans="1:9">
      <c r="A219" s="100" t="s">
        <v>4904</v>
      </c>
      <c r="B219" s="100"/>
      <c r="C219" s="103"/>
      <c r="D219" s="103"/>
      <c r="E219" s="100">
        <v>351.65499999999997</v>
      </c>
      <c r="F219" s="459"/>
      <c r="G219" s="454">
        <v>351.65499999999997</v>
      </c>
      <c r="H219" s="273">
        <v>2169</v>
      </c>
      <c r="I219" s="273" t="s">
        <v>6536</v>
      </c>
    </row>
    <row r="220" spans="1:9">
      <c r="A220" s="100" t="s">
        <v>4905</v>
      </c>
      <c r="B220" s="100"/>
      <c r="C220" s="100"/>
      <c r="D220" s="100"/>
      <c r="E220" s="100"/>
      <c r="F220" s="459"/>
      <c r="G220" s="454"/>
      <c r="H220" s="273">
        <v>2180</v>
      </c>
      <c r="I220" s="273" t="s">
        <v>6537</v>
      </c>
    </row>
    <row r="221" spans="1:9">
      <c r="A221" s="100" t="s">
        <v>4906</v>
      </c>
      <c r="B221" s="100"/>
      <c r="C221" s="100"/>
      <c r="D221" s="100"/>
      <c r="E221" s="100"/>
      <c r="F221" s="459"/>
      <c r="G221" s="454"/>
      <c r="H221" s="273">
        <v>2190</v>
      </c>
      <c r="I221" s="273" t="s">
        <v>6538</v>
      </c>
    </row>
    <row r="222" spans="1:9">
      <c r="A222" s="100" t="s">
        <v>4907</v>
      </c>
      <c r="B222" s="100"/>
      <c r="C222" s="100"/>
      <c r="D222" s="100"/>
      <c r="E222" s="100"/>
      <c r="F222" s="459"/>
      <c r="G222" s="454"/>
      <c r="H222" s="273">
        <v>2210</v>
      </c>
      <c r="I222" s="273" t="s">
        <v>6539</v>
      </c>
    </row>
    <row r="223" spans="1:9">
      <c r="A223" s="100" t="s">
        <v>4908</v>
      </c>
      <c r="B223" s="100"/>
      <c r="C223" s="100"/>
      <c r="D223" s="100"/>
      <c r="E223" s="100"/>
      <c r="F223" s="459"/>
      <c r="G223" s="454"/>
      <c r="H223" s="273">
        <v>2213</v>
      </c>
      <c r="I223" s="273" t="s">
        <v>6540</v>
      </c>
    </row>
    <row r="224" spans="1:9">
      <c r="A224" s="100" t="s">
        <v>4909</v>
      </c>
      <c r="B224" s="100"/>
      <c r="C224" s="100"/>
      <c r="D224" s="100"/>
      <c r="E224" s="100"/>
      <c r="F224" s="459"/>
      <c r="G224" s="454"/>
      <c r="H224" s="273">
        <v>1688</v>
      </c>
      <c r="I224" s="273" t="s">
        <v>6541</v>
      </c>
    </row>
    <row r="225" spans="1:9">
      <c r="A225" s="100" t="s">
        <v>4910</v>
      </c>
      <c r="B225" s="100"/>
      <c r="C225" s="100"/>
      <c r="D225" s="100"/>
      <c r="E225" s="100"/>
      <c r="F225" s="459"/>
      <c r="G225" s="454"/>
      <c r="H225" s="273">
        <v>2220</v>
      </c>
      <c r="I225" s="273" t="s">
        <v>6542</v>
      </c>
    </row>
    <row r="226" spans="1:9">
      <c r="A226" s="100" t="s">
        <v>4357</v>
      </c>
      <c r="B226" s="100"/>
      <c r="C226" s="100"/>
      <c r="D226" s="100"/>
      <c r="E226" s="100"/>
      <c r="F226" s="459"/>
      <c r="G226" s="454"/>
      <c r="H226" s="273">
        <v>2230</v>
      </c>
      <c r="I226" s="273" t="s">
        <v>5980</v>
      </c>
    </row>
    <row r="227" spans="1:9">
      <c r="A227" s="100" t="s">
        <v>4911</v>
      </c>
      <c r="B227" s="103">
        <v>4295.277</v>
      </c>
      <c r="C227" s="103">
        <v>7431.68</v>
      </c>
      <c r="D227" s="103">
        <v>9960.6990000000005</v>
      </c>
      <c r="E227" s="103">
        <v>57993.305</v>
      </c>
      <c r="F227" s="458">
        <v>9960.6990000000005</v>
      </c>
      <c r="G227" s="103">
        <v>57993.305</v>
      </c>
      <c r="H227" s="273">
        <v>2500</v>
      </c>
      <c r="I227" s="273" t="s">
        <v>6543</v>
      </c>
    </row>
    <row r="228" spans="1:9">
      <c r="A228" s="100" t="s">
        <v>4912</v>
      </c>
      <c r="B228" s="103">
        <v>639.12</v>
      </c>
      <c r="C228" s="103"/>
      <c r="D228" s="103">
        <v>5332.915</v>
      </c>
      <c r="E228" s="103">
        <v>41538.292999999998</v>
      </c>
      <c r="F228" s="458">
        <v>5332.915</v>
      </c>
      <c r="G228" s="103">
        <v>41538.292999999998</v>
      </c>
      <c r="H228" s="273">
        <v>2510</v>
      </c>
      <c r="I228" s="273" t="s">
        <v>6544</v>
      </c>
    </row>
    <row r="229" spans="1:9">
      <c r="A229" s="100" t="s">
        <v>4913</v>
      </c>
      <c r="B229" s="100"/>
      <c r="C229" s="100"/>
      <c r="D229" s="100"/>
      <c r="E229" s="100"/>
      <c r="F229" s="459"/>
      <c r="G229" s="454"/>
      <c r="H229" s="273">
        <v>2515</v>
      </c>
      <c r="I229" s="273" t="s">
        <v>6545</v>
      </c>
    </row>
    <row r="230" spans="1:9">
      <c r="A230" s="100" t="s">
        <v>4914</v>
      </c>
      <c r="B230" s="103"/>
      <c r="C230" s="103"/>
      <c r="D230" s="103"/>
      <c r="E230" s="100"/>
      <c r="F230" s="459"/>
      <c r="G230" s="454"/>
      <c r="H230" s="273">
        <v>2511</v>
      </c>
      <c r="I230" s="273" t="s">
        <v>6546</v>
      </c>
    </row>
    <row r="231" spans="1:9">
      <c r="A231" s="100" t="s">
        <v>4915</v>
      </c>
      <c r="B231" s="100"/>
      <c r="C231" s="100"/>
      <c r="D231" s="100"/>
      <c r="E231" s="100"/>
      <c r="F231" s="459"/>
      <c r="G231" s="454"/>
      <c r="H231" s="273">
        <v>2501</v>
      </c>
      <c r="I231" s="273" t="s">
        <v>6547</v>
      </c>
    </row>
    <row r="232" spans="1:9">
      <c r="A232" s="100" t="s">
        <v>4916</v>
      </c>
      <c r="B232" s="100">
        <v>639.12</v>
      </c>
      <c r="C232" s="100"/>
      <c r="D232" s="100">
        <v>5332.915</v>
      </c>
      <c r="E232" s="100">
        <v>35663.593000000001</v>
      </c>
      <c r="F232" s="459">
        <v>5332.915</v>
      </c>
      <c r="G232" s="454">
        <v>35663.593000000001</v>
      </c>
      <c r="H232" s="273">
        <v>2512</v>
      </c>
      <c r="I232" s="273" t="s">
        <v>6548</v>
      </c>
    </row>
    <row r="233" spans="1:9">
      <c r="A233" s="100" t="s">
        <v>4917</v>
      </c>
      <c r="B233" s="100"/>
      <c r="C233" s="100"/>
      <c r="D233" s="100"/>
      <c r="E233" s="100"/>
      <c r="F233" s="459"/>
      <c r="G233" s="454"/>
      <c r="H233" s="273">
        <v>2513</v>
      </c>
      <c r="I233" s="273" t="s">
        <v>6549</v>
      </c>
    </row>
    <row r="234" spans="1:9">
      <c r="A234" s="100" t="s">
        <v>4918</v>
      </c>
      <c r="B234" s="100"/>
      <c r="C234" s="100"/>
      <c r="D234" s="100"/>
      <c r="E234" s="100"/>
      <c r="F234" s="459"/>
      <c r="G234" s="454"/>
      <c r="H234" s="273">
        <v>2514</v>
      </c>
      <c r="I234" s="273" t="s">
        <v>6550</v>
      </c>
    </row>
    <row r="235" spans="1:9">
      <c r="A235" s="100" t="s">
        <v>4919</v>
      </c>
      <c r="B235" s="103"/>
      <c r="C235" s="103"/>
      <c r="D235" s="103"/>
      <c r="E235" s="103">
        <v>5874.7</v>
      </c>
      <c r="F235" s="458"/>
      <c r="G235" s="103">
        <v>5874.7</v>
      </c>
      <c r="H235" s="273">
        <v>2516</v>
      </c>
      <c r="I235" s="273" t="s">
        <v>6551</v>
      </c>
    </row>
    <row r="236" spans="1:9">
      <c r="A236" s="100" t="s">
        <v>4920</v>
      </c>
      <c r="B236" s="100"/>
      <c r="C236" s="100"/>
      <c r="D236" s="100"/>
      <c r="E236" s="100"/>
      <c r="F236" s="459"/>
      <c r="G236" s="454"/>
      <c r="H236" s="273">
        <v>2519</v>
      </c>
      <c r="I236" s="273" t="s">
        <v>6552</v>
      </c>
    </row>
    <row r="237" spans="1:9">
      <c r="A237" s="100" t="s">
        <v>4921</v>
      </c>
      <c r="B237" s="100"/>
      <c r="C237" s="100"/>
      <c r="D237" s="100"/>
      <c r="E237" s="100"/>
      <c r="F237" s="459"/>
      <c r="G237" s="454"/>
      <c r="H237" s="273">
        <v>2570</v>
      </c>
      <c r="I237" s="273" t="s">
        <v>6553</v>
      </c>
    </row>
    <row r="238" spans="1:9">
      <c r="A238" s="100" t="s">
        <v>4922</v>
      </c>
      <c r="B238" s="103">
        <v>508.01</v>
      </c>
      <c r="C238" s="103">
        <v>380.48200000000003</v>
      </c>
      <c r="D238" s="103">
        <v>1076.33</v>
      </c>
      <c r="E238" s="103">
        <v>10561.841</v>
      </c>
      <c r="F238" s="459">
        <v>1076.33</v>
      </c>
      <c r="G238" s="454">
        <v>10561.841</v>
      </c>
      <c r="H238" s="273">
        <v>2520</v>
      </c>
      <c r="I238" s="273" t="s">
        <v>6554</v>
      </c>
    </row>
    <row r="239" spans="1:9">
      <c r="A239" s="100" t="s">
        <v>4923</v>
      </c>
      <c r="B239" s="100"/>
      <c r="C239" s="100">
        <v>200</v>
      </c>
      <c r="D239" s="100">
        <v>200</v>
      </c>
      <c r="E239" s="100"/>
      <c r="F239" s="459">
        <v>200</v>
      </c>
      <c r="G239" s="454"/>
      <c r="H239" s="273">
        <v>2532</v>
      </c>
      <c r="I239" s="273" t="s">
        <v>6555</v>
      </c>
    </row>
    <row r="240" spans="1:9">
      <c r="A240" s="100" t="s">
        <v>4924</v>
      </c>
      <c r="B240" s="100"/>
      <c r="C240" s="100"/>
      <c r="D240" s="100"/>
      <c r="E240" s="100"/>
      <c r="F240" s="459"/>
      <c r="G240" s="454"/>
      <c r="H240" s="273">
        <v>2521</v>
      </c>
      <c r="I240" s="273" t="s">
        <v>6556</v>
      </c>
    </row>
    <row r="241" spans="1:9">
      <c r="A241" s="100" t="s">
        <v>4925</v>
      </c>
      <c r="B241" s="100"/>
      <c r="C241" s="100"/>
      <c r="D241" s="100"/>
      <c r="E241" s="100"/>
      <c r="F241" s="459"/>
      <c r="G241" s="454"/>
      <c r="H241" s="273">
        <v>2502</v>
      </c>
      <c r="I241" s="273" t="s">
        <v>6557</v>
      </c>
    </row>
    <row r="242" spans="1:9">
      <c r="A242" s="100" t="s">
        <v>4926</v>
      </c>
      <c r="B242" s="103"/>
      <c r="C242" s="103">
        <v>0.29199999999999998</v>
      </c>
      <c r="D242" s="103"/>
      <c r="E242" s="103">
        <v>10405.316000000001</v>
      </c>
      <c r="F242" s="459"/>
      <c r="G242" s="454">
        <v>10405.316000000001</v>
      </c>
      <c r="H242" s="273">
        <v>2522</v>
      </c>
      <c r="I242" s="273" t="s">
        <v>6558</v>
      </c>
    </row>
    <row r="243" spans="1:9">
      <c r="A243" s="100" t="s">
        <v>4927</v>
      </c>
      <c r="B243" s="100">
        <v>500</v>
      </c>
      <c r="C243" s="100">
        <v>100</v>
      </c>
      <c r="D243" s="100">
        <v>525.67899999999997</v>
      </c>
      <c r="E243" s="103"/>
      <c r="F243" s="459">
        <v>525.67899999999997</v>
      </c>
      <c r="G243" s="454"/>
      <c r="H243" s="273">
        <v>2523</v>
      </c>
      <c r="I243" s="273" t="s">
        <v>6559</v>
      </c>
    </row>
    <row r="244" spans="1:9">
      <c r="A244" s="100" t="s">
        <v>4928</v>
      </c>
      <c r="B244" s="100"/>
      <c r="C244" s="100"/>
      <c r="D244" s="100"/>
      <c r="E244" s="100"/>
      <c r="F244" s="459"/>
      <c r="G244" s="454"/>
      <c r="H244" s="273">
        <v>2524</v>
      </c>
      <c r="I244" s="273" t="s">
        <v>6560</v>
      </c>
    </row>
    <row r="245" spans="1:9">
      <c r="A245" s="100" t="s">
        <v>4929</v>
      </c>
      <c r="B245" s="100"/>
      <c r="C245" s="103"/>
      <c r="D245" s="100"/>
      <c r="E245" s="103"/>
      <c r="F245" s="459"/>
      <c r="G245" s="454"/>
      <c r="H245" s="273">
        <v>2525</v>
      </c>
      <c r="I245" s="273" t="s">
        <v>6561</v>
      </c>
    </row>
    <row r="246" spans="1:9">
      <c r="A246" s="100" t="s">
        <v>4930</v>
      </c>
      <c r="B246" s="100"/>
      <c r="C246" s="100"/>
      <c r="D246" s="100"/>
      <c r="E246" s="103"/>
      <c r="F246" s="459"/>
      <c r="G246" s="454"/>
      <c r="H246" s="273">
        <v>2526</v>
      </c>
      <c r="I246" s="273" t="s">
        <v>6562</v>
      </c>
    </row>
    <row r="247" spans="1:9">
      <c r="A247" s="100" t="s">
        <v>4931</v>
      </c>
      <c r="B247" s="100"/>
      <c r="C247" s="100"/>
      <c r="D247" s="100"/>
      <c r="E247" s="100"/>
      <c r="F247" s="459"/>
      <c r="G247" s="454"/>
      <c r="H247" s="273">
        <v>2527</v>
      </c>
      <c r="I247" s="273" t="s">
        <v>6563</v>
      </c>
    </row>
    <row r="248" spans="1:9">
      <c r="A248" s="100" t="s">
        <v>4932</v>
      </c>
      <c r="B248" s="100"/>
      <c r="C248" s="100"/>
      <c r="D248" s="100"/>
      <c r="E248" s="100"/>
      <c r="F248" s="459"/>
      <c r="G248" s="454"/>
      <c r="H248" s="273">
        <v>2528</v>
      </c>
      <c r="I248" s="273" t="s">
        <v>6564</v>
      </c>
    </row>
    <row r="249" spans="1:9">
      <c r="A249" s="100" t="s">
        <v>4933</v>
      </c>
      <c r="B249" s="100"/>
      <c r="C249" s="100"/>
      <c r="D249" s="100"/>
      <c r="E249" s="100"/>
      <c r="F249" s="459"/>
      <c r="G249" s="454"/>
      <c r="H249" s="273">
        <v>2529</v>
      </c>
      <c r="I249" s="273" t="s">
        <v>6565</v>
      </c>
    </row>
    <row r="250" spans="1:9">
      <c r="A250" s="100" t="s">
        <v>4934</v>
      </c>
      <c r="B250" s="100">
        <v>8.01</v>
      </c>
      <c r="C250" s="100">
        <v>80.19</v>
      </c>
      <c r="D250" s="100">
        <v>350.65100000000001</v>
      </c>
      <c r="E250" s="100">
        <v>156.52500000000001</v>
      </c>
      <c r="F250" s="459">
        <v>350.65100000000001</v>
      </c>
      <c r="G250" s="454">
        <v>156.52500000000001</v>
      </c>
      <c r="H250" s="273">
        <v>2530</v>
      </c>
      <c r="I250" s="273" t="s">
        <v>6566</v>
      </c>
    </row>
    <row r="251" spans="1:9">
      <c r="A251" s="100" t="s">
        <v>4935</v>
      </c>
      <c r="B251" s="100"/>
      <c r="C251" s="100"/>
      <c r="D251" s="100"/>
      <c r="E251" s="100"/>
      <c r="F251" s="459"/>
      <c r="G251" s="454"/>
      <c r="H251" s="273">
        <v>2531</v>
      </c>
      <c r="I251" s="273" t="s">
        <v>6567</v>
      </c>
    </row>
    <row r="252" spans="1:9">
      <c r="A252" s="100" t="s">
        <v>4936</v>
      </c>
      <c r="B252" s="100"/>
      <c r="C252" s="100"/>
      <c r="D252" s="100"/>
      <c r="E252" s="100"/>
      <c r="F252" s="459"/>
      <c r="G252" s="454"/>
      <c r="H252" s="273">
        <v>2533</v>
      </c>
      <c r="I252" s="273" t="s">
        <v>6568</v>
      </c>
    </row>
    <row r="253" spans="1:9">
      <c r="A253" s="100" t="s">
        <v>4937</v>
      </c>
      <c r="B253" s="100"/>
      <c r="C253" s="100"/>
      <c r="D253" s="100"/>
      <c r="E253" s="100"/>
      <c r="F253" s="459"/>
      <c r="G253" s="454"/>
      <c r="H253" s="273">
        <v>2535</v>
      </c>
      <c r="I253" s="273" t="s">
        <v>6569</v>
      </c>
    </row>
    <row r="254" spans="1:9">
      <c r="A254" s="100" t="s">
        <v>4938</v>
      </c>
      <c r="B254" s="100"/>
      <c r="C254" s="100"/>
      <c r="D254" s="100"/>
      <c r="E254" s="100"/>
      <c r="F254" s="459"/>
      <c r="G254" s="454"/>
      <c r="H254" s="273">
        <v>2539</v>
      </c>
      <c r="I254" s="273" t="s">
        <v>6570</v>
      </c>
    </row>
    <row r="255" spans="1:9">
      <c r="A255" s="100" t="s">
        <v>4939</v>
      </c>
      <c r="B255" s="103">
        <v>3148.1469999999999</v>
      </c>
      <c r="C255" s="103">
        <v>7051.1980000000003</v>
      </c>
      <c r="D255" s="103">
        <v>3551.4540000000002</v>
      </c>
      <c r="E255" s="103">
        <v>5893.1710000000003</v>
      </c>
      <c r="F255" s="459">
        <v>3551.4540000000002</v>
      </c>
      <c r="G255" s="454">
        <v>5893.1710000000003</v>
      </c>
      <c r="H255" s="273">
        <v>2550</v>
      </c>
      <c r="I255" s="273" t="s">
        <v>6571</v>
      </c>
    </row>
    <row r="256" spans="1:9">
      <c r="A256" s="100" t="s">
        <v>4940</v>
      </c>
      <c r="B256" s="100"/>
      <c r="C256" s="103"/>
      <c r="D256" s="103"/>
      <c r="E256" s="100"/>
      <c r="F256" s="459"/>
      <c r="G256" s="454"/>
      <c r="H256" s="273">
        <v>2551</v>
      </c>
      <c r="I256" s="273" t="s">
        <v>6572</v>
      </c>
    </row>
    <row r="257" spans="1:9">
      <c r="A257" s="100" t="s">
        <v>4941</v>
      </c>
      <c r="B257" s="100"/>
      <c r="C257" s="103"/>
      <c r="D257" s="103">
        <v>5.9139999999999997</v>
      </c>
      <c r="E257" s="100"/>
      <c r="F257" s="459">
        <v>5.9139999999999997</v>
      </c>
      <c r="G257" s="454"/>
      <c r="H257" s="273">
        <v>2552</v>
      </c>
      <c r="I257" s="273" t="s">
        <v>6573</v>
      </c>
    </row>
    <row r="258" spans="1:9">
      <c r="A258" s="100" t="s">
        <v>4942</v>
      </c>
      <c r="B258" s="103"/>
      <c r="C258" s="103"/>
      <c r="D258" s="103">
        <v>1948.8630000000001</v>
      </c>
      <c r="E258" s="100"/>
      <c r="F258" s="459">
        <v>1948.8630000000001</v>
      </c>
      <c r="G258" s="454"/>
      <c r="H258" s="273">
        <v>2553</v>
      </c>
      <c r="I258" s="273" t="s">
        <v>6574</v>
      </c>
    </row>
    <row r="259" spans="1:9">
      <c r="A259" s="100" t="s">
        <v>4943</v>
      </c>
      <c r="B259" s="100"/>
      <c r="C259" s="100"/>
      <c r="D259" s="100">
        <v>316.83300000000003</v>
      </c>
      <c r="E259" s="100"/>
      <c r="F259" s="459">
        <v>316.83300000000003</v>
      </c>
      <c r="G259" s="454"/>
      <c r="H259" s="273">
        <v>2554</v>
      </c>
      <c r="I259" s="273" t="s">
        <v>6575</v>
      </c>
    </row>
    <row r="260" spans="1:9">
      <c r="A260" s="100" t="s">
        <v>4944</v>
      </c>
      <c r="B260" s="100"/>
      <c r="C260" s="100"/>
      <c r="D260" s="100"/>
      <c r="E260" s="100"/>
      <c r="F260" s="459"/>
      <c r="G260" s="454"/>
      <c r="H260" s="273">
        <v>2555</v>
      </c>
      <c r="I260" s="273" t="s">
        <v>6576</v>
      </c>
    </row>
    <row r="261" spans="1:9">
      <c r="A261" s="100" t="s">
        <v>4945</v>
      </c>
      <c r="B261" s="100"/>
      <c r="C261" s="103"/>
      <c r="D261" s="103"/>
      <c r="E261" s="103"/>
      <c r="F261" s="459"/>
      <c r="G261" s="454"/>
      <c r="H261" s="273">
        <v>2556</v>
      </c>
      <c r="I261" s="273" t="s">
        <v>6577</v>
      </c>
    </row>
    <row r="262" spans="1:9">
      <c r="A262" s="100" t="s">
        <v>4946</v>
      </c>
      <c r="B262" s="100">
        <v>391.00400000000002</v>
      </c>
      <c r="C262" s="100">
        <v>5070.7049999999999</v>
      </c>
      <c r="D262" s="100">
        <v>1279.8440000000001</v>
      </c>
      <c r="E262" s="100">
        <v>66.070999999999998</v>
      </c>
      <c r="F262" s="459">
        <v>1279.8440000000001</v>
      </c>
      <c r="G262" s="454">
        <v>66.070999999999998</v>
      </c>
      <c r="H262" s="273">
        <v>2557</v>
      </c>
      <c r="I262" s="273" t="s">
        <v>6578</v>
      </c>
    </row>
    <row r="263" spans="1:9">
      <c r="A263" s="100" t="s">
        <v>4947</v>
      </c>
      <c r="B263" s="100"/>
      <c r="C263" s="100"/>
      <c r="D263" s="100"/>
      <c r="E263" s="100"/>
      <c r="F263" s="459"/>
      <c r="G263" s="454"/>
      <c r="H263" s="273">
        <v>2558</v>
      </c>
      <c r="I263" s="273" t="s">
        <v>6579</v>
      </c>
    </row>
    <row r="264" spans="1:9">
      <c r="A264" s="100" t="s">
        <v>4948</v>
      </c>
      <c r="B264" s="100">
        <v>391.00400000000002</v>
      </c>
      <c r="C264" s="100">
        <v>5070.7049999999999</v>
      </c>
      <c r="D264" s="100">
        <v>1279.8440000000001</v>
      </c>
      <c r="E264" s="100">
        <v>66.070999999999998</v>
      </c>
      <c r="F264" s="459">
        <v>1279.8440000000001</v>
      </c>
      <c r="G264" s="454">
        <v>66.070999999999998</v>
      </c>
      <c r="H264" s="273">
        <v>2563</v>
      </c>
      <c r="I264" s="273" t="s">
        <v>6580</v>
      </c>
    </row>
    <row r="265" spans="1:9">
      <c r="A265" s="100" t="s">
        <v>4949</v>
      </c>
      <c r="B265" s="100">
        <v>2757.143</v>
      </c>
      <c r="C265" s="100">
        <v>1980.492</v>
      </c>
      <c r="D265" s="100"/>
      <c r="E265" s="103">
        <v>5827.1</v>
      </c>
      <c r="F265" s="459"/>
      <c r="G265" s="454">
        <v>5827.1</v>
      </c>
      <c r="H265" s="273">
        <v>2569</v>
      </c>
      <c r="I265" s="273" t="s">
        <v>6581</v>
      </c>
    </row>
    <row r="266" spans="1:9">
      <c r="A266" s="100" t="s">
        <v>4950</v>
      </c>
      <c r="B266" s="100"/>
      <c r="C266" s="100"/>
      <c r="D266" s="100"/>
      <c r="E266" s="100"/>
      <c r="F266" s="459"/>
      <c r="G266" s="454"/>
      <c r="H266" s="273">
        <v>2580</v>
      </c>
      <c r="I266" s="273" t="s">
        <v>6582</v>
      </c>
    </row>
    <row r="267" spans="1:9">
      <c r="A267" s="100" t="s">
        <v>4951</v>
      </c>
      <c r="B267" s="100"/>
      <c r="C267" s="100"/>
      <c r="D267" s="100"/>
      <c r="E267" s="100"/>
      <c r="F267" s="459"/>
      <c r="G267" s="454"/>
      <c r="H267" s="273">
        <v>2581</v>
      </c>
      <c r="I267" s="273" t="s">
        <v>6583</v>
      </c>
    </row>
    <row r="268" spans="1:9">
      <c r="A268" s="100" t="s">
        <v>4952</v>
      </c>
      <c r="B268" s="100"/>
      <c r="C268" s="100"/>
      <c r="D268" s="100"/>
      <c r="E268" s="100"/>
      <c r="F268" s="459"/>
      <c r="G268" s="454"/>
      <c r="H268" s="273">
        <v>2582</v>
      </c>
      <c r="I268" s="273" t="s">
        <v>6584</v>
      </c>
    </row>
    <row r="269" spans="1:9">
      <c r="A269" s="100" t="s">
        <v>4953</v>
      </c>
      <c r="B269" s="100"/>
      <c r="C269" s="100"/>
      <c r="D269" s="100"/>
      <c r="E269" s="100"/>
      <c r="F269" s="459"/>
      <c r="G269" s="454"/>
      <c r="H269" s="273">
        <v>2583</v>
      </c>
      <c r="I269" s="273" t="s">
        <v>6585</v>
      </c>
    </row>
    <row r="270" spans="1:9">
      <c r="A270" s="100" t="s">
        <v>4954</v>
      </c>
      <c r="B270" s="100"/>
      <c r="C270" s="100"/>
      <c r="D270" s="100"/>
      <c r="E270" s="100"/>
      <c r="F270" s="459"/>
      <c r="G270" s="454"/>
      <c r="H270" s="273">
        <v>2589</v>
      </c>
      <c r="I270" s="273" t="s">
        <v>6586</v>
      </c>
    </row>
    <row r="271" spans="1:9">
      <c r="A271" s="100" t="s">
        <v>4955</v>
      </c>
      <c r="B271" s="100"/>
      <c r="C271" s="100"/>
      <c r="D271" s="100"/>
      <c r="E271" s="100"/>
      <c r="F271" s="459"/>
      <c r="G271" s="454"/>
      <c r="H271" s="273">
        <v>2590</v>
      </c>
      <c r="I271" s="273" t="s">
        <v>6587</v>
      </c>
    </row>
    <row r="272" spans="1:9">
      <c r="A272" s="100" t="s">
        <v>4956</v>
      </c>
      <c r="B272" s="100"/>
      <c r="C272" s="100"/>
      <c r="D272" s="100"/>
      <c r="E272" s="100"/>
      <c r="F272" s="459"/>
      <c r="G272" s="454"/>
      <c r="H272" s="273">
        <v>2610</v>
      </c>
      <c r="I272" s="273" t="s">
        <v>6588</v>
      </c>
    </row>
    <row r="273" spans="1:9">
      <c r="A273" s="100" t="s">
        <v>4957</v>
      </c>
      <c r="B273" s="100"/>
      <c r="C273" s="100"/>
      <c r="D273" s="100"/>
      <c r="E273" s="100"/>
      <c r="F273" s="459"/>
      <c r="G273" s="454"/>
      <c r="H273" s="273">
        <v>2613</v>
      </c>
      <c r="I273" s="273" t="s">
        <v>6589</v>
      </c>
    </row>
    <row r="274" spans="1:9">
      <c r="A274" s="100" t="s">
        <v>4958</v>
      </c>
      <c r="B274" s="100"/>
      <c r="C274" s="100"/>
      <c r="D274" s="100"/>
      <c r="E274" s="100"/>
      <c r="F274" s="459"/>
      <c r="G274" s="454"/>
      <c r="H274" s="273">
        <v>2611</v>
      </c>
      <c r="I274" s="273" t="s">
        <v>6590</v>
      </c>
    </row>
    <row r="275" spans="1:9">
      <c r="A275" s="100" t="s">
        <v>4959</v>
      </c>
      <c r="B275" s="100"/>
      <c r="C275" s="100"/>
      <c r="D275" s="100"/>
      <c r="E275" s="100"/>
      <c r="F275" s="459"/>
      <c r="G275" s="454"/>
      <c r="H275" s="273">
        <v>2620</v>
      </c>
      <c r="I275" s="273" t="s">
        <v>6591</v>
      </c>
    </row>
    <row r="276" spans="1:9">
      <c r="A276" s="100" t="s">
        <v>4357</v>
      </c>
      <c r="B276" s="100"/>
      <c r="C276" s="100"/>
      <c r="D276" s="100"/>
      <c r="E276" s="100"/>
      <c r="F276" s="459"/>
      <c r="G276" s="454"/>
      <c r="H276" s="273">
        <v>2630</v>
      </c>
      <c r="I276" s="273" t="s">
        <v>5980</v>
      </c>
    </row>
    <row r="277" spans="1:9">
      <c r="A277" s="100" t="s">
        <v>4960</v>
      </c>
      <c r="B277" s="103">
        <v>4972.0420000000004</v>
      </c>
      <c r="C277" s="103">
        <v>1159.4639999999999</v>
      </c>
      <c r="D277" s="103">
        <v>-2286.8780000000002</v>
      </c>
      <c r="E277" s="103">
        <v>65066.012999999999</v>
      </c>
      <c r="F277" s="459">
        <v>-2286.8780000000002</v>
      </c>
      <c r="G277" s="454">
        <v>65066.012999999999</v>
      </c>
      <c r="H277" s="273">
        <v>3000</v>
      </c>
      <c r="I277" s="273" t="s">
        <v>6592</v>
      </c>
    </row>
    <row r="278" spans="1:9">
      <c r="A278" s="100" t="s">
        <v>4961</v>
      </c>
      <c r="B278" s="103">
        <v>9074.4850000000006</v>
      </c>
      <c r="C278" s="103">
        <v>5635</v>
      </c>
      <c r="D278" s="103">
        <v>3012.65</v>
      </c>
      <c r="E278" s="103">
        <v>83701.679999999993</v>
      </c>
      <c r="F278" s="459">
        <v>3012.65</v>
      </c>
      <c r="G278" s="454">
        <v>83701.679999999993</v>
      </c>
      <c r="H278" s="273">
        <v>3100</v>
      </c>
      <c r="I278" s="273" t="s">
        <v>6593</v>
      </c>
    </row>
    <row r="279" spans="1:9">
      <c r="A279" s="100" t="s">
        <v>4867</v>
      </c>
      <c r="B279" s="100"/>
      <c r="C279" s="100"/>
      <c r="D279" s="100"/>
      <c r="E279" s="100"/>
      <c r="F279" s="459"/>
      <c r="G279" s="454"/>
      <c r="H279" s="273">
        <v>3101</v>
      </c>
      <c r="I279" s="273" t="s">
        <v>6499</v>
      </c>
    </row>
    <row r="280" spans="1:9">
      <c r="A280" s="100" t="s">
        <v>4876</v>
      </c>
      <c r="B280" s="100"/>
      <c r="C280" s="100"/>
      <c r="D280" s="100"/>
      <c r="E280" s="100"/>
      <c r="F280" s="459"/>
      <c r="G280" s="454"/>
      <c r="H280" s="273">
        <v>3104</v>
      </c>
      <c r="I280" s="273" t="s">
        <v>6508</v>
      </c>
    </row>
    <row r="281" spans="1:9">
      <c r="A281" s="100" t="s">
        <v>4962</v>
      </c>
      <c r="B281" s="100"/>
      <c r="C281" s="100"/>
      <c r="D281" s="100"/>
      <c r="E281" s="100"/>
      <c r="F281" s="459"/>
      <c r="G281" s="454"/>
      <c r="H281" s="273">
        <v>3102</v>
      </c>
      <c r="I281" s="273" t="s">
        <v>6594</v>
      </c>
    </row>
    <row r="282" spans="1:9">
      <c r="A282" s="100" t="s">
        <v>4894</v>
      </c>
      <c r="B282" s="100"/>
      <c r="C282" s="100"/>
      <c r="D282" s="100"/>
      <c r="E282" s="100"/>
      <c r="F282" s="459"/>
      <c r="G282" s="454"/>
      <c r="H282" s="273">
        <v>3103</v>
      </c>
      <c r="I282" s="273" t="s">
        <v>6526</v>
      </c>
    </row>
    <row r="283" spans="1:9">
      <c r="A283" s="100" t="s">
        <v>4905</v>
      </c>
      <c r="B283" s="100"/>
      <c r="C283" s="100"/>
      <c r="D283" s="100"/>
      <c r="E283" s="100"/>
      <c r="F283" s="459"/>
      <c r="G283" s="454"/>
      <c r="H283" s="273">
        <v>3110</v>
      </c>
      <c r="I283" s="273" t="s">
        <v>6537</v>
      </c>
    </row>
    <row r="284" spans="1:9">
      <c r="A284" s="100" t="s">
        <v>4963</v>
      </c>
      <c r="B284" s="100"/>
      <c r="C284" s="100"/>
      <c r="D284" s="100"/>
      <c r="E284" s="100"/>
      <c r="F284" s="459"/>
      <c r="G284" s="454"/>
      <c r="H284" s="273">
        <v>3111</v>
      </c>
      <c r="I284" s="273" t="s">
        <v>6595</v>
      </c>
    </row>
    <row r="285" spans="1:9">
      <c r="A285" s="100" t="s">
        <v>4964</v>
      </c>
      <c r="B285" s="100"/>
      <c r="C285" s="100"/>
      <c r="D285" s="100"/>
      <c r="E285" s="100"/>
      <c r="F285" s="459"/>
      <c r="G285" s="454"/>
      <c r="H285" s="273">
        <v>3112</v>
      </c>
      <c r="I285" s="273" t="s">
        <v>6596</v>
      </c>
    </row>
    <row r="286" spans="1:9">
      <c r="A286" s="100" t="s">
        <v>4965</v>
      </c>
      <c r="B286" s="100"/>
      <c r="C286" s="100"/>
      <c r="D286" s="100"/>
      <c r="E286" s="100"/>
      <c r="F286" s="459"/>
      <c r="G286" s="454"/>
      <c r="H286" s="273">
        <v>3119</v>
      </c>
      <c r="I286" s="273" t="s">
        <v>6597</v>
      </c>
    </row>
    <row r="287" spans="1:9">
      <c r="A287" s="100" t="s">
        <v>4906</v>
      </c>
      <c r="B287" s="103">
        <v>3730.1</v>
      </c>
      <c r="C287" s="103"/>
      <c r="D287" s="103">
        <v>3000</v>
      </c>
      <c r="E287" s="103">
        <v>10000</v>
      </c>
      <c r="F287" s="459">
        <v>3000</v>
      </c>
      <c r="G287" s="454">
        <v>10000</v>
      </c>
      <c r="H287" s="273">
        <v>3120</v>
      </c>
      <c r="I287" s="273" t="s">
        <v>6538</v>
      </c>
    </row>
    <row r="288" spans="1:9">
      <c r="A288" s="100" t="s">
        <v>4966</v>
      </c>
      <c r="B288" s="100"/>
      <c r="C288" s="100"/>
      <c r="D288" s="100"/>
      <c r="E288" s="100"/>
      <c r="F288" s="459"/>
      <c r="G288" s="454"/>
      <c r="H288" s="273">
        <v>3121</v>
      </c>
      <c r="I288" s="273" t="s">
        <v>6598</v>
      </c>
    </row>
    <row r="289" spans="1:9">
      <c r="A289" s="100" t="s">
        <v>4967</v>
      </c>
      <c r="B289" s="103">
        <v>3730.1</v>
      </c>
      <c r="C289" s="103"/>
      <c r="D289" s="103">
        <v>3000</v>
      </c>
      <c r="E289" s="103">
        <v>10000</v>
      </c>
      <c r="F289" s="459">
        <v>3000</v>
      </c>
      <c r="G289" s="454">
        <v>10000</v>
      </c>
      <c r="H289" s="273">
        <v>3122</v>
      </c>
      <c r="I289" s="273" t="s">
        <v>6599</v>
      </c>
    </row>
    <row r="290" spans="1:9">
      <c r="A290" s="100" t="s">
        <v>4968</v>
      </c>
      <c r="B290" s="100"/>
      <c r="C290" s="100"/>
      <c r="D290" s="100"/>
      <c r="E290" s="100"/>
      <c r="F290" s="459"/>
      <c r="G290" s="454"/>
      <c r="H290" s="273">
        <v>3115</v>
      </c>
      <c r="I290" s="273" t="s">
        <v>6600</v>
      </c>
    </row>
    <row r="291" spans="1:9">
      <c r="A291" s="100" t="s">
        <v>4969</v>
      </c>
      <c r="B291" s="100"/>
      <c r="C291" s="100"/>
      <c r="D291" s="100"/>
      <c r="E291" s="100"/>
      <c r="F291" s="459"/>
      <c r="G291" s="454"/>
      <c r="H291" s="273">
        <v>3123</v>
      </c>
      <c r="I291" s="273" t="s">
        <v>6601</v>
      </c>
    </row>
    <row r="292" spans="1:9">
      <c r="A292" s="100" t="s">
        <v>4934</v>
      </c>
      <c r="B292" s="100"/>
      <c r="C292" s="100"/>
      <c r="D292" s="100"/>
      <c r="E292" s="100"/>
      <c r="F292" s="459"/>
      <c r="G292" s="454"/>
      <c r="H292" s="273">
        <v>3124</v>
      </c>
      <c r="I292" s="273" t="s">
        <v>6566</v>
      </c>
    </row>
    <row r="293" spans="1:9">
      <c r="A293" s="100" t="s">
        <v>4970</v>
      </c>
      <c r="B293" s="100"/>
      <c r="C293" s="100"/>
      <c r="D293" s="100"/>
      <c r="E293" s="100"/>
      <c r="F293" s="459"/>
      <c r="G293" s="454"/>
      <c r="H293" s="273">
        <v>3125</v>
      </c>
      <c r="I293" s="273" t="s">
        <v>6602</v>
      </c>
    </row>
    <row r="294" spans="1:9">
      <c r="A294" s="100" t="s">
        <v>4971</v>
      </c>
      <c r="B294" s="100"/>
      <c r="C294" s="100"/>
      <c r="D294" s="100"/>
      <c r="E294" s="100"/>
      <c r="F294" s="459"/>
      <c r="G294" s="454"/>
      <c r="H294" s="273">
        <v>3127</v>
      </c>
      <c r="I294" s="273" t="s">
        <v>6603</v>
      </c>
    </row>
    <row r="295" spans="1:9">
      <c r="A295" s="100" t="s">
        <v>4972</v>
      </c>
      <c r="B295" s="100"/>
      <c r="C295" s="100"/>
      <c r="D295" s="100"/>
      <c r="E295" s="100"/>
      <c r="F295" s="459"/>
      <c r="G295" s="454"/>
      <c r="H295" s="273">
        <v>3129</v>
      </c>
      <c r="I295" s="273" t="s">
        <v>6604</v>
      </c>
    </row>
    <row r="296" spans="1:9">
      <c r="A296" s="100" t="s">
        <v>4907</v>
      </c>
      <c r="B296" s="103">
        <v>4100</v>
      </c>
      <c r="C296" s="103">
        <v>5635</v>
      </c>
      <c r="D296" s="103">
        <v>12.65</v>
      </c>
      <c r="E296" s="103">
        <v>73701.679999999993</v>
      </c>
      <c r="F296" s="459">
        <v>12.65</v>
      </c>
      <c r="G296" s="454">
        <v>73701.679999999993</v>
      </c>
      <c r="H296" s="273">
        <v>3140</v>
      </c>
      <c r="I296" s="273" t="s">
        <v>6539</v>
      </c>
    </row>
    <row r="297" spans="1:9">
      <c r="A297" s="100" t="s">
        <v>4973</v>
      </c>
      <c r="B297" s="100"/>
      <c r="C297" s="100"/>
      <c r="D297" s="103"/>
      <c r="E297" s="100"/>
      <c r="F297" s="459"/>
      <c r="G297" s="454"/>
      <c r="H297" s="273">
        <v>3141</v>
      </c>
      <c r="I297" s="273" t="s">
        <v>6605</v>
      </c>
    </row>
    <row r="298" spans="1:9">
      <c r="A298" s="100" t="s">
        <v>4974</v>
      </c>
      <c r="B298" s="100">
        <v>2000</v>
      </c>
      <c r="C298" s="103"/>
      <c r="D298" s="103"/>
      <c r="E298" s="103"/>
      <c r="F298" s="459"/>
      <c r="G298" s="454"/>
      <c r="H298" s="273">
        <v>3142</v>
      </c>
      <c r="I298" s="273" t="s">
        <v>6606</v>
      </c>
    </row>
    <row r="299" spans="1:9">
      <c r="A299" s="100" t="s">
        <v>4975</v>
      </c>
      <c r="B299" s="100"/>
      <c r="C299" s="100"/>
      <c r="D299" s="100"/>
      <c r="E299" s="100"/>
      <c r="F299" s="459"/>
      <c r="G299" s="454"/>
      <c r="H299" s="273">
        <v>3143</v>
      </c>
      <c r="I299" s="273" t="s">
        <v>6607</v>
      </c>
    </row>
    <row r="300" spans="1:9">
      <c r="A300" s="100" t="s">
        <v>4976</v>
      </c>
      <c r="B300" s="100"/>
      <c r="C300" s="100"/>
      <c r="D300" s="100"/>
      <c r="E300" s="100"/>
      <c r="F300" s="459"/>
      <c r="G300" s="454"/>
      <c r="H300" s="273">
        <v>3144</v>
      </c>
      <c r="I300" s="273" t="s">
        <v>6608</v>
      </c>
    </row>
    <row r="301" spans="1:9">
      <c r="A301" s="100" t="s">
        <v>4977</v>
      </c>
      <c r="B301" s="103"/>
      <c r="C301" s="103">
        <v>5600</v>
      </c>
      <c r="D301" s="103"/>
      <c r="E301" s="103"/>
      <c r="F301" s="459"/>
      <c r="G301" s="454"/>
      <c r="H301" s="273">
        <v>3145</v>
      </c>
      <c r="I301" s="273" t="s">
        <v>6609</v>
      </c>
    </row>
    <row r="302" spans="1:9">
      <c r="A302" s="100" t="s">
        <v>4978</v>
      </c>
      <c r="B302" s="100"/>
      <c r="C302" s="100"/>
      <c r="D302" s="100"/>
      <c r="E302" s="100"/>
      <c r="F302" s="459"/>
      <c r="G302" s="454"/>
      <c r="H302" s="273">
        <v>3146</v>
      </c>
      <c r="I302" s="273" t="s">
        <v>6610</v>
      </c>
    </row>
    <row r="303" spans="1:9">
      <c r="A303" s="100" t="s">
        <v>4979</v>
      </c>
      <c r="B303" s="100"/>
      <c r="C303" s="100"/>
      <c r="D303" s="100"/>
      <c r="E303" s="100"/>
      <c r="F303" s="459"/>
      <c r="G303" s="454"/>
      <c r="H303" s="273">
        <v>3147</v>
      </c>
      <c r="I303" s="273" t="s">
        <v>6611</v>
      </c>
    </row>
    <row r="304" spans="1:9">
      <c r="A304" s="100" t="s">
        <v>4934</v>
      </c>
      <c r="B304" s="100"/>
      <c r="C304" s="100">
        <v>35</v>
      </c>
      <c r="D304" s="100">
        <v>12.65</v>
      </c>
      <c r="E304" s="100"/>
      <c r="F304" s="459">
        <v>12.65</v>
      </c>
      <c r="G304" s="454"/>
      <c r="H304" s="273">
        <v>3148</v>
      </c>
      <c r="I304" s="273" t="s">
        <v>6566</v>
      </c>
    </row>
    <row r="305" spans="1:9">
      <c r="A305" s="100" t="s">
        <v>4970</v>
      </c>
      <c r="B305" s="100"/>
      <c r="C305" s="100"/>
      <c r="D305" s="100"/>
      <c r="E305" s="100"/>
      <c r="F305" s="459"/>
      <c r="G305" s="454"/>
      <c r="H305" s="273">
        <v>3126</v>
      </c>
      <c r="I305" s="273" t="s">
        <v>6602</v>
      </c>
    </row>
    <row r="306" spans="1:9">
      <c r="A306" s="100" t="s">
        <v>4971</v>
      </c>
      <c r="B306" s="100"/>
      <c r="C306" s="100"/>
      <c r="D306" s="100"/>
      <c r="E306" s="100"/>
      <c r="F306" s="459"/>
      <c r="G306" s="454"/>
      <c r="H306" s="273">
        <v>3130</v>
      </c>
      <c r="I306" s="273" t="s">
        <v>6603</v>
      </c>
    </row>
    <row r="307" spans="1:9">
      <c r="A307" s="100" t="s">
        <v>4980</v>
      </c>
      <c r="B307" s="100">
        <v>2100</v>
      </c>
      <c r="C307" s="100"/>
      <c r="D307" s="103"/>
      <c r="E307" s="100">
        <v>73701.679999999993</v>
      </c>
      <c r="F307" s="459"/>
      <c r="G307" s="454">
        <v>73701.679999999993</v>
      </c>
      <c r="H307" s="273">
        <v>3159</v>
      </c>
      <c r="I307" s="273" t="s">
        <v>6612</v>
      </c>
    </row>
    <row r="308" spans="1:9">
      <c r="A308" s="100" t="s">
        <v>4981</v>
      </c>
      <c r="B308" s="100"/>
      <c r="C308" s="100"/>
      <c r="D308" s="100"/>
      <c r="E308" s="100"/>
      <c r="F308" s="459"/>
      <c r="G308" s="454"/>
      <c r="H308" s="273">
        <v>3160</v>
      </c>
      <c r="I308" s="273" t="s">
        <v>6613</v>
      </c>
    </row>
    <row r="309" spans="1:9">
      <c r="A309" s="100" t="s">
        <v>4908</v>
      </c>
      <c r="B309" s="100"/>
      <c r="C309" s="100"/>
      <c r="D309" s="100"/>
      <c r="E309" s="100"/>
      <c r="F309" s="459"/>
      <c r="G309" s="454"/>
      <c r="H309" s="273">
        <v>3163</v>
      </c>
      <c r="I309" s="273" t="s">
        <v>6540</v>
      </c>
    </row>
    <row r="310" spans="1:9">
      <c r="A310" s="100" t="s">
        <v>4909</v>
      </c>
      <c r="B310" s="100"/>
      <c r="C310" s="100"/>
      <c r="D310" s="100"/>
      <c r="E310" s="100"/>
      <c r="F310" s="459"/>
      <c r="G310" s="454"/>
      <c r="H310" s="273">
        <v>3616</v>
      </c>
      <c r="I310" s="273" t="s">
        <v>6541</v>
      </c>
    </row>
    <row r="311" spans="1:9">
      <c r="A311" s="100" t="s">
        <v>4982</v>
      </c>
      <c r="B311" s="100">
        <v>1244.385</v>
      </c>
      <c r="C311" s="100"/>
      <c r="D311" s="100"/>
      <c r="E311" s="100"/>
      <c r="F311" s="459"/>
      <c r="G311" s="454"/>
      <c r="H311" s="273">
        <v>3170</v>
      </c>
      <c r="I311" s="273" t="s">
        <v>6614</v>
      </c>
    </row>
    <row r="312" spans="1:9">
      <c r="A312" s="100" t="s">
        <v>4983</v>
      </c>
      <c r="B312" s="100">
        <v>1244.385</v>
      </c>
      <c r="C312" s="100"/>
      <c r="D312" s="100"/>
      <c r="E312" s="100"/>
      <c r="F312" s="459"/>
      <c r="G312" s="454"/>
      <c r="H312" s="273">
        <v>3171</v>
      </c>
      <c r="I312" s="273" t="s">
        <v>6615</v>
      </c>
    </row>
    <row r="313" spans="1:9">
      <c r="A313" s="100" t="s">
        <v>4984</v>
      </c>
      <c r="B313" s="100"/>
      <c r="C313" s="100"/>
      <c r="D313" s="100"/>
      <c r="E313" s="100"/>
      <c r="F313" s="459"/>
      <c r="G313" s="454"/>
      <c r="H313" s="273">
        <v>3172</v>
      </c>
      <c r="I313" s="273" t="s">
        <v>6616</v>
      </c>
    </row>
    <row r="314" spans="1:9">
      <c r="A314" s="100" t="s">
        <v>4985</v>
      </c>
      <c r="B314" s="100"/>
      <c r="C314" s="100"/>
      <c r="D314" s="100"/>
      <c r="E314" s="100"/>
      <c r="F314" s="459"/>
      <c r="G314" s="454"/>
      <c r="H314" s="273">
        <v>3173</v>
      </c>
      <c r="I314" s="273" t="s">
        <v>6617</v>
      </c>
    </row>
    <row r="315" spans="1:9">
      <c r="A315" s="100" t="s">
        <v>4986</v>
      </c>
      <c r="B315" s="100"/>
      <c r="C315" s="100"/>
      <c r="D315" s="100"/>
      <c r="E315" s="100"/>
      <c r="F315" s="459"/>
      <c r="G315" s="454"/>
      <c r="H315" s="273">
        <v>3174</v>
      </c>
      <c r="I315" s="273" t="s">
        <v>6618</v>
      </c>
    </row>
    <row r="316" spans="1:9">
      <c r="A316" s="100" t="s">
        <v>4987</v>
      </c>
      <c r="B316" s="100"/>
      <c r="C316" s="100"/>
      <c r="D316" s="100"/>
      <c r="E316" s="100"/>
      <c r="F316" s="459"/>
      <c r="G316" s="454"/>
      <c r="H316" s="273">
        <v>3175</v>
      </c>
      <c r="I316" s="273" t="s">
        <v>6619</v>
      </c>
    </row>
    <row r="317" spans="1:9">
      <c r="A317" s="100" t="s">
        <v>4988</v>
      </c>
      <c r="B317" s="100"/>
      <c r="C317" s="100"/>
      <c r="D317" s="100"/>
      <c r="E317" s="100"/>
      <c r="F317" s="459"/>
      <c r="G317" s="454"/>
      <c r="H317" s="273">
        <v>3176</v>
      </c>
      <c r="I317" s="273" t="s">
        <v>6620</v>
      </c>
    </row>
    <row r="318" spans="1:9">
      <c r="A318" s="100" t="s">
        <v>4989</v>
      </c>
      <c r="B318" s="100"/>
      <c r="C318" s="100"/>
      <c r="D318" s="100"/>
      <c r="E318" s="100"/>
      <c r="F318" s="459"/>
      <c r="G318" s="454"/>
      <c r="H318" s="273">
        <v>3177</v>
      </c>
      <c r="I318" s="273" t="s">
        <v>6621</v>
      </c>
    </row>
    <row r="319" spans="1:9">
      <c r="A319" s="100" t="s">
        <v>4954</v>
      </c>
      <c r="B319" s="100"/>
      <c r="C319" s="100"/>
      <c r="D319" s="100"/>
      <c r="E319" s="100"/>
      <c r="F319" s="459"/>
      <c r="G319" s="454"/>
      <c r="H319" s="273">
        <v>3189</v>
      </c>
      <c r="I319" s="273" t="s">
        <v>6586</v>
      </c>
    </row>
    <row r="320" spans="1:9">
      <c r="A320" s="100" t="s">
        <v>4910</v>
      </c>
      <c r="B320" s="100"/>
      <c r="C320" s="100"/>
      <c r="D320" s="100"/>
      <c r="E320" s="100"/>
      <c r="F320" s="459"/>
      <c r="G320" s="454"/>
      <c r="H320" s="273">
        <v>3195</v>
      </c>
      <c r="I320" s="273" t="s">
        <v>6542</v>
      </c>
    </row>
    <row r="321" spans="1:9">
      <c r="A321" s="100" t="s">
        <v>4990</v>
      </c>
      <c r="B321" s="100"/>
      <c r="C321" s="100"/>
      <c r="D321" s="100"/>
      <c r="E321" s="100"/>
      <c r="F321" s="459"/>
      <c r="G321" s="454"/>
      <c r="H321" s="273">
        <v>3200</v>
      </c>
      <c r="I321" s="273" t="s">
        <v>6622</v>
      </c>
    </row>
    <row r="322" spans="1:9">
      <c r="A322" s="100" t="s">
        <v>4357</v>
      </c>
      <c r="B322" s="100"/>
      <c r="C322" s="100"/>
      <c r="D322" s="100"/>
      <c r="E322" s="100"/>
      <c r="F322" s="459"/>
      <c r="G322" s="454"/>
      <c r="H322" s="273">
        <v>3490</v>
      </c>
      <c r="I322" s="273" t="s">
        <v>5980</v>
      </c>
    </row>
    <row r="323" spans="1:9">
      <c r="A323" s="100" t="s">
        <v>4991</v>
      </c>
      <c r="B323" s="103">
        <v>4102.442</v>
      </c>
      <c r="C323" s="103">
        <v>4475.5360000000001</v>
      </c>
      <c r="D323" s="103">
        <v>5299.5280000000002</v>
      </c>
      <c r="E323" s="103">
        <v>18635.667000000001</v>
      </c>
      <c r="F323" s="459">
        <v>5299.5280000000002</v>
      </c>
      <c r="G323" s="454">
        <v>18635.667000000001</v>
      </c>
      <c r="H323" s="273">
        <v>3500</v>
      </c>
      <c r="I323" s="273" t="s">
        <v>6623</v>
      </c>
    </row>
    <row r="324" spans="1:9">
      <c r="A324" s="100" t="s">
        <v>4912</v>
      </c>
      <c r="B324" s="100"/>
      <c r="C324" s="100"/>
      <c r="D324" s="100"/>
      <c r="E324" s="100"/>
      <c r="F324" s="459"/>
      <c r="G324" s="454"/>
      <c r="H324" s="273">
        <v>3501</v>
      </c>
      <c r="I324" s="273" t="s">
        <v>6544</v>
      </c>
    </row>
    <row r="325" spans="1:9">
      <c r="A325" s="100" t="s">
        <v>4921</v>
      </c>
      <c r="B325" s="100"/>
      <c r="C325" s="100"/>
      <c r="D325" s="100"/>
      <c r="E325" s="100"/>
      <c r="F325" s="459"/>
      <c r="G325" s="454"/>
      <c r="H325" s="273">
        <v>3504</v>
      </c>
      <c r="I325" s="273" t="s">
        <v>6553</v>
      </c>
    </row>
    <row r="326" spans="1:9">
      <c r="A326" s="100" t="s">
        <v>4992</v>
      </c>
      <c r="B326" s="100"/>
      <c r="C326" s="100"/>
      <c r="D326" s="100"/>
      <c r="E326" s="100"/>
      <c r="F326" s="459"/>
      <c r="G326" s="454"/>
      <c r="H326" s="273">
        <v>3502</v>
      </c>
      <c r="I326" s="273" t="s">
        <v>6624</v>
      </c>
    </row>
    <row r="327" spans="1:9">
      <c r="A327" s="100" t="s">
        <v>4939</v>
      </c>
      <c r="B327" s="100"/>
      <c r="C327" s="100"/>
      <c r="D327" s="100"/>
      <c r="E327" s="100"/>
      <c r="F327" s="459"/>
      <c r="G327" s="454"/>
      <c r="H327" s="273">
        <v>3503</v>
      </c>
      <c r="I327" s="273" t="s">
        <v>6571</v>
      </c>
    </row>
    <row r="328" spans="1:9">
      <c r="A328" s="100" t="s">
        <v>4950</v>
      </c>
      <c r="B328" s="100"/>
      <c r="C328" s="100"/>
      <c r="D328" s="100"/>
      <c r="E328" s="100"/>
      <c r="F328" s="459"/>
      <c r="G328" s="454"/>
      <c r="H328" s="273">
        <v>3510</v>
      </c>
      <c r="I328" s="273" t="s">
        <v>6582</v>
      </c>
    </row>
    <row r="329" spans="1:9">
      <c r="A329" s="100" t="s">
        <v>4951</v>
      </c>
      <c r="B329" s="100"/>
      <c r="C329" s="100"/>
      <c r="D329" s="100"/>
      <c r="E329" s="100"/>
      <c r="F329" s="459"/>
      <c r="G329" s="454"/>
      <c r="H329" s="273">
        <v>3511</v>
      </c>
      <c r="I329" s="273" t="s">
        <v>6583</v>
      </c>
    </row>
    <row r="330" spans="1:9">
      <c r="A330" s="100" t="s">
        <v>4952</v>
      </c>
      <c r="B330" s="100"/>
      <c r="C330" s="100"/>
      <c r="D330" s="100"/>
      <c r="E330" s="100"/>
      <c r="F330" s="459"/>
      <c r="G330" s="454"/>
      <c r="H330" s="273">
        <v>3512</v>
      </c>
      <c r="I330" s="273" t="s">
        <v>6584</v>
      </c>
    </row>
    <row r="331" spans="1:9">
      <c r="A331" s="100" t="s">
        <v>4993</v>
      </c>
      <c r="B331" s="100"/>
      <c r="C331" s="100"/>
      <c r="D331" s="100"/>
      <c r="E331" s="100"/>
      <c r="F331" s="459"/>
      <c r="G331" s="454"/>
      <c r="H331" s="273">
        <v>3519</v>
      </c>
      <c r="I331" s="273" t="s">
        <v>6625</v>
      </c>
    </row>
    <row r="332" spans="1:9">
      <c r="A332" s="100" t="s">
        <v>4955</v>
      </c>
      <c r="B332" s="103">
        <v>3240.2089999999998</v>
      </c>
      <c r="C332" s="103">
        <v>1690.287</v>
      </c>
      <c r="D332" s="103">
        <v>1112.7550000000001</v>
      </c>
      <c r="E332" s="103">
        <v>15502.25</v>
      </c>
      <c r="F332" s="459">
        <v>1112.7550000000001</v>
      </c>
      <c r="G332" s="454">
        <v>15502.25</v>
      </c>
      <c r="H332" s="273">
        <v>3520</v>
      </c>
      <c r="I332" s="273" t="s">
        <v>6587</v>
      </c>
    </row>
    <row r="333" spans="1:9">
      <c r="A333" s="100" t="s">
        <v>4994</v>
      </c>
      <c r="B333" s="100"/>
      <c r="C333" s="100"/>
      <c r="D333" s="100"/>
      <c r="E333" s="100"/>
      <c r="F333" s="459"/>
      <c r="G333" s="454"/>
      <c r="H333" s="273">
        <v>3521</v>
      </c>
      <c r="I333" s="273" t="s">
        <v>6626</v>
      </c>
    </row>
    <row r="334" spans="1:9">
      <c r="A334" s="100" t="s">
        <v>4995</v>
      </c>
      <c r="B334" s="103">
        <v>3240.2089999999998</v>
      </c>
      <c r="C334" s="103">
        <v>1690.287</v>
      </c>
      <c r="D334" s="103">
        <v>1112.7550000000001</v>
      </c>
      <c r="E334" s="103">
        <v>15502.25</v>
      </c>
      <c r="F334" s="459">
        <v>1112.7550000000001</v>
      </c>
      <c r="G334" s="454">
        <v>15502.25</v>
      </c>
      <c r="H334" s="273">
        <v>3522</v>
      </c>
      <c r="I334" s="273" t="s">
        <v>6627</v>
      </c>
    </row>
    <row r="335" spans="1:9">
      <c r="A335" s="100" t="s">
        <v>4996</v>
      </c>
      <c r="B335" s="100"/>
      <c r="C335" s="100"/>
      <c r="D335" s="100"/>
      <c r="E335" s="100"/>
      <c r="F335" s="459"/>
      <c r="G335" s="454"/>
      <c r="H335" s="273">
        <v>3530</v>
      </c>
      <c r="I335" s="273" t="s">
        <v>6628</v>
      </c>
    </row>
    <row r="336" spans="1:9">
      <c r="A336" s="100" t="s">
        <v>4997</v>
      </c>
      <c r="B336" s="100"/>
      <c r="C336" s="100"/>
      <c r="D336" s="100"/>
      <c r="E336" s="100"/>
      <c r="F336" s="459"/>
      <c r="G336" s="454"/>
      <c r="H336" s="273">
        <v>3523</v>
      </c>
      <c r="I336" s="273" t="s">
        <v>6629</v>
      </c>
    </row>
    <row r="337" spans="1:9">
      <c r="A337" s="100" t="s">
        <v>4998</v>
      </c>
      <c r="B337" s="100"/>
      <c r="C337" s="100"/>
      <c r="D337" s="100"/>
      <c r="E337" s="100"/>
      <c r="F337" s="459"/>
      <c r="G337" s="454"/>
      <c r="H337" s="273">
        <v>3524</v>
      </c>
      <c r="I337" s="273" t="s">
        <v>6630</v>
      </c>
    </row>
    <row r="338" spans="1:9">
      <c r="A338" s="100" t="s">
        <v>4999</v>
      </c>
      <c r="B338" s="103"/>
      <c r="C338" s="103"/>
      <c r="D338" s="103"/>
      <c r="E338" s="100"/>
      <c r="F338" s="459"/>
      <c r="G338" s="454"/>
      <c r="H338" s="273">
        <v>3525</v>
      </c>
      <c r="I338" s="273" t="s">
        <v>6631</v>
      </c>
    </row>
    <row r="339" spans="1:9">
      <c r="A339" s="100" t="s">
        <v>5000</v>
      </c>
      <c r="B339" s="100"/>
      <c r="C339" s="100"/>
      <c r="D339" s="100"/>
      <c r="E339" s="100"/>
      <c r="F339" s="459"/>
      <c r="G339" s="454"/>
      <c r="H339" s="273">
        <v>3526</v>
      </c>
      <c r="I339" s="273" t="s">
        <v>6632</v>
      </c>
    </row>
    <row r="340" spans="1:9">
      <c r="A340" s="100" t="s">
        <v>5001</v>
      </c>
      <c r="B340" s="100"/>
      <c r="C340" s="100"/>
      <c r="D340" s="100"/>
      <c r="E340" s="100"/>
      <c r="F340" s="459"/>
      <c r="G340" s="454"/>
      <c r="H340" s="273">
        <v>3527</v>
      </c>
      <c r="I340" s="273" t="s">
        <v>6633</v>
      </c>
    </row>
    <row r="341" spans="1:9">
      <c r="A341" s="100" t="s">
        <v>5002</v>
      </c>
      <c r="B341" s="100"/>
      <c r="C341" s="100"/>
      <c r="D341" s="100"/>
      <c r="E341" s="100"/>
      <c r="F341" s="459"/>
      <c r="G341" s="454"/>
      <c r="H341" s="273">
        <v>3528</v>
      </c>
      <c r="I341" s="273" t="s">
        <v>6634</v>
      </c>
    </row>
    <row r="342" spans="1:9">
      <c r="A342" s="100" t="s">
        <v>4889</v>
      </c>
      <c r="B342" s="100"/>
      <c r="C342" s="100"/>
      <c r="D342" s="100"/>
      <c r="E342" s="100"/>
      <c r="F342" s="459"/>
      <c r="G342" s="454"/>
      <c r="H342" s="273">
        <v>3531</v>
      </c>
      <c r="I342" s="273" t="s">
        <v>6521</v>
      </c>
    </row>
    <row r="343" spans="1:9">
      <c r="A343" s="100" t="s">
        <v>5003</v>
      </c>
      <c r="B343" s="100"/>
      <c r="C343" s="100"/>
      <c r="D343" s="100"/>
      <c r="E343" s="100"/>
      <c r="F343" s="459"/>
      <c r="G343" s="454"/>
      <c r="H343" s="273">
        <v>3532</v>
      </c>
      <c r="I343" s="273" t="s">
        <v>6635</v>
      </c>
    </row>
    <row r="344" spans="1:9">
      <c r="A344" s="100" t="s">
        <v>5004</v>
      </c>
      <c r="B344" s="100"/>
      <c r="C344" s="100"/>
      <c r="D344" s="100"/>
      <c r="E344" s="100"/>
      <c r="F344" s="459"/>
      <c r="G344" s="454"/>
      <c r="H344" s="273">
        <v>3534</v>
      </c>
      <c r="I344" s="273" t="s">
        <v>6636</v>
      </c>
    </row>
    <row r="345" spans="1:9">
      <c r="A345" s="100" t="s">
        <v>5005</v>
      </c>
      <c r="B345" s="100"/>
      <c r="C345" s="100"/>
      <c r="D345" s="100"/>
      <c r="E345" s="100"/>
      <c r="F345" s="459"/>
      <c r="G345" s="454"/>
      <c r="H345" s="273">
        <v>3539</v>
      </c>
      <c r="I345" s="273" t="s">
        <v>6637</v>
      </c>
    </row>
    <row r="346" spans="1:9">
      <c r="A346" s="100" t="s">
        <v>4956</v>
      </c>
      <c r="B346" s="103">
        <v>853.88300000000004</v>
      </c>
      <c r="C346" s="103">
        <v>2779.3</v>
      </c>
      <c r="D346" s="103">
        <v>4186.7730000000001</v>
      </c>
      <c r="E346" s="103">
        <v>3133.4169999999999</v>
      </c>
      <c r="F346" s="459">
        <v>4186.7730000000001</v>
      </c>
      <c r="G346" s="454">
        <v>3133.4169999999999</v>
      </c>
      <c r="H346" s="273">
        <v>3540</v>
      </c>
      <c r="I346" s="273" t="s">
        <v>6588</v>
      </c>
    </row>
    <row r="347" spans="1:9">
      <c r="A347" s="100" t="s">
        <v>5006</v>
      </c>
      <c r="B347" s="100"/>
      <c r="C347" s="100"/>
      <c r="D347" s="100"/>
      <c r="E347" s="103"/>
      <c r="F347" s="459"/>
      <c r="G347" s="454"/>
      <c r="H347" s="273">
        <v>3541</v>
      </c>
      <c r="I347" s="273" t="s">
        <v>6638</v>
      </c>
    </row>
    <row r="348" spans="1:9">
      <c r="A348" s="100" t="s">
        <v>5007</v>
      </c>
      <c r="B348" s="100"/>
      <c r="C348" s="100"/>
      <c r="D348" s="100"/>
      <c r="E348" s="103"/>
      <c r="F348" s="459"/>
      <c r="G348" s="454"/>
      <c r="H348" s="273">
        <v>3542</v>
      </c>
      <c r="I348" s="273" t="s">
        <v>6639</v>
      </c>
    </row>
    <row r="349" spans="1:9">
      <c r="A349" s="100" t="s">
        <v>5008</v>
      </c>
      <c r="B349" s="100"/>
      <c r="C349" s="100"/>
      <c r="D349" s="100"/>
      <c r="E349" s="100"/>
      <c r="F349" s="459"/>
      <c r="G349" s="454"/>
      <c r="H349" s="273">
        <v>3543</v>
      </c>
      <c r="I349" s="273" t="s">
        <v>6640</v>
      </c>
    </row>
    <row r="350" spans="1:9">
      <c r="A350" s="100" t="s">
        <v>5009</v>
      </c>
      <c r="B350" s="100"/>
      <c r="C350" s="103">
        <v>70</v>
      </c>
      <c r="D350" s="103">
        <v>840</v>
      </c>
      <c r="E350" s="103"/>
      <c r="F350" s="459">
        <v>840</v>
      </c>
      <c r="G350" s="454"/>
      <c r="H350" s="273">
        <v>3544</v>
      </c>
      <c r="I350" s="273" t="s">
        <v>6641</v>
      </c>
    </row>
    <row r="351" spans="1:9">
      <c r="A351" s="100" t="s">
        <v>5010</v>
      </c>
      <c r="B351" s="100"/>
      <c r="C351" s="100"/>
      <c r="D351" s="100"/>
      <c r="E351" s="100"/>
      <c r="F351" s="459"/>
      <c r="G351" s="454"/>
      <c r="H351" s="273">
        <v>3545</v>
      </c>
      <c r="I351" s="273" t="s">
        <v>6642</v>
      </c>
    </row>
    <row r="352" spans="1:9">
      <c r="A352" s="100" t="s">
        <v>5011</v>
      </c>
      <c r="B352" s="103">
        <v>587.98900000000003</v>
      </c>
      <c r="C352" s="103">
        <v>889.39300000000003</v>
      </c>
      <c r="D352" s="103">
        <v>1102.99</v>
      </c>
      <c r="E352" s="103">
        <v>1527.3430000000001</v>
      </c>
      <c r="F352" s="459">
        <v>1102.99</v>
      </c>
      <c r="G352" s="454">
        <v>1527.3430000000001</v>
      </c>
      <c r="H352" s="273">
        <v>3546</v>
      </c>
      <c r="I352" s="273" t="s">
        <v>6643</v>
      </c>
    </row>
    <row r="353" spans="1:9">
      <c r="A353" s="100" t="s">
        <v>4889</v>
      </c>
      <c r="B353" s="100"/>
      <c r="C353" s="100"/>
      <c r="D353" s="100"/>
      <c r="E353" s="100">
        <v>47.65</v>
      </c>
      <c r="F353" s="459"/>
      <c r="G353" s="454">
        <v>47.65</v>
      </c>
      <c r="H353" s="273">
        <v>3547</v>
      </c>
      <c r="I353" s="273" t="s">
        <v>6521</v>
      </c>
    </row>
    <row r="354" spans="1:9">
      <c r="A354" s="100" t="s">
        <v>5003</v>
      </c>
      <c r="B354" s="100"/>
      <c r="C354" s="100"/>
      <c r="D354" s="100"/>
      <c r="E354" s="100"/>
      <c r="F354" s="459"/>
      <c r="G354" s="454"/>
      <c r="H354" s="273">
        <v>3533</v>
      </c>
      <c r="I354" s="273" t="s">
        <v>6635</v>
      </c>
    </row>
    <row r="355" spans="1:9">
      <c r="A355" s="100" t="s">
        <v>5004</v>
      </c>
      <c r="B355" s="100"/>
      <c r="C355" s="100"/>
      <c r="D355" s="100"/>
      <c r="E355" s="100"/>
      <c r="F355" s="459"/>
      <c r="G355" s="454"/>
      <c r="H355" s="273">
        <v>3535</v>
      </c>
      <c r="I355" s="273" t="s">
        <v>6636</v>
      </c>
    </row>
    <row r="356" spans="1:9">
      <c r="A356" s="100" t="s">
        <v>5012</v>
      </c>
      <c r="B356" s="100">
        <v>265.89499999999998</v>
      </c>
      <c r="C356" s="100">
        <v>1819.9079999999999</v>
      </c>
      <c r="D356" s="100">
        <v>2243.7820000000002</v>
      </c>
      <c r="E356" s="100">
        <v>1558.425</v>
      </c>
      <c r="F356" s="459">
        <v>2243.7820000000002</v>
      </c>
      <c r="G356" s="454">
        <v>1558.425</v>
      </c>
      <c r="H356" s="273">
        <v>3549</v>
      </c>
      <c r="I356" s="273" t="s">
        <v>6644</v>
      </c>
    </row>
    <row r="357" spans="1:9">
      <c r="A357" s="100" t="s">
        <v>5013</v>
      </c>
      <c r="B357" s="100"/>
      <c r="C357" s="100"/>
      <c r="D357" s="100"/>
      <c r="E357" s="100"/>
      <c r="F357" s="459"/>
      <c r="G357" s="454"/>
      <c r="H357" s="273">
        <v>3560</v>
      </c>
      <c r="I357" s="273" t="s">
        <v>6645</v>
      </c>
    </row>
    <row r="358" spans="1:9">
      <c r="A358" s="100" t="s">
        <v>4957</v>
      </c>
      <c r="B358" s="100"/>
      <c r="C358" s="100"/>
      <c r="D358" s="100"/>
      <c r="E358" s="100"/>
      <c r="F358" s="459"/>
      <c r="G358" s="454"/>
      <c r="H358" s="273">
        <v>3563</v>
      </c>
      <c r="I358" s="273" t="s">
        <v>6589</v>
      </c>
    </row>
    <row r="359" spans="1:9">
      <c r="A359" s="100" t="s">
        <v>4958</v>
      </c>
      <c r="B359" s="100"/>
      <c r="C359" s="100"/>
      <c r="D359" s="100"/>
      <c r="E359" s="100"/>
      <c r="F359" s="459"/>
      <c r="G359" s="454"/>
      <c r="H359" s="273">
        <v>3617</v>
      </c>
      <c r="I359" s="273" t="s">
        <v>6590</v>
      </c>
    </row>
    <row r="360" spans="1:9">
      <c r="A360" s="100" t="s">
        <v>5014</v>
      </c>
      <c r="B360" s="100"/>
      <c r="C360" s="100"/>
      <c r="D360" s="100"/>
      <c r="E360" s="100"/>
      <c r="F360" s="459"/>
      <c r="G360" s="454"/>
      <c r="H360" s="273">
        <v>3618</v>
      </c>
      <c r="I360" s="273" t="s">
        <v>6646</v>
      </c>
    </row>
    <row r="361" spans="1:9">
      <c r="A361" s="100" t="s">
        <v>5015</v>
      </c>
      <c r="B361" s="100">
        <v>8.35</v>
      </c>
      <c r="C361" s="100">
        <v>5.9489999999999998</v>
      </c>
      <c r="D361" s="100"/>
      <c r="E361" s="100"/>
      <c r="F361" s="459"/>
      <c r="G361" s="454"/>
      <c r="H361" s="273">
        <v>3570</v>
      </c>
      <c r="I361" s="273" t="s">
        <v>6647</v>
      </c>
    </row>
    <row r="362" spans="1:9">
      <c r="A362" s="100" t="s">
        <v>5016</v>
      </c>
      <c r="B362" s="100"/>
      <c r="C362" s="100"/>
      <c r="D362" s="100"/>
      <c r="E362" s="100"/>
      <c r="F362" s="459"/>
      <c r="G362" s="454"/>
      <c r="H362" s="273">
        <v>3571</v>
      </c>
      <c r="I362" s="273" t="s">
        <v>6648</v>
      </c>
    </row>
    <row r="363" spans="1:9">
      <c r="A363" s="100" t="s">
        <v>5017</v>
      </c>
      <c r="B363" s="100">
        <v>8.35</v>
      </c>
      <c r="C363" s="100">
        <v>5.9489999999999998</v>
      </c>
      <c r="D363" s="100"/>
      <c r="E363" s="100"/>
      <c r="F363" s="459"/>
      <c r="G363" s="454"/>
      <c r="H363" s="273">
        <v>3572</v>
      </c>
      <c r="I363" s="273" t="s">
        <v>6649</v>
      </c>
    </row>
    <row r="364" spans="1:9">
      <c r="A364" s="100" t="s">
        <v>5018</v>
      </c>
      <c r="B364" s="100"/>
      <c r="C364" s="100"/>
      <c r="D364" s="100"/>
      <c r="E364" s="100"/>
      <c r="F364" s="459"/>
      <c r="G364" s="454"/>
      <c r="H364" s="273">
        <v>3573</v>
      </c>
      <c r="I364" s="273" t="s">
        <v>6650</v>
      </c>
    </row>
    <row r="365" spans="1:9">
      <c r="A365" s="100" t="s">
        <v>5019</v>
      </c>
      <c r="B365" s="100"/>
      <c r="C365" s="100"/>
      <c r="D365" s="100"/>
      <c r="E365" s="100"/>
      <c r="F365" s="459"/>
      <c r="G365" s="454"/>
      <c r="H365" s="273">
        <v>3574</v>
      </c>
      <c r="I365" s="273" t="s">
        <v>6651</v>
      </c>
    </row>
    <row r="366" spans="1:9">
      <c r="A366" s="100" t="s">
        <v>5020</v>
      </c>
      <c r="B366" s="100"/>
      <c r="C366" s="100"/>
      <c r="D366" s="100"/>
      <c r="E366" s="100"/>
      <c r="F366" s="459"/>
      <c r="G366" s="454"/>
      <c r="H366" s="273">
        <v>3575</v>
      </c>
      <c r="I366" s="273" t="s">
        <v>6652</v>
      </c>
    </row>
    <row r="367" spans="1:9">
      <c r="A367" s="100" t="s">
        <v>5021</v>
      </c>
      <c r="B367" s="100"/>
      <c r="C367" s="100"/>
      <c r="D367" s="100"/>
      <c r="E367" s="100"/>
      <c r="F367" s="459"/>
      <c r="G367" s="454"/>
      <c r="H367" s="273">
        <v>3576</v>
      </c>
      <c r="I367" s="273" t="s">
        <v>6653</v>
      </c>
    </row>
    <row r="368" spans="1:9">
      <c r="A368" s="100" t="s">
        <v>5022</v>
      </c>
      <c r="B368" s="100"/>
      <c r="C368" s="100"/>
      <c r="D368" s="100"/>
      <c r="E368" s="100"/>
      <c r="F368" s="459"/>
      <c r="G368" s="454"/>
      <c r="H368" s="273">
        <v>3577</v>
      </c>
      <c r="I368" s="273" t="s">
        <v>6654</v>
      </c>
    </row>
    <row r="369" spans="1:9">
      <c r="A369" s="100" t="s">
        <v>4954</v>
      </c>
      <c r="B369" s="100"/>
      <c r="C369" s="100"/>
      <c r="D369" s="100"/>
      <c r="E369" s="100"/>
      <c r="F369" s="459"/>
      <c r="G369" s="454"/>
      <c r="H369" s="273">
        <v>3589</v>
      </c>
      <c r="I369" s="273" t="s">
        <v>6586</v>
      </c>
    </row>
    <row r="370" spans="1:9">
      <c r="A370" s="100" t="s">
        <v>5023</v>
      </c>
      <c r="B370" s="103"/>
      <c r="C370" s="103"/>
      <c r="D370" s="103"/>
      <c r="E370" s="103"/>
      <c r="F370" s="459"/>
      <c r="G370" s="454"/>
      <c r="H370" s="273">
        <v>3590</v>
      </c>
      <c r="I370" s="273" t="s">
        <v>6655</v>
      </c>
    </row>
    <row r="371" spans="1:9">
      <c r="A371" s="100" t="s">
        <v>4959</v>
      </c>
      <c r="B371" s="100"/>
      <c r="C371" s="100"/>
      <c r="D371" s="100"/>
      <c r="E371" s="100"/>
      <c r="F371" s="459"/>
      <c r="G371" s="454"/>
      <c r="H371" s="273">
        <v>3595</v>
      </c>
      <c r="I371" s="273" t="s">
        <v>6591</v>
      </c>
    </row>
    <row r="372" spans="1:9">
      <c r="A372" s="100" t="s">
        <v>4990</v>
      </c>
      <c r="B372" s="100"/>
      <c r="C372" s="100"/>
      <c r="D372" s="100"/>
      <c r="E372" s="100"/>
      <c r="F372" s="459"/>
      <c r="G372" s="454"/>
      <c r="H372" s="273">
        <v>3600</v>
      </c>
      <c r="I372" s="273" t="s">
        <v>6622</v>
      </c>
    </row>
    <row r="373" spans="1:9">
      <c r="A373" s="100" t="s">
        <v>4357</v>
      </c>
      <c r="B373" s="100"/>
      <c r="C373" s="100"/>
      <c r="D373" s="103"/>
      <c r="E373" s="103"/>
      <c r="F373" s="459"/>
      <c r="G373" s="454"/>
      <c r="H373" s="273">
        <v>3990</v>
      </c>
      <c r="I373" s="273" t="s">
        <v>5980</v>
      </c>
    </row>
    <row r="374" spans="1:9">
      <c r="A374" s="100" t="s">
        <v>5024</v>
      </c>
      <c r="B374" s="100"/>
      <c r="C374" s="100"/>
      <c r="D374" s="100"/>
      <c r="E374" s="100"/>
      <c r="F374" s="459"/>
      <c r="G374" s="454"/>
      <c r="H374" s="273">
        <v>3995</v>
      </c>
      <c r="I374" s="273" t="s">
        <v>6656</v>
      </c>
    </row>
    <row r="375" spans="1:9">
      <c r="A375" s="100" t="s">
        <v>5025</v>
      </c>
      <c r="B375" s="103">
        <v>-22.789000000000001</v>
      </c>
      <c r="C375" s="103">
        <v>2.8809999999999998</v>
      </c>
      <c r="D375" s="103">
        <v>1012.245</v>
      </c>
      <c r="E375" s="103">
        <v>-566.47799999999995</v>
      </c>
      <c r="F375" s="458">
        <v>1012.245</v>
      </c>
      <c r="G375" s="103">
        <v>-566.47799999999995</v>
      </c>
      <c r="H375" s="273">
        <v>4000</v>
      </c>
      <c r="I375" s="273" t="s">
        <v>6657</v>
      </c>
    </row>
    <row r="376" spans="1:9">
      <c r="A376" s="100" t="s">
        <v>5026</v>
      </c>
      <c r="B376" s="100"/>
      <c r="C376" s="103"/>
      <c r="D376" s="100"/>
      <c r="E376" s="100"/>
      <c r="F376" s="459"/>
      <c r="G376" s="454"/>
      <c r="H376" s="273">
        <v>4010</v>
      </c>
      <c r="I376" s="273" t="s">
        <v>6658</v>
      </c>
    </row>
    <row r="377" spans="1:9">
      <c r="A377" s="100" t="s">
        <v>5027</v>
      </c>
      <c r="B377" s="100"/>
      <c r="C377" s="103"/>
      <c r="D377" s="100">
        <v>-0.23599999999999999</v>
      </c>
      <c r="E377" s="100">
        <v>-1.0760000000000001</v>
      </c>
      <c r="F377" s="459">
        <v>-0.23599999999999999</v>
      </c>
      <c r="G377" s="454">
        <v>-1.0760000000000001</v>
      </c>
      <c r="H377" s="273">
        <v>4030</v>
      </c>
      <c r="I377" s="273" t="s">
        <v>6659</v>
      </c>
    </row>
    <row r="378" spans="1:9">
      <c r="A378" s="100" t="s">
        <v>5028</v>
      </c>
      <c r="B378" s="103">
        <v>23.407</v>
      </c>
      <c r="C378" s="103">
        <v>0.61799999999999999</v>
      </c>
      <c r="D378" s="103">
        <v>3.4990000000000001</v>
      </c>
      <c r="E378" s="103">
        <v>1015.508</v>
      </c>
      <c r="F378" s="458">
        <v>3.4990000000000001</v>
      </c>
      <c r="G378" s="103">
        <v>1015.508</v>
      </c>
      <c r="H378" s="273">
        <v>5000</v>
      </c>
      <c r="I378" s="273" t="s">
        <v>6660</v>
      </c>
    </row>
    <row r="379" spans="1:9">
      <c r="A379" s="100" t="s">
        <v>5029</v>
      </c>
      <c r="B379" s="103">
        <v>0.61799999999999999</v>
      </c>
      <c r="C379" s="103">
        <v>3.4990000000000001</v>
      </c>
      <c r="D379" s="103">
        <v>1015.508</v>
      </c>
      <c r="E379" s="103">
        <v>447.95299999999997</v>
      </c>
      <c r="F379" s="458">
        <v>1015.508</v>
      </c>
      <c r="G379" s="103">
        <v>447.95299999999997</v>
      </c>
      <c r="H379" s="273">
        <v>6000</v>
      </c>
      <c r="I379" s="273" t="s">
        <v>6661</v>
      </c>
    </row>
    <row r="380" spans="1:9">
      <c r="A380" s="100" t="s">
        <v>5030</v>
      </c>
      <c r="B380" s="103">
        <v>8404.0669999999991</v>
      </c>
      <c r="C380" s="103">
        <v>13933.133</v>
      </c>
      <c r="D380" s="103">
        <v>14329.66</v>
      </c>
      <c r="E380" s="103">
        <v>8069.6779999999999</v>
      </c>
      <c r="F380" s="459">
        <v>14329.66</v>
      </c>
      <c r="G380" s="454">
        <v>8069.6779999999999</v>
      </c>
      <c r="H380" s="273">
        <v>7000</v>
      </c>
      <c r="I380" s="273" t="s">
        <v>6662</v>
      </c>
    </row>
    <row r="381" spans="1:9">
      <c r="A381" s="100" t="s">
        <v>5031</v>
      </c>
      <c r="B381" s="100"/>
      <c r="C381" s="100"/>
      <c r="D381" s="100"/>
      <c r="E381" s="100"/>
      <c r="F381" s="459"/>
      <c r="G381" s="454"/>
      <c r="H381" s="273">
        <v>7001</v>
      </c>
      <c r="I381" s="273" t="s">
        <v>6663</v>
      </c>
    </row>
    <row r="382" spans="1:9">
      <c r="A382" s="100" t="s">
        <v>5032</v>
      </c>
      <c r="B382" s="100"/>
      <c r="C382" s="100"/>
      <c r="D382" s="100"/>
      <c r="E382" s="100"/>
      <c r="F382" s="459"/>
      <c r="G382" s="454"/>
      <c r="H382" s="273">
        <v>7002</v>
      </c>
      <c r="I382" s="273" t="s">
        <v>6664</v>
      </c>
    </row>
    <row r="383" spans="1:9">
      <c r="A383" s="100" t="s">
        <v>5033</v>
      </c>
      <c r="B383" s="100"/>
      <c r="C383" s="100"/>
      <c r="D383" s="100"/>
      <c r="E383" s="100"/>
      <c r="F383" s="459"/>
      <c r="G383" s="454"/>
      <c r="H383" s="273">
        <v>7003</v>
      </c>
      <c r="I383" s="273" t="s">
        <v>6665</v>
      </c>
    </row>
    <row r="384" spans="1:9">
      <c r="A384" s="100" t="s">
        <v>5034</v>
      </c>
      <c r="B384" s="100"/>
      <c r="C384" s="100"/>
      <c r="D384" s="100"/>
      <c r="E384" s="100"/>
      <c r="F384" s="459"/>
      <c r="G384" s="454"/>
      <c r="H384" s="273">
        <v>7004</v>
      </c>
      <c r="I384" s="273" t="s">
        <v>6666</v>
      </c>
    </row>
    <row r="385" spans="1:9">
      <c r="A385" s="100" t="s">
        <v>5035</v>
      </c>
      <c r="B385" s="100"/>
      <c r="C385" s="100"/>
      <c r="D385" s="100"/>
      <c r="E385" s="100"/>
      <c r="F385" s="459"/>
      <c r="G385" s="454"/>
      <c r="H385" s="273">
        <v>7005</v>
      </c>
      <c r="I385" s="273" t="s">
        <v>6667</v>
      </c>
    </row>
    <row r="386" spans="1:9">
      <c r="A386" s="100" t="s">
        <v>5036</v>
      </c>
      <c r="B386" s="100"/>
      <c r="C386" s="103">
        <v>308.10000000000002</v>
      </c>
      <c r="D386" s="100">
        <v>401.5</v>
      </c>
      <c r="E386" s="100"/>
      <c r="F386" s="459">
        <v>401.5</v>
      </c>
      <c r="G386" s="454"/>
      <c r="H386" s="273">
        <v>7006</v>
      </c>
      <c r="I386" s="273" t="s">
        <v>6668</v>
      </c>
    </row>
    <row r="387" spans="1:9">
      <c r="A387" s="100" t="s">
        <v>5037</v>
      </c>
      <c r="B387" s="100"/>
      <c r="C387" s="100"/>
      <c r="D387" s="100"/>
      <c r="E387" s="100"/>
      <c r="F387" s="459"/>
      <c r="G387" s="454"/>
      <c r="H387" s="273">
        <v>7007</v>
      </c>
      <c r="I387" s="273" t="s">
        <v>6669</v>
      </c>
    </row>
    <row r="388" spans="1:9">
      <c r="A388" s="100" t="s">
        <v>5038</v>
      </c>
      <c r="B388" s="103"/>
      <c r="C388" s="103">
        <v>1316.529</v>
      </c>
      <c r="D388" s="103">
        <v>1699.3630000000001</v>
      </c>
      <c r="E388" s="100">
        <v>599.44600000000003</v>
      </c>
      <c r="F388" s="459">
        <v>1699.3630000000001</v>
      </c>
      <c r="G388" s="454">
        <v>599.44600000000003</v>
      </c>
      <c r="H388" s="273">
        <v>7008</v>
      </c>
      <c r="I388" s="273" t="s">
        <v>6670</v>
      </c>
    </row>
    <row r="389" spans="1:9">
      <c r="A389" s="100" t="s">
        <v>5039</v>
      </c>
      <c r="B389" s="100"/>
      <c r="C389" s="100"/>
      <c r="D389" s="100"/>
      <c r="E389" s="100"/>
      <c r="F389" s="459"/>
      <c r="G389" s="454"/>
      <c r="H389" s="273">
        <v>7009</v>
      </c>
      <c r="I389" s="273" t="s">
        <v>6671</v>
      </c>
    </row>
    <row r="390" spans="1:9">
      <c r="A390" s="100" t="s">
        <v>5040</v>
      </c>
      <c r="B390" s="103"/>
      <c r="C390" s="103"/>
      <c r="D390" s="103"/>
      <c r="E390" s="103"/>
      <c r="F390" s="459"/>
      <c r="G390" s="454"/>
      <c r="H390" s="273">
        <v>7010</v>
      </c>
      <c r="I390" s="273" t="s">
        <v>6672</v>
      </c>
    </row>
    <row r="391" spans="1:9">
      <c r="A391" s="100" t="s">
        <v>5041</v>
      </c>
      <c r="B391" s="100"/>
      <c r="C391" s="100"/>
      <c r="D391" s="100"/>
      <c r="E391" s="100"/>
      <c r="F391" s="459"/>
      <c r="G391" s="454"/>
      <c r="H391" s="273">
        <v>7011</v>
      </c>
      <c r="I391" s="273" t="s">
        <v>6673</v>
      </c>
    </row>
    <row r="392" spans="1:9">
      <c r="A392" s="100" t="s">
        <v>5042</v>
      </c>
      <c r="B392" s="103">
        <v>855.38</v>
      </c>
      <c r="C392" s="100">
        <v>1237.9449999999999</v>
      </c>
      <c r="D392" s="103">
        <v>1101.877</v>
      </c>
      <c r="E392" s="103">
        <v>64.879000000000005</v>
      </c>
      <c r="F392" s="459">
        <v>1101.877</v>
      </c>
      <c r="G392" s="454">
        <v>64.879000000000005</v>
      </c>
      <c r="H392" s="273">
        <v>7012</v>
      </c>
      <c r="I392" s="273" t="s">
        <v>6674</v>
      </c>
    </row>
    <row r="393" spans="1:9">
      <c r="A393" s="100" t="s">
        <v>5043</v>
      </c>
      <c r="B393" s="103">
        <v>1295.585</v>
      </c>
      <c r="C393" s="100">
        <v>1424.633</v>
      </c>
      <c r="D393" s="103">
        <v>377.291</v>
      </c>
      <c r="E393" s="100">
        <v>2338.2579999999998</v>
      </c>
      <c r="F393" s="459">
        <v>377.291</v>
      </c>
      <c r="G393" s="454">
        <v>2338.2579999999998</v>
      </c>
      <c r="H393" s="273">
        <v>7013</v>
      </c>
      <c r="I393" s="273" t="s">
        <v>6675</v>
      </c>
    </row>
    <row r="394" spans="1:9">
      <c r="A394" s="100" t="s">
        <v>5044</v>
      </c>
      <c r="B394" s="100"/>
      <c r="C394" s="100"/>
      <c r="D394" s="100"/>
      <c r="E394" s="100">
        <v>277.54300000000001</v>
      </c>
      <c r="F394" s="459"/>
      <c r="G394" s="454">
        <v>277.54300000000001</v>
      </c>
      <c r="H394" s="273">
        <v>7064</v>
      </c>
      <c r="I394" s="273" t="s">
        <v>6676</v>
      </c>
    </row>
    <row r="395" spans="1:9">
      <c r="A395" s="100" t="s">
        <v>5045</v>
      </c>
      <c r="B395" s="100"/>
      <c r="C395" s="100"/>
      <c r="D395" s="100"/>
      <c r="E395" s="100"/>
      <c r="F395" s="459"/>
      <c r="G395" s="454"/>
      <c r="H395" s="273">
        <v>7014</v>
      </c>
      <c r="I395" s="273" t="s">
        <v>6677</v>
      </c>
    </row>
    <row r="396" spans="1:9">
      <c r="A396" s="100" t="s">
        <v>5046</v>
      </c>
      <c r="B396" s="100"/>
      <c r="C396" s="100"/>
      <c r="D396" s="100"/>
      <c r="E396" s="100"/>
      <c r="F396" s="459"/>
      <c r="G396" s="454"/>
      <c r="H396" s="273">
        <v>7015</v>
      </c>
      <c r="I396" s="273" t="s">
        <v>6678</v>
      </c>
    </row>
    <row r="397" spans="1:9">
      <c r="A397" s="100" t="s">
        <v>5047</v>
      </c>
      <c r="B397" s="100"/>
      <c r="C397" s="100"/>
      <c r="D397" s="100"/>
      <c r="E397" s="100"/>
      <c r="F397" s="459"/>
      <c r="G397" s="454"/>
      <c r="H397" s="273">
        <v>7016</v>
      </c>
      <c r="I397" s="273" t="s">
        <v>6679</v>
      </c>
    </row>
    <row r="398" spans="1:9">
      <c r="A398" s="100" t="s">
        <v>5048</v>
      </c>
      <c r="B398" s="100"/>
      <c r="C398" s="100"/>
      <c r="D398" s="100"/>
      <c r="E398" s="100"/>
      <c r="F398" s="459"/>
      <c r="G398" s="454"/>
      <c r="H398" s="273">
        <v>7017</v>
      </c>
      <c r="I398" s="273" t="s">
        <v>6680</v>
      </c>
    </row>
    <row r="399" spans="1:9">
      <c r="A399" s="100" t="s">
        <v>5049</v>
      </c>
      <c r="B399" s="100"/>
      <c r="C399" s="100"/>
      <c r="D399" s="100"/>
      <c r="E399" s="100"/>
      <c r="F399" s="459"/>
      <c r="G399" s="454"/>
      <c r="H399" s="273">
        <v>7018</v>
      </c>
      <c r="I399" s="273" t="s">
        <v>6681</v>
      </c>
    </row>
    <row r="400" spans="1:9">
      <c r="A400" s="100" t="s">
        <v>5050</v>
      </c>
      <c r="B400" s="100"/>
      <c r="C400" s="100"/>
      <c r="D400" s="100"/>
      <c r="E400" s="100"/>
      <c r="F400" s="459"/>
      <c r="G400" s="454"/>
      <c r="H400" s="273">
        <v>7019</v>
      </c>
      <c r="I400" s="273" t="s">
        <v>6682</v>
      </c>
    </row>
    <row r="401" spans="1:9">
      <c r="A401" s="100" t="s">
        <v>5051</v>
      </c>
      <c r="B401" s="100"/>
      <c r="C401" s="100"/>
      <c r="D401" s="100"/>
      <c r="E401" s="100"/>
      <c r="F401" s="459"/>
      <c r="G401" s="454"/>
      <c r="H401" s="273">
        <v>7020</v>
      </c>
      <c r="I401" s="273" t="s">
        <v>6683</v>
      </c>
    </row>
    <row r="402" spans="1:9">
      <c r="A402" s="100" t="s">
        <v>5052</v>
      </c>
      <c r="B402" s="100">
        <v>5193.6499999999996</v>
      </c>
      <c r="C402" s="103">
        <v>4100.6450000000004</v>
      </c>
      <c r="D402" s="103"/>
      <c r="E402" s="103"/>
      <c r="F402" s="459"/>
      <c r="G402" s="454"/>
      <c r="H402" s="273">
        <v>7021</v>
      </c>
      <c r="I402" s="273" t="s">
        <v>6684</v>
      </c>
    </row>
    <row r="403" spans="1:9">
      <c r="A403" s="100" t="s">
        <v>5053</v>
      </c>
      <c r="B403" s="100"/>
      <c r="C403" s="100"/>
      <c r="D403" s="100"/>
      <c r="E403" s="100"/>
      <c r="F403" s="459"/>
      <c r="G403" s="454"/>
      <c r="H403" s="273">
        <v>7022</v>
      </c>
      <c r="I403" s="273" t="s">
        <v>6685</v>
      </c>
    </row>
    <row r="404" spans="1:9">
      <c r="A404" s="100" t="s">
        <v>5054</v>
      </c>
      <c r="B404" s="100"/>
      <c r="C404" s="100"/>
      <c r="D404" s="100"/>
      <c r="E404" s="100"/>
      <c r="F404" s="459"/>
      <c r="G404" s="454"/>
      <c r="H404" s="273">
        <v>7065</v>
      </c>
      <c r="I404" s="273" t="s">
        <v>6686</v>
      </c>
    </row>
    <row r="405" spans="1:9">
      <c r="A405" s="100" t="s">
        <v>5055</v>
      </c>
      <c r="B405" s="100"/>
      <c r="C405" s="100"/>
      <c r="D405" s="100"/>
      <c r="E405" s="100"/>
      <c r="F405" s="459"/>
      <c r="G405" s="454"/>
      <c r="H405" s="273">
        <v>7023</v>
      </c>
      <c r="I405" s="273" t="s">
        <v>6687</v>
      </c>
    </row>
    <row r="406" spans="1:9">
      <c r="A406" s="100" t="s">
        <v>4599</v>
      </c>
      <c r="B406" s="100"/>
      <c r="C406" s="100"/>
      <c r="D406" s="100"/>
      <c r="E406" s="100"/>
      <c r="F406" s="459"/>
      <c r="G406" s="454"/>
      <c r="H406" s="273">
        <v>7024</v>
      </c>
      <c r="I406" s="273" t="s">
        <v>6228</v>
      </c>
    </row>
    <row r="407" spans="1:9">
      <c r="A407" s="100" t="s">
        <v>4600</v>
      </c>
      <c r="B407" s="100"/>
      <c r="C407" s="100"/>
      <c r="D407" s="100"/>
      <c r="E407" s="100"/>
      <c r="F407" s="459"/>
      <c r="G407" s="454"/>
      <c r="H407" s="273">
        <v>7025</v>
      </c>
      <c r="I407" s="273" t="s">
        <v>6229</v>
      </c>
    </row>
    <row r="408" spans="1:9">
      <c r="A408" s="100" t="s">
        <v>5056</v>
      </c>
      <c r="B408" s="100"/>
      <c r="C408" s="100"/>
      <c r="D408" s="103"/>
      <c r="E408" s="103"/>
      <c r="F408" s="459"/>
      <c r="G408" s="454"/>
      <c r="H408" s="273">
        <v>7026</v>
      </c>
      <c r="I408" s="273" t="s">
        <v>6688</v>
      </c>
    </row>
    <row r="409" spans="1:9">
      <c r="A409" s="100" t="s">
        <v>5057</v>
      </c>
      <c r="B409" s="100"/>
      <c r="C409" s="100"/>
      <c r="D409" s="103"/>
      <c r="E409" s="100"/>
      <c r="F409" s="459"/>
      <c r="G409" s="454"/>
      <c r="H409" s="273">
        <v>7027</v>
      </c>
      <c r="I409" s="273" t="s">
        <v>6689</v>
      </c>
    </row>
    <row r="410" spans="1:9">
      <c r="A410" s="100" t="s">
        <v>5058</v>
      </c>
      <c r="B410" s="100"/>
      <c r="C410" s="100"/>
      <c r="D410" s="100"/>
      <c r="E410" s="100"/>
      <c r="F410" s="459"/>
      <c r="G410" s="454"/>
      <c r="H410" s="273">
        <v>7063</v>
      </c>
      <c r="I410" s="273" t="s">
        <v>6690</v>
      </c>
    </row>
    <row r="411" spans="1:9">
      <c r="A411" s="100" t="s">
        <v>5059</v>
      </c>
      <c r="B411" s="100"/>
      <c r="C411" s="100"/>
      <c r="D411" s="100"/>
      <c r="E411" s="100"/>
      <c r="F411" s="459"/>
      <c r="G411" s="454"/>
      <c r="H411" s="273">
        <v>7028</v>
      </c>
      <c r="I411" s="273" t="s">
        <v>6691</v>
      </c>
    </row>
    <row r="412" spans="1:9">
      <c r="A412" s="100" t="s">
        <v>5060</v>
      </c>
      <c r="B412" s="100"/>
      <c r="C412" s="100"/>
      <c r="D412" s="100"/>
      <c r="E412" s="100"/>
      <c r="F412" s="459"/>
      <c r="G412" s="454"/>
      <c r="H412" s="273">
        <v>7029</v>
      </c>
      <c r="I412" s="273" t="s">
        <v>6692</v>
      </c>
    </row>
    <row r="413" spans="1:9">
      <c r="A413" s="100" t="s">
        <v>5061</v>
      </c>
      <c r="B413" s="100"/>
      <c r="C413" s="100"/>
      <c r="D413" s="100"/>
      <c r="E413" s="100"/>
      <c r="F413" s="459"/>
      <c r="G413" s="454"/>
      <c r="H413" s="273">
        <v>7030</v>
      </c>
      <c r="I413" s="273" t="s">
        <v>6693</v>
      </c>
    </row>
    <row r="414" spans="1:9">
      <c r="A414" s="100" t="s">
        <v>5062</v>
      </c>
      <c r="B414" s="100"/>
      <c r="C414" s="100"/>
      <c r="D414" s="100"/>
      <c r="E414" s="100"/>
      <c r="F414" s="459"/>
      <c r="G414" s="454"/>
      <c r="H414" s="273">
        <v>7031</v>
      </c>
      <c r="I414" s="273" t="s">
        <v>6694</v>
      </c>
    </row>
    <row r="415" spans="1:9">
      <c r="A415" s="100" t="s">
        <v>5063</v>
      </c>
      <c r="B415" s="100"/>
      <c r="C415" s="100"/>
      <c r="D415" s="103"/>
      <c r="E415" s="100"/>
      <c r="F415" s="459"/>
      <c r="G415" s="454"/>
      <c r="H415" s="273">
        <v>7032</v>
      </c>
      <c r="I415" s="273" t="s">
        <v>6695</v>
      </c>
    </row>
    <row r="416" spans="1:9">
      <c r="A416" s="100" t="s">
        <v>5064</v>
      </c>
      <c r="B416" s="100"/>
      <c r="C416" s="100"/>
      <c r="D416" s="100"/>
      <c r="E416" s="100"/>
      <c r="F416" s="459"/>
      <c r="G416" s="454"/>
      <c r="H416" s="273">
        <v>7033</v>
      </c>
      <c r="I416" s="273" t="s">
        <v>6696</v>
      </c>
    </row>
    <row r="417" spans="1:9">
      <c r="A417" s="100" t="s">
        <v>5065</v>
      </c>
      <c r="B417" s="100"/>
      <c r="C417" s="100"/>
      <c r="D417" s="100"/>
      <c r="E417" s="100"/>
      <c r="F417" s="459"/>
      <c r="G417" s="454"/>
      <c r="H417" s="273">
        <v>7034</v>
      </c>
      <c r="I417" s="273" t="s">
        <v>6697</v>
      </c>
    </row>
    <row r="418" spans="1:9">
      <c r="A418" s="100" t="s">
        <v>5066</v>
      </c>
      <c r="B418" s="100"/>
      <c r="C418" s="100"/>
      <c r="D418" s="100"/>
      <c r="E418" s="100"/>
      <c r="F418" s="459"/>
      <c r="G418" s="454"/>
      <c r="H418" s="273">
        <v>7047</v>
      </c>
      <c r="I418" s="273" t="s">
        <v>6698</v>
      </c>
    </row>
    <row r="419" spans="1:9">
      <c r="A419" s="100" t="s">
        <v>5067</v>
      </c>
      <c r="B419" s="100"/>
      <c r="C419" s="100"/>
      <c r="D419" s="100"/>
      <c r="E419" s="100"/>
      <c r="F419" s="459"/>
      <c r="G419" s="454"/>
      <c r="H419" s="273">
        <v>7048</v>
      </c>
      <c r="I419" s="273" t="s">
        <v>6699</v>
      </c>
    </row>
    <row r="420" spans="1:9">
      <c r="A420" s="100" t="s">
        <v>5068</v>
      </c>
      <c r="B420" s="100">
        <v>936</v>
      </c>
      <c r="C420" s="100">
        <v>2153.4</v>
      </c>
      <c r="D420" s="100">
        <v>1217.4000000000001</v>
      </c>
      <c r="E420" s="100">
        <v>1313.8430000000001</v>
      </c>
      <c r="F420" s="459">
        <v>1217.4000000000001</v>
      </c>
      <c r="G420" s="454">
        <v>1313.8430000000001</v>
      </c>
      <c r="H420" s="273">
        <v>7051</v>
      </c>
      <c r="I420" s="273" t="s">
        <v>6700</v>
      </c>
    </row>
    <row r="421" spans="1:9">
      <c r="A421" s="100" t="s">
        <v>5069</v>
      </c>
      <c r="B421" s="100"/>
      <c r="C421" s="100"/>
      <c r="D421" s="100"/>
      <c r="E421" s="100"/>
      <c r="F421" s="459"/>
      <c r="G421" s="454"/>
      <c r="H421" s="273">
        <v>7052</v>
      </c>
      <c r="I421" s="273" t="s">
        <v>6701</v>
      </c>
    </row>
    <row r="422" spans="1:9">
      <c r="A422" s="100" t="s">
        <v>5070</v>
      </c>
      <c r="B422" s="100"/>
      <c r="C422" s="100"/>
      <c r="D422" s="100"/>
      <c r="E422" s="100">
        <v>2474.3150000000001</v>
      </c>
      <c r="F422" s="459"/>
      <c r="G422" s="454">
        <v>2474.3150000000001</v>
      </c>
      <c r="H422" s="273">
        <v>7053</v>
      </c>
      <c r="I422" s="273" t="s">
        <v>6702</v>
      </c>
    </row>
    <row r="423" spans="1:9">
      <c r="A423" s="100" t="s">
        <v>5071</v>
      </c>
      <c r="B423" s="100"/>
      <c r="C423" s="100"/>
      <c r="D423" s="100"/>
      <c r="E423" s="100"/>
      <c r="F423" s="459"/>
      <c r="G423" s="454"/>
      <c r="H423" s="273">
        <v>7054</v>
      </c>
      <c r="I423" s="273" t="s">
        <v>6703</v>
      </c>
    </row>
    <row r="424" spans="1:9">
      <c r="A424" s="100" t="s">
        <v>5072</v>
      </c>
      <c r="B424" s="100"/>
      <c r="C424" s="100"/>
      <c r="D424" s="100"/>
      <c r="E424" s="100"/>
      <c r="F424" s="459"/>
      <c r="G424" s="454"/>
      <c r="H424" s="273">
        <v>7055</v>
      </c>
      <c r="I424" s="273" t="s">
        <v>6704</v>
      </c>
    </row>
    <row r="425" spans="1:9">
      <c r="A425" s="100" t="s">
        <v>5073</v>
      </c>
      <c r="B425" s="100"/>
      <c r="C425" s="100"/>
      <c r="D425" s="100"/>
      <c r="E425" s="100"/>
      <c r="F425" s="459"/>
      <c r="G425" s="454"/>
      <c r="H425" s="273">
        <v>7056</v>
      </c>
      <c r="I425" s="273" t="s">
        <v>6705</v>
      </c>
    </row>
    <row r="426" spans="1:9">
      <c r="A426" s="100" t="s">
        <v>5074</v>
      </c>
      <c r="B426" s="100"/>
      <c r="C426" s="100"/>
      <c r="D426" s="100"/>
      <c r="E426" s="100"/>
      <c r="F426" s="459"/>
      <c r="G426" s="454"/>
      <c r="H426" s="273">
        <v>7057</v>
      </c>
      <c r="I426" s="273" t="s">
        <v>6706</v>
      </c>
    </row>
    <row r="427" spans="1:9">
      <c r="A427" s="100" t="s">
        <v>5075</v>
      </c>
      <c r="B427" s="100"/>
      <c r="C427" s="100"/>
      <c r="D427" s="100"/>
      <c r="E427" s="100"/>
      <c r="F427" s="459"/>
      <c r="G427" s="454"/>
      <c r="H427" s="273">
        <v>7058</v>
      </c>
      <c r="I427" s="273" t="s">
        <v>6707</v>
      </c>
    </row>
    <row r="428" spans="1:9">
      <c r="A428" s="100" t="s">
        <v>5076</v>
      </c>
      <c r="B428" s="100"/>
      <c r="C428" s="100"/>
      <c r="D428" s="100"/>
      <c r="E428" s="100"/>
      <c r="F428" s="459"/>
      <c r="G428" s="454"/>
      <c r="H428" s="273">
        <v>7059</v>
      </c>
      <c r="I428" s="273" t="s">
        <v>6708</v>
      </c>
    </row>
    <row r="429" spans="1:9">
      <c r="A429" s="100" t="s">
        <v>5077</v>
      </c>
      <c r="B429" s="100"/>
      <c r="C429" s="100"/>
      <c r="D429" s="100"/>
      <c r="E429" s="100"/>
      <c r="F429" s="459"/>
      <c r="G429" s="454"/>
      <c r="H429" s="273">
        <v>7060</v>
      </c>
      <c r="I429" s="273" t="s">
        <v>6709</v>
      </c>
    </row>
    <row r="430" spans="1:9">
      <c r="A430" s="100" t="s">
        <v>5078</v>
      </c>
      <c r="B430" s="100"/>
      <c r="C430" s="100"/>
      <c r="D430" s="100"/>
      <c r="E430" s="100"/>
      <c r="F430" s="459"/>
      <c r="G430" s="454"/>
      <c r="H430" s="273">
        <v>7061</v>
      </c>
      <c r="I430" s="273" t="s">
        <v>6710</v>
      </c>
    </row>
    <row r="431" spans="1:9">
      <c r="A431" s="100" t="s">
        <v>5079</v>
      </c>
      <c r="B431" s="100"/>
      <c r="C431" s="100"/>
      <c r="D431" s="100"/>
      <c r="E431" s="100"/>
      <c r="F431" s="459"/>
      <c r="G431" s="454"/>
      <c r="H431" s="273">
        <v>7062</v>
      </c>
      <c r="I431" s="273" t="s">
        <v>6711</v>
      </c>
    </row>
    <row r="432" spans="1:9">
      <c r="A432" s="100" t="s">
        <v>5080</v>
      </c>
      <c r="B432" s="100">
        <v>123.452</v>
      </c>
      <c r="C432" s="100">
        <v>3391.8809999999999</v>
      </c>
      <c r="D432" s="103">
        <v>9532.2289999999994</v>
      </c>
      <c r="E432" s="100">
        <v>1001.394</v>
      </c>
      <c r="F432" s="459">
        <v>9532.2289999999994</v>
      </c>
      <c r="G432" s="454">
        <v>1001.394</v>
      </c>
      <c r="H432" s="273">
        <v>7049</v>
      </c>
      <c r="I432" s="273" t="s">
        <v>6712</v>
      </c>
    </row>
  </sheetData>
  <phoneticPr fontId="3" type="noConversion"/>
  <pageMargins left="0.7" right="0.7" top="0.75" bottom="0.75" header="0.3" footer="0.3"/>
  <pageSetup paperSize="9" scale="8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2060"/>
    <pageSetUpPr fitToPage="1"/>
  </sheetPr>
  <dimension ref="B1:N26"/>
  <sheetViews>
    <sheetView showGridLines="0" workbookViewId="0">
      <selection activeCell="D4" sqref="D4:G21"/>
    </sheetView>
  </sheetViews>
  <sheetFormatPr defaultColWidth="9" defaultRowHeight="16.5"/>
  <cols>
    <col min="1" max="1" width="1.5" style="273" customWidth="1"/>
    <col min="2" max="2" width="4" style="273" customWidth="1"/>
    <col min="3" max="3" width="18.375" style="273" bestFit="1" customWidth="1"/>
    <col min="4" max="4" width="9.875" style="273" customWidth="1"/>
    <col min="5" max="5" width="9.75" style="273" customWidth="1"/>
    <col min="6" max="6" width="9.5" style="273" customWidth="1"/>
    <col min="7" max="7" width="9.25" style="273" customWidth="1"/>
    <col min="8" max="8" width="9.5" style="273" customWidth="1"/>
    <col min="9" max="9" width="10.375" style="273" customWidth="1"/>
    <col min="10" max="10" width="3.5" style="273" customWidth="1"/>
    <col min="11" max="11" width="43.25" style="273" bestFit="1" customWidth="1"/>
    <col min="12" max="12" width="8.25" style="273" customWidth="1"/>
    <col min="13" max="13" width="9.125" style="273" customWidth="1"/>
    <col min="14" max="14" width="9.75" style="273" customWidth="1"/>
    <col min="15" max="16384" width="9" style="273"/>
  </cols>
  <sheetData>
    <row r="1" spans="2:14" ht="20.25">
      <c r="B1" s="27" t="s">
        <v>5133</v>
      </c>
      <c r="C1" s="27"/>
      <c r="D1" s="100"/>
      <c r="E1" s="100"/>
      <c r="F1" s="100"/>
      <c r="G1" s="100"/>
      <c r="H1" s="100"/>
      <c r="I1" s="100"/>
      <c r="J1" s="54"/>
      <c r="K1" s="431" t="s">
        <v>5374</v>
      </c>
      <c r="L1" s="428"/>
      <c r="M1" s="347" t="s">
        <v>5251</v>
      </c>
      <c r="N1" s="206" t="s">
        <v>5217</v>
      </c>
    </row>
    <row r="2" spans="2:14" ht="20.25">
      <c r="B2" s="27"/>
      <c r="C2" s="27"/>
      <c r="D2" s="100"/>
      <c r="E2" s="100"/>
      <c r="F2" s="100"/>
      <c r="G2" s="100"/>
      <c r="H2" s="100"/>
      <c r="I2" s="428" t="s">
        <v>5372</v>
      </c>
      <c r="J2" s="54"/>
      <c r="K2" s="432" t="s">
        <v>5375</v>
      </c>
      <c r="L2" s="428"/>
      <c r="M2" s="347" t="s">
        <v>5252</v>
      </c>
      <c r="N2" s="206"/>
    </row>
    <row r="3" spans="2:14" ht="24">
      <c r="B3" s="155" t="s">
        <v>5364</v>
      </c>
      <c r="C3" s="146" t="s">
        <v>5365</v>
      </c>
      <c r="D3" s="397" t="str">
        <f>NMP_BS!B1</f>
        <v>2020-12-31_x000D_
 결산</v>
      </c>
      <c r="E3" s="397" t="str">
        <f>NMP_BS!C1</f>
        <v>2021-12-31_x000D_
 결산</v>
      </c>
      <c r="F3" s="397" t="str">
        <f>NMP_BS!D1</f>
        <v>2022-12-31_x000D_
 결산</v>
      </c>
      <c r="G3" s="397" t="str">
        <f>NMP_BS!E1</f>
        <v>2023-12-31_x000D_
 결산</v>
      </c>
      <c r="H3" s="397" t="str">
        <f>NMP_BS!F1</f>
        <v>2022-12-31_x000D_
(결산 누적)</v>
      </c>
      <c r="I3" s="397" t="str">
        <f>NMP_BS!G1</f>
        <v>2023-12-31_x000D_
(결산 누적)</v>
      </c>
      <c r="J3" s="454"/>
      <c r="K3" s="152" t="s">
        <v>5178</v>
      </c>
      <c r="L3" s="428"/>
      <c r="N3" s="137" t="s">
        <v>5253</v>
      </c>
    </row>
    <row r="4" spans="2:14">
      <c r="B4" s="157" t="s">
        <v>3739</v>
      </c>
      <c r="C4" s="158" t="s">
        <v>5151</v>
      </c>
      <c r="D4" s="282">
        <f>NMP_BS!B5</f>
        <v>0.61799999999999999</v>
      </c>
      <c r="E4" s="282">
        <f>NMP_BS!C5</f>
        <v>3.4990000000000001</v>
      </c>
      <c r="F4" s="282">
        <f>NMP_BS!D5</f>
        <v>1015.508</v>
      </c>
      <c r="G4" s="282">
        <f>NMP_BS!E5</f>
        <v>447.95299999999997</v>
      </c>
      <c r="H4" s="282">
        <f>NMP_BS!F5</f>
        <v>1015.508</v>
      </c>
      <c r="I4" s="282">
        <f>NMP_BS!G5</f>
        <v>447.95299999999997</v>
      </c>
      <c r="J4" s="454"/>
      <c r="K4" s="148" t="s">
        <v>5101</v>
      </c>
      <c r="L4" s="428"/>
      <c r="N4" s="138" t="s">
        <v>5254</v>
      </c>
    </row>
    <row r="5" spans="2:14">
      <c r="B5" s="157" t="s">
        <v>3748</v>
      </c>
      <c r="C5" s="160" t="s">
        <v>5152</v>
      </c>
      <c r="D5" s="282">
        <f>NMP_BS!B16+NMP_BS!B24</f>
        <v>0</v>
      </c>
      <c r="E5" s="282">
        <f>NMP_BS!C16+NMP_BS!C24</f>
        <v>0</v>
      </c>
      <c r="F5" s="282">
        <f>NMP_BS!D16+NMP_BS!D24</f>
        <v>0</v>
      </c>
      <c r="G5" s="282">
        <f>NMP_BS!E16+NMP_BS!E24</f>
        <v>7889.7950000000001</v>
      </c>
      <c r="H5" s="282">
        <f>NMP_BS!F16+NMP_BS!F24</f>
        <v>0</v>
      </c>
      <c r="I5" s="282">
        <f>NMP_BS!G16+NMP_BS!G24</f>
        <v>7889.7950000000001</v>
      </c>
      <c r="J5" s="454"/>
      <c r="K5" s="148" t="s">
        <v>5091</v>
      </c>
      <c r="L5" s="428"/>
      <c r="M5" s="275"/>
    </row>
    <row r="6" spans="2:14">
      <c r="B6" s="157" t="s">
        <v>5105</v>
      </c>
      <c r="C6" s="161" t="s">
        <v>53</v>
      </c>
      <c r="D6" s="282">
        <f>NMP_BS!B490+NMP_BS!B493+NMP_BS!B529+NMP_BS!B528</f>
        <v>5947.7740000000003</v>
      </c>
      <c r="E6" s="282">
        <f>NMP_BS!C490+NMP_BS!C493+NMP_BS!C529+NMP_BS!C528</f>
        <v>5614.1660000000002</v>
      </c>
      <c r="F6" s="282">
        <f>NMP_BS!D490+NMP_BS!D493+NMP_BS!D529+NMP_BS!D528</f>
        <v>7758.5709999999999</v>
      </c>
      <c r="G6" s="282">
        <f>NMP_BS!E490+NMP_BS!E493+NMP_BS!E529+NMP_BS!E528</f>
        <v>1493.336</v>
      </c>
      <c r="H6" s="282">
        <f>NMP_BS!F490+NMP_BS!F493+NMP_BS!F529+NMP_BS!F528</f>
        <v>7758.5709999999999</v>
      </c>
      <c r="I6" s="282">
        <f>NMP_BS!G490+NMP_BS!G493+NMP_BS!G529+NMP_BS!G528</f>
        <v>1493.336</v>
      </c>
      <c r="J6" s="454"/>
      <c r="K6" s="148" t="s">
        <v>5100</v>
      </c>
      <c r="L6" s="428"/>
      <c r="M6" s="275"/>
    </row>
    <row r="7" spans="2:14">
      <c r="B7" s="157" t="s">
        <v>5366</v>
      </c>
      <c r="C7" s="158" t="s">
        <v>5367</v>
      </c>
      <c r="D7" s="282">
        <f>NMP_BS!B587+NMP_BS!B615+NMP_BS!B625+NMP_BS!B639</f>
        <v>2245.41</v>
      </c>
      <c r="E7" s="282">
        <f>NMP_BS!C587+NMP_BS!C615+NMP_BS!C625+NMP_BS!C639</f>
        <v>7010.2550000000001</v>
      </c>
      <c r="F7" s="282">
        <f>NMP_BS!D587+NMP_BS!D615+NMP_BS!D625+NMP_BS!D639</f>
        <v>5405.1059999999998</v>
      </c>
      <c r="G7" s="282">
        <f>NMP_BS!E587+NMP_BS!E615+NMP_BS!E625+NMP_BS!E639</f>
        <v>385.98899999999998</v>
      </c>
      <c r="H7" s="282">
        <f>NMP_BS!F587+NMP_BS!F615+NMP_BS!F625+NMP_BS!F639</f>
        <v>5405.1059999999998</v>
      </c>
      <c r="I7" s="282">
        <f>NMP_BS!G587+NMP_BS!G615+NMP_BS!G625+NMP_BS!G639</f>
        <v>385.98899999999998</v>
      </c>
      <c r="J7" s="454"/>
      <c r="K7" s="148" t="s">
        <v>5092</v>
      </c>
      <c r="L7" s="428"/>
      <c r="M7" s="275"/>
    </row>
    <row r="8" spans="2:14">
      <c r="B8" s="157" t="s">
        <v>5108</v>
      </c>
      <c r="C8" s="163" t="s">
        <v>54</v>
      </c>
      <c r="D8" s="150">
        <f>D6+D7</f>
        <v>8193.1840000000011</v>
      </c>
      <c r="E8" s="150">
        <f t="shared" ref="E8:I8" si="0">E6+E7</f>
        <v>12624.421</v>
      </c>
      <c r="F8" s="150">
        <f t="shared" si="0"/>
        <v>13163.677</v>
      </c>
      <c r="G8" s="150">
        <f t="shared" si="0"/>
        <v>1879.325</v>
      </c>
      <c r="H8" s="150">
        <f t="shared" si="0"/>
        <v>13163.677</v>
      </c>
      <c r="I8" s="150">
        <f t="shared" si="0"/>
        <v>1879.325</v>
      </c>
      <c r="J8" s="454"/>
      <c r="K8" s="153" t="s">
        <v>5107</v>
      </c>
      <c r="L8" s="428"/>
      <c r="M8" s="275"/>
    </row>
    <row r="9" spans="2:14">
      <c r="B9" s="157" t="s">
        <v>5109</v>
      </c>
      <c r="C9" s="163" t="s">
        <v>5081</v>
      </c>
      <c r="D9" s="150">
        <f>D8-D10</f>
        <v>8192.5660000000007</v>
      </c>
      <c r="E9" s="150">
        <f t="shared" ref="E9:I9" si="1">E8-E10</f>
        <v>12620.922</v>
      </c>
      <c r="F9" s="150">
        <f t="shared" si="1"/>
        <v>12148.169</v>
      </c>
      <c r="G9" s="150">
        <f t="shared" si="1"/>
        <v>-6458.4229999999998</v>
      </c>
      <c r="H9" s="150">
        <f t="shared" si="1"/>
        <v>12148.169</v>
      </c>
      <c r="I9" s="150">
        <f t="shared" si="1"/>
        <v>-6458.4229999999998</v>
      </c>
      <c r="J9" s="454"/>
      <c r="K9" s="154" t="s">
        <v>5122</v>
      </c>
      <c r="L9" s="428"/>
      <c r="M9" s="275"/>
    </row>
    <row r="10" spans="2:14">
      <c r="B10" s="157" t="s">
        <v>5110</v>
      </c>
      <c r="C10" s="163" t="s">
        <v>5359</v>
      </c>
      <c r="D10" s="150">
        <f>D4+D5</f>
        <v>0.61799999999999999</v>
      </c>
      <c r="E10" s="150">
        <f t="shared" ref="E10:I10" si="2">E4+E5</f>
        <v>3.4990000000000001</v>
      </c>
      <c r="F10" s="150">
        <f t="shared" si="2"/>
        <v>1015.508</v>
      </c>
      <c r="G10" s="150">
        <f t="shared" si="2"/>
        <v>8337.7479999999996</v>
      </c>
      <c r="H10" s="150">
        <f t="shared" si="2"/>
        <v>1015.508</v>
      </c>
      <c r="I10" s="150">
        <f t="shared" si="2"/>
        <v>8337.7479999999996</v>
      </c>
      <c r="J10" s="454"/>
      <c r="K10" s="154" t="s">
        <v>5123</v>
      </c>
      <c r="L10" s="428"/>
      <c r="M10" s="275"/>
    </row>
    <row r="11" spans="2:14">
      <c r="B11" s="157" t="s">
        <v>5111</v>
      </c>
      <c r="C11" s="163" t="s">
        <v>55</v>
      </c>
      <c r="D11" s="282">
        <f>NMP_BS!B785</f>
        <v>-6034.6620000000003</v>
      </c>
      <c r="E11" s="282">
        <f>NMP_BS!C785</f>
        <v>-4344.8069999999998</v>
      </c>
      <c r="F11" s="282">
        <f>NMP_BS!D785</f>
        <v>7779.6189999999997</v>
      </c>
      <c r="G11" s="282">
        <f>NMP_BS!E785</f>
        <v>2984.4290000000001</v>
      </c>
      <c r="H11" s="282">
        <f>NMP_BS!F785</f>
        <v>7779.6189999999997</v>
      </c>
      <c r="I11" s="282">
        <f>NMP_BS!G785</f>
        <v>2984.4290000000001</v>
      </c>
      <c r="J11" s="454"/>
      <c r="K11" s="148" t="s">
        <v>5101</v>
      </c>
      <c r="L11" s="428"/>
      <c r="M11" s="275"/>
    </row>
    <row r="12" spans="2:14">
      <c r="B12" s="157" t="s">
        <v>5112</v>
      </c>
      <c r="C12" s="163" t="s">
        <v>5368</v>
      </c>
      <c r="D12" s="282">
        <f>NMP_BS!B786</f>
        <v>11225.767</v>
      </c>
      <c r="E12" s="282">
        <f>NMP_BS!C786</f>
        <v>21424.437999999998</v>
      </c>
      <c r="F12" s="282">
        <f>NMP_BS!D786</f>
        <v>38009.769</v>
      </c>
      <c r="G12" s="282">
        <f>NMP_BS!E786</f>
        <v>98202.826000000001</v>
      </c>
      <c r="H12" s="282">
        <f>NMP_BS!F786</f>
        <v>38009.769</v>
      </c>
      <c r="I12" s="282">
        <f>NMP_BS!G786</f>
        <v>98202.826000000001</v>
      </c>
      <c r="J12" s="454"/>
      <c r="K12" s="148" t="s">
        <v>5101</v>
      </c>
      <c r="L12" s="428"/>
      <c r="M12" s="275"/>
    </row>
    <row r="13" spans="2:14">
      <c r="B13" s="157" t="s">
        <v>5360</v>
      </c>
      <c r="C13" s="163" t="s">
        <v>57</v>
      </c>
      <c r="D13" s="282">
        <f>NMP_PL!B2</f>
        <v>9467.89</v>
      </c>
      <c r="E13" s="282">
        <f>NMP_PL!C2</f>
        <v>36037.553999999996</v>
      </c>
      <c r="F13" s="282">
        <f>NMP_PL!D2</f>
        <v>40496.002999999997</v>
      </c>
      <c r="G13" s="282">
        <f>NMP_PL!E2</f>
        <v>38663.754000000001</v>
      </c>
      <c r="H13" s="282">
        <f>NMP_PL!F2</f>
        <v>40496.002999999997</v>
      </c>
      <c r="I13" s="282">
        <f>NMP_PL!G2</f>
        <v>38663.754000000001</v>
      </c>
      <c r="J13" s="454"/>
      <c r="K13" s="148" t="s">
        <v>5101</v>
      </c>
      <c r="L13" s="428"/>
      <c r="M13" s="275"/>
    </row>
    <row r="14" spans="2:14">
      <c r="B14" s="157" t="s">
        <v>5114</v>
      </c>
      <c r="C14" s="163" t="s">
        <v>5128</v>
      </c>
      <c r="D14" s="282">
        <f>NMP_PL!B149</f>
        <v>-1499.4169999999999</v>
      </c>
      <c r="E14" s="282">
        <f>NMP_PL!C149</f>
        <v>2499.0630000000001</v>
      </c>
      <c r="F14" s="282">
        <f>NMP_PL!D149</f>
        <v>8064.3010000000004</v>
      </c>
      <c r="G14" s="282">
        <f>NMP_PL!E149</f>
        <v>-6637.5680000000002</v>
      </c>
      <c r="H14" s="282">
        <f>NMP_PL!F149</f>
        <v>8064.3010000000004</v>
      </c>
      <c r="I14" s="282">
        <f>NMP_PL!G149</f>
        <v>-6637.5680000000002</v>
      </c>
      <c r="J14" s="454"/>
      <c r="K14" s="148" t="s">
        <v>5101</v>
      </c>
      <c r="L14" s="428"/>
      <c r="M14" s="275"/>
    </row>
    <row r="15" spans="2:14">
      <c r="B15" s="157" t="s">
        <v>5361</v>
      </c>
      <c r="C15" s="163" t="s">
        <v>5362</v>
      </c>
      <c r="D15" s="282">
        <f>NMP_PL!B316</f>
        <v>-9449.1890000000003</v>
      </c>
      <c r="E15" s="282">
        <f>NMP_PL!C316</f>
        <v>1695.8040000000001</v>
      </c>
      <c r="F15" s="282">
        <f>NMP_PL!D316</f>
        <v>12124.425999999999</v>
      </c>
      <c r="G15" s="282">
        <f>NMP_PL!E316</f>
        <v>-8592.8060000000005</v>
      </c>
      <c r="H15" s="282">
        <f>NMP_PL!F316</f>
        <v>12124.425999999999</v>
      </c>
      <c r="I15" s="282">
        <f>NMP_PL!G316</f>
        <v>-8592.8060000000005</v>
      </c>
      <c r="J15" s="454"/>
      <c r="K15" s="148" t="s">
        <v>5101</v>
      </c>
      <c r="L15" s="428"/>
      <c r="M15" s="275"/>
    </row>
    <row r="16" spans="2:14">
      <c r="B16" s="157" t="s">
        <v>5363</v>
      </c>
      <c r="C16" s="163" t="s">
        <v>5369</v>
      </c>
      <c r="D16" s="282">
        <f>NMP_PL!B217+NMP_PL!B218+NMP_PL!B225</f>
        <v>700.73400000000004</v>
      </c>
      <c r="E16" s="282">
        <f>NMP_PL!C217+NMP_PL!C218+NMP_PL!C225</f>
        <v>551.37199999999996</v>
      </c>
      <c r="F16" s="282">
        <f>NMP_PL!D217+NMP_PL!D218+NMP_PL!D225</f>
        <v>657.75800000000004</v>
      </c>
      <c r="G16" s="282">
        <f>NMP_PL!E217+NMP_PL!E218+NMP_PL!E225</f>
        <v>5712.9740000000002</v>
      </c>
      <c r="H16" s="282">
        <f>NMP_PL!F217+NMP_PL!F218+NMP_PL!F225</f>
        <v>657.75800000000004</v>
      </c>
      <c r="I16" s="282">
        <f>NMP_PL!G217+NMP_PL!G218+NMP_PL!G225</f>
        <v>5712.9740000000002</v>
      </c>
      <c r="J16" s="454"/>
      <c r="K16" s="148" t="s">
        <v>5093</v>
      </c>
      <c r="L16" s="428"/>
      <c r="M16" s="275"/>
    </row>
    <row r="17" spans="2:13">
      <c r="B17" s="157" t="s">
        <v>5117</v>
      </c>
      <c r="C17" s="163" t="s">
        <v>5090</v>
      </c>
      <c r="D17" s="151">
        <f>D14+D18</f>
        <v>-415.42999999999984</v>
      </c>
      <c r="E17" s="151">
        <f t="shared" ref="E17:I17" si="3">E14+E18</f>
        <v>4556.0920000000006</v>
      </c>
      <c r="F17" s="151">
        <f t="shared" si="3"/>
        <v>10929.674999999999</v>
      </c>
      <c r="G17" s="151">
        <f t="shared" si="3"/>
        <v>-3702.14</v>
      </c>
      <c r="H17" s="151">
        <f t="shared" si="3"/>
        <v>10929.674999999999</v>
      </c>
      <c r="I17" s="151">
        <f t="shared" si="3"/>
        <v>-3702.14</v>
      </c>
      <c r="J17" s="454"/>
      <c r="K17" s="153" t="s">
        <v>5137</v>
      </c>
      <c r="L17" s="428"/>
      <c r="M17" s="275"/>
    </row>
    <row r="18" spans="2:13">
      <c r="B18" s="157" t="s">
        <v>5118</v>
      </c>
      <c r="C18" s="158" t="s">
        <v>3763</v>
      </c>
      <c r="D18" s="282">
        <f>NMP_CF!B5+NMP_CF!B6</f>
        <v>1083.9870000000001</v>
      </c>
      <c r="E18" s="282">
        <f>NMP_CF!C5+NMP_CF!C6</f>
        <v>2057.029</v>
      </c>
      <c r="F18" s="282">
        <f>NMP_CF!D5+NMP_CF!D6</f>
        <v>2865.3739999999998</v>
      </c>
      <c r="G18" s="282">
        <f>NMP_CF!E5+NMP_CF!E6</f>
        <v>2935.4280000000003</v>
      </c>
      <c r="H18" s="282">
        <f>NMP_CF!F5+NMP_CF!F6</f>
        <v>2865.3739999999998</v>
      </c>
      <c r="I18" s="282">
        <f>NMP_CF!G5+NMP_CF!G6</f>
        <v>2935.4280000000003</v>
      </c>
      <c r="J18" s="454"/>
      <c r="K18" s="148" t="s">
        <v>5094</v>
      </c>
      <c r="L18" s="428"/>
      <c r="M18" s="275"/>
    </row>
    <row r="19" spans="2:13">
      <c r="B19" s="157" t="s">
        <v>5370</v>
      </c>
      <c r="C19" s="163" t="s">
        <v>61</v>
      </c>
      <c r="D19" s="282">
        <f>NMP_CF!B2</f>
        <v>-1291.3779999999999</v>
      </c>
      <c r="E19" s="282">
        <f>NMP_CF!C2</f>
        <v>5158.0969999999998</v>
      </c>
      <c r="F19" s="282">
        <f>NMP_CF!D2</f>
        <v>10680.654</v>
      </c>
      <c r="G19" s="282">
        <f>NMP_CF!E2</f>
        <v>-20062.637999999999</v>
      </c>
      <c r="H19" s="282">
        <f>NMP_CF!F2</f>
        <v>10680.654</v>
      </c>
      <c r="I19" s="282">
        <f>NMP_CF!G2</f>
        <v>-20062.637999999999</v>
      </c>
      <c r="J19" s="454"/>
      <c r="K19" s="148" t="s">
        <v>5148</v>
      </c>
      <c r="L19" s="428"/>
      <c r="M19" s="275"/>
    </row>
    <row r="20" spans="2:13">
      <c r="B20" s="164" t="s">
        <v>5120</v>
      </c>
      <c r="C20" s="165" t="s">
        <v>3764</v>
      </c>
      <c r="D20" s="286">
        <f>NMP_CF!B255-NMP_CF!B209</f>
        <v>3148.1469999999999</v>
      </c>
      <c r="E20" s="286">
        <f>NMP_CF!C255-NMP_CF!C209</f>
        <v>7051.1980000000003</v>
      </c>
      <c r="F20" s="286">
        <f>NMP_CF!D255-NMP_CF!D209</f>
        <v>3551.4540000000002</v>
      </c>
      <c r="G20" s="286">
        <f>NMP_CF!E255-NMP_CF!E209</f>
        <v>5541.5160000000005</v>
      </c>
      <c r="H20" s="286">
        <f>NMP_CF!F255-NMP_CF!F209</f>
        <v>3551.4540000000002</v>
      </c>
      <c r="I20" s="286">
        <f>NMP_CF!G255-NMP_CF!G209</f>
        <v>5541.5160000000005</v>
      </c>
      <c r="J20" s="454"/>
      <c r="K20" s="148" t="s">
        <v>5095</v>
      </c>
      <c r="L20" s="428"/>
      <c r="M20" s="275"/>
    </row>
    <row r="21" spans="2:13">
      <c r="B21" s="157" t="s">
        <v>5121</v>
      </c>
      <c r="C21" s="279" t="s">
        <v>5371</v>
      </c>
      <c r="D21" s="150">
        <f>D19-D20</f>
        <v>-4439.5249999999996</v>
      </c>
      <c r="E21" s="150">
        <f t="shared" ref="E21:I21" si="4">E19-E20</f>
        <v>-1893.1010000000006</v>
      </c>
      <c r="F21" s="150">
        <f t="shared" si="4"/>
        <v>7129.2000000000007</v>
      </c>
      <c r="G21" s="150">
        <f t="shared" si="4"/>
        <v>-25604.153999999999</v>
      </c>
      <c r="H21" s="150">
        <f t="shared" si="4"/>
        <v>7129.2000000000007</v>
      </c>
      <c r="I21" s="150">
        <f t="shared" si="4"/>
        <v>-25604.153999999999</v>
      </c>
      <c r="J21" s="454"/>
      <c r="K21" s="153" t="s">
        <v>5138</v>
      </c>
      <c r="L21" s="428"/>
      <c r="M21" s="275"/>
    </row>
    <row r="22" spans="2:13">
      <c r="B22" s="54"/>
      <c r="C22" s="54"/>
      <c r="D22" s="107"/>
      <c r="E22" s="108"/>
      <c r="F22" s="108"/>
      <c r="G22" s="108"/>
      <c r="H22" s="108"/>
      <c r="I22" s="100"/>
      <c r="J22" s="54"/>
      <c r="K22" s="454"/>
      <c r="L22" s="428"/>
      <c r="M22" s="275"/>
    </row>
    <row r="23" spans="2:13">
      <c r="B23" s="100"/>
      <c r="C23" s="117" t="s">
        <v>5136</v>
      </c>
      <c r="D23" s="118"/>
      <c r="E23" s="283" t="s">
        <v>5139</v>
      </c>
      <c r="F23" s="284"/>
      <c r="G23" s="284"/>
      <c r="H23" s="285"/>
      <c r="I23" s="100"/>
      <c r="J23" s="100"/>
      <c r="K23" s="454"/>
      <c r="L23" s="428"/>
    </row>
    <row r="24" spans="2:13">
      <c r="B24" s="100"/>
      <c r="C24" s="122"/>
      <c r="D24" s="123"/>
      <c r="E24" s="124" t="s">
        <v>5145</v>
      </c>
      <c r="F24" s="124"/>
      <c r="G24" s="124"/>
      <c r="H24" s="125"/>
      <c r="I24" s="100"/>
      <c r="J24" s="100"/>
      <c r="K24" s="454"/>
      <c r="L24" s="428"/>
    </row>
    <row r="26" spans="2:13">
      <c r="D26" s="273" t="s">
        <v>5376</v>
      </c>
    </row>
  </sheetData>
  <phoneticPr fontId="3" type="noConversion"/>
  <pageMargins left="0.7" right="0.7" top="0.75" bottom="0.75" header="0.3" footer="0.3"/>
  <pageSetup paperSize="9" scale="7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pageSetUpPr fitToPage="1"/>
  </sheetPr>
  <dimension ref="A1:L92"/>
  <sheetViews>
    <sheetView zoomScaleNormal="100" workbookViewId="0">
      <selection activeCell="K7" sqref="K7"/>
    </sheetView>
  </sheetViews>
  <sheetFormatPr defaultColWidth="9" defaultRowHeight="16.5"/>
  <cols>
    <col min="1" max="1" width="30.25" style="57" customWidth="1"/>
    <col min="2" max="5" width="11.75" style="57" customWidth="1"/>
    <col min="6" max="7" width="9" style="273"/>
    <col min="8" max="8" width="10.25" style="262" bestFit="1" customWidth="1"/>
    <col min="9" max="16384" width="9" style="57"/>
  </cols>
  <sheetData>
    <row r="1" spans="1:12" ht="17.25" thickBot="1">
      <c r="A1" s="419" t="s">
        <v>5332</v>
      </c>
      <c r="B1" s="386">
        <v>43800</v>
      </c>
      <c r="C1" s="386">
        <v>44166</v>
      </c>
      <c r="D1" s="371">
        <v>44531</v>
      </c>
      <c r="E1" s="386">
        <v>44896</v>
      </c>
      <c r="F1" s="371">
        <v>44805</v>
      </c>
      <c r="G1" s="371">
        <v>45170</v>
      </c>
      <c r="H1" s="347" t="s">
        <v>5251</v>
      </c>
      <c r="I1" s="206"/>
      <c r="K1" s="273"/>
      <c r="L1" s="273"/>
    </row>
    <row r="2" spans="1:12" ht="18" thickTop="1" thickBot="1">
      <c r="A2" s="391" t="s">
        <v>0</v>
      </c>
      <c r="B2" s="380">
        <v>92249</v>
      </c>
      <c r="C2" s="380">
        <v>77324</v>
      </c>
      <c r="D2" s="380">
        <v>78892</v>
      </c>
      <c r="E2" s="387">
        <v>99124</v>
      </c>
      <c r="F2" s="380">
        <v>70792</v>
      </c>
      <c r="G2" s="380">
        <v>72545</v>
      </c>
      <c r="H2" s="347" t="s">
        <v>5252</v>
      </c>
      <c r="I2" s="206">
        <v>0</v>
      </c>
      <c r="K2" s="273"/>
      <c r="L2" s="273"/>
    </row>
    <row r="3" spans="1:12" ht="17.25" thickBot="1">
      <c r="A3" s="393" t="s">
        <v>88</v>
      </c>
      <c r="B3" s="373">
        <v>-7777</v>
      </c>
      <c r="C3" s="373">
        <v>-10309</v>
      </c>
      <c r="D3" s="373">
        <v>-4631</v>
      </c>
      <c r="E3" s="388">
        <v>330</v>
      </c>
      <c r="F3" s="373">
        <v>469</v>
      </c>
      <c r="G3" s="373">
        <v>476</v>
      </c>
      <c r="H3" s="273"/>
      <c r="I3" s="137" t="s">
        <v>5253</v>
      </c>
      <c r="K3" s="273"/>
      <c r="L3" s="273"/>
    </row>
    <row r="4" spans="1:12" ht="17.25" thickBot="1">
      <c r="A4" s="372" t="s">
        <v>89</v>
      </c>
      <c r="B4" s="373">
        <v>-6953</v>
      </c>
      <c r="C4" s="373">
        <v>-11596</v>
      </c>
      <c r="D4" s="373">
        <v>-5927</v>
      </c>
      <c r="E4" s="388">
        <v>-215</v>
      </c>
      <c r="F4" s="373">
        <v>-5355</v>
      </c>
      <c r="G4" s="373">
        <v>-1535</v>
      </c>
      <c r="H4" s="273"/>
      <c r="I4" s="138" t="s">
        <v>5254</v>
      </c>
      <c r="K4" s="273"/>
      <c r="L4" s="273"/>
    </row>
    <row r="5" spans="1:12" ht="17.25" thickBot="1">
      <c r="A5" s="372" t="s">
        <v>90</v>
      </c>
      <c r="B5" s="373">
        <v>-6324</v>
      </c>
      <c r="C5" s="373">
        <v>-8877</v>
      </c>
      <c r="D5" s="373">
        <v>-3170</v>
      </c>
      <c r="E5" s="388">
        <v>1496</v>
      </c>
      <c r="F5" s="373">
        <v>1354</v>
      </c>
      <c r="G5" s="373">
        <v>1410</v>
      </c>
      <c r="K5" s="273"/>
      <c r="L5" s="273"/>
    </row>
    <row r="6" spans="1:12" ht="17.25" thickBot="1">
      <c r="A6" s="392" t="s">
        <v>91</v>
      </c>
      <c r="B6" s="373">
        <v>5167</v>
      </c>
      <c r="C6" s="373">
        <v>4132</v>
      </c>
      <c r="D6" s="373">
        <v>2191</v>
      </c>
      <c r="E6" s="388">
        <v>2894</v>
      </c>
      <c r="F6" s="373">
        <v>1906</v>
      </c>
      <c r="G6" s="373">
        <v>3457</v>
      </c>
      <c r="K6" s="273"/>
      <c r="L6" s="273"/>
    </row>
    <row r="7" spans="1:12" ht="17.25" thickBot="1">
      <c r="A7" s="392" t="s">
        <v>92</v>
      </c>
      <c r="B7" s="373">
        <v>4825</v>
      </c>
      <c r="C7" s="373">
        <v>3762</v>
      </c>
      <c r="D7" s="373">
        <v>1757</v>
      </c>
      <c r="E7" s="388">
        <v>2663</v>
      </c>
      <c r="F7" s="373">
        <v>1721</v>
      </c>
      <c r="G7" s="373">
        <v>3284</v>
      </c>
      <c r="K7" s="273">
        <f>(G2-F2)/F2</f>
        <v>2.4762685049158097E-2</v>
      </c>
      <c r="L7" s="273"/>
    </row>
    <row r="8" spans="1:12" ht="17.25" customHeight="1" thickBot="1">
      <c r="A8" s="392" t="s">
        <v>93</v>
      </c>
      <c r="B8" s="373">
        <v>-8147</v>
      </c>
      <c r="C8" s="373">
        <v>-20062</v>
      </c>
      <c r="D8" s="373">
        <v>-6939</v>
      </c>
      <c r="E8" s="388">
        <v>-6365</v>
      </c>
      <c r="F8" s="373">
        <v>-7934</v>
      </c>
      <c r="G8" s="373">
        <v>-4516</v>
      </c>
      <c r="K8" s="273"/>
      <c r="L8" s="273"/>
    </row>
    <row r="9" spans="1:12" ht="17.25" customHeight="1" thickBot="1">
      <c r="A9" s="392" t="s">
        <v>94</v>
      </c>
      <c r="B9" s="373">
        <v>-6664</v>
      </c>
      <c r="C9" s="373">
        <v>-15640</v>
      </c>
      <c r="D9" s="373">
        <v>-9711</v>
      </c>
      <c r="E9" s="388">
        <v>-6707</v>
      </c>
      <c r="F9" s="373">
        <v>-7731</v>
      </c>
      <c r="G9" s="373">
        <v>-4882</v>
      </c>
      <c r="K9" s="273"/>
      <c r="L9" s="273"/>
    </row>
    <row r="10" spans="1:12" ht="17.25" thickBot="1">
      <c r="A10" s="393" t="s">
        <v>1</v>
      </c>
      <c r="B10" s="373">
        <v>129107</v>
      </c>
      <c r="C10" s="373">
        <v>140019</v>
      </c>
      <c r="D10" s="373">
        <v>136457</v>
      </c>
      <c r="E10" s="388">
        <v>142973</v>
      </c>
      <c r="F10" s="373">
        <v>139234</v>
      </c>
      <c r="G10" s="373">
        <v>135495</v>
      </c>
      <c r="K10" s="273"/>
      <c r="L10" s="273"/>
    </row>
    <row r="11" spans="1:12" ht="17.25" thickBot="1">
      <c r="A11" s="393" t="s">
        <v>2</v>
      </c>
      <c r="B11" s="373">
        <v>93219</v>
      </c>
      <c r="C11" s="373">
        <v>80961</v>
      </c>
      <c r="D11" s="373">
        <v>84054</v>
      </c>
      <c r="E11" s="388">
        <v>92772</v>
      </c>
      <c r="F11" s="373">
        <v>89443</v>
      </c>
      <c r="G11" s="373">
        <v>90258</v>
      </c>
      <c r="K11" s="273"/>
      <c r="L11" s="273"/>
    </row>
    <row r="12" spans="1:12" ht="17.25" thickBot="1">
      <c r="A12" s="393" t="s">
        <v>3</v>
      </c>
      <c r="B12" s="373">
        <v>35889</v>
      </c>
      <c r="C12" s="373">
        <v>59058</v>
      </c>
      <c r="D12" s="373">
        <v>52403</v>
      </c>
      <c r="E12" s="388">
        <v>50200</v>
      </c>
      <c r="F12" s="373">
        <v>49791</v>
      </c>
      <c r="G12" s="373">
        <v>45237</v>
      </c>
      <c r="K12" s="273"/>
      <c r="L12" s="273"/>
    </row>
    <row r="13" spans="1:12" ht="17.25" thickBot="1">
      <c r="A13" s="392" t="s">
        <v>5333</v>
      </c>
      <c r="B13" s="373">
        <v>10400</v>
      </c>
      <c r="C13" s="373">
        <v>13590</v>
      </c>
      <c r="D13" s="373">
        <v>14135</v>
      </c>
      <c r="E13" s="388">
        <v>14997</v>
      </c>
      <c r="F13" s="373">
        <v>14997</v>
      </c>
      <c r="G13" s="373">
        <v>14997</v>
      </c>
      <c r="K13" s="273"/>
      <c r="L13" s="273"/>
    </row>
    <row r="14" spans="1:12" ht="17.25" thickBot="1">
      <c r="A14" s="393" t="s">
        <v>95</v>
      </c>
      <c r="B14" s="373">
        <v>80330</v>
      </c>
      <c r="C14" s="373">
        <v>70961</v>
      </c>
      <c r="D14" s="373">
        <v>73245</v>
      </c>
      <c r="E14" s="388">
        <v>77790</v>
      </c>
      <c r="F14" s="373">
        <v>72324</v>
      </c>
      <c r="G14" s="373">
        <v>74053</v>
      </c>
      <c r="K14" s="273"/>
      <c r="L14" s="273"/>
    </row>
    <row r="15" spans="1:12" ht="17.25" thickBot="1">
      <c r="A15" s="392" t="s">
        <v>5334</v>
      </c>
      <c r="B15" s="373">
        <v>66251</v>
      </c>
      <c r="C15" s="373">
        <v>55015</v>
      </c>
      <c r="D15" s="373">
        <v>61232</v>
      </c>
      <c r="E15" s="388">
        <v>70163</v>
      </c>
      <c r="F15" s="373">
        <v>63247</v>
      </c>
      <c r="G15" s="373">
        <v>64757</v>
      </c>
      <c r="K15" s="273"/>
      <c r="L15" s="273"/>
    </row>
    <row r="16" spans="1:12" ht="17.25" customHeight="1" thickBot="1">
      <c r="A16" s="374" t="s">
        <v>5290</v>
      </c>
      <c r="B16" s="373">
        <v>4364</v>
      </c>
      <c r="C16" s="373">
        <v>10756</v>
      </c>
      <c r="D16" s="373">
        <v>7085</v>
      </c>
      <c r="E16" s="388">
        <v>5556</v>
      </c>
      <c r="F16" s="373">
        <v>6265</v>
      </c>
      <c r="G16" s="373">
        <v>2527</v>
      </c>
      <c r="K16" s="273"/>
      <c r="L16" s="273"/>
    </row>
    <row r="17" spans="1:12" ht="17.25" customHeight="1" thickBot="1">
      <c r="A17" s="374" t="s">
        <v>5291</v>
      </c>
      <c r="B17" s="373">
        <v>0</v>
      </c>
      <c r="C17" s="373">
        <v>0</v>
      </c>
      <c r="D17" s="373">
        <v>0</v>
      </c>
      <c r="E17" s="388">
        <v>0</v>
      </c>
      <c r="F17" s="373">
        <v>0</v>
      </c>
      <c r="G17" s="373">
        <v>0</v>
      </c>
      <c r="K17" s="273"/>
      <c r="L17" s="273"/>
    </row>
    <row r="18" spans="1:12" ht="17.25" thickBot="1">
      <c r="A18" s="374" t="s">
        <v>5292</v>
      </c>
      <c r="B18" s="373">
        <v>9716</v>
      </c>
      <c r="C18" s="373">
        <v>5191</v>
      </c>
      <c r="D18" s="373">
        <v>4928</v>
      </c>
      <c r="E18" s="388">
        <v>2071</v>
      </c>
      <c r="F18" s="373">
        <v>2812</v>
      </c>
      <c r="G18" s="373">
        <v>6769</v>
      </c>
      <c r="K18" s="273"/>
      <c r="L18" s="273"/>
    </row>
    <row r="19" spans="1:12" ht="17.25" thickBot="1">
      <c r="A19" s="392" t="s">
        <v>96</v>
      </c>
      <c r="B19" s="373">
        <v>9264</v>
      </c>
      <c r="C19" s="373">
        <v>4807</v>
      </c>
      <c r="D19" s="373">
        <v>6317</v>
      </c>
      <c r="E19" s="388">
        <v>9644</v>
      </c>
      <c r="F19" s="373">
        <v>8907</v>
      </c>
      <c r="G19" s="373">
        <v>5302</v>
      </c>
      <c r="K19" s="273"/>
      <c r="L19" s="273"/>
    </row>
    <row r="20" spans="1:12" ht="17.25" thickBot="1">
      <c r="A20" s="393" t="s">
        <v>97</v>
      </c>
      <c r="B20" s="373">
        <v>71067</v>
      </c>
      <c r="C20" s="373">
        <v>66154</v>
      </c>
      <c r="D20" s="373">
        <v>66928</v>
      </c>
      <c r="E20" s="388">
        <v>68146</v>
      </c>
      <c r="F20" s="373">
        <v>63417</v>
      </c>
      <c r="G20" s="373">
        <v>68751</v>
      </c>
      <c r="K20" s="273"/>
      <c r="L20" s="273"/>
    </row>
    <row r="21" spans="1:12" ht="17.25" thickBot="1">
      <c r="A21" s="392" t="s">
        <v>98</v>
      </c>
      <c r="B21" s="373">
        <v>0</v>
      </c>
      <c r="C21" s="373">
        <v>0</v>
      </c>
      <c r="D21" s="373">
        <v>0</v>
      </c>
      <c r="E21" s="388">
        <v>0</v>
      </c>
      <c r="F21" s="373">
        <v>0</v>
      </c>
      <c r="G21" s="373">
        <v>0</v>
      </c>
      <c r="K21" s="273"/>
      <c r="L21" s="273"/>
    </row>
    <row r="22" spans="1:12" ht="17.25" thickBot="1">
      <c r="A22" s="393" t="s">
        <v>99</v>
      </c>
      <c r="B22" s="373">
        <v>80330</v>
      </c>
      <c r="C22" s="373">
        <v>70961</v>
      </c>
      <c r="D22" s="373">
        <v>73245</v>
      </c>
      <c r="E22" s="388">
        <v>77790</v>
      </c>
      <c r="F22" s="373">
        <v>72324</v>
      </c>
      <c r="G22" s="373">
        <v>74053</v>
      </c>
      <c r="K22" s="273"/>
      <c r="L22" s="273"/>
    </row>
    <row r="23" spans="1:12" ht="17.25" thickBot="1">
      <c r="A23" s="393" t="s">
        <v>100</v>
      </c>
      <c r="B23" s="373">
        <v>28745</v>
      </c>
      <c r="C23" s="373">
        <v>24850</v>
      </c>
      <c r="D23" s="373">
        <v>25898</v>
      </c>
      <c r="E23" s="388">
        <v>32535</v>
      </c>
      <c r="F23" s="373">
        <v>28606</v>
      </c>
      <c r="G23" s="373">
        <v>32725</v>
      </c>
      <c r="K23" s="273"/>
      <c r="L23" s="273"/>
    </row>
    <row r="24" spans="1:12" ht="17.25" thickBot="1">
      <c r="A24" s="392" t="s">
        <v>5335</v>
      </c>
      <c r="B24" s="373">
        <v>20915</v>
      </c>
      <c r="C24" s="373">
        <v>14619</v>
      </c>
      <c r="D24" s="373">
        <v>11700</v>
      </c>
      <c r="E24" s="388">
        <v>12918</v>
      </c>
      <c r="F24" s="373">
        <v>12752</v>
      </c>
      <c r="G24" s="373">
        <v>13859</v>
      </c>
      <c r="K24" s="273"/>
      <c r="L24" s="273"/>
    </row>
    <row r="25" spans="1:12" ht="17.25" thickBot="1">
      <c r="A25" s="374" t="s">
        <v>5293</v>
      </c>
      <c r="B25" s="373">
        <v>13441</v>
      </c>
      <c r="C25" s="373">
        <v>13467</v>
      </c>
      <c r="D25" s="373">
        <v>16577</v>
      </c>
      <c r="E25" s="388">
        <v>25338</v>
      </c>
      <c r="F25" s="373">
        <v>23883</v>
      </c>
      <c r="G25" s="373">
        <v>23626</v>
      </c>
      <c r="K25" s="273"/>
      <c r="L25" s="273"/>
    </row>
    <row r="26" spans="1:12" ht="17.25" thickBot="1">
      <c r="A26" s="374" t="s">
        <v>5294</v>
      </c>
      <c r="B26" s="373">
        <v>5611</v>
      </c>
      <c r="C26" s="373">
        <v>3236</v>
      </c>
      <c r="D26" s="373">
        <v>2378</v>
      </c>
      <c r="E26" s="388">
        <v>5721</v>
      </c>
      <c r="F26" s="373">
        <v>8029</v>
      </c>
      <c r="G26" s="373">
        <v>4760</v>
      </c>
      <c r="K26" s="273"/>
      <c r="L26" s="273"/>
    </row>
    <row r="27" spans="1:12" ht="17.25" customHeight="1" thickBot="1">
      <c r="A27" s="393" t="s">
        <v>5307</v>
      </c>
      <c r="B27" s="373">
        <v>-7086</v>
      </c>
      <c r="C27" s="373">
        <v>-7049</v>
      </c>
      <c r="D27" s="373">
        <v>-5293</v>
      </c>
      <c r="E27" s="388">
        <v>-6057</v>
      </c>
      <c r="F27" s="373">
        <v>-2476</v>
      </c>
      <c r="G27" s="373">
        <v>-3005</v>
      </c>
      <c r="K27" s="273"/>
      <c r="L27" s="273"/>
    </row>
    <row r="28" spans="1:12" ht="17.25" customHeight="1" thickBot="1">
      <c r="A28" s="392" t="s">
        <v>5295</v>
      </c>
      <c r="B28" s="373">
        <v>-6324</v>
      </c>
      <c r="C28" s="373">
        <v>-8877</v>
      </c>
      <c r="D28" s="373">
        <v>-3170</v>
      </c>
      <c r="E28" s="388">
        <v>1496</v>
      </c>
      <c r="F28" s="373">
        <v>1354</v>
      </c>
      <c r="G28" s="373">
        <v>1410</v>
      </c>
      <c r="K28" s="273"/>
      <c r="L28" s="273"/>
    </row>
    <row r="29" spans="1:12" ht="17.25" customHeight="1" thickBot="1">
      <c r="A29" s="374" t="s">
        <v>5296</v>
      </c>
      <c r="B29" s="373">
        <v>0</v>
      </c>
      <c r="C29" s="373">
        <v>611</v>
      </c>
      <c r="D29" s="373">
        <v>-576</v>
      </c>
      <c r="E29" s="388">
        <v>192</v>
      </c>
      <c r="F29" s="373">
        <v>-248</v>
      </c>
      <c r="G29" s="373">
        <v>3295</v>
      </c>
      <c r="K29" s="273"/>
      <c r="L29" s="273"/>
    </row>
    <row r="30" spans="1:12" ht="17.25" customHeight="1" thickBot="1">
      <c r="A30" s="374" t="s">
        <v>5297</v>
      </c>
      <c r="B30" s="373">
        <v>-762</v>
      </c>
      <c r="C30" s="373">
        <v>2440</v>
      </c>
      <c r="D30" s="373">
        <v>-2699</v>
      </c>
      <c r="E30" s="388">
        <v>-7361</v>
      </c>
      <c r="F30" s="373">
        <v>-4078</v>
      </c>
      <c r="G30" s="373">
        <v>-1119</v>
      </c>
      <c r="K30" s="273"/>
      <c r="L30" s="273"/>
    </row>
    <row r="31" spans="1:12" ht="17.25" customHeight="1" thickBot="1">
      <c r="A31" s="393" t="s">
        <v>101</v>
      </c>
      <c r="B31" s="373">
        <v>-6629</v>
      </c>
      <c r="C31" s="373">
        <v>-4293</v>
      </c>
      <c r="D31" s="373">
        <v>323</v>
      </c>
      <c r="E31" s="388">
        <v>5438</v>
      </c>
      <c r="F31" s="373">
        <v>2167</v>
      </c>
      <c r="G31" s="373">
        <v>-4171</v>
      </c>
      <c r="K31" s="273"/>
      <c r="L31" s="273"/>
    </row>
    <row r="32" spans="1:12" ht="17.25" customHeight="1" thickBot="1">
      <c r="A32" s="392" t="s">
        <v>5336</v>
      </c>
      <c r="B32" s="373">
        <v>-6519</v>
      </c>
      <c r="C32" s="373">
        <v>-2882</v>
      </c>
      <c r="D32" s="373">
        <v>-3862</v>
      </c>
      <c r="E32" s="388">
        <v>421</v>
      </c>
      <c r="F32" s="373">
        <v>1039</v>
      </c>
      <c r="G32" s="373">
        <v>-2718</v>
      </c>
      <c r="K32" s="273"/>
      <c r="L32" s="273"/>
    </row>
    <row r="33" spans="1:12" ht="17.25" customHeight="1" thickBot="1">
      <c r="A33" s="374" t="s">
        <v>5298</v>
      </c>
      <c r="B33" s="373">
        <v>-567</v>
      </c>
      <c r="C33" s="373">
        <v>-26</v>
      </c>
      <c r="D33" s="373">
        <v>3110</v>
      </c>
      <c r="E33" s="388">
        <v>8761</v>
      </c>
      <c r="F33" s="373">
        <v>7306</v>
      </c>
      <c r="G33" s="373">
        <v>-1828</v>
      </c>
      <c r="K33" s="273"/>
      <c r="L33" s="273"/>
    </row>
    <row r="34" spans="1:12" ht="17.25" customHeight="1" thickBot="1">
      <c r="A34" s="374" t="s">
        <v>5299</v>
      </c>
      <c r="B34" s="373">
        <v>2142</v>
      </c>
      <c r="C34" s="373">
        <v>65</v>
      </c>
      <c r="D34" s="373">
        <v>-1210</v>
      </c>
      <c r="E34" s="388">
        <v>3803</v>
      </c>
      <c r="F34" s="373">
        <v>6469</v>
      </c>
      <c r="G34" s="373">
        <v>810</v>
      </c>
      <c r="K34" s="273"/>
      <c r="L34" s="273"/>
    </row>
    <row r="35" spans="1:12" ht="17.25" customHeight="1" thickBot="1">
      <c r="A35" s="374" t="s">
        <v>5300</v>
      </c>
      <c r="B35" s="373">
        <v>2598</v>
      </c>
      <c r="C35" s="373">
        <v>-1319</v>
      </c>
      <c r="D35" s="373">
        <v>-134</v>
      </c>
      <c r="E35" s="388">
        <v>58</v>
      </c>
      <c r="F35" s="373">
        <v>291</v>
      </c>
      <c r="G35" s="373">
        <v>1184</v>
      </c>
      <c r="K35" s="273"/>
      <c r="L35" s="273"/>
    </row>
    <row r="36" spans="1:12" ht="17.25" customHeight="1" thickBot="1">
      <c r="A36" s="393" t="s">
        <v>5308</v>
      </c>
      <c r="B36" s="373">
        <v>-458</v>
      </c>
      <c r="C36" s="373">
        <v>-2755</v>
      </c>
      <c r="D36" s="373">
        <v>-5616</v>
      </c>
      <c r="E36" s="388">
        <v>-11495</v>
      </c>
      <c r="F36" s="373">
        <v>-4643</v>
      </c>
      <c r="G36" s="373">
        <v>1166</v>
      </c>
      <c r="K36" s="273"/>
      <c r="L36" s="273"/>
    </row>
    <row r="37" spans="1:12" ht="17.25" customHeight="1" thickBot="1">
      <c r="A37" s="392" t="s">
        <v>5337</v>
      </c>
      <c r="B37" s="373">
        <v>5394</v>
      </c>
      <c r="C37" s="373">
        <v>678</v>
      </c>
      <c r="D37" s="373">
        <v>643</v>
      </c>
      <c r="E37" s="388">
        <v>431</v>
      </c>
      <c r="F37" s="373">
        <v>431</v>
      </c>
      <c r="G37" s="373">
        <v>615</v>
      </c>
      <c r="K37" s="273"/>
      <c r="L37" s="273"/>
    </row>
    <row r="38" spans="1:12" ht="17.25" thickBot="1">
      <c r="A38" s="374" t="s">
        <v>5301</v>
      </c>
      <c r="B38" s="373">
        <v>0</v>
      </c>
      <c r="C38" s="373">
        <v>0</v>
      </c>
      <c r="D38" s="373">
        <v>0</v>
      </c>
      <c r="E38" s="388">
        <v>0</v>
      </c>
      <c r="F38" s="373">
        <v>0</v>
      </c>
      <c r="G38" s="373">
        <v>0</v>
      </c>
      <c r="K38" s="273"/>
      <c r="L38" s="273"/>
    </row>
    <row r="39" spans="1:12" ht="17.25" customHeight="1" thickBot="1">
      <c r="A39" s="393" t="s">
        <v>5309</v>
      </c>
      <c r="B39" s="373">
        <v>-5852</v>
      </c>
      <c r="C39" s="373">
        <v>-3433</v>
      </c>
      <c r="D39" s="373">
        <v>-6259</v>
      </c>
      <c r="E39" s="388">
        <v>-11926</v>
      </c>
      <c r="F39" s="373">
        <v>-5074</v>
      </c>
      <c r="G39" s="373">
        <v>551</v>
      </c>
      <c r="K39" s="273"/>
      <c r="L39" s="273"/>
    </row>
    <row r="40" spans="1:12" ht="17.25" customHeight="1" thickBot="1">
      <c r="A40" s="392" t="s">
        <v>5338</v>
      </c>
      <c r="B40" s="373">
        <v>4344</v>
      </c>
      <c r="C40" s="373">
        <v>5542</v>
      </c>
      <c r="D40" s="373">
        <v>563</v>
      </c>
      <c r="E40" s="388">
        <v>49</v>
      </c>
      <c r="F40" s="373">
        <v>22</v>
      </c>
      <c r="G40" s="373">
        <v>0</v>
      </c>
      <c r="K40" s="273"/>
      <c r="L40" s="273"/>
    </row>
    <row r="41" spans="1:12" ht="17.25" customHeight="1" thickBot="1">
      <c r="A41" s="374" t="s">
        <v>5302</v>
      </c>
      <c r="B41" s="373">
        <v>-2922</v>
      </c>
      <c r="C41" s="373">
        <v>-2252</v>
      </c>
      <c r="D41" s="373">
        <v>3141</v>
      </c>
      <c r="E41" s="388">
        <v>4852</v>
      </c>
      <c r="F41" s="373">
        <v>5108</v>
      </c>
      <c r="G41" s="373">
        <v>809</v>
      </c>
      <c r="K41" s="273"/>
      <c r="L41" s="273"/>
    </row>
    <row r="42" spans="1:12" ht="17.25" customHeight="1" thickBot="1">
      <c r="A42" s="374" t="s">
        <v>5303</v>
      </c>
      <c r="B42" s="373">
        <v>1780</v>
      </c>
      <c r="C42" s="373">
        <v>630</v>
      </c>
      <c r="D42" s="373">
        <v>-1059</v>
      </c>
      <c r="E42" s="388">
        <v>-658</v>
      </c>
      <c r="F42" s="373">
        <v>1539</v>
      </c>
      <c r="G42" s="373">
        <v>-286</v>
      </c>
      <c r="K42" s="273"/>
      <c r="L42" s="273"/>
    </row>
    <row r="43" spans="1:12" ht="17.25" customHeight="1" thickBot="1">
      <c r="A43" s="393" t="s">
        <v>5310</v>
      </c>
      <c r="B43" s="373">
        <v>-2649</v>
      </c>
      <c r="C43" s="373">
        <v>487</v>
      </c>
      <c r="D43" s="373">
        <v>-3614</v>
      </c>
      <c r="E43" s="388">
        <v>-7683</v>
      </c>
      <c r="F43" s="373">
        <v>1596</v>
      </c>
      <c r="G43" s="373">
        <v>1073</v>
      </c>
      <c r="K43" s="273"/>
      <c r="L43" s="273"/>
    </row>
    <row r="44" spans="1:12" ht="17.25" customHeight="1" thickBot="1">
      <c r="A44" s="392" t="s">
        <v>5339</v>
      </c>
      <c r="B44" s="373">
        <v>0</v>
      </c>
      <c r="C44" s="373">
        <v>12561</v>
      </c>
      <c r="D44" s="373">
        <v>2369</v>
      </c>
      <c r="E44" s="388">
        <v>4274</v>
      </c>
      <c r="F44" s="373">
        <v>4274</v>
      </c>
      <c r="G44" s="373">
        <v>0</v>
      </c>
      <c r="K44" s="273"/>
      <c r="L44" s="273"/>
    </row>
    <row r="45" spans="1:12" ht="17.25" customHeight="1" thickBot="1">
      <c r="A45" s="374" t="s">
        <v>5304</v>
      </c>
      <c r="B45" s="373">
        <v>-1697</v>
      </c>
      <c r="C45" s="373">
        <v>-789</v>
      </c>
      <c r="D45" s="373">
        <v>-214</v>
      </c>
      <c r="E45" s="388">
        <v>0</v>
      </c>
      <c r="F45" s="373">
        <v>700</v>
      </c>
      <c r="G45" s="373">
        <v>4</v>
      </c>
      <c r="K45" s="273"/>
      <c r="L45" s="273"/>
    </row>
    <row r="46" spans="1:12" ht="17.25" customHeight="1" thickBot="1">
      <c r="A46" s="394" t="s">
        <v>5311</v>
      </c>
      <c r="B46" s="375">
        <v>-4347</v>
      </c>
      <c r="C46" s="375">
        <v>12259</v>
      </c>
      <c r="D46" s="375">
        <v>-1459</v>
      </c>
      <c r="E46" s="389">
        <v>-3409</v>
      </c>
      <c r="F46" s="375">
        <v>6569</v>
      </c>
      <c r="G46" s="375">
        <v>1077</v>
      </c>
      <c r="K46" s="273"/>
      <c r="L46" s="273"/>
    </row>
    <row r="47" spans="1:12" ht="17.25" customHeight="1" thickBot="1">
      <c r="A47" s="419" t="s">
        <v>102</v>
      </c>
      <c r="B47" s="371">
        <v>43800</v>
      </c>
      <c r="C47" s="371">
        <v>44166</v>
      </c>
      <c r="D47" s="371">
        <v>44531</v>
      </c>
      <c r="E47" s="371">
        <v>44896</v>
      </c>
      <c r="F47" s="371">
        <v>44805</v>
      </c>
      <c r="G47" s="371">
        <v>45170</v>
      </c>
      <c r="K47" s="273"/>
      <c r="L47" s="273"/>
    </row>
    <row r="48" spans="1:12" ht="18" thickTop="1" thickBot="1">
      <c r="A48" s="391" t="s">
        <v>5340</v>
      </c>
      <c r="B48" s="380">
        <v>-8.4</v>
      </c>
      <c r="C48" s="380">
        <v>-13.3</v>
      </c>
      <c r="D48" s="380">
        <v>-5.9</v>
      </c>
      <c r="E48" s="387">
        <v>0.3</v>
      </c>
      <c r="F48" s="380">
        <v>0.7</v>
      </c>
      <c r="G48" s="380">
        <v>0.7</v>
      </c>
      <c r="K48" s="273"/>
      <c r="L48" s="273"/>
    </row>
    <row r="49" spans="1:12" ht="17.25" thickBot="1">
      <c r="A49" s="374" t="s">
        <v>5305</v>
      </c>
      <c r="B49" s="373">
        <v>-7.5</v>
      </c>
      <c r="C49" s="373">
        <v>-15</v>
      </c>
      <c r="D49" s="373">
        <v>-7.5</v>
      </c>
      <c r="E49" s="388">
        <v>-0.2</v>
      </c>
      <c r="F49" s="373">
        <v>-7.6</v>
      </c>
      <c r="G49" s="373">
        <v>-2.1</v>
      </c>
      <c r="K49" s="273"/>
      <c r="L49" s="273"/>
    </row>
    <row r="50" spans="1:12" ht="17.25" thickBot="1">
      <c r="A50" s="372" t="s">
        <v>103</v>
      </c>
      <c r="B50" s="373">
        <v>-6.9</v>
      </c>
      <c r="C50" s="373">
        <v>-11.5</v>
      </c>
      <c r="D50" s="373">
        <v>-4</v>
      </c>
      <c r="E50" s="388">
        <v>1.5</v>
      </c>
      <c r="F50" s="373">
        <v>1.9</v>
      </c>
      <c r="G50" s="373">
        <v>1.9</v>
      </c>
      <c r="K50" s="273"/>
      <c r="L50" s="273"/>
    </row>
    <row r="51" spans="1:12" ht="17.25" thickBot="1">
      <c r="A51" s="392" t="s">
        <v>5312</v>
      </c>
      <c r="B51" s="373">
        <v>-8.8000000000000007</v>
      </c>
      <c r="C51" s="373">
        <v>-25.9</v>
      </c>
      <c r="D51" s="373">
        <v>-8.8000000000000007</v>
      </c>
      <c r="E51" s="388">
        <v>-6.4</v>
      </c>
      <c r="F51" s="373">
        <v>-11.2</v>
      </c>
      <c r="G51" s="373">
        <v>-6.2</v>
      </c>
      <c r="K51" s="273"/>
      <c r="L51" s="273"/>
    </row>
    <row r="52" spans="1:12" ht="17.25" thickBot="1">
      <c r="A52" s="392" t="s">
        <v>5341</v>
      </c>
      <c r="B52" s="373">
        <v>-1.5</v>
      </c>
      <c r="C52" s="373">
        <v>-2.5</v>
      </c>
      <c r="D52" s="373">
        <v>-2.1</v>
      </c>
      <c r="E52" s="388">
        <v>0.1</v>
      </c>
      <c r="F52" s="373">
        <v>0.2</v>
      </c>
      <c r="G52" s="373">
        <v>0.1</v>
      </c>
      <c r="K52" s="273"/>
      <c r="L52" s="273"/>
    </row>
    <row r="53" spans="1:12" ht="17.25" thickBot="1">
      <c r="A53" s="372" t="s">
        <v>5306</v>
      </c>
      <c r="B53" s="373">
        <v>-1.2</v>
      </c>
      <c r="C53" s="373">
        <v>-2.1</v>
      </c>
      <c r="D53" s="373">
        <v>-1.4</v>
      </c>
      <c r="E53" s="388">
        <v>0.5</v>
      </c>
      <c r="F53" s="373">
        <v>0.7</v>
      </c>
      <c r="G53" s="373">
        <v>0.4</v>
      </c>
      <c r="K53" s="273"/>
      <c r="L53" s="273"/>
    </row>
    <row r="54" spans="1:12" ht="17.25" thickBot="1">
      <c r="A54" s="392" t="s">
        <v>5313</v>
      </c>
      <c r="B54" s="373">
        <v>259.7</v>
      </c>
      <c r="C54" s="373">
        <v>137.1</v>
      </c>
      <c r="D54" s="373">
        <v>160.4</v>
      </c>
      <c r="E54" s="388">
        <v>184.8</v>
      </c>
      <c r="F54" s="373">
        <v>179.6</v>
      </c>
      <c r="G54" s="373">
        <v>199.5</v>
      </c>
      <c r="K54" s="273"/>
      <c r="L54" s="273"/>
    </row>
    <row r="55" spans="1:12" ht="17.25" thickBot="1">
      <c r="A55" s="392" t="s">
        <v>5314</v>
      </c>
      <c r="B55" s="373">
        <v>54.7</v>
      </c>
      <c r="C55" s="373">
        <v>47</v>
      </c>
      <c r="D55" s="373">
        <v>50.1</v>
      </c>
      <c r="E55" s="388">
        <v>53</v>
      </c>
      <c r="F55" s="373">
        <v>49.9</v>
      </c>
      <c r="G55" s="373">
        <v>49.7</v>
      </c>
      <c r="K55" s="273"/>
      <c r="L55" s="273"/>
    </row>
    <row r="56" spans="1:12" ht="17.25" thickBot="1">
      <c r="A56" s="392" t="s">
        <v>5315</v>
      </c>
      <c r="B56" s="373">
        <v>62.2</v>
      </c>
      <c r="C56" s="373">
        <v>50.7</v>
      </c>
      <c r="D56" s="373">
        <v>53.7</v>
      </c>
      <c r="E56" s="388">
        <v>54.4</v>
      </c>
      <c r="F56" s="373">
        <v>51.9</v>
      </c>
      <c r="G56" s="373">
        <v>54.7</v>
      </c>
      <c r="K56" s="273"/>
      <c r="L56" s="273"/>
    </row>
    <row r="57" spans="1:12" ht="17.25" customHeight="1" thickBot="1">
      <c r="A57" s="392" t="s">
        <v>5342</v>
      </c>
      <c r="B57" s="373">
        <v>-7.7</v>
      </c>
      <c r="C57" s="373">
        <v>-9.1</v>
      </c>
      <c r="D57" s="373">
        <v>-6.7</v>
      </c>
      <c r="E57" s="388">
        <v>-6.1</v>
      </c>
      <c r="F57" s="373">
        <v>-3.5</v>
      </c>
      <c r="G57" s="373">
        <v>-4.0999999999999996</v>
      </c>
      <c r="K57" s="273"/>
      <c r="L57" s="273"/>
    </row>
    <row r="58" spans="1:12" ht="17.25" customHeight="1" thickBot="1">
      <c r="A58" s="393" t="s">
        <v>5316</v>
      </c>
      <c r="B58" s="373">
        <v>-11.3</v>
      </c>
      <c r="C58" s="373">
        <v>-10.1</v>
      </c>
      <c r="D58" s="373">
        <v>-13.8</v>
      </c>
      <c r="E58" s="388">
        <v>-12.8</v>
      </c>
      <c r="F58" s="373">
        <v>-21.9</v>
      </c>
      <c r="G58" s="373">
        <v>-18.5</v>
      </c>
      <c r="K58" s="273"/>
      <c r="L58" s="273"/>
    </row>
    <row r="59" spans="1:12" ht="17.25" customHeight="1" thickBot="1">
      <c r="A59" s="393" t="s">
        <v>5317</v>
      </c>
      <c r="B59" s="373">
        <v>-10</v>
      </c>
      <c r="C59" s="373">
        <v>-9.4</v>
      </c>
      <c r="D59" s="373">
        <v>-12.6</v>
      </c>
      <c r="E59" s="388">
        <v>-11.3</v>
      </c>
      <c r="F59" s="373">
        <v>-19.2</v>
      </c>
      <c r="G59" s="373">
        <v>-17.2</v>
      </c>
      <c r="K59" s="273"/>
      <c r="L59" s="273"/>
    </row>
    <row r="60" spans="1:12" ht="17.25" customHeight="1" thickBot="1">
      <c r="A60" s="392" t="s">
        <v>5318</v>
      </c>
      <c r="B60" s="373">
        <v>-12.7</v>
      </c>
      <c r="C60" s="373">
        <v>-8</v>
      </c>
      <c r="D60" s="373">
        <v>-23.1</v>
      </c>
      <c r="E60" s="388">
        <v>52</v>
      </c>
      <c r="F60" s="373">
        <v>40.1</v>
      </c>
      <c r="G60" s="373">
        <v>39.4</v>
      </c>
      <c r="K60" s="273"/>
      <c r="L60" s="273"/>
    </row>
    <row r="61" spans="1:12" ht="17.25" customHeight="1" thickBot="1">
      <c r="A61" s="393" t="s">
        <v>5319</v>
      </c>
      <c r="B61" s="373">
        <v>-11.2</v>
      </c>
      <c r="C61" s="373">
        <v>-7.5</v>
      </c>
      <c r="D61" s="373">
        <v>-21.1</v>
      </c>
      <c r="E61" s="388">
        <v>45.6</v>
      </c>
      <c r="F61" s="373">
        <v>35.1</v>
      </c>
      <c r="G61" s="373">
        <v>36.6</v>
      </c>
      <c r="K61" s="273"/>
      <c r="L61" s="273"/>
    </row>
    <row r="62" spans="1:12" ht="17.25" customHeight="1" thickBot="1">
      <c r="A62" s="395" t="s">
        <v>5320</v>
      </c>
      <c r="B62" s="375">
        <v>-12.7</v>
      </c>
      <c r="C62" s="375">
        <v>-8</v>
      </c>
      <c r="D62" s="375">
        <v>-23.1</v>
      </c>
      <c r="E62" s="389">
        <v>52</v>
      </c>
      <c r="F62" s="375">
        <v>40.1</v>
      </c>
      <c r="G62" s="375">
        <v>39.4</v>
      </c>
      <c r="K62" s="273"/>
      <c r="L62" s="273"/>
    </row>
    <row r="63" spans="1:12" ht="17.25" customHeight="1">
      <c r="A63" s="384" t="s">
        <v>5354</v>
      </c>
      <c r="B63" s="100"/>
      <c r="C63" s="100"/>
      <c r="D63" s="100"/>
      <c r="E63" s="100"/>
      <c r="F63" s="100"/>
      <c r="G63" s="100"/>
      <c r="K63" s="273"/>
      <c r="L63" s="273"/>
    </row>
    <row r="64" spans="1:12" ht="17.25" customHeight="1">
      <c r="A64" s="273"/>
      <c r="B64" s="417"/>
      <c r="C64" s="417"/>
      <c r="D64" s="417"/>
      <c r="E64" s="417"/>
      <c r="K64" s="273"/>
      <c r="L64" s="273"/>
    </row>
    <row r="65" spans="1:12" ht="17.25" customHeight="1">
      <c r="A65" s="273" t="s">
        <v>5331</v>
      </c>
      <c r="B65" s="417"/>
      <c r="C65" s="417"/>
      <c r="D65" s="417"/>
      <c r="E65" s="417"/>
      <c r="K65" s="273"/>
      <c r="L65" s="273"/>
    </row>
    <row r="66" spans="1:12" ht="17.25" customHeight="1">
      <c r="B66" s="417"/>
      <c r="C66" s="417"/>
      <c r="D66" s="417"/>
      <c r="E66" s="417"/>
      <c r="K66" s="273"/>
      <c r="L66" s="273"/>
    </row>
    <row r="67" spans="1:12" ht="17.25" customHeight="1">
      <c r="B67" s="417"/>
      <c r="C67" s="417"/>
      <c r="K67" s="273"/>
      <c r="L67" s="273"/>
    </row>
    <row r="68" spans="1:12" ht="17.25" customHeight="1">
      <c r="B68" s="417"/>
      <c r="C68" s="417"/>
      <c r="D68" s="417"/>
      <c r="E68" s="417"/>
      <c r="K68" s="273"/>
      <c r="L68" s="273"/>
    </row>
    <row r="69" spans="1:12" ht="17.25" customHeight="1">
      <c r="B69" s="417"/>
      <c r="C69" s="417"/>
      <c r="D69" s="417"/>
      <c r="E69" s="417"/>
      <c r="K69" s="273"/>
      <c r="L69" s="273"/>
    </row>
    <row r="70" spans="1:12" ht="17.25" customHeight="1">
      <c r="B70" s="417"/>
      <c r="C70" s="417"/>
      <c r="D70" s="417"/>
      <c r="E70" s="417"/>
      <c r="K70" s="273"/>
      <c r="L70" s="273"/>
    </row>
    <row r="71" spans="1:12" ht="17.25" customHeight="1">
      <c r="B71" s="417"/>
      <c r="C71" s="417"/>
      <c r="D71" s="417"/>
      <c r="E71" s="417"/>
      <c r="K71" s="273"/>
      <c r="L71" s="273"/>
    </row>
    <row r="72" spans="1:12">
      <c r="B72" s="417"/>
      <c r="C72" s="417"/>
      <c r="D72" s="417"/>
      <c r="E72" s="417"/>
      <c r="K72" s="273"/>
      <c r="L72" s="273"/>
    </row>
    <row r="73" spans="1:12">
      <c r="B73" s="417"/>
      <c r="C73" s="417"/>
      <c r="D73" s="417"/>
      <c r="E73" s="417"/>
      <c r="K73" s="273"/>
      <c r="L73" s="273"/>
    </row>
    <row r="74" spans="1:12">
      <c r="B74" s="417"/>
      <c r="C74" s="417"/>
      <c r="D74" s="417"/>
      <c r="E74" s="417"/>
      <c r="K74" s="273"/>
      <c r="L74" s="273"/>
    </row>
    <row r="75" spans="1:12">
      <c r="B75" s="417"/>
      <c r="C75" s="417"/>
      <c r="D75" s="417"/>
      <c r="E75" s="417"/>
      <c r="K75" s="273"/>
      <c r="L75" s="273"/>
    </row>
    <row r="76" spans="1:12">
      <c r="B76" s="417"/>
      <c r="C76" s="417"/>
      <c r="D76" s="417"/>
      <c r="E76" s="417"/>
      <c r="K76" s="273"/>
      <c r="L76" s="273"/>
    </row>
    <row r="77" spans="1:12">
      <c r="B77" s="417"/>
      <c r="C77" s="417"/>
      <c r="D77" s="417"/>
      <c r="E77" s="417"/>
      <c r="K77" s="273"/>
      <c r="L77" s="273"/>
    </row>
    <row r="78" spans="1:12">
      <c r="B78" s="417"/>
      <c r="C78" s="417"/>
      <c r="D78" s="417"/>
      <c r="E78" s="417"/>
    </row>
    <row r="79" spans="1:12">
      <c r="B79" s="417"/>
      <c r="C79" s="417"/>
      <c r="D79" s="417"/>
      <c r="E79" s="417"/>
    </row>
    <row r="80" spans="1:12">
      <c r="B80" s="417"/>
      <c r="C80" s="417"/>
      <c r="D80" s="417"/>
      <c r="E80" s="417"/>
    </row>
    <row r="81" spans="2:5">
      <c r="B81" s="417"/>
      <c r="C81" s="417"/>
      <c r="E81" s="417"/>
    </row>
    <row r="82" spans="2:5">
      <c r="B82" s="417"/>
      <c r="C82" s="417"/>
      <c r="D82" s="417"/>
      <c r="E82" s="417"/>
    </row>
    <row r="83" spans="2:5">
      <c r="B83" s="417"/>
      <c r="C83" s="417"/>
      <c r="D83" s="417"/>
      <c r="E83" s="417"/>
    </row>
    <row r="84" spans="2:5">
      <c r="C84" s="417"/>
      <c r="D84" s="417"/>
      <c r="E84" s="417"/>
    </row>
    <row r="85" spans="2:5">
      <c r="B85" s="417"/>
      <c r="C85" s="417"/>
      <c r="D85" s="417"/>
      <c r="E85" s="417"/>
    </row>
    <row r="86" spans="2:5">
      <c r="C86" s="417"/>
      <c r="D86" s="417"/>
      <c r="E86" s="417"/>
    </row>
    <row r="87" spans="2:5">
      <c r="B87" s="417"/>
      <c r="C87" s="417"/>
      <c r="D87" s="417"/>
      <c r="E87" s="417"/>
    </row>
    <row r="88" spans="2:5">
      <c r="E88" s="417"/>
    </row>
    <row r="89" spans="2:5">
      <c r="B89" s="417"/>
      <c r="C89" s="417"/>
      <c r="D89" s="417"/>
      <c r="E89" s="417"/>
    </row>
    <row r="90" spans="2:5">
      <c r="B90" s="417"/>
      <c r="C90" s="417"/>
      <c r="D90" s="417"/>
      <c r="E90" s="417"/>
    </row>
    <row r="91" spans="2:5">
      <c r="C91" s="417"/>
      <c r="D91" s="417"/>
      <c r="E91" s="417"/>
    </row>
    <row r="92" spans="2:5">
      <c r="B92" s="417"/>
      <c r="C92" s="417"/>
      <c r="D92" s="417"/>
      <c r="E92" s="417"/>
    </row>
  </sheetData>
  <phoneticPr fontId="3" type="noConversion"/>
  <pageMargins left="0.7" right="0.7" top="0.75" bottom="0.75" header="0.3" footer="0.3"/>
  <pageSetup paperSize="9"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pageSetUpPr fitToPage="1"/>
  </sheetPr>
  <dimension ref="A1:O31"/>
  <sheetViews>
    <sheetView showGridLines="0" zoomScaleNormal="100" workbookViewId="0">
      <selection activeCell="K34" sqref="K34"/>
    </sheetView>
  </sheetViews>
  <sheetFormatPr defaultColWidth="9" defaultRowHeight="16.5"/>
  <cols>
    <col min="1" max="2" width="4" style="110" customWidth="1"/>
    <col min="3" max="3" width="16.75" style="110" customWidth="1"/>
    <col min="4" max="4" width="10.125" style="110" customWidth="1"/>
    <col min="5" max="5" width="10.125" style="401" customWidth="1"/>
    <col min="6" max="6" width="10.125" style="110" customWidth="1"/>
    <col min="7" max="9" width="10.625" style="110" customWidth="1"/>
    <col min="10" max="10" width="1.5" style="110" customWidth="1"/>
    <col min="11" max="11" width="59.25" style="110" customWidth="1"/>
    <col min="12" max="15" width="9.5" style="110" hidden="1" customWidth="1"/>
    <col min="16" max="16384" width="9" style="110"/>
  </cols>
  <sheetData>
    <row r="1" spans="1:15" s="115" customFormat="1" ht="20.25">
      <c r="A1" s="113" t="s">
        <v>5134</v>
      </c>
      <c r="B1" s="114"/>
      <c r="E1" s="396"/>
      <c r="F1" s="116"/>
      <c r="M1" s="136"/>
      <c r="N1" s="136"/>
      <c r="O1" s="136"/>
    </row>
    <row r="2" spans="1:15" s="115" customFormat="1" ht="15.75" customHeight="1">
      <c r="A2" s="113"/>
      <c r="B2" s="114"/>
      <c r="E2" s="396"/>
      <c r="F2" s="116"/>
      <c r="L2" s="114" t="s">
        <v>5143</v>
      </c>
      <c r="M2" s="136"/>
      <c r="N2" s="136"/>
      <c r="O2" s="136"/>
    </row>
    <row r="3" spans="1:15">
      <c r="A3" s="109"/>
      <c r="B3" s="155" t="s">
        <v>5177</v>
      </c>
      <c r="C3" s="146" t="s">
        <v>5176</v>
      </c>
      <c r="D3" s="397">
        <f>KR!B1</f>
        <v>43800</v>
      </c>
      <c r="E3" s="397">
        <f>KR!C1</f>
        <v>44166</v>
      </c>
      <c r="F3" s="156">
        <f>KR!D1</f>
        <v>44531</v>
      </c>
      <c r="G3" s="442">
        <f>KR!E1</f>
        <v>44896</v>
      </c>
      <c r="H3" s="437">
        <f>KR!F1</f>
        <v>44805</v>
      </c>
      <c r="I3" s="156">
        <f>KR!G1</f>
        <v>45170</v>
      </c>
      <c r="J3" s="111"/>
      <c r="K3" s="152" t="s">
        <v>5135</v>
      </c>
      <c r="L3" s="167">
        <v>42735</v>
      </c>
      <c r="M3" s="167">
        <v>43100</v>
      </c>
      <c r="N3" s="167">
        <v>43465</v>
      </c>
      <c r="O3" s="167">
        <v>43830</v>
      </c>
    </row>
    <row r="4" spans="1:15" ht="15.75" customHeight="1">
      <c r="A4" s="109"/>
      <c r="B4" s="157" t="s">
        <v>5103</v>
      </c>
      <c r="C4" s="158" t="s">
        <v>5151</v>
      </c>
      <c r="D4" s="159" t="s">
        <v>5141</v>
      </c>
      <c r="E4" s="159" t="s">
        <v>5141</v>
      </c>
      <c r="F4" s="159" t="s">
        <v>5141</v>
      </c>
      <c r="G4" s="443" t="s">
        <v>5141</v>
      </c>
      <c r="H4" s="438" t="s">
        <v>5141</v>
      </c>
      <c r="I4" s="159" t="s">
        <v>5141</v>
      </c>
      <c r="J4" s="112"/>
      <c r="K4" s="148"/>
      <c r="L4" s="168"/>
      <c r="M4" s="168"/>
      <c r="N4" s="168"/>
      <c r="O4" s="168"/>
    </row>
    <row r="5" spans="1:15" ht="15.75" customHeight="1">
      <c r="A5" s="109"/>
      <c r="B5" s="157" t="s">
        <v>5104</v>
      </c>
      <c r="C5" s="160" t="s">
        <v>5152</v>
      </c>
      <c r="D5" s="159" t="s">
        <v>5141</v>
      </c>
      <c r="E5" s="159" t="s">
        <v>5141</v>
      </c>
      <c r="F5" s="159" t="s">
        <v>5141</v>
      </c>
      <c r="G5" s="443" t="s">
        <v>5141</v>
      </c>
      <c r="H5" s="438" t="s">
        <v>5141</v>
      </c>
      <c r="I5" s="159" t="s">
        <v>5141</v>
      </c>
      <c r="J5" s="112"/>
      <c r="K5" s="148"/>
      <c r="L5" s="168"/>
      <c r="M5" s="168"/>
      <c r="N5" s="168"/>
      <c r="O5" s="168"/>
    </row>
    <row r="6" spans="1:15" ht="15.75" customHeight="1">
      <c r="A6" s="109"/>
      <c r="B6" s="157" t="s">
        <v>5105</v>
      </c>
      <c r="C6" s="161" t="s">
        <v>5082</v>
      </c>
      <c r="D6" s="286">
        <f>KR!B15+KR!B16</f>
        <v>70615</v>
      </c>
      <c r="E6" s="286">
        <f>KR!C15+KR!C16</f>
        <v>65771</v>
      </c>
      <c r="F6" s="282">
        <f>KR!D15+KR!D16</f>
        <v>68317</v>
      </c>
      <c r="G6" s="444">
        <f>KR!E15+KR!E16</f>
        <v>75719</v>
      </c>
      <c r="H6" s="439">
        <f>KR!F15+KR!F16</f>
        <v>69512</v>
      </c>
      <c r="I6" s="282">
        <f>KR!G15+KR!G16</f>
        <v>67284</v>
      </c>
      <c r="J6" s="112"/>
      <c r="K6" s="169" t="s">
        <v>5124</v>
      </c>
      <c r="L6" s="170">
        <f>F6-'1(a)_추출_NMP'!E6</f>
        <v>62702.834000000003</v>
      </c>
      <c r="M6" s="170">
        <f>G6-'1(a)_추출_NMP'!F6</f>
        <v>67960.429000000004</v>
      </c>
      <c r="N6" s="170">
        <f>H6-'1(a)_추출_NMP'!G6</f>
        <v>68018.664000000004</v>
      </c>
      <c r="O6" s="170">
        <f>I6-'1(a)_추출_NMP'!H6</f>
        <v>59525.429000000004</v>
      </c>
    </row>
    <row r="7" spans="1:15" ht="15.75" customHeight="1">
      <c r="A7" s="109"/>
      <c r="B7" s="157" t="s">
        <v>5106</v>
      </c>
      <c r="C7" s="158" t="s">
        <v>5083</v>
      </c>
      <c r="D7" s="162">
        <f t="shared" ref="D7:I7" si="0">D8-D6</f>
        <v>9715</v>
      </c>
      <c r="E7" s="162">
        <f t="shared" si="0"/>
        <v>5190</v>
      </c>
      <c r="F7" s="162">
        <f t="shared" si="0"/>
        <v>4928</v>
      </c>
      <c r="G7" s="445">
        <f t="shared" si="0"/>
        <v>2071</v>
      </c>
      <c r="H7" s="440">
        <f t="shared" si="0"/>
        <v>2812</v>
      </c>
      <c r="I7" s="162">
        <f t="shared" si="0"/>
        <v>6769</v>
      </c>
      <c r="J7" s="112"/>
      <c r="K7" s="148" t="s">
        <v>5125</v>
      </c>
      <c r="L7" s="168">
        <f>F7-'1(a)_추출_NMP'!E7</f>
        <v>-2082.2550000000001</v>
      </c>
      <c r="M7" s="168">
        <f>G7-'1(a)_추출_NMP'!F7</f>
        <v>-3334.1059999999998</v>
      </c>
      <c r="N7" s="168">
        <f>H7-'1(a)_추출_NMP'!G7</f>
        <v>2426.011</v>
      </c>
      <c r="O7" s="168">
        <f>I7-'1(a)_추출_NMP'!H7</f>
        <v>1363.8940000000002</v>
      </c>
    </row>
    <row r="8" spans="1:15" ht="15.75" customHeight="1">
      <c r="A8" s="109"/>
      <c r="B8" s="157" t="s">
        <v>5108</v>
      </c>
      <c r="C8" s="163" t="s">
        <v>5084</v>
      </c>
      <c r="D8" s="286">
        <f>KR!B14</f>
        <v>80330</v>
      </c>
      <c r="E8" s="286">
        <f>KR!C14</f>
        <v>70961</v>
      </c>
      <c r="F8" s="282">
        <f>KR!D14</f>
        <v>73245</v>
      </c>
      <c r="G8" s="444">
        <f>KR!E14</f>
        <v>77790</v>
      </c>
      <c r="H8" s="439">
        <f>KR!F14</f>
        <v>72324</v>
      </c>
      <c r="I8" s="282">
        <f>KR!G14</f>
        <v>74053</v>
      </c>
      <c r="J8" s="112"/>
      <c r="K8" s="148"/>
      <c r="L8" s="170">
        <f>F8-'1(a)_추출_NMP'!E8</f>
        <v>60620.578999999998</v>
      </c>
      <c r="M8" s="170">
        <f>G8-'1(a)_추출_NMP'!F8</f>
        <v>64626.323000000004</v>
      </c>
      <c r="N8" s="170">
        <f>H8-'1(a)_추출_NMP'!G8</f>
        <v>70444.675000000003</v>
      </c>
      <c r="O8" s="170">
        <f>I8-'1(a)_추출_NMP'!H8</f>
        <v>60889.323000000004</v>
      </c>
    </row>
    <row r="9" spans="1:15" ht="15.75" customHeight="1">
      <c r="A9" s="109"/>
      <c r="B9" s="157" t="s">
        <v>5109</v>
      </c>
      <c r="C9" s="163" t="s">
        <v>5085</v>
      </c>
      <c r="D9" s="286">
        <f>KR!B20</f>
        <v>71067</v>
      </c>
      <c r="E9" s="286">
        <f>KR!C20</f>
        <v>66154</v>
      </c>
      <c r="F9" s="282">
        <f>KR!D20</f>
        <v>66928</v>
      </c>
      <c r="G9" s="444">
        <f>KR!E20</f>
        <v>68146</v>
      </c>
      <c r="H9" s="439">
        <f>KR!F20</f>
        <v>63417</v>
      </c>
      <c r="I9" s="282">
        <f>KR!G20</f>
        <v>68751</v>
      </c>
      <c r="J9" s="112"/>
      <c r="K9" s="148" t="s">
        <v>5126</v>
      </c>
      <c r="L9" s="170">
        <f>F9-'1(a)_추출_NMP'!E9</f>
        <v>54307.078000000001</v>
      </c>
      <c r="M9" s="170">
        <f>G9-'1(a)_추출_NMP'!F9</f>
        <v>55997.830999999998</v>
      </c>
      <c r="N9" s="170">
        <f>H9-'1(a)_추출_NMP'!G9</f>
        <v>69875.422999999995</v>
      </c>
      <c r="O9" s="170">
        <f>I9-'1(a)_추출_NMP'!H9</f>
        <v>56602.830999999998</v>
      </c>
    </row>
    <row r="10" spans="1:15" ht="15.75" customHeight="1">
      <c r="A10" s="109"/>
      <c r="B10" s="157" t="s">
        <v>5110</v>
      </c>
      <c r="C10" s="163" t="s">
        <v>104</v>
      </c>
      <c r="D10" s="286">
        <f>KR!B19</f>
        <v>9264</v>
      </c>
      <c r="E10" s="286">
        <f>KR!C19</f>
        <v>4807</v>
      </c>
      <c r="F10" s="282">
        <f>KR!D19</f>
        <v>6317</v>
      </c>
      <c r="G10" s="444">
        <f>KR!E19</f>
        <v>9644</v>
      </c>
      <c r="H10" s="439">
        <f>KR!F19</f>
        <v>8907</v>
      </c>
      <c r="I10" s="282">
        <f>KR!G19</f>
        <v>5302</v>
      </c>
      <c r="J10" s="112"/>
      <c r="K10" s="148" t="s">
        <v>5099</v>
      </c>
      <c r="L10" s="168">
        <f>F10-'1(a)_추출_NMP'!E10</f>
        <v>6313.5010000000002</v>
      </c>
      <c r="M10" s="168">
        <f>G10-'1(a)_추출_NMP'!F10</f>
        <v>8628.4920000000002</v>
      </c>
      <c r="N10" s="168">
        <f>H10-'1(a)_추출_NMP'!G10</f>
        <v>569.25200000000041</v>
      </c>
      <c r="O10" s="168">
        <f>I10-'1(a)_추출_NMP'!H10</f>
        <v>4286.4920000000002</v>
      </c>
    </row>
    <row r="11" spans="1:15" ht="15.75" customHeight="1">
      <c r="A11" s="109"/>
      <c r="B11" s="157" t="s">
        <v>5111</v>
      </c>
      <c r="C11" s="163" t="s">
        <v>5086</v>
      </c>
      <c r="D11" s="286">
        <f>KR!B12</f>
        <v>35889</v>
      </c>
      <c r="E11" s="286">
        <f>KR!C12</f>
        <v>59058</v>
      </c>
      <c r="F11" s="282">
        <f>KR!D12</f>
        <v>52403</v>
      </c>
      <c r="G11" s="444">
        <f>KR!E12</f>
        <v>50200</v>
      </c>
      <c r="H11" s="439">
        <f>KR!F12</f>
        <v>49791</v>
      </c>
      <c r="I11" s="282">
        <f>KR!G12</f>
        <v>45237</v>
      </c>
      <c r="J11" s="112"/>
      <c r="K11" s="148"/>
      <c r="L11" s="168">
        <f>F11-'1(a)_추출_NMP'!E11</f>
        <v>56747.807000000001</v>
      </c>
      <c r="M11" s="168">
        <f>G11-'1(a)_추출_NMP'!F11</f>
        <v>42420.381000000001</v>
      </c>
      <c r="N11" s="168">
        <f>H11-'1(a)_추출_NMP'!G11</f>
        <v>46806.570999999996</v>
      </c>
      <c r="O11" s="168">
        <f>I11-'1(a)_추출_NMP'!H11</f>
        <v>37457.381000000001</v>
      </c>
    </row>
    <row r="12" spans="1:15" ht="15.75" customHeight="1">
      <c r="A12" s="109"/>
      <c r="B12" s="157" t="s">
        <v>5112</v>
      </c>
      <c r="C12" s="163" t="s">
        <v>5087</v>
      </c>
      <c r="D12" s="286">
        <f>KR!B10</f>
        <v>129107</v>
      </c>
      <c r="E12" s="286">
        <f>KR!C10</f>
        <v>140019</v>
      </c>
      <c r="F12" s="282">
        <f>KR!D10</f>
        <v>136457</v>
      </c>
      <c r="G12" s="444">
        <f>KR!E10</f>
        <v>142973</v>
      </c>
      <c r="H12" s="439">
        <f>KR!F10</f>
        <v>139234</v>
      </c>
      <c r="I12" s="282">
        <f>KR!G10</f>
        <v>135495</v>
      </c>
      <c r="J12" s="112"/>
      <c r="K12" s="148" t="s">
        <v>5098</v>
      </c>
      <c r="L12" s="170">
        <f>F12-'1(a)_추출_NMP'!E12</f>
        <v>115032.56200000001</v>
      </c>
      <c r="M12" s="170">
        <f>G12-'1(a)_추출_NMP'!F12</f>
        <v>104963.231</v>
      </c>
      <c r="N12" s="170">
        <f>H12-'1(a)_추출_NMP'!G12</f>
        <v>41031.173999999999</v>
      </c>
      <c r="O12" s="170">
        <f>I12-'1(a)_추출_NMP'!H12</f>
        <v>97485.231</v>
      </c>
    </row>
    <row r="13" spans="1:15" ht="15.75" customHeight="1">
      <c r="A13" s="109"/>
      <c r="B13" s="157" t="s">
        <v>5113</v>
      </c>
      <c r="C13" s="163" t="s">
        <v>5088</v>
      </c>
      <c r="D13" s="286">
        <f>KR!B2</f>
        <v>92249</v>
      </c>
      <c r="E13" s="286">
        <f>KR!C2</f>
        <v>77324</v>
      </c>
      <c r="F13" s="282">
        <f>KR!D2</f>
        <v>78892</v>
      </c>
      <c r="G13" s="444">
        <f>KR!E2</f>
        <v>99124</v>
      </c>
      <c r="H13" s="439">
        <f>KR!F2</f>
        <v>70792</v>
      </c>
      <c r="I13" s="282">
        <f>KR!G2</f>
        <v>72545</v>
      </c>
      <c r="J13" s="112"/>
      <c r="K13" s="148"/>
      <c r="L13" s="168">
        <f>F13-'1(a)_추출_NMP'!E13</f>
        <v>42854.446000000004</v>
      </c>
      <c r="M13" s="168">
        <f>G13-'1(a)_추출_NMP'!F13</f>
        <v>58627.997000000003</v>
      </c>
      <c r="N13" s="168">
        <f>H13-'1(a)_추출_NMP'!G13</f>
        <v>32128.245999999999</v>
      </c>
      <c r="O13" s="168">
        <f>I13-'1(a)_추출_NMP'!H13</f>
        <v>32048.997000000003</v>
      </c>
    </row>
    <row r="14" spans="1:15" ht="15.75" customHeight="1">
      <c r="A14" s="109"/>
      <c r="B14" s="157" t="s">
        <v>5114</v>
      </c>
      <c r="C14" s="163" t="s">
        <v>5128</v>
      </c>
      <c r="D14" s="286">
        <f>KR!B3</f>
        <v>-7777</v>
      </c>
      <c r="E14" s="286">
        <f>KR!C3</f>
        <v>-10309</v>
      </c>
      <c r="F14" s="282">
        <f>KR!D3</f>
        <v>-4631</v>
      </c>
      <c r="G14" s="444">
        <f>KR!E3</f>
        <v>330</v>
      </c>
      <c r="H14" s="439">
        <f>KR!F3</f>
        <v>469</v>
      </c>
      <c r="I14" s="282">
        <f>KR!G3</f>
        <v>476</v>
      </c>
      <c r="J14" s="112"/>
      <c r="K14" s="148" t="s">
        <v>5129</v>
      </c>
      <c r="L14" s="168">
        <f>F14-'1(a)_추출_NMP'!E14</f>
        <v>-7130.0630000000001</v>
      </c>
      <c r="M14" s="168">
        <f>G14-'1(a)_추출_NMP'!F14</f>
        <v>-7734.3010000000004</v>
      </c>
      <c r="N14" s="168">
        <f>H14-'1(a)_추출_NMP'!G14</f>
        <v>7106.5680000000002</v>
      </c>
      <c r="O14" s="168">
        <f>I14-'1(a)_추출_NMP'!H14</f>
        <v>-7588.3010000000004</v>
      </c>
    </row>
    <row r="15" spans="1:15" ht="15.75" customHeight="1">
      <c r="A15" s="109"/>
      <c r="B15" s="157" t="s">
        <v>5115</v>
      </c>
      <c r="C15" s="163" t="s">
        <v>5089</v>
      </c>
      <c r="D15" s="286">
        <f>KR!B9</f>
        <v>-6664</v>
      </c>
      <c r="E15" s="286">
        <f>KR!C9</f>
        <v>-15640</v>
      </c>
      <c r="F15" s="282">
        <f>KR!D9</f>
        <v>-9711</v>
      </c>
      <c r="G15" s="444">
        <f>KR!E9</f>
        <v>-6707</v>
      </c>
      <c r="H15" s="439">
        <f>KR!F9</f>
        <v>-7731</v>
      </c>
      <c r="I15" s="282">
        <f>KR!G9</f>
        <v>-4882</v>
      </c>
      <c r="J15" s="112"/>
      <c r="K15" s="148"/>
      <c r="L15" s="168">
        <f>F15-'1(a)_추출_NMP'!E15</f>
        <v>-11406.804</v>
      </c>
      <c r="M15" s="168">
        <f>G15-'1(a)_추출_NMP'!F15</f>
        <v>-18831.425999999999</v>
      </c>
      <c r="N15" s="168">
        <f>H15-'1(a)_추출_NMP'!G15</f>
        <v>861.80600000000049</v>
      </c>
      <c r="O15" s="168">
        <f>I15-'1(a)_추출_NMP'!H15</f>
        <v>-17006.425999999999</v>
      </c>
    </row>
    <row r="16" spans="1:15" ht="15.75" customHeight="1">
      <c r="A16" s="109"/>
      <c r="B16" s="157" t="s">
        <v>5116</v>
      </c>
      <c r="C16" s="163" t="s">
        <v>5097</v>
      </c>
      <c r="D16" s="286">
        <f>KR!B6</f>
        <v>5167</v>
      </c>
      <c r="E16" s="286">
        <f>KR!C6</f>
        <v>4132</v>
      </c>
      <c r="F16" s="282">
        <f>KR!D6</f>
        <v>2191</v>
      </c>
      <c r="G16" s="444">
        <f>KR!E6</f>
        <v>2894</v>
      </c>
      <c r="H16" s="439">
        <f>KR!F6</f>
        <v>1906</v>
      </c>
      <c r="I16" s="282">
        <f>KR!G6</f>
        <v>3457</v>
      </c>
      <c r="J16" s="112"/>
      <c r="K16" s="148" t="s">
        <v>5096</v>
      </c>
      <c r="L16" s="168">
        <f>F16-'1(a)_추출_NMP'!E16</f>
        <v>1639.6280000000002</v>
      </c>
      <c r="M16" s="168">
        <f>G16-'1(a)_추출_NMP'!F16</f>
        <v>2236.2420000000002</v>
      </c>
      <c r="N16" s="168">
        <f>H16-'1(a)_추출_NMP'!G16</f>
        <v>-3806.9740000000002</v>
      </c>
      <c r="O16" s="168">
        <f>I16-'1(a)_추출_NMP'!H16</f>
        <v>2799.2420000000002</v>
      </c>
    </row>
    <row r="17" spans="1:15" ht="15.75" customHeight="1">
      <c r="A17" s="109"/>
      <c r="B17" s="157" t="s">
        <v>5117</v>
      </c>
      <c r="C17" s="163" t="s">
        <v>5090</v>
      </c>
      <c r="D17" s="286">
        <f>KR!B28</f>
        <v>-6324</v>
      </c>
      <c r="E17" s="286">
        <f>KR!C28</f>
        <v>-8877</v>
      </c>
      <c r="F17" s="282">
        <f>KR!D28</f>
        <v>-3170</v>
      </c>
      <c r="G17" s="444">
        <f>KR!E28</f>
        <v>1496</v>
      </c>
      <c r="H17" s="439">
        <f>KR!F28</f>
        <v>1354</v>
      </c>
      <c r="I17" s="282">
        <f>KR!G28</f>
        <v>1410</v>
      </c>
      <c r="J17" s="112"/>
      <c r="K17" s="148" t="s">
        <v>5127</v>
      </c>
      <c r="L17" s="168">
        <f>F17-'1(a)_추출_NMP'!E17</f>
        <v>-7726.0920000000006</v>
      </c>
      <c r="M17" s="168">
        <f>G17-'1(a)_추출_NMP'!F17</f>
        <v>-9433.6749999999993</v>
      </c>
      <c r="N17" s="168">
        <f>H17-'1(a)_추출_NMP'!G17</f>
        <v>5056.1399999999994</v>
      </c>
      <c r="O17" s="168">
        <f>I17-'1(a)_추출_NMP'!H17</f>
        <v>-9519.6749999999993</v>
      </c>
    </row>
    <row r="18" spans="1:15" ht="15.75" customHeight="1">
      <c r="A18" s="109"/>
      <c r="B18" s="157" t="s">
        <v>5118</v>
      </c>
      <c r="C18" s="158" t="s">
        <v>3763</v>
      </c>
      <c r="D18" s="162">
        <f t="shared" ref="D18:I18" si="1">D17-D14</f>
        <v>1453</v>
      </c>
      <c r="E18" s="162">
        <f t="shared" si="1"/>
        <v>1432</v>
      </c>
      <c r="F18" s="162">
        <f t="shared" si="1"/>
        <v>1461</v>
      </c>
      <c r="G18" s="445">
        <f t="shared" si="1"/>
        <v>1166</v>
      </c>
      <c r="H18" s="440">
        <f t="shared" si="1"/>
        <v>885</v>
      </c>
      <c r="I18" s="162">
        <f t="shared" si="1"/>
        <v>934</v>
      </c>
      <c r="J18" s="112"/>
      <c r="K18" s="148" t="s">
        <v>5147</v>
      </c>
      <c r="L18" s="168">
        <f>F18-'1(a)_추출_NMP'!E18</f>
        <v>-596.029</v>
      </c>
      <c r="M18" s="168">
        <f>G18-'1(a)_추출_NMP'!F18</f>
        <v>-1699.3739999999998</v>
      </c>
      <c r="N18" s="168">
        <f>H18-'1(a)_추출_NMP'!G18</f>
        <v>-2050.4280000000003</v>
      </c>
      <c r="O18" s="168">
        <f>I18-'1(a)_추출_NMP'!H18</f>
        <v>-1931.3739999999998</v>
      </c>
    </row>
    <row r="19" spans="1:15" ht="15.75" customHeight="1">
      <c r="A19" s="109"/>
      <c r="B19" s="157" t="s">
        <v>5119</v>
      </c>
      <c r="C19" s="163" t="s">
        <v>5146</v>
      </c>
      <c r="D19" s="286">
        <f>KR!B36</f>
        <v>-458</v>
      </c>
      <c r="E19" s="286">
        <f>KR!C36</f>
        <v>-2755</v>
      </c>
      <c r="F19" s="282">
        <f>KR!D36</f>
        <v>-5616</v>
      </c>
      <c r="G19" s="444">
        <f>KR!E36</f>
        <v>-11495</v>
      </c>
      <c r="H19" s="439">
        <f>KR!F36</f>
        <v>-4643</v>
      </c>
      <c r="I19" s="282">
        <f>KR!G36</f>
        <v>1166</v>
      </c>
      <c r="J19" s="112"/>
      <c r="K19" s="148" t="s">
        <v>5130</v>
      </c>
      <c r="L19" s="173">
        <f>F19-'1(a)_추출_NMP'!E19</f>
        <v>-10774.097</v>
      </c>
      <c r="M19" s="173">
        <f>G19-'1(a)_추출_NMP'!F19</f>
        <v>-22175.654000000002</v>
      </c>
      <c r="N19" s="173">
        <f>H19-'1(a)_추출_NMP'!G19</f>
        <v>15419.637999999999</v>
      </c>
      <c r="O19" s="173">
        <f>I19-'1(a)_추출_NMP'!H19</f>
        <v>-9514.6540000000005</v>
      </c>
    </row>
    <row r="20" spans="1:15" ht="15.75" customHeight="1">
      <c r="A20" s="109"/>
      <c r="B20" s="164" t="s">
        <v>5120</v>
      </c>
      <c r="C20" s="165" t="s">
        <v>3764</v>
      </c>
      <c r="D20" s="286">
        <f>KR!B37</f>
        <v>5394</v>
      </c>
      <c r="E20" s="286">
        <f>KR!C37</f>
        <v>678</v>
      </c>
      <c r="F20" s="282">
        <f>KR!D37</f>
        <v>643</v>
      </c>
      <c r="G20" s="444">
        <f>KR!E37</f>
        <v>431</v>
      </c>
      <c r="H20" s="439">
        <f>KR!F37</f>
        <v>431</v>
      </c>
      <c r="I20" s="282">
        <f>KR!G37</f>
        <v>615</v>
      </c>
      <c r="J20" s="112"/>
      <c r="K20" s="148" t="s">
        <v>5131</v>
      </c>
      <c r="L20" s="173">
        <f>F20-'1(a)_추출_NMP'!E20</f>
        <v>-6408.1980000000003</v>
      </c>
      <c r="M20" s="173">
        <f>G20-'1(a)_추출_NMP'!F20</f>
        <v>-3120.4540000000002</v>
      </c>
      <c r="N20" s="173">
        <f>H20-'1(a)_추출_NMP'!G20</f>
        <v>-5110.5160000000005</v>
      </c>
      <c r="O20" s="173">
        <f>I20-'1(a)_추출_NMP'!H20</f>
        <v>-2936.4540000000002</v>
      </c>
    </row>
    <row r="21" spans="1:15" ht="15.75" customHeight="1">
      <c r="A21" s="109"/>
      <c r="B21" s="157" t="s">
        <v>5121</v>
      </c>
      <c r="C21" s="279" t="s">
        <v>62</v>
      </c>
      <c r="D21" s="280">
        <f t="shared" ref="D21:I21" si="2">D19-D20</f>
        <v>-5852</v>
      </c>
      <c r="E21" s="280">
        <f t="shared" si="2"/>
        <v>-3433</v>
      </c>
      <c r="F21" s="280">
        <f t="shared" si="2"/>
        <v>-6259</v>
      </c>
      <c r="G21" s="446">
        <f t="shared" si="2"/>
        <v>-11926</v>
      </c>
      <c r="H21" s="441">
        <f t="shared" si="2"/>
        <v>-5074</v>
      </c>
      <c r="I21" s="280">
        <f t="shared" si="2"/>
        <v>551</v>
      </c>
      <c r="J21" s="112"/>
      <c r="K21" s="148" t="s">
        <v>5132</v>
      </c>
      <c r="L21" s="173">
        <f>F21-'1(a)_추출_NMP'!E21</f>
        <v>-4365.8989999999994</v>
      </c>
      <c r="M21" s="173">
        <f>G21-'1(a)_추출_NMP'!F21</f>
        <v>-19055.2</v>
      </c>
      <c r="N21" s="173">
        <f>H21-'1(a)_추출_NMP'!G21</f>
        <v>20530.153999999999</v>
      </c>
      <c r="O21" s="173">
        <f>I21-'1(a)_추출_NMP'!H21</f>
        <v>-6578.2000000000007</v>
      </c>
    </row>
    <row r="22" spans="1:15" ht="13.5" customHeight="1">
      <c r="A22" s="109"/>
      <c r="B22" s="171"/>
      <c r="C22" s="129"/>
      <c r="D22" s="129"/>
      <c r="E22" s="398"/>
      <c r="F22" s="130"/>
      <c r="G22" s="130"/>
      <c r="H22" s="130"/>
      <c r="I22" s="130"/>
      <c r="J22" s="112"/>
      <c r="K22" s="106"/>
      <c r="L22" s="172"/>
      <c r="M22" s="172"/>
      <c r="N22" s="172"/>
      <c r="O22" s="172"/>
    </row>
    <row r="23" spans="1:15" s="262" customFormat="1" ht="15.75" customHeight="1">
      <c r="A23" s="100"/>
      <c r="B23" s="117" t="s">
        <v>5136</v>
      </c>
      <c r="C23" s="118"/>
      <c r="D23" s="118"/>
      <c r="E23" s="399"/>
      <c r="F23" s="283" t="s">
        <v>5139</v>
      </c>
      <c r="G23" s="284"/>
      <c r="H23" s="284"/>
      <c r="I23" s="285"/>
      <c r="J23" s="100"/>
      <c r="K23" s="100"/>
      <c r="L23" s="100"/>
      <c r="M23" s="100"/>
      <c r="N23" s="100"/>
      <c r="O23" s="100"/>
    </row>
    <row r="24" spans="1:15" s="262" customFormat="1" ht="15.75" customHeight="1">
      <c r="A24" s="100"/>
      <c r="B24" s="126"/>
      <c r="C24" s="101"/>
      <c r="D24" s="101"/>
      <c r="E24" s="19"/>
      <c r="F24" s="281" t="s">
        <v>5145</v>
      </c>
      <c r="G24" s="127"/>
      <c r="H24" s="127"/>
      <c r="I24" s="128"/>
      <c r="J24" s="100"/>
      <c r="K24" s="100"/>
      <c r="L24" s="100"/>
      <c r="M24" s="100"/>
      <c r="N24" s="100"/>
      <c r="O24" s="100"/>
    </row>
    <row r="25" spans="1:15" s="262" customFormat="1" ht="15.75" customHeight="1">
      <c r="A25" s="100"/>
      <c r="B25" s="126"/>
      <c r="C25" s="101"/>
      <c r="D25" s="101"/>
      <c r="E25" s="19"/>
      <c r="F25" s="135" t="s">
        <v>5140</v>
      </c>
      <c r="G25" s="127"/>
      <c r="H25" s="127"/>
      <c r="I25" s="128"/>
      <c r="J25" s="100"/>
      <c r="K25" s="100"/>
      <c r="L25" s="100"/>
      <c r="M25" s="100"/>
      <c r="N25" s="100"/>
      <c r="O25" s="100"/>
    </row>
    <row r="26" spans="1:15" s="262" customFormat="1" ht="15.75" customHeight="1">
      <c r="A26" s="100"/>
      <c r="B26" s="131"/>
      <c r="C26" s="123"/>
      <c r="D26" s="123"/>
      <c r="E26" s="400"/>
      <c r="F26" s="132" t="s">
        <v>5142</v>
      </c>
      <c r="G26" s="133"/>
      <c r="H26" s="133"/>
      <c r="I26" s="134"/>
      <c r="J26" s="100"/>
      <c r="K26" s="100"/>
      <c r="L26" s="100"/>
      <c r="M26" s="100"/>
      <c r="N26" s="100"/>
      <c r="O26" s="100"/>
    </row>
    <row r="29" spans="1:15">
      <c r="H29" s="110" t="s">
        <v>5322</v>
      </c>
      <c r="I29" s="418">
        <f>(I12-I11)/I11</f>
        <v>1.9952251475562039</v>
      </c>
    </row>
    <row r="30" spans="1:15">
      <c r="H30" s="110" t="s">
        <v>5323</v>
      </c>
      <c r="I30" s="418">
        <f>I8/I12</f>
        <v>0.54653677257463373</v>
      </c>
    </row>
    <row r="31" spans="1:15">
      <c r="H31" s="110" t="s">
        <v>5324</v>
      </c>
      <c r="I31" s="418">
        <f>I17/I13</f>
        <v>1.9436212006340891E-2</v>
      </c>
    </row>
  </sheetData>
  <phoneticPr fontId="3" type="noConversion"/>
  <pageMargins left="0.7" right="0.7" top="0.75" bottom="0.75" header="0.3" footer="0.3"/>
  <pageSetup paperSize="9" scale="94"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1"/>
    <pageSetUpPr fitToPage="1"/>
  </sheetPr>
  <dimension ref="A1:K24"/>
  <sheetViews>
    <sheetView showGridLines="0" workbookViewId="0">
      <selection activeCell="F15" sqref="F15"/>
    </sheetView>
  </sheetViews>
  <sheetFormatPr defaultColWidth="9" defaultRowHeight="16.5"/>
  <cols>
    <col min="1" max="2" width="4" style="262" customWidth="1"/>
    <col min="3" max="3" width="16.75" style="262" customWidth="1"/>
    <col min="4" max="4" width="9.5" style="262" customWidth="1"/>
    <col min="5" max="5" width="9.625" style="262" customWidth="1"/>
    <col min="6" max="6" width="9.5" style="262" customWidth="1"/>
    <col min="7" max="7" width="10.25" style="262" bestFit="1" customWidth="1"/>
    <col min="8" max="8" width="2.25" style="262" customWidth="1"/>
    <col min="9" max="9" width="58" style="262" bestFit="1" customWidth="1"/>
    <col min="10" max="12" width="9" style="262"/>
    <col min="13" max="13" width="1.5" style="262" customWidth="1"/>
    <col min="14" max="14" width="38.75" style="262" customWidth="1"/>
    <col min="15" max="16384" width="9" style="262"/>
  </cols>
  <sheetData>
    <row r="1" spans="1:11" s="270" customFormat="1" ht="17.25">
      <c r="A1" s="31" t="s">
        <v>3765</v>
      </c>
      <c r="B1" s="31"/>
      <c r="C1" s="102"/>
      <c r="D1" s="102"/>
      <c r="E1" s="102"/>
      <c r="F1" s="102"/>
      <c r="G1" s="102"/>
      <c r="H1" s="102"/>
      <c r="I1" s="102"/>
    </row>
    <row r="2" spans="1:11" s="270" customFormat="1" ht="10.5" customHeight="1">
      <c r="A2" s="31"/>
      <c r="B2" s="31"/>
      <c r="C2" s="102"/>
      <c r="D2" s="102"/>
      <c r="E2" s="102"/>
      <c r="F2" s="102"/>
      <c r="G2" s="102"/>
      <c r="H2" s="102"/>
      <c r="I2" s="102"/>
    </row>
    <row r="3" spans="1:11" ht="29.25" customHeight="1">
      <c r="A3" s="54"/>
      <c r="B3" s="253" t="s">
        <v>5195</v>
      </c>
      <c r="C3" s="252" t="s">
        <v>5196</v>
      </c>
      <c r="D3" s="251" t="str">
        <f>LEFT('1(a)_추출_NMP'!D3,10)</f>
        <v>2020-12-31</v>
      </c>
      <c r="E3" s="251" t="str">
        <f>LEFT('1(a)_추출_NMP'!E3,10)</f>
        <v>2021-12-31</v>
      </c>
      <c r="F3" s="251" t="str">
        <f>LEFT('1(a)_추출_NMP'!F3,10)</f>
        <v>2022-12-31</v>
      </c>
      <c r="G3" s="251" t="str">
        <f>LEFT('1(a)_추출_NMP'!G3,10)</f>
        <v>2023-12-31</v>
      </c>
      <c r="H3" s="256"/>
      <c r="I3" s="250" t="s">
        <v>5197</v>
      </c>
      <c r="J3" s="266"/>
      <c r="K3" s="266"/>
    </row>
    <row r="4" spans="1:11">
      <c r="A4" s="54"/>
      <c r="B4" s="257" t="s">
        <v>1792</v>
      </c>
      <c r="C4" s="258" t="s">
        <v>5151</v>
      </c>
      <c r="D4" s="264"/>
      <c r="E4" s="264"/>
      <c r="F4" s="264"/>
      <c r="G4" s="264"/>
      <c r="H4" s="256"/>
      <c r="I4" s="258" t="s">
        <v>5198</v>
      </c>
      <c r="J4" s="267"/>
      <c r="K4" s="267"/>
    </row>
    <row r="5" spans="1:11">
      <c r="A5" s="54"/>
      <c r="B5" s="257" t="s">
        <v>256</v>
      </c>
      <c r="C5" s="258" t="s">
        <v>5152</v>
      </c>
      <c r="D5" s="264"/>
      <c r="E5" s="264"/>
      <c r="F5" s="264"/>
      <c r="G5" s="264"/>
      <c r="H5" s="256"/>
      <c r="I5" s="258" t="s">
        <v>5199</v>
      </c>
      <c r="J5" s="267"/>
      <c r="K5" s="267"/>
    </row>
    <row r="6" spans="1:11">
      <c r="A6" s="54"/>
      <c r="B6" s="257" t="s">
        <v>5200</v>
      </c>
      <c r="C6" s="258" t="s">
        <v>5201</v>
      </c>
      <c r="D6" s="264"/>
      <c r="E6" s="264"/>
      <c r="F6" s="264"/>
      <c r="G6" s="264"/>
      <c r="H6" s="256"/>
      <c r="I6" s="258" t="s">
        <v>5202</v>
      </c>
      <c r="J6" s="267"/>
      <c r="K6" s="267"/>
    </row>
    <row r="7" spans="1:11">
      <c r="A7" s="54"/>
      <c r="B7" s="257" t="s">
        <v>5203</v>
      </c>
      <c r="C7" s="258" t="s">
        <v>5204</v>
      </c>
      <c r="D7" s="264"/>
      <c r="E7" s="264"/>
      <c r="F7" s="264"/>
      <c r="G7" s="264"/>
      <c r="H7" s="256"/>
      <c r="I7" s="258" t="s">
        <v>5205</v>
      </c>
      <c r="J7" s="267"/>
      <c r="K7" s="267"/>
    </row>
    <row r="8" spans="1:11">
      <c r="A8" s="54"/>
      <c r="B8" s="147" t="s">
        <v>5108</v>
      </c>
      <c r="C8" s="149" t="s">
        <v>54</v>
      </c>
      <c r="D8" s="150">
        <f>D6+D7</f>
        <v>0</v>
      </c>
      <c r="E8" s="150">
        <f t="shared" ref="E8:G8" si="0">E6+E7</f>
        <v>0</v>
      </c>
      <c r="F8" s="150">
        <f t="shared" si="0"/>
        <v>0</v>
      </c>
      <c r="G8" s="150">
        <f t="shared" si="0"/>
        <v>0</v>
      </c>
      <c r="H8" s="100"/>
      <c r="I8" s="153" t="s">
        <v>5107</v>
      </c>
      <c r="J8" s="267"/>
      <c r="K8" s="267"/>
    </row>
    <row r="9" spans="1:11">
      <c r="A9" s="54"/>
      <c r="B9" s="147" t="s">
        <v>5109</v>
      </c>
      <c r="C9" s="149" t="s">
        <v>5081</v>
      </c>
      <c r="D9" s="150">
        <f>D8-D10</f>
        <v>0</v>
      </c>
      <c r="E9" s="150">
        <f t="shared" ref="E9:G9" si="1">E8-E10</f>
        <v>0</v>
      </c>
      <c r="F9" s="150">
        <f t="shared" si="1"/>
        <v>0</v>
      </c>
      <c r="G9" s="150">
        <f t="shared" si="1"/>
        <v>0</v>
      </c>
      <c r="H9" s="100"/>
      <c r="I9" s="154" t="s">
        <v>5122</v>
      </c>
      <c r="J9" s="267"/>
      <c r="K9" s="267"/>
    </row>
    <row r="10" spans="1:11">
      <c r="A10" s="54"/>
      <c r="B10" s="147" t="s">
        <v>5110</v>
      </c>
      <c r="C10" s="149" t="s">
        <v>104</v>
      </c>
      <c r="D10" s="150">
        <f>D4+D5</f>
        <v>0</v>
      </c>
      <c r="E10" s="150">
        <f t="shared" ref="E10:G10" si="2">E4+E5</f>
        <v>0</v>
      </c>
      <c r="F10" s="150">
        <f t="shared" si="2"/>
        <v>0</v>
      </c>
      <c r="G10" s="150">
        <f t="shared" si="2"/>
        <v>0</v>
      </c>
      <c r="H10" s="100"/>
      <c r="I10" s="154" t="s">
        <v>5149</v>
      </c>
      <c r="J10" s="267"/>
      <c r="K10" s="267"/>
    </row>
    <row r="11" spans="1:11">
      <c r="A11" s="54"/>
      <c r="B11" s="260" t="s">
        <v>5206</v>
      </c>
      <c r="C11" s="261" t="s">
        <v>3</v>
      </c>
      <c r="D11" s="264"/>
      <c r="E11" s="264"/>
      <c r="F11" s="264"/>
      <c r="G11" s="264"/>
      <c r="H11" s="259"/>
      <c r="I11" s="261" t="s">
        <v>5198</v>
      </c>
      <c r="J11" s="267"/>
      <c r="K11" s="267"/>
    </row>
    <row r="12" spans="1:11">
      <c r="A12" s="54"/>
      <c r="B12" s="260" t="s">
        <v>5207</v>
      </c>
      <c r="C12" s="261" t="s">
        <v>5208</v>
      </c>
      <c r="D12" s="264"/>
      <c r="E12" s="264"/>
      <c r="F12" s="264"/>
      <c r="G12" s="264"/>
      <c r="H12" s="259"/>
      <c r="I12" s="261" t="s">
        <v>5198</v>
      </c>
      <c r="J12" s="267"/>
      <c r="K12" s="267"/>
    </row>
    <row r="13" spans="1:11">
      <c r="A13" s="54"/>
      <c r="B13" s="260" t="s">
        <v>5209</v>
      </c>
      <c r="C13" s="261" t="s">
        <v>0</v>
      </c>
      <c r="D13" s="264"/>
      <c r="E13" s="264"/>
      <c r="F13" s="264"/>
      <c r="G13" s="264"/>
      <c r="H13" s="259"/>
      <c r="I13" s="261" t="s">
        <v>5210</v>
      </c>
      <c r="J13" s="267"/>
      <c r="K13" s="267"/>
    </row>
    <row r="14" spans="1:11">
      <c r="A14" s="54"/>
      <c r="B14" s="260" t="s">
        <v>5211</v>
      </c>
      <c r="C14" s="261" t="s">
        <v>5212</v>
      </c>
      <c r="D14" s="264"/>
      <c r="E14" s="264"/>
      <c r="F14" s="264"/>
      <c r="G14" s="264"/>
      <c r="H14" s="259"/>
      <c r="I14" s="261" t="s">
        <v>5210</v>
      </c>
      <c r="J14" s="267"/>
      <c r="K14" s="267"/>
    </row>
    <row r="15" spans="1:11">
      <c r="A15" s="54"/>
      <c r="B15" s="260" t="s">
        <v>5213</v>
      </c>
      <c r="C15" s="261" t="s">
        <v>94</v>
      </c>
      <c r="D15" s="264"/>
      <c r="E15" s="264"/>
      <c r="F15" s="264"/>
      <c r="G15" s="264"/>
      <c r="H15" s="259"/>
      <c r="I15" s="261" t="s">
        <v>5210</v>
      </c>
      <c r="J15" s="267"/>
      <c r="K15" s="267"/>
    </row>
    <row r="16" spans="1:11">
      <c r="A16" s="54"/>
      <c r="B16" s="260" t="s">
        <v>5214</v>
      </c>
      <c r="C16" s="261" t="s">
        <v>5215</v>
      </c>
      <c r="D16" s="264"/>
      <c r="E16" s="264"/>
      <c r="F16" s="264"/>
      <c r="G16" s="264"/>
      <c r="H16" s="259"/>
      <c r="I16" s="261" t="s">
        <v>5216</v>
      </c>
      <c r="J16" s="267"/>
      <c r="K16" s="267"/>
    </row>
    <row r="17" spans="1:11">
      <c r="A17" s="54"/>
      <c r="B17" s="147" t="s">
        <v>5117</v>
      </c>
      <c r="C17" s="149" t="s">
        <v>60</v>
      </c>
      <c r="D17" s="151">
        <f>D14+D18</f>
        <v>0</v>
      </c>
      <c r="E17" s="151">
        <f t="shared" ref="E17:G17" si="3">E14+E18</f>
        <v>0</v>
      </c>
      <c r="F17" s="151">
        <f t="shared" si="3"/>
        <v>0</v>
      </c>
      <c r="G17" s="151">
        <f t="shared" si="3"/>
        <v>0</v>
      </c>
      <c r="H17" s="100"/>
      <c r="I17" s="153" t="s">
        <v>5137</v>
      </c>
      <c r="J17" s="267"/>
      <c r="K17" s="267"/>
    </row>
    <row r="18" spans="1:11">
      <c r="A18" s="54"/>
      <c r="B18" s="268" t="s">
        <v>5217</v>
      </c>
      <c r="C18" s="269" t="s">
        <v>5218</v>
      </c>
      <c r="D18" s="265"/>
      <c r="E18" s="265"/>
      <c r="F18" s="265"/>
      <c r="G18" s="265"/>
      <c r="H18" s="263"/>
      <c r="I18" s="269" t="s">
        <v>5219</v>
      </c>
      <c r="J18" s="267"/>
      <c r="K18" s="267"/>
    </row>
    <row r="19" spans="1:11">
      <c r="A19" s="54"/>
      <c r="B19" s="268" t="s">
        <v>5220</v>
      </c>
      <c r="C19" s="269" t="s">
        <v>5221</v>
      </c>
      <c r="D19" s="265"/>
      <c r="E19" s="265"/>
      <c r="F19" s="265"/>
      <c r="G19" s="265"/>
      <c r="H19" s="263"/>
      <c r="I19" s="269" t="s">
        <v>5222</v>
      </c>
      <c r="J19" s="267"/>
      <c r="K19" s="267"/>
    </row>
    <row r="20" spans="1:11">
      <c r="A20" s="54"/>
      <c r="B20" s="268" t="s">
        <v>5223</v>
      </c>
      <c r="C20" s="269" t="s">
        <v>5224</v>
      </c>
      <c r="D20" s="265"/>
      <c r="E20" s="265"/>
      <c r="F20" s="265"/>
      <c r="G20" s="265"/>
      <c r="H20" s="263"/>
      <c r="I20" s="269" t="s">
        <v>5225</v>
      </c>
      <c r="J20" s="267"/>
      <c r="K20" s="267"/>
    </row>
    <row r="21" spans="1:11">
      <c r="A21" s="54"/>
      <c r="B21" s="147" t="s">
        <v>5121</v>
      </c>
      <c r="C21" s="149" t="s">
        <v>62</v>
      </c>
      <c r="D21" s="150">
        <f t="shared" ref="D21:G21" si="4">D19-D20</f>
        <v>0</v>
      </c>
      <c r="E21" s="150">
        <f t="shared" si="4"/>
        <v>0</v>
      </c>
      <c r="F21" s="150">
        <f t="shared" si="4"/>
        <v>0</v>
      </c>
      <c r="G21" s="150">
        <f t="shared" si="4"/>
        <v>0</v>
      </c>
      <c r="H21" s="100"/>
      <c r="I21" s="153" t="s">
        <v>5138</v>
      </c>
      <c r="J21" s="267"/>
      <c r="K21" s="267"/>
    </row>
    <row r="22" spans="1:11">
      <c r="A22" s="54"/>
      <c r="B22" s="54"/>
      <c r="C22" s="107"/>
      <c r="D22" s="108"/>
      <c r="E22" s="108"/>
      <c r="F22" s="108"/>
      <c r="G22" s="390"/>
      <c r="H22" s="100"/>
      <c r="I22" s="54"/>
      <c r="J22" s="267"/>
      <c r="K22" s="267"/>
    </row>
    <row r="23" spans="1:11">
      <c r="A23" s="100"/>
      <c r="B23" s="117" t="s">
        <v>5136</v>
      </c>
      <c r="C23" s="118"/>
      <c r="D23" s="119" t="s">
        <v>5144</v>
      </c>
      <c r="E23" s="120"/>
      <c r="F23" s="120"/>
      <c r="G23" s="121"/>
      <c r="H23" s="100"/>
      <c r="I23" s="100"/>
    </row>
    <row r="24" spans="1:11">
      <c r="A24" s="100"/>
      <c r="B24" s="122"/>
      <c r="C24" s="123"/>
      <c r="D24" s="124" t="s">
        <v>5145</v>
      </c>
      <c r="E24" s="124"/>
      <c r="F24" s="124"/>
      <c r="G24" s="125"/>
      <c r="H24" s="100"/>
      <c r="I24" s="100"/>
    </row>
  </sheetData>
  <phoneticPr fontId="3" type="noConversion"/>
  <pageMargins left="0.7" right="0.7" top="0.75" bottom="0.75" header="0.3" footer="0.3"/>
  <pageSetup paperSize="9" scale="86"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pageSetUpPr fitToPage="1"/>
  </sheetPr>
  <dimension ref="A1:V49"/>
  <sheetViews>
    <sheetView showGridLines="0" zoomScaleNormal="100" workbookViewId="0">
      <selection activeCell="M16" sqref="M16"/>
    </sheetView>
  </sheetViews>
  <sheetFormatPr defaultColWidth="9" defaultRowHeight="16.5"/>
  <cols>
    <col min="1" max="2" width="4" style="57" customWidth="1"/>
    <col min="3" max="3" width="16.75" style="57" customWidth="1"/>
    <col min="4" max="4" width="10.25" style="57" bestFit="1" customWidth="1"/>
    <col min="5" max="5" width="9.625" style="57" customWidth="1"/>
    <col min="6" max="6" width="9.875" style="57" customWidth="1"/>
    <col min="7" max="7" width="9.5" style="57" customWidth="1"/>
    <col min="8" max="8" width="2.375" style="57" customWidth="1"/>
    <col min="9" max="11" width="9.875" style="57" customWidth="1"/>
    <col min="12" max="12" width="5.125" style="57" bestFit="1" customWidth="1"/>
    <col min="13" max="14" width="9.125" style="57" customWidth="1"/>
    <col min="15" max="15" width="9" style="59" hidden="1" customWidth="1"/>
    <col min="16" max="20" width="9" style="57"/>
    <col min="21" max="21" width="11" style="57" customWidth="1"/>
    <col min="22" max="16384" width="9" style="57"/>
  </cols>
  <sheetData>
    <row r="1" spans="1:22" ht="28.5" customHeight="1">
      <c r="A1" s="186" t="s">
        <v>5150</v>
      </c>
      <c r="B1" s="186"/>
      <c r="C1" s="187"/>
      <c r="D1" s="187"/>
      <c r="E1" s="287" t="s">
        <v>5172</v>
      </c>
      <c r="F1" s="288"/>
      <c r="G1" s="289" t="str">
        <f>'3_산업'!C4</f>
        <v>(주)디스트릭트코리아(375643)</v>
      </c>
      <c r="H1" s="290"/>
      <c r="I1" s="290"/>
      <c r="J1" s="290"/>
      <c r="K1" s="100"/>
      <c r="L1" s="100"/>
      <c r="M1" s="54"/>
      <c r="N1" s="100"/>
      <c r="O1" s="204"/>
    </row>
    <row r="2" spans="1:22" ht="17.25">
      <c r="A2" s="31" t="s">
        <v>5153</v>
      </c>
      <c r="B2" s="31"/>
      <c r="C2" s="54"/>
      <c r="D2" s="54"/>
      <c r="E2" s="54"/>
      <c r="F2" s="54"/>
      <c r="G2" s="54"/>
      <c r="H2" s="139"/>
      <c r="I2" s="54"/>
      <c r="J2" s="402"/>
      <c r="K2" s="54"/>
      <c r="L2" s="54"/>
      <c r="M2" s="54"/>
      <c r="N2" s="54"/>
      <c r="O2" s="204"/>
    </row>
    <row r="3" spans="1:22">
      <c r="A3" s="54"/>
      <c r="B3" s="218" t="s">
        <v>5177</v>
      </c>
      <c r="C3" s="228" t="s">
        <v>5176</v>
      </c>
      <c r="D3" s="156" t="str">
        <f>LEFT('1(a)_추출_NMP'!D3,10)</f>
        <v>2020-12-31</v>
      </c>
      <c r="E3" s="156" t="str">
        <f>LEFT('1(a)_추출_NMP'!E3,10)</f>
        <v>2021-12-31</v>
      </c>
      <c r="F3" s="156" t="str">
        <f>LEFT('1(a)_추출_NMP'!F3,10)</f>
        <v>2022-12-31</v>
      </c>
      <c r="G3" s="156" t="str">
        <f>LEFT('1(a)_추출_NMP'!G3,10)</f>
        <v>2023-12-31</v>
      </c>
      <c r="H3" s="174"/>
      <c r="I3" s="227" t="s">
        <v>5154</v>
      </c>
      <c r="J3" s="227" t="s">
        <v>5284</v>
      </c>
      <c r="K3" s="205"/>
      <c r="L3" s="100"/>
      <c r="M3" s="100"/>
      <c r="N3" s="100"/>
      <c r="O3" s="204"/>
    </row>
    <row r="4" spans="1:22">
      <c r="A4" s="54"/>
      <c r="B4" s="147" t="s">
        <v>3739</v>
      </c>
      <c r="C4" s="148" t="s">
        <v>3766</v>
      </c>
      <c r="D4" s="282">
        <f>NMP_BS!B5</f>
        <v>0.61799999999999999</v>
      </c>
      <c r="E4" s="282">
        <f>NMP_BS!C5</f>
        <v>3.4990000000000001</v>
      </c>
      <c r="F4" s="282">
        <f>NMP_BS!D5</f>
        <v>1015.508</v>
      </c>
      <c r="G4" s="282">
        <f>NMP_BS!E5</f>
        <v>447.95299999999997</v>
      </c>
      <c r="H4" s="175"/>
      <c r="I4" s="300">
        <f t="shared" ref="I4:I12" si="0">G4</f>
        <v>447.95299999999997</v>
      </c>
      <c r="J4" s="300">
        <f>AVERAGE(E4:G4)</f>
        <v>488.98666666666668</v>
      </c>
      <c r="K4" s="100"/>
      <c r="L4" s="100"/>
      <c r="M4" s="100"/>
      <c r="N4" s="100"/>
      <c r="O4" s="204"/>
    </row>
    <row r="5" spans="1:22">
      <c r="A5" s="54"/>
      <c r="B5" s="147" t="s">
        <v>3748</v>
      </c>
      <c r="C5" s="148" t="s">
        <v>5102</v>
      </c>
      <c r="D5" s="282">
        <f>NMP_BS!B16+NMP_BS!B24</f>
        <v>0</v>
      </c>
      <c r="E5" s="282">
        <f>NMP_BS!C16+NMP_BS!C24</f>
        <v>0</v>
      </c>
      <c r="F5" s="282">
        <f>NMP_BS!D16+NMP_BS!D24</f>
        <v>0</v>
      </c>
      <c r="G5" s="282">
        <f>NMP_BS!E16+NMP_BS!E24</f>
        <v>7889.7950000000001</v>
      </c>
      <c r="H5" s="175"/>
      <c r="I5" s="300">
        <f t="shared" si="0"/>
        <v>7889.7950000000001</v>
      </c>
      <c r="J5" s="430">
        <f t="shared" ref="J5:J21" si="1">AVERAGE(E5:G5)</f>
        <v>2629.9316666666668</v>
      </c>
      <c r="K5" s="100"/>
      <c r="L5" s="100"/>
      <c r="M5" s="100"/>
      <c r="N5" s="100"/>
      <c r="O5" s="204"/>
    </row>
    <row r="6" spans="1:22">
      <c r="A6" s="54"/>
      <c r="B6" s="147" t="s">
        <v>5105</v>
      </c>
      <c r="C6" s="148" t="s">
        <v>53</v>
      </c>
      <c r="D6" s="282">
        <f>NMP_BS!B490+NMP_BS!B493+NMP_BS!B529+NMP_BS!B528</f>
        <v>5947.7740000000003</v>
      </c>
      <c r="E6" s="282">
        <f>NMP_BS!C490+NMP_BS!C493+NMP_BS!C529+NMP_BS!C528</f>
        <v>5614.1660000000002</v>
      </c>
      <c r="F6" s="282">
        <f>NMP_BS!D490+NMP_BS!D493+NMP_BS!D529+NMP_BS!D528</f>
        <v>7758.5709999999999</v>
      </c>
      <c r="G6" s="282">
        <f>NMP_BS!E490+NMP_BS!E493+NMP_BS!E529+NMP_BS!E528</f>
        <v>1493.336</v>
      </c>
      <c r="H6" s="175"/>
      <c r="I6" s="300">
        <f t="shared" si="0"/>
        <v>1493.336</v>
      </c>
      <c r="J6" s="430">
        <f t="shared" si="1"/>
        <v>4955.3576666666668</v>
      </c>
      <c r="K6" s="100"/>
      <c r="L6" s="100"/>
      <c r="M6" s="100"/>
      <c r="N6" s="100"/>
      <c r="O6" s="204"/>
    </row>
    <row r="7" spans="1:22">
      <c r="A7" s="54"/>
      <c r="B7" s="147" t="s">
        <v>3751</v>
      </c>
      <c r="C7" s="148" t="s">
        <v>3761</v>
      </c>
      <c r="D7" s="282">
        <f>NMP_BS!B587+NMP_BS!B615+NMP_BS!B625+NMP_BS!B639</f>
        <v>2245.41</v>
      </c>
      <c r="E7" s="282">
        <f>NMP_BS!C587+NMP_BS!C615+NMP_BS!C625+NMP_BS!C639</f>
        <v>7010.2550000000001</v>
      </c>
      <c r="F7" s="282">
        <f>NMP_BS!D587+NMP_BS!D615+NMP_BS!D625+NMP_BS!D639</f>
        <v>5405.1059999999998</v>
      </c>
      <c r="G7" s="282">
        <f>NMP_BS!E587+NMP_BS!E615+NMP_BS!E625+NMP_BS!E639</f>
        <v>385.98899999999998</v>
      </c>
      <c r="H7" s="175"/>
      <c r="I7" s="300">
        <f t="shared" si="0"/>
        <v>385.98899999999998</v>
      </c>
      <c r="J7" s="430">
        <f t="shared" si="1"/>
        <v>4267.1166666666668</v>
      </c>
      <c r="K7" s="100"/>
      <c r="L7" s="100"/>
      <c r="M7" s="100"/>
      <c r="N7" s="100"/>
      <c r="O7" s="204"/>
    </row>
    <row r="8" spans="1:22">
      <c r="A8" s="54"/>
      <c r="B8" s="147" t="s">
        <v>5108</v>
      </c>
      <c r="C8" s="149" t="s">
        <v>54</v>
      </c>
      <c r="D8" s="150">
        <f>D6+D7</f>
        <v>8193.1840000000011</v>
      </c>
      <c r="E8" s="150">
        <f t="shared" ref="E8:G8" si="2">E6+E7</f>
        <v>12624.421</v>
      </c>
      <c r="F8" s="150">
        <f t="shared" si="2"/>
        <v>13163.677</v>
      </c>
      <c r="G8" s="150">
        <f t="shared" si="2"/>
        <v>1879.325</v>
      </c>
      <c r="H8" s="176"/>
      <c r="I8" s="300">
        <f t="shared" si="0"/>
        <v>1879.325</v>
      </c>
      <c r="J8" s="430">
        <f t="shared" si="1"/>
        <v>9222.4743333333336</v>
      </c>
      <c r="K8" s="100"/>
      <c r="L8" s="100"/>
      <c r="M8" s="100"/>
      <c r="N8" s="100"/>
      <c r="O8" s="204"/>
    </row>
    <row r="9" spans="1:22">
      <c r="A9" s="54"/>
      <c r="B9" s="147" t="s">
        <v>5109</v>
      </c>
      <c r="C9" s="149" t="s">
        <v>5081</v>
      </c>
      <c r="D9" s="150">
        <f>D8-D10</f>
        <v>8192.5660000000007</v>
      </c>
      <c r="E9" s="150">
        <f t="shared" ref="E9:G9" si="3">E8-E10</f>
        <v>12620.922</v>
      </c>
      <c r="F9" s="150">
        <f t="shared" si="3"/>
        <v>12148.169</v>
      </c>
      <c r="G9" s="150">
        <f t="shared" si="3"/>
        <v>-6458.4229999999998</v>
      </c>
      <c r="H9" s="176"/>
      <c r="I9" s="300">
        <f t="shared" si="0"/>
        <v>-6458.4229999999998</v>
      </c>
      <c r="J9" s="430">
        <f t="shared" si="1"/>
        <v>6103.5560000000005</v>
      </c>
      <c r="K9" s="100"/>
      <c r="L9" s="100"/>
      <c r="M9" s="100"/>
      <c r="N9" s="100"/>
      <c r="O9" s="204"/>
    </row>
    <row r="10" spans="1:22">
      <c r="A10" s="54"/>
      <c r="B10" s="147" t="s">
        <v>5110</v>
      </c>
      <c r="C10" s="149" t="s">
        <v>104</v>
      </c>
      <c r="D10" s="150">
        <f>D4+D5</f>
        <v>0.61799999999999999</v>
      </c>
      <c r="E10" s="150">
        <f t="shared" ref="E10:G10" si="4">E4+E5</f>
        <v>3.4990000000000001</v>
      </c>
      <c r="F10" s="150">
        <f t="shared" si="4"/>
        <v>1015.508</v>
      </c>
      <c r="G10" s="150">
        <f t="shared" si="4"/>
        <v>8337.7479999999996</v>
      </c>
      <c r="H10" s="176"/>
      <c r="I10" s="300">
        <f t="shared" si="0"/>
        <v>8337.7479999999996</v>
      </c>
      <c r="J10" s="430">
        <f t="shared" si="1"/>
        <v>3118.9183333333331</v>
      </c>
      <c r="K10" s="100"/>
      <c r="L10" s="100"/>
      <c r="M10" s="100"/>
      <c r="N10" s="421"/>
      <c r="O10" s="422"/>
      <c r="P10" s="423"/>
      <c r="Q10" s="423"/>
      <c r="R10" s="423"/>
      <c r="S10" s="423"/>
      <c r="T10" s="423"/>
      <c r="U10" s="423"/>
      <c r="V10" s="423"/>
    </row>
    <row r="11" spans="1:22">
      <c r="A11" s="54"/>
      <c r="B11" s="147" t="s">
        <v>5111</v>
      </c>
      <c r="C11" s="148" t="s">
        <v>55</v>
      </c>
      <c r="D11" s="282">
        <f>NMP_BS!B785</f>
        <v>-6034.6620000000003</v>
      </c>
      <c r="E11" s="282">
        <f>NMP_BS!C785</f>
        <v>-4344.8069999999998</v>
      </c>
      <c r="F11" s="282">
        <f>NMP_BS!D785</f>
        <v>7779.6189999999997</v>
      </c>
      <c r="G11" s="282">
        <f>NMP_BS!E785</f>
        <v>2984.4290000000001</v>
      </c>
      <c r="H11" s="175"/>
      <c r="I11" s="300">
        <f t="shared" si="0"/>
        <v>2984.4290000000001</v>
      </c>
      <c r="J11" s="430">
        <f t="shared" si="1"/>
        <v>2139.7469999999998</v>
      </c>
      <c r="K11" s="100"/>
      <c r="L11" s="100"/>
      <c r="M11" s="100"/>
      <c r="N11" s="424"/>
      <c r="O11" s="422"/>
      <c r="P11" s="423"/>
      <c r="Q11" s="423"/>
      <c r="R11" s="423"/>
      <c r="S11" s="423"/>
      <c r="T11" s="423"/>
      <c r="U11" s="423"/>
      <c r="V11" s="423"/>
    </row>
    <row r="12" spans="1:22">
      <c r="A12" s="54"/>
      <c r="B12" s="147" t="s">
        <v>5112</v>
      </c>
      <c r="C12" s="148" t="s">
        <v>56</v>
      </c>
      <c r="D12" s="282">
        <f>NMP_BS!B786</f>
        <v>11225.767</v>
      </c>
      <c r="E12" s="282">
        <f>NMP_BS!C786</f>
        <v>21424.437999999998</v>
      </c>
      <c r="F12" s="282">
        <f>NMP_BS!D786</f>
        <v>38009.769</v>
      </c>
      <c r="G12" s="282">
        <f>NMP_BS!E786</f>
        <v>98202.826000000001</v>
      </c>
      <c r="H12" s="175"/>
      <c r="I12" s="300">
        <f t="shared" si="0"/>
        <v>98202.826000000001</v>
      </c>
      <c r="J12" s="430">
        <f t="shared" si="1"/>
        <v>52545.677666666663</v>
      </c>
      <c r="K12" s="100"/>
      <c r="L12" s="100"/>
      <c r="M12" s="100"/>
      <c r="N12" s="100"/>
      <c r="O12" s="204"/>
    </row>
    <row r="13" spans="1:22">
      <c r="A13" s="54"/>
      <c r="B13" s="147" t="s">
        <v>5113</v>
      </c>
      <c r="C13" s="148" t="s">
        <v>57</v>
      </c>
      <c r="D13" s="282">
        <f>NMP_PL!B2</f>
        <v>9467.89</v>
      </c>
      <c r="E13" s="282">
        <f>NMP_PL!C2</f>
        <v>36037.553999999996</v>
      </c>
      <c r="F13" s="282">
        <f>NMP_PL!D2</f>
        <v>40496.002999999997</v>
      </c>
      <c r="G13" s="282">
        <f>NMP_PL!E2</f>
        <v>38663.754000000001</v>
      </c>
      <c r="H13" s="175"/>
      <c r="I13" s="300">
        <f t="shared" ref="I13:I21" si="5">G13</f>
        <v>38663.754000000001</v>
      </c>
      <c r="J13" s="430">
        <f t="shared" si="1"/>
        <v>38399.10366666667</v>
      </c>
      <c r="K13" s="100"/>
      <c r="L13" s="100"/>
      <c r="M13" s="100"/>
      <c r="N13" s="448"/>
      <c r="O13" s="204"/>
    </row>
    <row r="14" spans="1:22">
      <c r="A14" s="54"/>
      <c r="B14" s="147" t="s">
        <v>5114</v>
      </c>
      <c r="C14" s="148" t="s">
        <v>58</v>
      </c>
      <c r="D14" s="282">
        <f>NMP_PL!B149</f>
        <v>-1499.4169999999999</v>
      </c>
      <c r="E14" s="282">
        <f>NMP_PL!C149</f>
        <v>2499.0630000000001</v>
      </c>
      <c r="F14" s="282">
        <f>NMP_PL!D149</f>
        <v>8064.3010000000004</v>
      </c>
      <c r="G14" s="282">
        <f>NMP_PL!E149</f>
        <v>-6637.5680000000002</v>
      </c>
      <c r="H14" s="175"/>
      <c r="I14" s="430">
        <f t="shared" si="5"/>
        <v>-6637.5680000000002</v>
      </c>
      <c r="J14" s="430">
        <f t="shared" si="1"/>
        <v>1308.598666666667</v>
      </c>
      <c r="K14" s="100"/>
      <c r="L14" s="100"/>
      <c r="M14" s="100"/>
      <c r="N14" s="100"/>
      <c r="O14" s="204"/>
    </row>
    <row r="15" spans="1:22">
      <c r="A15" s="54"/>
      <c r="B15" s="147" t="s">
        <v>5115</v>
      </c>
      <c r="C15" s="148" t="s">
        <v>59</v>
      </c>
      <c r="D15" s="282">
        <f>NMP_PL!B316</f>
        <v>-9449.1890000000003</v>
      </c>
      <c r="E15" s="282">
        <f>NMP_PL!C316</f>
        <v>1695.8040000000001</v>
      </c>
      <c r="F15" s="282">
        <f>NMP_PL!D316</f>
        <v>12124.425999999999</v>
      </c>
      <c r="G15" s="282">
        <f>NMP_PL!E316</f>
        <v>-8592.8060000000005</v>
      </c>
      <c r="H15" s="175"/>
      <c r="I15" s="430">
        <f t="shared" si="5"/>
        <v>-8592.8060000000005</v>
      </c>
      <c r="J15" s="430">
        <f t="shared" si="1"/>
        <v>1742.4746666666663</v>
      </c>
      <c r="K15" s="100"/>
      <c r="L15" s="100"/>
      <c r="M15" s="100"/>
      <c r="N15" s="100"/>
      <c r="O15" s="204"/>
    </row>
    <row r="16" spans="1:22">
      <c r="A16" s="54"/>
      <c r="B16" s="147" t="s">
        <v>5116</v>
      </c>
      <c r="C16" s="148" t="s">
        <v>3762</v>
      </c>
      <c r="D16" s="282">
        <f>NMP_PL!B217+NMP_PL!B218+NMP_PL!B225</f>
        <v>700.73400000000004</v>
      </c>
      <c r="E16" s="282">
        <f>NMP_PL!C217+NMP_PL!C218+NMP_PL!C225</f>
        <v>551.37199999999996</v>
      </c>
      <c r="F16" s="282">
        <f>NMP_PL!D217+NMP_PL!D218+NMP_PL!D225</f>
        <v>657.75800000000004</v>
      </c>
      <c r="G16" s="282">
        <f>NMP_PL!E217+NMP_PL!E218+NMP_PL!E225</f>
        <v>5712.9740000000002</v>
      </c>
      <c r="H16" s="175"/>
      <c r="I16" s="430">
        <f t="shared" si="5"/>
        <v>5712.9740000000002</v>
      </c>
      <c r="J16" s="430">
        <f t="shared" si="1"/>
        <v>2307.3679999999999</v>
      </c>
      <c r="K16" s="100"/>
      <c r="L16" s="100"/>
      <c r="M16" s="100"/>
      <c r="N16" s="100"/>
      <c r="O16" s="204"/>
    </row>
    <row r="17" spans="1:16">
      <c r="A17" s="54"/>
      <c r="B17" s="147" t="s">
        <v>5117</v>
      </c>
      <c r="C17" s="149" t="s">
        <v>60</v>
      </c>
      <c r="D17" s="151">
        <f>D14+D18</f>
        <v>-415.42999999999984</v>
      </c>
      <c r="E17" s="151">
        <f t="shared" ref="E17:G17" si="6">E14+E18</f>
        <v>4556.0920000000006</v>
      </c>
      <c r="F17" s="151">
        <f t="shared" si="6"/>
        <v>10929.674999999999</v>
      </c>
      <c r="G17" s="151">
        <f t="shared" si="6"/>
        <v>-3702.14</v>
      </c>
      <c r="H17" s="177"/>
      <c r="I17" s="430">
        <f t="shared" si="5"/>
        <v>-3702.14</v>
      </c>
      <c r="J17" s="430">
        <f t="shared" si="1"/>
        <v>3927.8756666666668</v>
      </c>
      <c r="K17" s="385"/>
      <c r="L17" s="100"/>
      <c r="M17" s="100"/>
      <c r="N17" s="100"/>
      <c r="O17" s="204"/>
    </row>
    <row r="18" spans="1:16">
      <c r="A18" s="54"/>
      <c r="B18" s="147" t="s">
        <v>5118</v>
      </c>
      <c r="C18" s="148" t="s">
        <v>3763</v>
      </c>
      <c r="D18" s="282">
        <f>NMP_CF!B5+NMP_CF!B6</f>
        <v>1083.9870000000001</v>
      </c>
      <c r="E18" s="282">
        <f>NMP_CF!C5+NMP_CF!C6</f>
        <v>2057.029</v>
      </c>
      <c r="F18" s="282">
        <f>NMP_CF!D5+NMP_CF!D6</f>
        <v>2865.3739999999998</v>
      </c>
      <c r="G18" s="282">
        <f>NMP_CF!E5+NMP_CF!E6</f>
        <v>2935.4280000000003</v>
      </c>
      <c r="H18" s="178"/>
      <c r="I18" s="430">
        <f t="shared" si="5"/>
        <v>2935.4280000000003</v>
      </c>
      <c r="J18" s="430">
        <f t="shared" si="1"/>
        <v>2619.277</v>
      </c>
      <c r="K18" s="100"/>
      <c r="L18" s="100"/>
      <c r="M18" s="100"/>
      <c r="N18" s="100"/>
      <c r="O18" s="204"/>
    </row>
    <row r="19" spans="1:16">
      <c r="A19" s="54"/>
      <c r="B19" s="147" t="s">
        <v>5119</v>
      </c>
      <c r="C19" s="148" t="s">
        <v>61</v>
      </c>
      <c r="D19" s="282">
        <f>NMP_CF!B2</f>
        <v>-1291.3779999999999</v>
      </c>
      <c r="E19" s="282">
        <f>NMP_CF!C2</f>
        <v>5158.0969999999998</v>
      </c>
      <c r="F19" s="282">
        <f>NMP_CF!D2</f>
        <v>10680.654</v>
      </c>
      <c r="G19" s="282">
        <f>NMP_CF!E2</f>
        <v>-20062.637999999999</v>
      </c>
      <c r="H19" s="178"/>
      <c r="I19" s="430">
        <f t="shared" si="5"/>
        <v>-20062.637999999999</v>
      </c>
      <c r="J19" s="430">
        <f t="shared" si="1"/>
        <v>-1407.9623333333329</v>
      </c>
      <c r="K19" s="100"/>
      <c r="L19" s="100"/>
      <c r="M19" s="100"/>
      <c r="N19" s="100"/>
      <c r="O19" s="204"/>
    </row>
    <row r="20" spans="1:16">
      <c r="A20" s="54"/>
      <c r="B20" s="147" t="s">
        <v>5120</v>
      </c>
      <c r="C20" s="148" t="s">
        <v>3764</v>
      </c>
      <c r="D20" s="286">
        <f>NMP_CF!B255-NMP_CF!B209</f>
        <v>3148.1469999999999</v>
      </c>
      <c r="E20" s="286">
        <f>NMP_CF!C255-NMP_CF!C209</f>
        <v>7051.1980000000003</v>
      </c>
      <c r="F20" s="286">
        <f>NMP_CF!D255-NMP_CF!D209</f>
        <v>3551.4540000000002</v>
      </c>
      <c r="G20" s="286">
        <f>NMP_CF!E255-NMP_CF!E209</f>
        <v>5541.5160000000005</v>
      </c>
      <c r="H20" s="178"/>
      <c r="I20" s="430">
        <f t="shared" si="5"/>
        <v>5541.5160000000005</v>
      </c>
      <c r="J20" s="430">
        <f t="shared" si="1"/>
        <v>5381.3893333333335</v>
      </c>
      <c r="K20" s="100"/>
      <c r="L20" s="100"/>
      <c r="M20" s="100"/>
      <c r="N20" s="100"/>
      <c r="O20" s="204"/>
    </row>
    <row r="21" spans="1:16">
      <c r="A21" s="54"/>
      <c r="B21" s="147" t="s">
        <v>5121</v>
      </c>
      <c r="C21" s="149" t="s">
        <v>62</v>
      </c>
      <c r="D21" s="150">
        <f>D19-D20</f>
        <v>-4439.5249999999996</v>
      </c>
      <c r="E21" s="150">
        <f t="shared" ref="E21:G21" si="7">E19-E20</f>
        <v>-1893.1010000000006</v>
      </c>
      <c r="F21" s="150">
        <f t="shared" si="7"/>
        <v>7129.2000000000007</v>
      </c>
      <c r="G21" s="150">
        <f t="shared" si="7"/>
        <v>-25604.153999999999</v>
      </c>
      <c r="H21" s="176"/>
      <c r="I21" s="430">
        <f t="shared" si="5"/>
        <v>-25604.153999999999</v>
      </c>
      <c r="J21" s="430">
        <f t="shared" si="1"/>
        <v>-6789.3516666666665</v>
      </c>
      <c r="K21" s="100"/>
      <c r="L21" s="100"/>
      <c r="M21" s="100"/>
      <c r="N21" s="100"/>
      <c r="O21" s="204"/>
    </row>
    <row r="22" spans="1:16">
      <c r="A22" s="54"/>
      <c r="B22" s="54"/>
      <c r="C22" s="54"/>
      <c r="D22" s="381">
        <f>D17/D13</f>
        <v>-4.3877780582579629E-2</v>
      </c>
      <c r="E22" s="381">
        <f>E17/E13</f>
        <v>0.12642622748480656</v>
      </c>
      <c r="F22" s="381">
        <f>F17/F13</f>
        <v>0.26989515483787374</v>
      </c>
      <c r="G22" s="381">
        <f>G17/G13</f>
        <v>-9.5752212783062909E-2</v>
      </c>
      <c r="H22" s="179"/>
      <c r="I22" s="54"/>
      <c r="J22" s="54"/>
      <c r="K22" s="54"/>
      <c r="L22" s="54"/>
      <c r="M22" s="54"/>
      <c r="N22" s="54"/>
      <c r="O22" s="204"/>
    </row>
    <row r="23" spans="1:16" ht="17.25">
      <c r="A23" s="31" t="s">
        <v>5165</v>
      </c>
      <c r="B23" s="31"/>
      <c r="C23" s="54"/>
      <c r="D23" s="54"/>
      <c r="E23" s="54"/>
      <c r="F23" s="54"/>
      <c r="G23" s="54"/>
      <c r="H23" s="139"/>
      <c r="I23" s="319">
        <v>1</v>
      </c>
      <c r="J23" s="319">
        <v>2</v>
      </c>
      <c r="K23" s="319">
        <v>3</v>
      </c>
      <c r="L23" s="54" t="str">
        <f>'5_기업SR'!C37</f>
        <v>B+</v>
      </c>
      <c r="M23" s="54"/>
      <c r="N23" s="54"/>
      <c r="O23" s="204"/>
    </row>
    <row r="24" spans="1:16" ht="17.25" thickBot="1">
      <c r="A24" s="54"/>
      <c r="B24" s="54"/>
      <c r="C24" s="222" t="s">
        <v>5179</v>
      </c>
      <c r="D24" s="316"/>
      <c r="E24" s="224" t="str">
        <f>E3</f>
        <v>2021-12-31</v>
      </c>
      <c r="F24" s="225" t="str">
        <f>F3</f>
        <v>2022-12-31</v>
      </c>
      <c r="G24" s="226" t="str">
        <f>G3</f>
        <v>2023-12-31</v>
      </c>
      <c r="H24" s="180"/>
      <c r="I24" s="410" t="s">
        <v>5154</v>
      </c>
      <c r="J24" s="225" t="s">
        <v>5155</v>
      </c>
      <c r="K24" s="226" t="s">
        <v>5156</v>
      </c>
      <c r="L24" s="318" t="s">
        <v>5163</v>
      </c>
      <c r="M24" s="314" t="s">
        <v>5164</v>
      </c>
      <c r="N24" s="315" t="s">
        <v>63</v>
      </c>
      <c r="O24" s="204"/>
    </row>
    <row r="25" spans="1:16">
      <c r="A25" s="54"/>
      <c r="B25" s="54"/>
      <c r="C25" s="291" t="s">
        <v>5157</v>
      </c>
      <c r="D25" s="292"/>
      <c r="E25" s="293">
        <f>IFERROR(E6/E8,0)</f>
        <v>0.44470681071234869</v>
      </c>
      <c r="F25" s="294">
        <f>IFERROR(F6/F8,0)</f>
        <v>0.58939238633703939</v>
      </c>
      <c r="G25" s="295">
        <f>IFERROR(G6/G8,0)</f>
        <v>0.79461295944022459</v>
      </c>
      <c r="H25" s="181"/>
      <c r="I25" s="411">
        <f>IFERROR(I6/I8,0)</f>
        <v>0.79461295944022459</v>
      </c>
      <c r="J25" s="404">
        <f>IFERROR(J6/J8,0)</f>
        <v>0.53731325103895655</v>
      </c>
      <c r="K25" s="306">
        <f t="shared" ref="K25:K33" si="8">AVERAGE(E25:G25)</f>
        <v>0.60957071882987091</v>
      </c>
      <c r="L25" s="322">
        <v>1</v>
      </c>
      <c r="M25" s="308">
        <f>IF(L25=K$23, K25, IF(L25=J$23, J25, IF(L25=I$23, I25, "n.a.")))</f>
        <v>0.79461295944022459</v>
      </c>
      <c r="N25" s="309" t="str">
        <f>IF(M25&gt;95%,"CCC",IF(M25&gt;80%,"B",IF(M25&gt;70%,"BB",IF(M25&gt;50%,"BBB",IF(M25&gt;30%,"A",IF(M25&gt;20%,"AA","AAA"))))))</f>
        <v>BB</v>
      </c>
      <c r="O25" s="204"/>
      <c r="P25" s="278"/>
    </row>
    <row r="26" spans="1:16">
      <c r="A26" s="54"/>
      <c r="B26" s="54"/>
      <c r="C26" s="291" t="s">
        <v>5158</v>
      </c>
      <c r="D26" s="292"/>
      <c r="E26" s="293" t="str">
        <f>IF(E11&lt;0,"자본잠식",IFERROR((E12-E11)/E11,"예외"))</f>
        <v>자본잠식</v>
      </c>
      <c r="F26" s="294">
        <f>IF(F11&lt;0,"자본잠식",IFERROR((F12-F11)/F11,"예외"))</f>
        <v>3.8858136883053018</v>
      </c>
      <c r="G26" s="295">
        <f>IF(G11&lt;0,"자본잠식",IFERROR((G12-G11)/G11,"예외"))</f>
        <v>31.90506358167676</v>
      </c>
      <c r="H26" s="181"/>
      <c r="I26" s="412">
        <f>IF(I11&lt;0,"자본잠식",IFERROR((I12-I11)/I11,"예외"))</f>
        <v>31.90506358167676</v>
      </c>
      <c r="J26" s="404">
        <f>IF(J11&lt;0,"자본잠식",IFERROR((J12-J11)/J11,"예외"))</f>
        <v>23.556958213595657</v>
      </c>
      <c r="K26" s="306">
        <f t="shared" si="8"/>
        <v>17.895438634991031</v>
      </c>
      <c r="L26" s="322">
        <v>1</v>
      </c>
      <c r="M26" s="308">
        <f t="shared" ref="M26:M35" si="9">IF(L26=K$23, K26, IF(L26=J$23, J26, IF(L26=I$23, I26, "n.a.")))</f>
        <v>31.90506358167676</v>
      </c>
      <c r="N26" s="309" t="str">
        <f>IF(OR(M26&lt;0%,M26="자본잠식"),"CCC",IF(M26&lt;=40%,"AAA",IF(M26&lt;=90%,"AA",IF(M26&lt;=150%,"A",IF(M26&lt;=230%,"BBB",IF(M26&lt;=400%,"BB","B"))))))</f>
        <v>B</v>
      </c>
      <c r="O26" s="204"/>
      <c r="P26" s="278"/>
    </row>
    <row r="27" spans="1:16">
      <c r="A27" s="54"/>
      <c r="B27" s="54"/>
      <c r="C27" s="291" t="s">
        <v>5159</v>
      </c>
      <c r="D27" s="292"/>
      <c r="E27" s="293">
        <f>IFERROR(E8/E12,"예외")</f>
        <v>0.58925330970175283</v>
      </c>
      <c r="F27" s="294">
        <f>IFERROR(F8/F12,"예외")</f>
        <v>0.346323520145571</v>
      </c>
      <c r="G27" s="295">
        <f>IFERROR(G8/G12,"예외")</f>
        <v>1.9137178394438466E-2</v>
      </c>
      <c r="H27" s="181"/>
      <c r="I27" s="412">
        <f>IFERROR(I8/I12,"예외")</f>
        <v>1.9137178394438466E-2</v>
      </c>
      <c r="J27" s="404">
        <f>IFERROR(J8/J12,"예외")</f>
        <v>0.17551347214204421</v>
      </c>
      <c r="K27" s="306">
        <f t="shared" si="8"/>
        <v>0.31823800274725411</v>
      </c>
      <c r="L27" s="322">
        <v>1</v>
      </c>
      <c r="M27" s="308">
        <f t="shared" si="9"/>
        <v>1.9137178394438466E-2</v>
      </c>
      <c r="N27" s="309" t="str">
        <f>IF(M27&lt;=20%,"AAA",IF(M27&lt;=27.5%,"AA",IF(M27&lt;=35%,"A",IF(M27&lt;=45%,"BBB",IF(M27&lt;=55%,"BB",IF(M27&lt;=100%,"B","CCC"))))))</f>
        <v>AAA</v>
      </c>
      <c r="O27" s="204"/>
      <c r="P27" s="278"/>
    </row>
    <row r="28" spans="1:16">
      <c r="A28" s="54"/>
      <c r="B28" s="54"/>
      <c r="C28" s="291" t="s">
        <v>71</v>
      </c>
      <c r="D28" s="292"/>
      <c r="E28" s="293">
        <f>IFERROR(E14/E13,"예외")</f>
        <v>6.9346077150519159E-2</v>
      </c>
      <c r="F28" s="294">
        <f>IFERROR(F14/F13,"예외")</f>
        <v>0.19913819642891673</v>
      </c>
      <c r="G28" s="295">
        <f>IFERROR(G14/G13,"예외")</f>
        <v>-0.17167417318039008</v>
      </c>
      <c r="H28" s="181"/>
      <c r="I28" s="412">
        <f>IFERROR(I14/I13,"예외")</f>
        <v>-0.17167417318039008</v>
      </c>
      <c r="J28" s="404">
        <f>IFERROR(J14/J13,"예외")</f>
        <v>3.4078885747602219E-2</v>
      </c>
      <c r="K28" s="306">
        <f t="shared" si="8"/>
        <v>3.2270033466348602E-2</v>
      </c>
      <c r="L28" s="223">
        <v>2</v>
      </c>
      <c r="M28" s="308">
        <f t="shared" si="9"/>
        <v>3.4078885747602219E-2</v>
      </c>
      <c r="N28" s="309" t="str">
        <f>IF(OR(O28&lt;0,M28="예외"),"CCC",IF(M28&gt;=12%,"AAA",IF(M28&gt;=6%,"AA",IF(M28&gt;=4%,"A",IF(M28&gt;=2%,"BBB",IF(M28&gt;=0%,"BB",IF(M28&lt;0%,"B","CCC")))))))</f>
        <v>BBB</v>
      </c>
      <c r="O28" s="320">
        <f>IF(L28=I$23,I17,IF(OR(L28=K$23,L28=J$23),J17,"n.a."))</f>
        <v>3927.8756666666668</v>
      </c>
      <c r="P28" s="278"/>
    </row>
    <row r="29" spans="1:16">
      <c r="A29" s="54"/>
      <c r="B29" s="54"/>
      <c r="C29" s="291" t="s">
        <v>72</v>
      </c>
      <c r="D29" s="292"/>
      <c r="E29" s="293">
        <f>IF((AND(E15&lt;0, (AVERAGE(D11,E11))&lt;0)), "예외", IFERROR(E15/(AVERAGE(D11,E11)),"예외"))</f>
        <v>-0.32676122449038575</v>
      </c>
      <c r="F29" s="294">
        <f>IF((AND(F15&lt;0, (AVERAGE(E11,F11))&lt;0)), "예외", IFERROR(F15/(AVERAGE(E11,F11)),"예외"))</f>
        <v>7.0597319445722206</v>
      </c>
      <c r="G29" s="295">
        <f>IF((AND(G15&lt;0, (AVERAGE(F11,G11))&lt;0)), "예외", IFERROR(G15/(AVERAGE(F11,G11)),"예외"))</f>
        <v>-1.5965751917865847</v>
      </c>
      <c r="H29" s="182"/>
      <c r="I29" s="413">
        <f>G29</f>
        <v>-1.5965751917865847</v>
      </c>
      <c r="J29" s="405">
        <f>IF((AND(J15&lt;0, (AVERAGE(D11,E11,E11,F11,F11,G11))&lt;0)), "예외", IFERROR(J15/(AVERAGE(D11,E11,E11,F11,F11,G11)),"예외"))</f>
        <v>2.7373075969441212</v>
      </c>
      <c r="K29" s="306">
        <f t="shared" si="8"/>
        <v>1.7121318427650836</v>
      </c>
      <c r="L29" s="223">
        <v>2</v>
      </c>
      <c r="M29" s="308">
        <f t="shared" si="9"/>
        <v>2.7373075969441212</v>
      </c>
      <c r="N29" s="309" t="str">
        <f>IF(M29="예외","CCC",(IF(M29&gt;=8%,"AAA",IF(M29&gt;=6%,"AA",IF(M29&gt;=4%,"A",IF(M29&gt;=2%,"BBB",IF(M29&gt;=0%,"BB",IF(M29&gt;=-20%,"B","CCC"))))))))</f>
        <v>AAA</v>
      </c>
      <c r="O29" s="321"/>
      <c r="P29" s="278"/>
    </row>
    <row r="30" spans="1:16">
      <c r="A30" s="100"/>
      <c r="B30" s="100"/>
      <c r="C30" s="291" t="s">
        <v>5160</v>
      </c>
      <c r="D30" s="292"/>
      <c r="E30" s="293">
        <f>IF((AND(E15&lt;0, (AVERAGE(D12,E12))&lt;0)), "예외", IFERROR(E15/(AVERAGE(D12,E12)),"예외"))</f>
        <v>0.10387708132307287</v>
      </c>
      <c r="F30" s="294">
        <f>IF((AND(F15&lt;0, (AVERAGE(E12,F12))&lt;0)), "예외", IFERROR(F15/(AVERAGE(E12,F12)),"예외"))</f>
        <v>0.40799487742807777</v>
      </c>
      <c r="G30" s="295">
        <f>IF((AND(G15&lt;0, (AVERAGE(F12,G12))&lt;0)), "예외", IFERROR(G15/(AVERAGE(F12,G12)),"예외"))</f>
        <v>-0.12616756915907815</v>
      </c>
      <c r="H30" s="181"/>
      <c r="I30" s="412">
        <f>G30</f>
        <v>-0.12616756915907815</v>
      </c>
      <c r="J30" s="404">
        <f>IF((AND(J15&lt;0, (AVERAGE(D12,E12,E12,F12,F12,G12))&lt;0)), "예외", IFERROR(J15/(AVERAGE(D12,E12,E12,F12,F12,G12)),"예외"))</f>
        <v>4.5794941148746639E-2</v>
      </c>
      <c r="K30" s="306">
        <f t="shared" si="8"/>
        <v>0.12856812986402419</v>
      </c>
      <c r="L30" s="223">
        <v>2</v>
      </c>
      <c r="M30" s="308">
        <f t="shared" si="9"/>
        <v>4.5794941148746639E-2</v>
      </c>
      <c r="N30" s="309" t="str">
        <f>IF(M30="예외","CCC",IF(M30&gt;=4%,"AAA",IF(M30&gt;=3%,"AA",IF(M30&gt;=2%,"A",IF(M30&gt;=1%,"BBB",IF(M30&gt;=0%,"BB",IF(M30&gt;=-10%,"B","CCC")))))))</f>
        <v>AAA</v>
      </c>
      <c r="O30" s="321"/>
      <c r="P30" s="278"/>
    </row>
    <row r="31" spans="1:16">
      <c r="A31" s="100"/>
      <c r="B31" s="100"/>
      <c r="C31" s="291" t="s">
        <v>5161</v>
      </c>
      <c r="D31" s="292"/>
      <c r="E31" s="296">
        <f>IFERROR(E17/E16,"무이자")</f>
        <v>8.2631907314843716</v>
      </c>
      <c r="F31" s="297">
        <f>IFERROR(F17/F16,"무이자")</f>
        <v>16.616559585744298</v>
      </c>
      <c r="G31" s="298">
        <f>IFERROR(G17/G16,"무이자")</f>
        <v>-0.64802325373789549</v>
      </c>
      <c r="H31" s="183"/>
      <c r="I31" s="414">
        <f>IFERROR(I17/I16,"무이자")</f>
        <v>-0.64802325373789549</v>
      </c>
      <c r="J31" s="406">
        <f>IFERROR(J17/J16,"무이자")</f>
        <v>1.7023186880751866</v>
      </c>
      <c r="K31" s="376">
        <f t="shared" si="8"/>
        <v>8.0772423544969243</v>
      </c>
      <c r="L31" s="377">
        <v>2</v>
      </c>
      <c r="M31" s="310">
        <f t="shared" si="9"/>
        <v>1.7023186880751866</v>
      </c>
      <c r="N31" s="309" t="str">
        <f>IF(O31&lt;0,"CCC",IF(M31&gt;=15,"AAA",IF(M31&gt;=8,"AA",IF(M31&gt;=4.5,"A",IF(M31&gt;=2.5,"BBB",IF(M31&gt;=1.5,"BB",IF(M31&gt;=0,"B","CCC")))))))</f>
        <v>BB</v>
      </c>
      <c r="O31" s="320">
        <f>IF(L31=I$23,I17,IF(OR(L31=K$23,L31=J$23),J17,"n.a."))</f>
        <v>3927.8756666666668</v>
      </c>
      <c r="P31" s="278"/>
    </row>
    <row r="32" spans="1:16">
      <c r="A32" s="100"/>
      <c r="B32" s="100"/>
      <c r="C32" s="291" t="s">
        <v>74</v>
      </c>
      <c r="D32" s="292"/>
      <c r="E32" s="293">
        <f>IFERROR(E21/E8,"무차입")</f>
        <v>-0.14995547122517544</v>
      </c>
      <c r="F32" s="294">
        <f>IFERROR(F21/F8,"무차입")</f>
        <v>0.54158120105803276</v>
      </c>
      <c r="G32" s="295">
        <f>IFERROR(G21/G8,"무차입")</f>
        <v>-13.624122490787915</v>
      </c>
      <c r="H32" s="181"/>
      <c r="I32" s="412">
        <f>IFERROR(I21/I8,"무차입")</f>
        <v>-13.624122490787915</v>
      </c>
      <c r="J32" s="407">
        <f>IFERROR(J21/J8,"무차입")</f>
        <v>-0.73617463397295801</v>
      </c>
      <c r="K32" s="306">
        <f t="shared" si="8"/>
        <v>-4.4108322536516864</v>
      </c>
      <c r="L32" s="223">
        <v>2</v>
      </c>
      <c r="M32" s="308">
        <f t="shared" si="9"/>
        <v>-0.73617463397295801</v>
      </c>
      <c r="N32" s="309" t="str">
        <f>IF(M32&gt;=30%,"AAA",IF(M32&gt;=20%,"AA",IF(M32&gt;=10%,"A",IF(M32&gt;=0%,"BBB",IF(M32&gt;=-10%,"BB",IF(M32&gt;=-30%,"B","CCC"))))))</f>
        <v>CCC</v>
      </c>
      <c r="O32" s="320">
        <f>IF(L32=I$23,I21,IF(OR(L32=K$23,L32=J$23),J21,"n.a."))</f>
        <v>-6789.3516666666665</v>
      </c>
      <c r="P32" s="278"/>
    </row>
    <row r="33" spans="1:16">
      <c r="A33" s="100"/>
      <c r="B33" s="100"/>
      <c r="C33" s="291" t="s">
        <v>5162</v>
      </c>
      <c r="D33" s="292"/>
      <c r="E33" s="296">
        <f>IFERROR(E9/E17,"예외")</f>
        <v>2.7701200941508644</v>
      </c>
      <c r="F33" s="297">
        <f>IFERROR(F9/F17,"예외")</f>
        <v>1.1114849252150683</v>
      </c>
      <c r="G33" s="298">
        <f>IFERROR(G9/G17,"예외")</f>
        <v>1.7445107424354562</v>
      </c>
      <c r="H33" s="183"/>
      <c r="I33" s="414">
        <f>IFERROR(I9/I17,"예외")</f>
        <v>1.7445107424354562</v>
      </c>
      <c r="J33" s="406">
        <f>IFERROR(J9/J17,"예외")</f>
        <v>1.5539076381151578</v>
      </c>
      <c r="K33" s="298">
        <f t="shared" si="8"/>
        <v>1.8753719206004629</v>
      </c>
      <c r="L33" s="223">
        <v>2</v>
      </c>
      <c r="M33" s="310">
        <f t="shared" si="9"/>
        <v>1.5539076381151578</v>
      </c>
      <c r="N33" s="309" t="str">
        <f>IF(O33&lt;0,"CCC",IF(M33&lt;=0.5,"AAA",IF(M33&lt;=1.5,"AA",IF(M33&lt;=3.5,"A",IF(M33&lt;=7,"BBB",IF(M33&lt;=10,"BB","B"))))))</f>
        <v>A</v>
      </c>
      <c r="O33" s="320">
        <f>IF(L33=I$23,I17,IF(OR(L33=K$23,L33=J$23),J17,"n.a."))</f>
        <v>3927.8756666666668</v>
      </c>
      <c r="P33" s="278"/>
    </row>
    <row r="34" spans="1:16">
      <c r="A34" s="100"/>
      <c r="B34" s="100"/>
      <c r="C34" s="291" t="s">
        <v>5166</v>
      </c>
      <c r="D34" s="292"/>
      <c r="E34" s="299">
        <f>E13</f>
        <v>36037.553999999996</v>
      </c>
      <c r="F34" s="300">
        <f>F13</f>
        <v>40496.002999999997</v>
      </c>
      <c r="G34" s="301">
        <f>G13*4</f>
        <v>154655.016</v>
      </c>
      <c r="H34" s="184"/>
      <c r="I34" s="415">
        <f>I13</f>
        <v>38663.754000000001</v>
      </c>
      <c r="J34" s="408">
        <f>J13</f>
        <v>38399.10366666667</v>
      </c>
      <c r="K34" s="301">
        <f>AVERAGE(E34:G34)</f>
        <v>77062.857666666663</v>
      </c>
      <c r="L34" s="322">
        <v>1</v>
      </c>
      <c r="M34" s="311">
        <f t="shared" si="9"/>
        <v>38663.754000000001</v>
      </c>
      <c r="N34" s="309" t="str">
        <f>IF(M34&gt;=6000000,"AAA",IF(M34&gt;=2500000,"AA",IF(M34&gt;=800000,"A",IF(M34&gt;=350000,"BBB",IF(M34&gt;=100000,"BB",IF(M34&gt;=10000,"B","CCC"))))))</f>
        <v>B</v>
      </c>
      <c r="O34" s="204"/>
      <c r="P34" s="278"/>
    </row>
    <row r="35" spans="1:16" ht="17.25" thickBot="1">
      <c r="A35" s="100"/>
      <c r="B35" s="100"/>
      <c r="C35" s="302" t="s">
        <v>5167</v>
      </c>
      <c r="D35" s="292"/>
      <c r="E35" s="303">
        <f>E12</f>
        <v>21424.437999999998</v>
      </c>
      <c r="F35" s="304">
        <f>F12</f>
        <v>38009.769</v>
      </c>
      <c r="G35" s="305">
        <f>G12</f>
        <v>98202.826000000001</v>
      </c>
      <c r="H35" s="185"/>
      <c r="I35" s="416">
        <f>I12</f>
        <v>98202.826000000001</v>
      </c>
      <c r="J35" s="409">
        <f>J12</f>
        <v>52545.677666666663</v>
      </c>
      <c r="K35" s="307">
        <f>AVERAGE(E35:G35)</f>
        <v>52545.677666666663</v>
      </c>
      <c r="L35" s="323">
        <v>1</v>
      </c>
      <c r="M35" s="312">
        <f t="shared" si="9"/>
        <v>98202.826000000001</v>
      </c>
      <c r="N35" s="313" t="str">
        <f>IF(M35&gt;=6000000,"AAA",IF(M35&gt;=2500000,"AA",IF(M35&gt;=800000,"A",IF(M35&gt;=350000,"BBB",IF(M35&gt;=100000,"BB",IF(M35&gt;=10000,"B","CCC"))))))</f>
        <v>B</v>
      </c>
      <c r="O35" s="204"/>
      <c r="P35" s="278"/>
    </row>
    <row r="36" spans="1:16" s="273" customFormat="1" ht="6" customHeight="1">
      <c r="A36" s="100"/>
      <c r="B36" s="100"/>
      <c r="C36" s="325"/>
      <c r="D36" s="326"/>
      <c r="E36" s="327"/>
      <c r="F36" s="327"/>
      <c r="G36" s="327"/>
      <c r="H36" s="328"/>
      <c r="I36" s="327"/>
      <c r="J36" s="327"/>
      <c r="K36" s="329"/>
      <c r="L36" s="332"/>
      <c r="M36" s="330"/>
      <c r="N36" s="331"/>
      <c r="O36" s="204"/>
    </row>
    <row r="37" spans="1:16" ht="15" customHeight="1">
      <c r="A37" s="100"/>
      <c r="B37" s="100"/>
      <c r="C37" s="341" t="s">
        <v>5230</v>
      </c>
      <c r="D37" s="30"/>
      <c r="E37" s="30"/>
      <c r="F37" s="30"/>
      <c r="G37" s="30"/>
      <c r="H37" s="140"/>
      <c r="I37" s="56"/>
      <c r="J37" s="56"/>
      <c r="K37" s="56"/>
      <c r="L37" s="56"/>
      <c r="M37" s="100"/>
      <c r="N37" s="100"/>
      <c r="O37" s="204"/>
    </row>
    <row r="38" spans="1:16" s="273" customFormat="1" ht="15" customHeight="1">
      <c r="A38" s="100"/>
      <c r="B38" s="100"/>
      <c r="C38" s="333" t="s">
        <v>5232</v>
      </c>
      <c r="D38" s="334"/>
      <c r="E38" s="334"/>
      <c r="F38" s="334"/>
      <c r="G38" s="334"/>
      <c r="H38" s="334"/>
      <c r="I38" s="335"/>
      <c r="J38" s="335"/>
      <c r="K38" s="336"/>
      <c r="L38" s="56"/>
      <c r="M38" s="100"/>
      <c r="N38" s="100"/>
      <c r="O38" s="204"/>
    </row>
    <row r="39" spans="1:16" s="273" customFormat="1" ht="15" customHeight="1">
      <c r="A39" s="100"/>
      <c r="B39" s="100"/>
      <c r="C39" s="337" t="s">
        <v>5231</v>
      </c>
      <c r="D39" s="338"/>
      <c r="E39" s="338"/>
      <c r="F39" s="338"/>
      <c r="G39" s="338"/>
      <c r="H39" s="338"/>
      <c r="I39" s="339"/>
      <c r="J39" s="339"/>
      <c r="K39" s="340"/>
      <c r="L39" s="56"/>
      <c r="M39" s="100"/>
      <c r="N39" s="100"/>
      <c r="O39" s="204"/>
    </row>
    <row r="40" spans="1:16" s="273" customFormat="1" ht="15" customHeight="1">
      <c r="A40" s="100"/>
      <c r="B40" s="100"/>
      <c r="C40" s="324"/>
      <c r="D40" s="140"/>
      <c r="E40" s="140"/>
      <c r="F40" s="140"/>
      <c r="G40" s="140"/>
      <c r="H40" s="140"/>
      <c r="I40" s="56"/>
      <c r="J40" s="56"/>
      <c r="K40" s="56"/>
      <c r="L40" s="56"/>
      <c r="M40" s="100"/>
      <c r="N40" s="100"/>
      <c r="O40" s="204"/>
    </row>
    <row r="41" spans="1:16" ht="17.25">
      <c r="A41" s="31" t="s">
        <v>5168</v>
      </c>
      <c r="B41" s="54"/>
      <c r="C41" s="54"/>
      <c r="D41" s="28"/>
      <c r="E41" s="100"/>
      <c r="F41" s="100"/>
      <c r="G41" s="100"/>
      <c r="H41" s="141"/>
      <c r="I41" s="100"/>
      <c r="J41" s="100"/>
      <c r="K41" s="100"/>
      <c r="L41" s="100"/>
      <c r="M41" s="100"/>
      <c r="N41" s="100"/>
      <c r="O41" s="204"/>
    </row>
    <row r="42" spans="1:16">
      <c r="A42" s="142"/>
      <c r="B42" s="142"/>
      <c r="C42" s="317" t="s">
        <v>68</v>
      </c>
      <c r="D42" s="464" t="s">
        <v>5226</v>
      </c>
      <c r="E42" s="464"/>
      <c r="F42" s="464"/>
      <c r="G42" s="464"/>
      <c r="H42" s="464"/>
      <c r="I42" s="464"/>
      <c r="J42" s="464"/>
      <c r="K42" s="464"/>
      <c r="L42" s="464"/>
      <c r="M42" s="464"/>
      <c r="N42" s="464"/>
      <c r="O42" s="204"/>
    </row>
    <row r="43" spans="1:16">
      <c r="A43" s="142"/>
      <c r="B43" s="142"/>
      <c r="C43" s="317" t="s">
        <v>69</v>
      </c>
      <c r="D43" s="463" t="s">
        <v>5233</v>
      </c>
      <c r="E43" s="463"/>
      <c r="F43" s="463"/>
      <c r="G43" s="463"/>
      <c r="H43" s="463"/>
      <c r="I43" s="463"/>
      <c r="J43" s="463"/>
      <c r="K43" s="463"/>
      <c r="L43" s="463"/>
      <c r="M43" s="463"/>
      <c r="N43" s="463"/>
      <c r="O43" s="204"/>
    </row>
    <row r="44" spans="1:16">
      <c r="A44" s="142"/>
      <c r="B44" s="142"/>
      <c r="C44" s="317" t="s">
        <v>85</v>
      </c>
      <c r="D44" s="463" t="s">
        <v>5227</v>
      </c>
      <c r="E44" s="463"/>
      <c r="F44" s="463"/>
      <c r="G44" s="463"/>
      <c r="H44" s="463"/>
      <c r="I44" s="463"/>
      <c r="J44" s="463"/>
      <c r="K44" s="463"/>
      <c r="L44" s="463"/>
      <c r="M44" s="463"/>
      <c r="N44" s="463"/>
      <c r="O44" s="204"/>
    </row>
    <row r="45" spans="1:16">
      <c r="A45" s="188"/>
      <c r="B45" s="188"/>
      <c r="C45" s="317" t="s">
        <v>18</v>
      </c>
      <c r="D45" s="463" t="s">
        <v>5234</v>
      </c>
      <c r="E45" s="463"/>
      <c r="F45" s="463"/>
      <c r="G45" s="463"/>
      <c r="H45" s="463"/>
      <c r="I45" s="463"/>
      <c r="J45" s="463"/>
      <c r="K45" s="463"/>
      <c r="L45" s="463"/>
      <c r="M45" s="463"/>
      <c r="N45" s="463"/>
      <c r="O45" s="204"/>
    </row>
    <row r="46" spans="1:16">
      <c r="A46" s="188"/>
      <c r="B46" s="188"/>
      <c r="C46" s="317" t="s">
        <v>74</v>
      </c>
      <c r="D46" s="463" t="s">
        <v>5235</v>
      </c>
      <c r="E46" s="463"/>
      <c r="F46" s="463"/>
      <c r="G46" s="463"/>
      <c r="H46" s="463"/>
      <c r="I46" s="463"/>
      <c r="J46" s="463"/>
      <c r="K46" s="463"/>
      <c r="L46" s="463"/>
      <c r="M46" s="463"/>
      <c r="N46" s="463"/>
      <c r="O46" s="204"/>
    </row>
    <row r="47" spans="1:16" s="59" customFormat="1">
      <c r="A47" s="188"/>
      <c r="B47" s="188"/>
      <c r="C47" s="194" t="s">
        <v>75</v>
      </c>
      <c r="D47" s="465" t="s">
        <v>5236</v>
      </c>
      <c r="E47" s="463"/>
      <c r="F47" s="463"/>
      <c r="G47" s="463"/>
      <c r="H47" s="463"/>
      <c r="I47" s="463"/>
      <c r="J47" s="463"/>
      <c r="K47" s="463"/>
      <c r="L47" s="463"/>
      <c r="M47" s="463"/>
      <c r="N47" s="463"/>
      <c r="O47" s="204"/>
    </row>
    <row r="48" spans="1:16">
      <c r="A48" s="100"/>
      <c r="B48" s="100"/>
      <c r="C48" s="100"/>
      <c r="D48" s="100"/>
      <c r="E48" s="100"/>
      <c r="F48" s="100"/>
      <c r="G48" s="100"/>
      <c r="H48" s="141"/>
      <c r="I48" s="100"/>
      <c r="J48" s="100"/>
      <c r="K48" s="100"/>
      <c r="L48" s="100"/>
      <c r="M48" s="100"/>
      <c r="N48" s="100"/>
      <c r="O48" s="204"/>
    </row>
    <row r="49" spans="1:15">
      <c r="A49" s="221"/>
      <c r="B49" s="221"/>
      <c r="C49" s="221"/>
      <c r="D49" s="221"/>
      <c r="E49" s="221"/>
      <c r="F49" s="221"/>
      <c r="G49" s="221"/>
      <c r="H49" s="221"/>
      <c r="I49" s="221"/>
      <c r="J49" s="221"/>
      <c r="K49" s="221"/>
      <c r="L49" s="221"/>
      <c r="M49" s="221"/>
      <c r="N49" s="221"/>
      <c r="O49" s="204"/>
    </row>
  </sheetData>
  <mergeCells count="6">
    <mergeCell ref="D43:N43"/>
    <mergeCell ref="D42:N42"/>
    <mergeCell ref="D47:N47"/>
    <mergeCell ref="D46:N46"/>
    <mergeCell ref="D45:N45"/>
    <mergeCell ref="D44:N44"/>
  </mergeCells>
  <phoneticPr fontId="3" type="noConversion"/>
  <conditionalFormatting sqref="E25:G33">
    <cfRule type="containsText" dxfId="12" priority="13" operator="containsText" text="무차입">
      <formula>NOT(ISERROR(SEARCH("무차입",E25)))</formula>
    </cfRule>
    <cfRule type="containsText" dxfId="11" priority="14" operator="containsText" text="무이자">
      <formula>NOT(ISERROR(SEARCH("무이자",E25)))</formula>
    </cfRule>
    <cfRule type="containsText" dxfId="10" priority="15" operator="containsText" text="잠식">
      <formula>NOT(ISERROR(SEARCH("잠식",E25)))</formula>
    </cfRule>
    <cfRule type="containsText" dxfId="9" priority="16" operator="containsText" text="예외">
      <formula>NOT(ISERROR(SEARCH("예외",E25)))</formula>
    </cfRule>
  </conditionalFormatting>
  <conditionalFormatting sqref="I25:K30 I33:K33 I31:I32 K31:K32">
    <cfRule type="containsErrors" dxfId="8" priority="10">
      <formula>ISERROR(I25)</formula>
    </cfRule>
    <cfRule type="cellIs" dxfId="7" priority="11" operator="equal">
      <formula>0</formula>
    </cfRule>
    <cfRule type="containsText" dxfId="6" priority="12" operator="containsText" text="예외">
      <formula>NOT(ISERROR(SEARCH("예외",I25)))</formula>
    </cfRule>
  </conditionalFormatting>
  <conditionalFormatting sqref="J31:J32">
    <cfRule type="containsText" dxfId="5" priority="6" operator="containsText" text="무차입">
      <formula>NOT(ISERROR(SEARCH("무차입",J31)))</formula>
    </cfRule>
    <cfRule type="containsText" dxfId="4" priority="7" operator="containsText" text="무이자">
      <formula>NOT(ISERROR(SEARCH("무이자",J31)))</formula>
    </cfRule>
    <cfRule type="containsText" dxfId="3" priority="8" operator="containsText" text="잠식">
      <formula>NOT(ISERROR(SEARCH("잠식",J31)))</formula>
    </cfRule>
    <cfRule type="containsText" dxfId="2" priority="9" operator="containsText" text="예외">
      <formula>NOT(ISERROR(SEARCH("예외",J31)))</formula>
    </cfRule>
  </conditionalFormatting>
  <conditionalFormatting sqref="I32">
    <cfRule type="containsText" dxfId="1" priority="4" operator="containsText" text="무차입">
      <formula>NOT(ISERROR(SEARCH("무차입",I32)))</formula>
    </cfRule>
  </conditionalFormatting>
  <pageMargins left="0.7" right="0.7" top="0.75" bottom="0.75" header="0.3" footer="0.3"/>
  <pageSetup paperSize="9" scale="68" fitToHeight="0"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E2689659-D6A9-4522-BC3E-2B627FAFC495}">
            <xm:f>NOT(ISERROR(SEARCH("무이자",I31)))</xm:f>
            <xm:f>"무이자"</xm:f>
            <x14:dxf>
              <font>
                <color rgb="FF9C0006"/>
              </font>
              <fill>
                <patternFill>
                  <bgColor rgb="FFFFC7CE"/>
                </patternFill>
              </fill>
            </x14:dxf>
          </x14:cfRule>
          <xm:sqref>I31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17</vt:i4>
      </vt:variant>
      <vt:variant>
        <vt:lpstr>이름이 지정된 범위</vt:lpstr>
      </vt:variant>
      <vt:variant>
        <vt:i4>3</vt:i4>
      </vt:variant>
    </vt:vector>
  </HeadingPairs>
  <TitlesOfParts>
    <vt:vector size="20" baseType="lpstr">
      <vt:lpstr>메모</vt:lpstr>
      <vt:lpstr>NMP_BS</vt:lpstr>
      <vt:lpstr>NMP_PL</vt:lpstr>
      <vt:lpstr>NMP_CF</vt:lpstr>
      <vt:lpstr>1(a)_추출_NMP</vt:lpstr>
      <vt:lpstr>KR</vt:lpstr>
      <vt:lpstr>1(b)_추출_KR</vt:lpstr>
      <vt:lpstr>1(c)_추출_직접입력</vt:lpstr>
      <vt:lpstr>2_계량</vt:lpstr>
      <vt:lpstr>3_산업</vt:lpstr>
      <vt:lpstr>4_정성</vt:lpstr>
      <vt:lpstr>5_기업SR</vt:lpstr>
      <vt:lpstr>6_의사록_기업SR</vt:lpstr>
      <vt:lpstr>7_의사록_채무SR</vt:lpstr>
      <vt:lpstr>참고_사업재무</vt:lpstr>
      <vt:lpstr>참고_산업등급</vt:lpstr>
      <vt:lpstr>참고_등급환산</vt:lpstr>
      <vt:lpstr>'3_산업'!linkurl</vt:lpstr>
      <vt:lpstr>'6_의사록_기업SR'!Print_Area</vt:lpstr>
      <vt:lpstr>'7_의사록_채무SR'!Print_Area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다.박동규</dc:creator>
  <cp:lastModifiedBy>다.강성은</cp:lastModifiedBy>
  <cp:lastPrinted>2024-02-02T00:49:17Z</cp:lastPrinted>
  <dcterms:created xsi:type="dcterms:W3CDTF">2020-03-24T05:14:40Z</dcterms:created>
  <dcterms:modified xsi:type="dcterms:W3CDTF">2024-07-09T02:21:05Z</dcterms:modified>
</cp:coreProperties>
</file>