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 codeName="ThisWorkbook" defaultThemeVersion="124226"/>
  <xr:revisionPtr revIDLastSave="0" documentId="13_ncr:1_{B99A8127-65B3-481F-8CE6-D4571BF9EAE2}" xr6:coauthVersionLast="47" xr6:coauthVersionMax="47" xr10:uidLastSave="{00000000-0000-0000-0000-000000000000}"/>
  <bookViews>
    <workbookView xWindow="-120" yWindow="-120" windowWidth="29040" windowHeight="15840" tabRatio="662" activeTab="2" xr2:uid="{00000000-000D-0000-FFFF-FFFF00000000}"/>
  </bookViews>
  <sheets>
    <sheet name="Front Page" sheetId="17" r:id="rId1"/>
    <sheet name="Index" sheetId="18" r:id="rId2"/>
    <sheet name="Balance Sheet" sheetId="19" r:id="rId3"/>
    <sheet name="Income Statement" sheetId="20" r:id="rId4"/>
    <sheet name="Trial Balance" sheetId="32" r:id="rId5"/>
    <sheet name="Journal Listing" sheetId="33" r:id="rId6"/>
  </sheets>
  <externalReferences>
    <externalReference r:id="rId7"/>
  </externalReferences>
  <definedNames>
    <definedName name="currency">'[1]Balance  Sheet'!$A$7</definedName>
    <definedName name="date">[1]COVER!$E$47</definedName>
    <definedName name="DEM" localSheetId="4">[1]TB!#REF!</definedName>
    <definedName name="DEM">[1]TB!#REF!</definedName>
    <definedName name="GBP" localSheetId="4">[1]TB!#REF!</definedName>
    <definedName name="GBP">[1]TB!#REF!</definedName>
    <definedName name="name">[1]COVER!$E$45</definedName>
    <definedName name="_xlnm.Print_Area" localSheetId="2">'Balance Sheet'!$D$1:$H$50</definedName>
    <definedName name="_xlnm.Print_Area" localSheetId="0">'Front Page'!$F$1:$O$45</definedName>
    <definedName name="_xlnm.Print_Area" localSheetId="3">'Income Statement'!$D$1:$I$24</definedName>
    <definedName name="_xlnm.Print_Area" localSheetId="1">Index!$C$1:$M$25</definedName>
    <definedName name="_xlnm.Print_Area" localSheetId="5">'Journal Listing'!$E$1:$V$74</definedName>
    <definedName name="_xlnm.Print_Area" localSheetId="4">'Trial Balance'!$F$1:$O$62</definedName>
    <definedName name="_xlnm.Print_Titles" localSheetId="2">'Balance Sheet'!$1:$4</definedName>
    <definedName name="_xlnm.Print_Titles" localSheetId="3">'Income Statement'!$1:$4</definedName>
    <definedName name="_xlnm.Print_Titles" localSheetId="1">Index!$1:$3</definedName>
    <definedName name="_xlnm.Print_Titles" localSheetId="5">'Journal Listing'!$1:$7</definedName>
    <definedName name="_xlnm.Print_Titles" localSheetId="4">'Trial Balance'!$1:$7</definedName>
    <definedName name="TABLE" localSheetId="5">'Journal Listing'!$C$3:$C$3</definedName>
    <definedName name="TABLE" localSheetId="4">'Trial Balance'!$J$6:$J$6</definedName>
    <definedName name="TABLE">#REF!</definedName>
    <definedName name="TABLE_2" localSheetId="5">'Journal Listing'!$C$3:$C$3</definedName>
    <definedName name="TABLE_2" localSheetId="4">'Trial Balance'!$J$6:$J$6</definedName>
    <definedName name="TABLE_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8" i="33" l="1"/>
  <c r="U68" i="33"/>
  <c r="V64" i="33"/>
  <c r="U64" i="33"/>
  <c r="V58" i="33"/>
  <c r="U58" i="33"/>
  <c r="U59" i="33" s="1"/>
  <c r="U60" i="33" s="1"/>
  <c r="V54" i="33"/>
  <c r="U54" i="33"/>
  <c r="U55" i="33" s="1"/>
  <c r="U56" i="33" s="1"/>
  <c r="V49" i="33"/>
  <c r="U49" i="33"/>
  <c r="U50" i="33" s="1"/>
  <c r="V45" i="33"/>
  <c r="U45" i="33"/>
  <c r="V43" i="33"/>
  <c r="U43" i="33"/>
  <c r="V39" i="33"/>
  <c r="U39" i="33"/>
  <c r="V32" i="33"/>
  <c r="U32" i="33"/>
  <c r="U33" i="33" s="1"/>
  <c r="U34" i="33" s="1"/>
  <c r="U35" i="33" s="1"/>
  <c r="V30" i="33"/>
  <c r="U30" i="33"/>
  <c r="V26" i="33"/>
  <c r="U26" i="33"/>
  <c r="V22" i="33"/>
  <c r="U22" i="33"/>
  <c r="U23" i="33" s="1"/>
  <c r="U24" i="33" s="1"/>
  <c r="V21" i="33"/>
  <c r="U21" i="33"/>
  <c r="V19" i="33"/>
  <c r="U19" i="33"/>
  <c r="V16" i="33"/>
  <c r="U16" i="33"/>
  <c r="U17" i="33" s="1"/>
  <c r="V12" i="33"/>
  <c r="U12" i="33"/>
  <c r="V10" i="33"/>
  <c r="U10" i="33"/>
  <c r="T6" i="33"/>
  <c r="F3" i="33"/>
  <c r="O57" i="32"/>
  <c r="K57" i="32"/>
  <c r="O55" i="32"/>
  <c r="K55" i="32"/>
  <c r="O51" i="32"/>
  <c r="K51" i="32"/>
  <c r="O49" i="32"/>
  <c r="K49" i="32"/>
  <c r="O47" i="32"/>
  <c r="K47" i="32"/>
  <c r="O45" i="32"/>
  <c r="K45" i="32"/>
  <c r="O43" i="32"/>
  <c r="K43" i="32"/>
  <c r="O41" i="32"/>
  <c r="K41" i="32"/>
  <c r="O40" i="32"/>
  <c r="K40" i="32"/>
  <c r="O38" i="32"/>
  <c r="K38" i="32"/>
  <c r="O36" i="32"/>
  <c r="K36" i="32"/>
  <c r="O34" i="32"/>
  <c r="K34" i="32"/>
  <c r="O32" i="32"/>
  <c r="K32" i="32"/>
  <c r="O31" i="32"/>
  <c r="K31" i="32"/>
  <c r="O29" i="32"/>
  <c r="K29" i="32"/>
  <c r="O27" i="32"/>
  <c r="K27" i="32"/>
  <c r="O25" i="32"/>
  <c r="K25" i="32"/>
  <c r="O23" i="32"/>
  <c r="K23" i="32"/>
  <c r="O22" i="32"/>
  <c r="K22" i="32"/>
  <c r="O20" i="32"/>
  <c r="K20" i="32"/>
  <c r="O18" i="32"/>
  <c r="K18" i="32"/>
  <c r="O17" i="32"/>
  <c r="K17" i="32"/>
  <c r="O16" i="32"/>
  <c r="K16" i="32"/>
  <c r="O15" i="32"/>
  <c r="K15" i="32"/>
  <c r="O14" i="32"/>
  <c r="K14" i="32"/>
  <c r="O12" i="32"/>
  <c r="K12" i="32"/>
  <c r="O10" i="32"/>
  <c r="K10" i="32"/>
  <c r="O9" i="32"/>
  <c r="K9" i="32"/>
  <c r="G3" i="32"/>
  <c r="H18" i="19"/>
  <c r="H18" i="20"/>
  <c r="E4" i="20"/>
  <c r="H26" i="19"/>
  <c r="E4" i="19"/>
  <c r="H4" i="20"/>
  <c r="H4" i="19"/>
  <c r="D12" i="18"/>
  <c r="D3" i="18"/>
  <c r="H18" i="17"/>
</calcChain>
</file>

<file path=xl/sharedStrings.xml><?xml version="1.0" encoding="utf-8"?>
<sst xmlns="http://schemas.openxmlformats.org/spreadsheetml/2006/main" count="695" uniqueCount="177">
  <si>
    <t>Balance Sheet</t>
  </si>
  <si>
    <t>[SL-452-0023-8190-31USD]</t>
  </si>
  <si>
    <t>[GM-1]</t>
  </si>
  <si>
    <t>Other Income/Expenses</t>
  </si>
  <si>
    <t xml:space="preserve"> </t>
  </si>
  <si>
    <t>[NA-9210]</t>
  </si>
  <si>
    <t>[NA-3020]</t>
  </si>
  <si>
    <t>[GM-3]</t>
  </si>
  <si>
    <t>[GM-5]</t>
  </si>
  <si>
    <t>Financed by:</t>
  </si>
  <si>
    <t>Registered Office</t>
  </si>
  <si>
    <t>89 Nexus Way; Camana Bay; Grand Cayman; KY1-9009; Cayman Islands</t>
  </si>
  <si>
    <t>[NA-1510]</t>
  </si>
  <si>
    <t>[NA-2031]</t>
  </si>
  <si>
    <t>CHIDE-2</t>
  </si>
  <si>
    <t>|</t>
  </si>
  <si>
    <t>Jan 2023</t>
  </si>
  <si>
    <t>Nicolas Chia</t>
  </si>
  <si>
    <t>Excel Document Manager integration tags:</t>
  </si>
  <si>
    <t xml:space="preserve">Main Master File index </t>
  </si>
  <si>
    <t>USD</t>
  </si>
  <si>
    <t>Index field</t>
  </si>
  <si>
    <t>Ordinary</t>
  </si>
  <si>
    <t>Task creation</t>
  </si>
  <si>
    <t>Ogier Legal Shared Services Limited</t>
  </si>
  <si>
    <t>Income Statement</t>
  </si>
  <si>
    <t>[GM-6]</t>
  </si>
  <si>
    <t>[GM-8]</t>
  </si>
  <si>
    <t>Current Liabilities</t>
  </si>
  <si>
    <t>[GM-9]</t>
  </si>
  <si>
    <t>Opening</t>
  </si>
  <si>
    <t>452-0023-8190-31 USD</t>
  </si>
  <si>
    <t>Issued</t>
  </si>
  <si>
    <t>Class name</t>
  </si>
  <si>
    <t>Cur</t>
  </si>
  <si>
    <t>NovalShare</t>
  </si>
  <si>
    <t>INCOME STATEMENT</t>
  </si>
  <si>
    <t>Exchange</t>
  </si>
  <si>
    <t>Contents</t>
  </si>
  <si>
    <t>.</t>
  </si>
  <si>
    <t>[$RHV]</t>
  </si>
  <si>
    <t>-&gt; change unaudited here to change on the other pages</t>
  </si>
  <si>
    <t>BALANCE SHEET</t>
  </si>
  <si>
    <t>PROFIT (LOSS)</t>
  </si>
  <si>
    <t>NET ASSETS</t>
  </si>
  <si>
    <t>mk</t>
  </si>
  <si>
    <t>CHIAN</t>
  </si>
  <si>
    <t>Quantity</t>
  </si>
  <si>
    <t>IMM Mena One</t>
  </si>
  <si>
    <t>AST6143</t>
  </si>
  <si>
    <t>[GM-2]</t>
  </si>
  <si>
    <t>INDEX TO THE FINANCIAL STATEMENTS</t>
  </si>
  <si>
    <t>FINANCIAL STATEMENTS</t>
  </si>
  <si>
    <t>FOR THE PERIOD</t>
  </si>
  <si>
    <t>APPROVED BY THE BOARD ON _____________________________________</t>
  </si>
  <si>
    <t>PARTNER'S EQUITY</t>
  </si>
  <si>
    <t>Non - Current Assets</t>
  </si>
  <si>
    <t>US Dollar</t>
  </si>
  <si>
    <t>Registration Number</t>
  </si>
  <si>
    <t>REGISTRATION NUMBER:</t>
  </si>
  <si>
    <t>GEN</t>
  </si>
  <si>
    <t>1-Jan-2023</t>
  </si>
  <si>
    <t>31-Mar-2023</t>
  </si>
  <si>
    <t>Cayman Islands</t>
  </si>
  <si>
    <t>Investments</t>
  </si>
  <si>
    <t>Loan Notes</t>
  </si>
  <si>
    <t>Current Assets</t>
  </si>
  <si>
    <t>[NA-2030]</t>
  </si>
  <si>
    <t>[NA-2040]</t>
  </si>
  <si>
    <t>[NA-2320]</t>
  </si>
  <si>
    <t>[NA-26150]</t>
  </si>
  <si>
    <t>Prepayments.</t>
  </si>
  <si>
    <t>Due from Shareholders</t>
  </si>
  <si>
    <t>Deposit Accounts</t>
  </si>
  <si>
    <t>Unrealized gain/(loss) on investments</t>
  </si>
  <si>
    <t>[NA-3890]</t>
  </si>
  <si>
    <t>Fees Payable</t>
  </si>
  <si>
    <t>Accrued Expenses.</t>
  </si>
  <si>
    <t>[NA-5211]</t>
  </si>
  <si>
    <t>[NA-54900]</t>
  </si>
  <si>
    <t>Issued Capital</t>
  </si>
  <si>
    <t>Retained earnings</t>
  </si>
  <si>
    <t>CHIDE-3</t>
  </si>
  <si>
    <t>Income (3rd Parties)</t>
  </si>
  <si>
    <t>[NA-6520]</t>
  </si>
  <si>
    <t>Bank Interest Received</t>
  </si>
  <si>
    <t>Expenses</t>
  </si>
  <si>
    <t>[NA-8720]</t>
  </si>
  <si>
    <t>[NA-8790]</t>
  </si>
  <si>
    <t>Accounting Fees</t>
  </si>
  <si>
    <t>Other Professional Fees</t>
  </si>
  <si>
    <t>Bank Interest Income</t>
  </si>
  <si>
    <t xml:space="preserve">Income </t>
  </si>
  <si>
    <t>Trial Balance with Sub-ledger Details (v.1.0)</t>
  </si>
  <si>
    <t>SL.SortName</t>
  </si>
  <si>
    <t>sort subledgers by name</t>
  </si>
  <si>
    <t>Closing</t>
  </si>
  <si>
    <t>Carry</t>
  </si>
  <si>
    <t>Balance</t>
  </si>
  <si>
    <t>Debit</t>
  </si>
  <si>
    <t>Credit</t>
  </si>
  <si>
    <t>Movement</t>
  </si>
  <si>
    <t>Forward</t>
  </si>
  <si>
    <t>452-0023-8190-31USD</t>
  </si>
  <si>
    <t>[GM-4000]</t>
  </si>
  <si>
    <t>[NA-6190]</t>
  </si>
  <si>
    <t>Turnover</t>
  </si>
  <si>
    <t>Shareholders' Funds</t>
  </si>
  <si>
    <t>[GM-S]</t>
  </si>
  <si>
    <t>[NA-99990]</t>
  </si>
  <si>
    <t>Profit/Loss</t>
  </si>
  <si>
    <t>S</t>
  </si>
  <si>
    <t>Statistical Accounts</t>
  </si>
  <si>
    <t>TRANSFER:</t>
  </si>
  <si>
    <t>[NA-?REE]</t>
  </si>
  <si>
    <t>[NA-?PLT]</t>
  </si>
  <si>
    <t>JL+JD</t>
  </si>
  <si>
    <t>Journal Listing by Nominal/Sub-ledger Account (v.1.2)</t>
  </si>
  <si>
    <t>J-Date</t>
  </si>
  <si>
    <t>J-No.</t>
  </si>
  <si>
    <t>Reference</t>
  </si>
  <si>
    <t>Line Date</t>
  </si>
  <si>
    <t>Rec. Date</t>
  </si>
  <si>
    <t>Description</t>
  </si>
  <si>
    <t>M-Code</t>
  </si>
  <si>
    <t>Narrative</t>
  </si>
  <si>
    <t>CCY</t>
  </si>
  <si>
    <t>Amount</t>
  </si>
  <si>
    <t>Running Bal.</t>
  </si>
  <si>
    <t>Closing Bal.</t>
  </si>
  <si>
    <t>Carry Forward flag</t>
  </si>
  <si>
    <t>1510</t>
  </si>
  <si>
    <t>2031</t>
  </si>
  <si>
    <t>2030</t>
  </si>
  <si>
    <t>643</t>
  </si>
  <si>
    <t>Ogier HK Invoice 7026418 - 2023 (Registered Office Fee, Economic Substance Admin Fee, Compliance Fee, Annual Fee)</t>
  </si>
  <si>
    <t>NL</t>
  </si>
  <si>
    <t>2040</t>
  </si>
  <si>
    <t>2320</t>
  </si>
  <si>
    <t>[JL--101]</t>
  </si>
  <si>
    <t>-101</t>
  </si>
  <si>
    <t>646</t>
  </si>
  <si>
    <t>Payment of Ogier HK invoice 7029830</t>
  </si>
  <si>
    <t>BP</t>
  </si>
  <si>
    <t>[JL-NextRec]</t>
  </si>
  <si>
    <t>-100</t>
  </si>
  <si>
    <t>645</t>
  </si>
  <si>
    <t>Interest on Bank account</t>
  </si>
  <si>
    <t>BR</t>
  </si>
  <si>
    <t>26150</t>
  </si>
  <si>
    <t>3020</t>
  </si>
  <si>
    <t>3890</t>
  </si>
  <si>
    <t>-99</t>
  </si>
  <si>
    <t>609</t>
  </si>
  <si>
    <t>Ogier - Provision of accounting service from 1 Jan 2023 to 31 Mar 2023</t>
  </si>
  <si>
    <t>6190</t>
  </si>
  <si>
    <t>5211</t>
  </si>
  <si>
    <t>54900</t>
  </si>
  <si>
    <t>6520</t>
  </si>
  <si>
    <t>[JL--100]</t>
  </si>
  <si>
    <t>8720</t>
  </si>
  <si>
    <t>[JL--99]</t>
  </si>
  <si>
    <t>8790</t>
  </si>
  <si>
    <t>9210</t>
  </si>
  <si>
    <t>99990</t>
  </si>
  <si>
    <t>CHIDE-4</t>
  </si>
  <si>
    <t>Accrued Expenses</t>
  </si>
  <si>
    <t>Prepayments</t>
  </si>
  <si>
    <t>Cash at bank</t>
  </si>
  <si>
    <t>DIRECTOR</t>
  </si>
  <si>
    <t>AST6154</t>
  </si>
  <si>
    <t>CHIDE-5</t>
  </si>
  <si>
    <t>[JL--102]</t>
  </si>
  <si>
    <t>-102</t>
  </si>
  <si>
    <t>Ogier HK Invoice 7026418 - 2023 (Registered Office Fee, Compliance Fee, Annual Fee)</t>
  </si>
  <si>
    <t>Ogier HK Invoice 7026418 - 2022 Economic Substance Admin Fee</t>
  </si>
  <si>
    <t>AST6155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</si>
</sst>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(* #,##0.00_);_(* \(#,##0.00\);_(* &quot;-&quot;??_);_(@_)"/>
    <numFmt numFmtId="165" formatCode="0.00_);[Red]\(0.00\)"/>
    <numFmt numFmtId="166" formatCode="#,##0.00;\(#,##0.00\)"/>
    <numFmt numFmtId="167" formatCode="\£#,##0_);\(\£#,##0\);_(&quot;-&quot;??_)"/>
    <numFmt numFmtId="168" formatCode="d/m/yy;@"/>
    <numFmt numFmtId="169" formatCode="d/m/yy"/>
    <numFmt numFmtId="170" formatCode="d\-mmm\-yyyy\ h\.mm\ AM/PM"/>
    <numFmt numFmtId="171" formatCode="[$-409]d/mmm/yy;@"/>
    <numFmt numFmtId="172" formatCode="#,##0.000000_);\(#,##0.000000\)"/>
  </numFmts>
  <fonts count="38" x14ac:knownFonts="1"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sz val="12"/>
      <name val="Times New Roman"/>
      <family val="1"/>
    </font>
    <font>
      <b/>
      <i/>
      <sz val="8"/>
      <name val="Arial"/>
      <family val="2"/>
    </font>
    <font>
      <b/>
      <i/>
      <sz val="12"/>
      <name val="Arial"/>
      <family val="2"/>
    </font>
    <font>
      <b/>
      <sz val="12"/>
      <color indexed="62"/>
      <name val="Arial"/>
      <family val="2"/>
    </font>
    <font>
      <b/>
      <sz val="14"/>
      <name val="Arial"/>
      <family val="2"/>
    </font>
    <font>
      <b/>
      <sz val="10"/>
      <color indexed="30"/>
      <name val="Arial"/>
      <family val="2"/>
    </font>
    <font>
      <b/>
      <sz val="11"/>
      <name val="Arial"/>
      <family val="2"/>
    </font>
    <font>
      <b/>
      <sz val="10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0"/>
      <name val="Arial"/>
      <family val="2"/>
    </font>
    <font>
      <sz val="12"/>
      <color indexed="12"/>
      <name val="Arial"/>
      <family val="2"/>
    </font>
    <font>
      <sz val="12"/>
      <color indexed="10"/>
      <name val="Arial"/>
      <family val="2"/>
    </font>
    <font>
      <b/>
      <i/>
      <sz val="12"/>
      <color indexed="12"/>
      <name val="Arial"/>
      <family val="2"/>
    </font>
    <font>
      <i/>
      <sz val="12"/>
      <color indexed="12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0"/>
      <name val="Arial"/>
      <family val="2"/>
    </font>
    <font>
      <sz val="10"/>
      <name val="Arial"/>
    </font>
    <font>
      <b/>
      <sz val="10"/>
      <name val="Arial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i/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30"/>
      <name val="Arial"/>
      <family val="2"/>
    </font>
    <font>
      <sz val="10"/>
      <color indexed="12"/>
      <name val="Arial"/>
      <family val="2"/>
    </font>
    <font>
      <i/>
      <sz val="10"/>
      <color indexed="12"/>
      <name val="Arial"/>
      <family val="2"/>
    </font>
    <font>
      <b/>
      <i/>
      <sz val="10"/>
      <name val="Arial"/>
    </font>
    <font>
      <sz val="11"/>
      <color indexed="8"/>
      <name val="Gill Sans MT"/>
      <family val="2"/>
    </font>
    <font>
      <b/>
      <sz val="10"/>
      <color indexed="8"/>
      <name val="Arial"/>
      <family val="2"/>
    </font>
    <font>
      <i/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511703848384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0" fontId="25" fillId="0" borderId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vertical="top"/>
    </xf>
    <xf numFmtId="0" fontId="24" fillId="0" borderId="0"/>
    <xf numFmtId="0" fontId="24" fillId="0" borderId="0"/>
    <xf numFmtId="0" fontId="24" fillId="0" borderId="0"/>
    <xf numFmtId="167" fontId="6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5" fillId="0" borderId="0"/>
    <xf numFmtId="43" fontId="24" fillId="0" borderId="0" applyFont="0" applyFill="0" applyBorder="0" applyAlignment="0" applyProtection="0"/>
  </cellStyleXfs>
  <cellXfs count="188">
    <xf numFmtId="0" fontId="0" fillId="0" borderId="0" xfId="0"/>
    <xf numFmtId="166" fontId="24" fillId="0" borderId="1" xfId="2" applyNumberFormat="1" applyFont="1" applyBorder="1" applyAlignment="1">
      <alignment horizontal="right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vertical="top"/>
    </xf>
    <xf numFmtId="0" fontId="1" fillId="0" borderId="0" xfId="0" applyFont="1"/>
    <xf numFmtId="165" fontId="2" fillId="0" borderId="0" xfId="2" applyNumberFormat="1" applyFont="1" applyAlignment="1">
      <alignment horizontal="centerContinuous"/>
    </xf>
    <xf numFmtId="166" fontId="1" fillId="0" borderId="0" xfId="2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Continuous"/>
    </xf>
    <xf numFmtId="0" fontId="0" fillId="0" borderId="1" xfId="0" applyBorder="1"/>
    <xf numFmtId="0" fontId="0" fillId="0" borderId="2" xfId="0" applyBorder="1"/>
    <xf numFmtId="166" fontId="1" fillId="0" borderId="0" xfId="2" applyNumberFormat="1" applyFont="1"/>
    <xf numFmtId="166" fontId="1" fillId="0" borderId="1" xfId="2" applyNumberFormat="1" applyFont="1" applyBorder="1" applyAlignment="1">
      <alignment horizontal="right"/>
    </xf>
    <xf numFmtId="0" fontId="4" fillId="0" borderId="0" xfId="0" applyFont="1" applyAlignment="1">
      <alignment horizontal="left"/>
    </xf>
    <xf numFmtId="39" fontId="0" fillId="0" borderId="0" xfId="2" applyNumberFormat="1" applyFont="1" applyAlignment="1">
      <alignment horizontal="right"/>
    </xf>
    <xf numFmtId="39" fontId="1" fillId="0" borderId="0" xfId="2" applyNumberFormat="1" applyFont="1"/>
    <xf numFmtId="165" fontId="0" fillId="0" borderId="0" xfId="2" applyNumberFormat="1" applyFont="1"/>
    <xf numFmtId="0" fontId="7" fillId="0" borderId="0" xfId="0" applyFont="1" applyAlignment="1">
      <alignment horizontal="left"/>
    </xf>
    <xf numFmtId="166" fontId="1" fillId="0" borderId="0" xfId="2" applyNumberFormat="1" applyFont="1" applyAlignment="1">
      <alignment horizontal="left"/>
    </xf>
    <xf numFmtId="165" fontId="1" fillId="0" borderId="0" xfId="2" applyNumberFormat="1" applyFont="1" applyAlignment="1">
      <alignment horizontal="left"/>
    </xf>
    <xf numFmtId="0" fontId="3" fillId="0" borderId="0" xfId="0" applyFont="1" applyAlignment="1">
      <alignment horizontal="centerContinuous"/>
    </xf>
    <xf numFmtId="39" fontId="1" fillId="0" borderId="0" xfId="2" applyNumberFormat="1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1" xfId="2" applyNumberFormat="1" applyFont="1" applyBorder="1" applyAlignment="1">
      <alignment horizontal="right"/>
    </xf>
    <xf numFmtId="39" fontId="0" fillId="0" borderId="0" xfId="0" applyNumberFormat="1" applyAlignment="1">
      <alignment horizontal="right"/>
    </xf>
    <xf numFmtId="0" fontId="3" fillId="0" borderId="1" xfId="0" applyFont="1" applyBorder="1" applyAlignment="1">
      <alignment horizontal="right"/>
    </xf>
    <xf numFmtId="165" fontId="1" fillId="0" borderId="0" xfId="2" applyNumberFormat="1" applyFont="1"/>
    <xf numFmtId="166" fontId="1" fillId="0" borderId="3" xfId="2" applyNumberFormat="1" applyFont="1" applyBorder="1" applyAlignment="1">
      <alignment horizontal="right"/>
    </xf>
    <xf numFmtId="0" fontId="0" fillId="0" borderId="0" xfId="0" quotePrefix="1"/>
    <xf numFmtId="0" fontId="0" fillId="0" borderId="0" xfId="0" applyAlignment="1">
      <alignment horizontal="right"/>
    </xf>
    <xf numFmtId="0" fontId="11" fillId="0" borderId="0" xfId="0" applyFont="1"/>
    <xf numFmtId="39" fontId="0" fillId="0" borderId="0" xfId="2" applyNumberFormat="1" applyFont="1" applyAlignment="1">
      <alignment horizontal="left"/>
    </xf>
    <xf numFmtId="166" fontId="0" fillId="0" borderId="0" xfId="2" applyNumberFormat="1" applyFont="1"/>
    <xf numFmtId="0" fontId="12" fillId="0" borderId="0" xfId="0" applyFont="1"/>
    <xf numFmtId="0" fontId="2" fillId="0" borderId="0" xfId="0" applyFont="1"/>
    <xf numFmtId="0" fontId="24" fillId="0" borderId="0" xfId="11"/>
    <xf numFmtId="168" fontId="0" fillId="0" borderId="0" xfId="0" applyNumberFormat="1"/>
    <xf numFmtId="168" fontId="20" fillId="0" borderId="0" xfId="0" applyNumberFormat="1" applyFont="1"/>
    <xf numFmtId="0" fontId="20" fillId="0" borderId="0" xfId="0" applyFont="1"/>
    <xf numFmtId="0" fontId="21" fillId="0" borderId="0" xfId="0" applyFont="1"/>
    <xf numFmtId="4" fontId="1" fillId="0" borderId="3" xfId="2" applyNumberFormat="1" applyFont="1" applyBorder="1" applyAlignment="1">
      <alignment horizontal="right"/>
    </xf>
    <xf numFmtId="39" fontId="0" fillId="0" borderId="0" xfId="2" applyNumberFormat="1" applyFont="1"/>
    <xf numFmtId="169" fontId="0" fillId="0" borderId="0" xfId="0" applyNumberFormat="1" applyAlignment="1">
      <alignment vertical="top"/>
    </xf>
    <xf numFmtId="0" fontId="22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166" fontId="4" fillId="0" borderId="1" xfId="2" applyNumberFormat="1" applyFont="1" applyBorder="1" applyAlignment="1">
      <alignment horizontal="right"/>
    </xf>
    <xf numFmtId="0" fontId="23" fillId="0" borderId="1" xfId="0" applyFont="1" applyBorder="1" applyAlignment="1">
      <alignment horizontal="left"/>
    </xf>
    <xf numFmtId="166" fontId="4" fillId="0" borderId="0" xfId="2" applyNumberFormat="1" applyFont="1"/>
    <xf numFmtId="0" fontId="5" fillId="0" borderId="1" xfId="0" applyFont="1" applyBorder="1" applyAlignment="1">
      <alignment horizontal="centerContinuous"/>
    </xf>
    <xf numFmtId="0" fontId="1" fillId="0" borderId="0" xfId="0" applyFont="1" applyAlignment="1">
      <alignment horizontal="left"/>
    </xf>
    <xf numFmtId="170" fontId="0" fillId="0" borderId="0" xfId="0" applyNumberFormat="1"/>
    <xf numFmtId="0" fontId="25" fillId="0" borderId="0" xfId="1"/>
    <xf numFmtId="39" fontId="25" fillId="0" borderId="0" xfId="1" applyNumberFormat="1"/>
    <xf numFmtId="171" fontId="25" fillId="0" borderId="0" xfId="1" applyNumberFormat="1"/>
    <xf numFmtId="0" fontId="24" fillId="0" borderId="0" xfId="1" applyFont="1"/>
    <xf numFmtId="0" fontId="3" fillId="0" borderId="0" xfId="1" applyFont="1" applyAlignment="1">
      <alignment horizontal="left"/>
    </xf>
    <xf numFmtId="0" fontId="3" fillId="0" borderId="0" xfId="1" applyFont="1" applyAlignment="1">
      <alignment horizontal="centerContinuous"/>
    </xf>
    <xf numFmtId="0" fontId="14" fillId="0" borderId="0" xfId="1" applyFont="1" applyAlignment="1">
      <alignment horizontal="centerContinuous"/>
    </xf>
    <xf numFmtId="0" fontId="15" fillId="0" borderId="0" xfId="1" applyFont="1" applyAlignment="1">
      <alignment horizontal="centerContinuous"/>
    </xf>
    <xf numFmtId="0" fontId="18" fillId="0" borderId="0" xfId="1" applyFont="1" applyAlignment="1">
      <alignment horizontal="centerContinuous"/>
    </xf>
    <xf numFmtId="0" fontId="5" fillId="0" borderId="0" xfId="1" applyFont="1" applyAlignment="1">
      <alignment horizontal="center"/>
    </xf>
    <xf numFmtId="168" fontId="20" fillId="0" borderId="0" xfId="1" applyNumberFormat="1" applyFont="1"/>
    <xf numFmtId="0" fontId="20" fillId="0" borderId="0" xfId="1" applyFont="1"/>
    <xf numFmtId="169" fontId="24" fillId="0" borderId="0" xfId="1" applyNumberFormat="1" applyFont="1" applyAlignment="1">
      <alignment vertical="top"/>
    </xf>
    <xf numFmtId="49" fontId="8" fillId="0" borderId="0" xfId="1" applyNumberFormat="1" applyFont="1" applyAlignment="1">
      <alignment horizontal="left"/>
    </xf>
    <xf numFmtId="168" fontId="25" fillId="0" borderId="0" xfId="1" applyNumberFormat="1"/>
    <xf numFmtId="49" fontId="3" fillId="0" borderId="0" xfId="1" applyNumberFormat="1" applyFont="1" applyAlignment="1">
      <alignment horizontal="left"/>
    </xf>
    <xf numFmtId="0" fontId="5" fillId="0" borderId="0" xfId="1" applyFont="1" applyAlignment="1">
      <alignment horizontal="centerContinuous"/>
    </xf>
    <xf numFmtId="0" fontId="16" fillId="0" borderId="0" xfId="1" applyFont="1" applyAlignment="1">
      <alignment horizontal="centerContinuous"/>
    </xf>
    <xf numFmtId="0" fontId="17" fillId="0" borderId="0" xfId="1" applyFont="1" applyAlignment="1">
      <alignment horizontal="centerContinuous"/>
    </xf>
    <xf numFmtId="0" fontId="19" fillId="0" borderId="0" xfId="1" applyFont="1" applyAlignment="1">
      <alignment horizontal="centerContinuous"/>
    </xf>
    <xf numFmtId="0" fontId="26" fillId="0" borderId="0" xfId="1" applyFont="1" applyAlignment="1">
      <alignment horizontal="center"/>
    </xf>
    <xf numFmtId="0" fontId="25" fillId="0" borderId="1" xfId="1" applyBorder="1"/>
    <xf numFmtId="0" fontId="26" fillId="0" borderId="1" xfId="1" applyFont="1" applyBorder="1" applyAlignment="1">
      <alignment horizontal="centerContinuous"/>
    </xf>
    <xf numFmtId="0" fontId="27" fillId="0" borderId="1" xfId="1" applyFont="1" applyBorder="1" applyAlignment="1">
      <alignment horizontal="centerContinuous"/>
    </xf>
    <xf numFmtId="0" fontId="28" fillId="0" borderId="1" xfId="1" applyFont="1" applyBorder="1" applyAlignment="1">
      <alignment horizontal="centerContinuous"/>
    </xf>
    <xf numFmtId="0" fontId="29" fillId="0" borderId="1" xfId="1" applyFont="1" applyBorder="1" applyAlignment="1">
      <alignment horizontal="centerContinuous"/>
    </xf>
    <xf numFmtId="39" fontId="30" fillId="0" borderId="0" xfId="1" applyNumberFormat="1" applyFont="1"/>
    <xf numFmtId="0" fontId="3" fillId="0" borderId="0" xfId="1" applyFont="1" applyAlignment="1">
      <alignment horizontal="center"/>
    </xf>
    <xf numFmtId="0" fontId="14" fillId="0" borderId="0" xfId="1" applyFont="1" applyAlignment="1">
      <alignment horizontal="center"/>
    </xf>
    <xf numFmtId="0" fontId="15" fillId="0" borderId="0" xfId="1" applyFont="1" applyAlignment="1">
      <alignment horizontal="center"/>
    </xf>
    <xf numFmtId="0" fontId="18" fillId="0" borderId="0" xfId="1" applyFont="1" applyAlignment="1">
      <alignment horizontal="center"/>
    </xf>
    <xf numFmtId="0" fontId="26" fillId="0" borderId="0" xfId="1" applyFont="1" applyAlignment="1">
      <alignment horizontal="left"/>
    </xf>
    <xf numFmtId="0" fontId="13" fillId="2" borderId="4" xfId="1" applyFont="1" applyFill="1" applyBorder="1" applyAlignment="1">
      <alignment horizontal="center"/>
    </xf>
    <xf numFmtId="0" fontId="25" fillId="0" borderId="0" xfId="1" applyAlignment="1">
      <alignment horizontal="left"/>
    </xf>
    <xf numFmtId="0" fontId="13" fillId="2" borderId="5" xfId="1" applyFont="1" applyFill="1" applyBorder="1" applyAlignment="1">
      <alignment horizontal="center"/>
    </xf>
    <xf numFmtId="0" fontId="31" fillId="0" borderId="0" xfId="1" applyFont="1"/>
    <xf numFmtId="39" fontId="32" fillId="0" borderId="4" xfId="1" applyNumberFormat="1" applyFont="1" applyBorder="1"/>
    <xf numFmtId="39" fontId="25" fillId="0" borderId="4" xfId="1" applyNumberFormat="1" applyBorder="1"/>
    <xf numFmtId="39" fontId="30" fillId="0" borderId="4" xfId="1" applyNumberFormat="1" applyFont="1" applyBorder="1"/>
    <xf numFmtId="39" fontId="33" fillId="0" borderId="4" xfId="1" applyNumberFormat="1" applyFont="1" applyBorder="1"/>
    <xf numFmtId="39" fontId="24" fillId="0" borderId="0" xfId="1" applyNumberFormat="1" applyFont="1"/>
    <xf numFmtId="0" fontId="21" fillId="0" borderId="0" xfId="1" applyFont="1"/>
    <xf numFmtId="0" fontId="24" fillId="0" borderId="0" xfId="1" applyFont="1" applyAlignment="1">
      <alignment horizontal="left"/>
    </xf>
    <xf numFmtId="39" fontId="24" fillId="0" borderId="6" xfId="1" applyNumberFormat="1" applyFont="1" applyBorder="1"/>
    <xf numFmtId="39" fontId="30" fillId="0" borderId="6" xfId="1" applyNumberFormat="1" applyFont="1" applyBorder="1"/>
    <xf numFmtId="39" fontId="4" fillId="0" borderId="6" xfId="1" applyNumberFormat="1" applyFont="1" applyBorder="1"/>
    <xf numFmtId="168" fontId="24" fillId="0" borderId="0" xfId="1" applyNumberFormat="1" applyFont="1"/>
    <xf numFmtId="39" fontId="32" fillId="0" borderId="6" xfId="1" applyNumberFormat="1" applyFont="1" applyBorder="1"/>
    <xf numFmtId="39" fontId="25" fillId="0" borderId="6" xfId="1" applyNumberFormat="1" applyBorder="1"/>
    <xf numFmtId="39" fontId="33" fillId="0" borderId="6" xfId="1" applyNumberFormat="1" applyFont="1" applyBorder="1"/>
    <xf numFmtId="0" fontId="1" fillId="3" borderId="0" xfId="1" applyFont="1" applyFill="1"/>
    <xf numFmtId="39" fontId="26" fillId="0" borderId="6" xfId="1" applyNumberFormat="1" applyFont="1" applyBorder="1"/>
    <xf numFmtId="39" fontId="28" fillId="0" borderId="6" xfId="1" applyNumberFormat="1" applyFont="1" applyBorder="1"/>
    <xf numFmtId="39" fontId="2" fillId="0" borderId="6" xfId="1" applyNumberFormat="1" applyFont="1" applyBorder="1"/>
    <xf numFmtId="0" fontId="32" fillId="0" borderId="0" xfId="1" applyFont="1"/>
    <xf numFmtId="39" fontId="32" fillId="0" borderId="0" xfId="1" applyNumberFormat="1" applyFont="1"/>
    <xf numFmtId="0" fontId="33" fillId="0" borderId="0" xfId="1" applyFont="1" applyAlignment="1">
      <alignment horizontal="left"/>
    </xf>
    <xf numFmtId="49" fontId="33" fillId="0" borderId="0" xfId="1" applyNumberFormat="1" applyFont="1"/>
    <xf numFmtId="0" fontId="33" fillId="0" borderId="0" xfId="1" applyFont="1"/>
    <xf numFmtId="168" fontId="32" fillId="0" borderId="0" xfId="1" applyNumberFormat="1" applyFont="1"/>
    <xf numFmtId="39" fontId="32" fillId="0" borderId="5" xfId="1" applyNumberFormat="1" applyFont="1" applyBorder="1"/>
    <xf numFmtId="39" fontId="25" fillId="0" borderId="5" xfId="1" applyNumberFormat="1" applyBorder="1"/>
    <xf numFmtId="39" fontId="30" fillId="0" borderId="5" xfId="1" applyNumberFormat="1" applyFont="1" applyBorder="1"/>
    <xf numFmtId="39" fontId="33" fillId="0" borderId="5" xfId="1" applyNumberFormat="1" applyFont="1" applyBorder="1"/>
    <xf numFmtId="39" fontId="33" fillId="0" borderId="0" xfId="1" applyNumberFormat="1" applyFont="1"/>
    <xf numFmtId="0" fontId="34" fillId="0" borderId="0" xfId="1" applyFont="1"/>
    <xf numFmtId="39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72" fontId="3" fillId="0" borderId="0" xfId="0" applyNumberFormat="1" applyFont="1" applyAlignment="1">
      <alignment horizontal="right"/>
    </xf>
    <xf numFmtId="171" fontId="0" fillId="0" borderId="0" xfId="0" applyNumberFormat="1"/>
    <xf numFmtId="0" fontId="8" fillId="0" borderId="0" xfId="0" applyFont="1" applyAlignment="1">
      <alignment horizontal="left"/>
    </xf>
    <xf numFmtId="0" fontId="5" fillId="0" borderId="0" xfId="0" applyFont="1" applyAlignment="1">
      <alignment horizontal="centerContinuous"/>
    </xf>
    <xf numFmtId="39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72" fontId="5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centerContinuous"/>
    </xf>
    <xf numFmtId="39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72" fontId="1" fillId="0" borderId="1" xfId="0" applyNumberFormat="1" applyFont="1" applyBorder="1" applyAlignment="1">
      <alignment horizontal="right"/>
    </xf>
    <xf numFmtId="0" fontId="13" fillId="2" borderId="0" xfId="0" applyFont="1" applyFill="1" applyAlignment="1">
      <alignment horizontal="left"/>
    </xf>
    <xf numFmtId="0" fontId="13" fillId="2" borderId="0" xfId="0" applyFont="1" applyFill="1"/>
    <xf numFmtId="39" fontId="13" fillId="2" borderId="0" xfId="0" applyNumberFormat="1" applyFont="1" applyFill="1" applyAlignment="1">
      <alignment horizontal="right"/>
    </xf>
    <xf numFmtId="0" fontId="13" fillId="2" borderId="0" xfId="0" applyFont="1" applyFill="1" applyAlignment="1">
      <alignment horizontal="right"/>
    </xf>
    <xf numFmtId="172" fontId="13" fillId="2" borderId="0" xfId="0" applyNumberFormat="1" applyFont="1" applyFill="1" applyAlignment="1">
      <alignment horizontal="right"/>
    </xf>
    <xf numFmtId="168" fontId="1" fillId="0" borderId="0" xfId="0" applyNumberFormat="1" applyFont="1"/>
    <xf numFmtId="0" fontId="0" fillId="0" borderId="0" xfId="0" applyAlignment="1">
      <alignment horizontal="left"/>
    </xf>
    <xf numFmtId="172" fontId="0" fillId="0" borderId="0" xfId="0" applyNumberFormat="1" applyAlignment="1">
      <alignment horizontal="right"/>
    </xf>
    <xf numFmtId="39" fontId="1" fillId="0" borderId="0" xfId="0" applyNumberFormat="1" applyFont="1" applyAlignment="1">
      <alignment horizontal="right"/>
    </xf>
    <xf numFmtId="0" fontId="1" fillId="4" borderId="0" xfId="0" applyFont="1" applyFill="1"/>
    <xf numFmtId="39" fontId="1" fillId="4" borderId="0" xfId="0" applyNumberFormat="1" applyFont="1" applyFill="1"/>
    <xf numFmtId="172" fontId="1" fillId="4" borderId="0" xfId="0" applyNumberFormat="1" applyFont="1" applyFill="1"/>
    <xf numFmtId="49" fontId="0" fillId="0" borderId="0" xfId="0" applyNumberFormat="1" applyAlignment="1">
      <alignment horizontal="left" vertical="top"/>
    </xf>
    <xf numFmtId="39" fontId="32" fillId="0" borderId="0" xfId="0" applyNumberFormat="1" applyFont="1" applyAlignment="1">
      <alignment horizontal="right"/>
    </xf>
    <xf numFmtId="0" fontId="1" fillId="0" borderId="0" xfId="0" applyFont="1" applyAlignment="1">
      <alignment vertical="top"/>
    </xf>
    <xf numFmtId="0" fontId="1" fillId="0" borderId="7" xfId="0" applyFont="1" applyBorder="1" applyAlignment="1">
      <alignment vertical="top"/>
    </xf>
    <xf numFmtId="49" fontId="1" fillId="0" borderId="7" xfId="0" applyNumberFormat="1" applyFont="1" applyBorder="1" applyAlignment="1">
      <alignment horizontal="left" vertical="top"/>
    </xf>
    <xf numFmtId="0" fontId="1" fillId="0" borderId="7" xfId="0" applyFont="1" applyBorder="1"/>
    <xf numFmtId="39" fontId="1" fillId="0" borderId="7" xfId="0" applyNumberFormat="1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172" fontId="1" fillId="0" borderId="7" xfId="0" applyNumberFormat="1" applyFont="1" applyBorder="1" applyAlignment="1">
      <alignment horizontal="right"/>
    </xf>
    <xf numFmtId="39" fontId="36" fillId="0" borderId="7" xfId="16" applyNumberFormat="1" applyFont="1" applyBorder="1"/>
    <xf numFmtId="39" fontId="28" fillId="0" borderId="7" xfId="0" applyNumberFormat="1" applyFont="1" applyBorder="1" applyAlignment="1">
      <alignment horizontal="right"/>
    </xf>
    <xf numFmtId="168" fontId="1" fillId="0" borderId="0" xfId="0" applyNumberFormat="1" applyFont="1" applyAlignment="1">
      <alignment vertical="top"/>
    </xf>
    <xf numFmtId="0" fontId="24" fillId="0" borderId="0" xfId="7"/>
    <xf numFmtId="169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 vertical="top"/>
    </xf>
    <xf numFmtId="49" fontId="0" fillId="0" borderId="0" xfId="0" applyNumberFormat="1" applyAlignment="1">
      <alignment horizontal="left" vertical="top" wrapText="1"/>
    </xf>
    <xf numFmtId="39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172" fontId="0" fillId="0" borderId="0" xfId="0" applyNumberFormat="1" applyAlignment="1">
      <alignment horizontal="right" vertical="top"/>
    </xf>
    <xf numFmtId="0" fontId="29" fillId="0" borderId="0" xfId="0" applyFont="1" applyAlignment="1">
      <alignment vertical="top"/>
    </xf>
    <xf numFmtId="49" fontId="29" fillId="0" borderId="0" xfId="0" applyNumberFormat="1" applyFont="1" applyAlignment="1">
      <alignment horizontal="left" vertical="top"/>
    </xf>
    <xf numFmtId="39" fontId="29" fillId="0" borderId="0" xfId="0" applyNumberFormat="1" applyFont="1" applyAlignment="1">
      <alignment horizontal="right" vertical="top"/>
    </xf>
    <xf numFmtId="0" fontId="29" fillId="0" borderId="0" xfId="0" applyFont="1" applyAlignment="1">
      <alignment horizontal="right" vertical="top"/>
    </xf>
    <xf numFmtId="172" fontId="29" fillId="0" borderId="0" xfId="0" applyNumberFormat="1" applyFont="1" applyAlignment="1">
      <alignment horizontal="right" vertical="top"/>
    </xf>
    <xf numFmtId="39" fontId="33" fillId="0" borderId="0" xfId="0" applyNumberFormat="1" applyFont="1" applyAlignment="1">
      <alignment horizontal="right" vertical="top"/>
    </xf>
    <xf numFmtId="39" fontId="37" fillId="0" borderId="0" xfId="0" applyNumberFormat="1" applyFont="1" applyAlignment="1">
      <alignment horizontal="right" vertical="top"/>
    </xf>
    <xf numFmtId="168" fontId="29" fillId="0" borderId="0" xfId="0" applyNumberFormat="1" applyFont="1" applyAlignment="1">
      <alignment vertical="top"/>
    </xf>
    <xf numFmtId="0" fontId="1" fillId="0" borderId="0" xfId="0" applyFont="1" applyAlignment="1">
      <alignment horizontal="right"/>
    </xf>
    <xf numFmtId="172" fontId="1" fillId="0" borderId="0" xfId="0" applyNumberFormat="1" applyFont="1" applyAlignment="1">
      <alignment horizontal="right"/>
    </xf>
    <xf numFmtId="39" fontId="27" fillId="0" borderId="0" xfId="0" applyNumberFormat="1" applyFont="1" applyAlignment="1">
      <alignment horizontal="right" vertical="top"/>
    </xf>
    <xf numFmtId="39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72" fontId="7" fillId="0" borderId="0" xfId="0" applyNumberFormat="1" applyFont="1" applyAlignment="1">
      <alignment horizontal="right"/>
    </xf>
    <xf numFmtId="166" fontId="24" fillId="0" borderId="0" xfId="2" applyNumberFormat="1" applyAlignment="1">
      <alignment horizontal="right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1" applyFont="1" applyAlignment="1">
      <alignment horizontal="left"/>
    </xf>
    <xf numFmtId="165" fontId="32" fillId="0" borderId="0" xfId="17" applyNumberFormat="1" applyFont="1"/>
    <xf numFmtId="165" fontId="24" fillId="0" borderId="0" xfId="17" applyNumberFormat="1"/>
    <xf numFmtId="165" fontId="30" fillId="0" borderId="0" xfId="17" applyNumberFormat="1" applyFont="1"/>
    <xf numFmtId="165" fontId="33" fillId="0" borderId="0" xfId="17" applyNumberFormat="1" applyFont="1"/>
  </cellXfs>
  <cellStyles count="18">
    <cellStyle name="Comma" xfId="2" builtinId="3"/>
    <cellStyle name="Comma 14" xfId="3" xr:uid="{00000000-0005-0000-0000-000021000000}"/>
    <cellStyle name="Comma 2" xfId="4" xr:uid="{00000000-0005-0000-0000-000022000000}"/>
    <cellStyle name="Comma 3" xfId="15" xr:uid="{CC81E305-30A0-4EB7-8EE3-C6652A0C076B}"/>
    <cellStyle name="Comma 4" xfId="17" xr:uid="{0BB270FC-2DD6-4995-9859-B7EDD233AFD3}"/>
    <cellStyle name="Normal" xfId="0" builtinId="0"/>
    <cellStyle name="Normal 10" xfId="5" xr:uid="{00000000-0005-0000-0000-00002E000000}"/>
    <cellStyle name="Normal 10 2 2" xfId="6" xr:uid="{00000000-0005-0000-0000-00002F000000}"/>
    <cellStyle name="Normal 2" xfId="7" xr:uid="{00000000-0005-0000-0000-000030000000}"/>
    <cellStyle name="Normal 2 2" xfId="8" xr:uid="{00000000-0005-0000-0000-000031000000}"/>
    <cellStyle name="Normal 21" xfId="9" xr:uid="{00000000-0005-0000-0000-000032000000}"/>
    <cellStyle name="Normal 27" xfId="10" xr:uid="{00000000-0005-0000-0000-000033000000}"/>
    <cellStyle name="Normal 3" xfId="11" xr:uid="{00000000-0005-0000-0000-000034000000}"/>
    <cellStyle name="Normal 4" xfId="1" xr:uid="{7732FB7F-4042-4502-BC7B-78712782B7CD}"/>
    <cellStyle name="Normal 4 18" xfId="12" xr:uid="{00000000-0005-0000-0000-000035000000}"/>
    <cellStyle name="Normal 4 18 2" xfId="13" xr:uid="{00000000-0005-0000-0000-000036000000}"/>
    <cellStyle name="Normal_origin theme colours 19FEB09" xfId="16" xr:uid="{777E3C05-7898-4D5C-A618-06BE3A2B5D07}"/>
    <cellStyle name="Sterling" xfId="14" xr:uid="{00000000-0005-0000-0000-00003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laysia\VP_Env\ViewPointDemo\My%20Work\Example%20Company%20F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Balance  Sheet"/>
      <sheetName val="Income Statement"/>
      <sheetName val="Notes"/>
      <sheetName val="TB"/>
      <sheetName val="Investment"/>
      <sheetName val="Checklist"/>
    </sheetNames>
    <sheetDataSet>
      <sheetData sheetId="0">
        <row r="45">
          <cell r="E45" t="str">
            <v>Test Company Ltd.</v>
          </cell>
        </row>
        <row r="47">
          <cell r="E47">
            <v>38168</v>
          </cell>
        </row>
      </sheetData>
      <sheetData sheetId="1">
        <row r="7">
          <cell r="A7" t="str">
            <v>(Expressed in United States Dollars)</v>
          </cell>
        </row>
      </sheetData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B3987-E32C-48B1-991D-71B5E1B1A948}">
  <dimension ref="A1:O46"/>
  <sheetViews>
    <sheetView showGridLines="0" topLeftCell="F1" workbookViewId="0">
      <selection activeCell="H2" sqref="H2"/>
    </sheetView>
  </sheetViews>
  <sheetFormatPr defaultRowHeight="12.75" x14ac:dyDescent="0.2"/>
  <cols>
    <col min="1" max="1" width="28.28515625" hidden="1" customWidth="1"/>
    <col min="2" max="5" width="3.140625" hidden="1" customWidth="1"/>
    <col min="6" max="6" width="3.140625" customWidth="1"/>
    <col min="7" max="12" width="9.7109375" customWidth="1"/>
    <col min="13" max="13" width="25" customWidth="1"/>
    <col min="14" max="14" width="9.7109375" customWidth="1"/>
    <col min="15" max="15" width="3.5703125" customWidth="1"/>
  </cols>
  <sheetData>
    <row r="1" spans="1:15" ht="15.75" x14ac:dyDescent="0.25">
      <c r="A1" t="s">
        <v>60</v>
      </c>
      <c r="E1" t="s">
        <v>39</v>
      </c>
      <c r="O1" s="3"/>
    </row>
    <row r="2" spans="1:15" ht="15.75" x14ac:dyDescent="0.25">
      <c r="E2" t="s">
        <v>39</v>
      </c>
      <c r="O2" s="3"/>
    </row>
    <row r="3" spans="1:15" ht="15.75" x14ac:dyDescent="0.25">
      <c r="A3" t="s">
        <v>61</v>
      </c>
      <c r="E3" t="s">
        <v>39</v>
      </c>
      <c r="O3" s="3"/>
    </row>
    <row r="4" spans="1:15" x14ac:dyDescent="0.2">
      <c r="A4" t="s">
        <v>62</v>
      </c>
      <c r="E4" t="s">
        <v>39</v>
      </c>
      <c r="O4" s="8"/>
    </row>
    <row r="5" spans="1:15" x14ac:dyDescent="0.2">
      <c r="B5" t="s">
        <v>15</v>
      </c>
      <c r="K5" s="33" t="s">
        <v>59</v>
      </c>
      <c r="L5">
        <v>384684</v>
      </c>
      <c r="M5" t="s">
        <v>63</v>
      </c>
    </row>
    <row r="6" spans="1:15" x14ac:dyDescent="0.2">
      <c r="A6" t="s">
        <v>18</v>
      </c>
      <c r="B6" s="34"/>
      <c r="C6" s="34"/>
      <c r="D6" s="34"/>
      <c r="E6" t="s">
        <v>39</v>
      </c>
    </row>
    <row r="7" spans="1:15" x14ac:dyDescent="0.2">
      <c r="B7" s="34"/>
      <c r="C7" s="34"/>
      <c r="D7" s="34"/>
      <c r="E7" t="s">
        <v>39</v>
      </c>
    </row>
    <row r="8" spans="1:15" x14ac:dyDescent="0.2">
      <c r="A8" t="s">
        <v>19</v>
      </c>
      <c r="B8" s="34"/>
      <c r="C8" s="34"/>
      <c r="D8" s="34"/>
      <c r="E8" t="s">
        <v>39</v>
      </c>
    </row>
    <row r="9" spans="1:15" x14ac:dyDescent="0.2">
      <c r="B9" s="34"/>
      <c r="C9" s="34"/>
      <c r="D9" s="34"/>
      <c r="E9" t="s">
        <v>39</v>
      </c>
    </row>
    <row r="10" spans="1:15" x14ac:dyDescent="0.2">
      <c r="A10" t="s">
        <v>21</v>
      </c>
      <c r="B10" s="34"/>
      <c r="C10" s="34"/>
      <c r="D10" s="34"/>
      <c r="E10" t="s">
        <v>39</v>
      </c>
    </row>
    <row r="11" spans="1:15" x14ac:dyDescent="0.2">
      <c r="B11" s="34"/>
      <c r="C11" s="34"/>
      <c r="D11" s="34"/>
      <c r="E11" t="s">
        <v>39</v>
      </c>
    </row>
    <row r="12" spans="1:15" x14ac:dyDescent="0.2">
      <c r="A12" t="s">
        <v>23</v>
      </c>
      <c r="B12" s="34"/>
      <c r="C12" s="34"/>
      <c r="D12" s="34"/>
      <c r="E12" t="s">
        <v>39</v>
      </c>
    </row>
    <row r="13" spans="1:15" x14ac:dyDescent="0.2">
      <c r="B13" s="34"/>
      <c r="C13" s="34"/>
      <c r="D13" s="34"/>
      <c r="E13" t="s">
        <v>39</v>
      </c>
    </row>
    <row r="14" spans="1:15" ht="18" x14ac:dyDescent="0.25">
      <c r="A14" t="s">
        <v>63</v>
      </c>
      <c r="E14" t="s">
        <v>39</v>
      </c>
      <c r="G14" s="9"/>
      <c r="H14" s="181" t="s">
        <v>48</v>
      </c>
      <c r="I14" s="181"/>
      <c r="J14" s="181"/>
      <c r="K14" s="181"/>
      <c r="L14" s="181"/>
      <c r="M14" s="181"/>
      <c r="N14" s="3"/>
    </row>
    <row r="15" spans="1:15" ht="18" x14ac:dyDescent="0.25">
      <c r="A15" t="s">
        <v>48</v>
      </c>
      <c r="E15" t="s">
        <v>39</v>
      </c>
      <c r="G15" s="9"/>
      <c r="H15" s="2"/>
      <c r="I15" s="2"/>
      <c r="J15" s="2"/>
      <c r="K15" s="2"/>
      <c r="L15" s="2"/>
      <c r="M15" s="2"/>
      <c r="N15" s="3"/>
    </row>
    <row r="16" spans="1:15" ht="18" x14ac:dyDescent="0.25">
      <c r="E16" t="s">
        <v>39</v>
      </c>
      <c r="G16" s="9"/>
      <c r="H16" s="181" t="s">
        <v>52</v>
      </c>
      <c r="I16" s="181"/>
      <c r="J16" s="181"/>
      <c r="K16" s="181"/>
      <c r="L16" s="181"/>
      <c r="M16" s="181"/>
      <c r="N16" s="9"/>
    </row>
    <row r="17" spans="1:14" ht="18" x14ac:dyDescent="0.25">
      <c r="E17" t="s">
        <v>39</v>
      </c>
      <c r="G17" s="3"/>
      <c r="H17" s="181" t="s">
        <v>53</v>
      </c>
      <c r="I17" s="181"/>
      <c r="J17" s="181"/>
      <c r="K17" s="181"/>
      <c r="L17" s="181"/>
      <c r="M17" s="181"/>
      <c r="N17" s="3"/>
    </row>
    <row r="18" spans="1:14" ht="18" x14ac:dyDescent="0.25">
      <c r="E18" t="s">
        <v>39</v>
      </c>
      <c r="G18" s="9"/>
      <c r="H18" s="181" t="str">
        <f>" FROM "&amp;UPPER(TEXT(A3,"d mmmm yyyy"))&amp;" TO  "&amp;UPPER(TEXT(A4,"d mmmm yyyy"))</f>
        <v xml:space="preserve"> FROM 1 JANUARY 2023 TO  31 MARCH 2023</v>
      </c>
      <c r="I18" s="181"/>
      <c r="J18" s="181"/>
      <c r="K18" s="181"/>
      <c r="L18" s="181"/>
      <c r="M18" s="181"/>
      <c r="N18" s="9"/>
    </row>
    <row r="19" spans="1:14" x14ac:dyDescent="0.2">
      <c r="E19" t="s">
        <v>39</v>
      </c>
    </row>
    <row r="20" spans="1:14" ht="15.75" x14ac:dyDescent="0.25">
      <c r="A20" s="32" t="s">
        <v>41</v>
      </c>
      <c r="B20" s="32"/>
      <c r="C20" s="32"/>
      <c r="D20" s="32"/>
      <c r="E20" t="s">
        <v>39</v>
      </c>
      <c r="H20" s="180"/>
      <c r="I20" s="180"/>
      <c r="J20" s="180"/>
      <c r="K20" s="180"/>
      <c r="L20" s="180"/>
      <c r="M20" s="180"/>
    </row>
    <row r="21" spans="1:14" x14ac:dyDescent="0.2">
      <c r="E21" t="s">
        <v>39</v>
      </c>
    </row>
    <row r="22" spans="1:14" x14ac:dyDescent="0.2">
      <c r="E22" t="s">
        <v>39</v>
      </c>
    </row>
    <row r="23" spans="1:14" x14ac:dyDescent="0.2">
      <c r="E23" t="s">
        <v>39</v>
      </c>
    </row>
    <row r="24" spans="1:14" x14ac:dyDescent="0.2">
      <c r="E24" t="s">
        <v>39</v>
      </c>
    </row>
    <row r="25" spans="1:14" x14ac:dyDescent="0.2">
      <c r="E25" t="s">
        <v>39</v>
      </c>
    </row>
    <row r="26" spans="1:14" x14ac:dyDescent="0.2">
      <c r="E26" t="s">
        <v>39</v>
      </c>
    </row>
    <row r="27" spans="1:14" x14ac:dyDescent="0.2">
      <c r="E27" t="s">
        <v>39</v>
      </c>
    </row>
    <row r="28" spans="1:14" x14ac:dyDescent="0.2">
      <c r="A28" t="s">
        <v>32</v>
      </c>
      <c r="B28" t="s">
        <v>33</v>
      </c>
      <c r="C28" t="s">
        <v>34</v>
      </c>
      <c r="D28" t="s">
        <v>35</v>
      </c>
      <c r="E28" t="s">
        <v>39</v>
      </c>
    </row>
    <row r="29" spans="1:14" x14ac:dyDescent="0.2">
      <c r="A29">
        <v>70265001</v>
      </c>
      <c r="B29" t="s">
        <v>22</v>
      </c>
      <c r="C29" t="s">
        <v>20</v>
      </c>
      <c r="D29">
        <v>1</v>
      </c>
      <c r="E29" t="s">
        <v>39</v>
      </c>
    </row>
    <row r="30" spans="1:14" x14ac:dyDescent="0.2">
      <c r="E30" t="s">
        <v>39</v>
      </c>
    </row>
    <row r="31" spans="1:14" x14ac:dyDescent="0.2">
      <c r="E31" t="s">
        <v>39</v>
      </c>
    </row>
    <row r="32" spans="1:14" x14ac:dyDescent="0.2">
      <c r="E32" t="s">
        <v>39</v>
      </c>
    </row>
    <row r="33" spans="1:7" x14ac:dyDescent="0.2">
      <c r="E33" t="s">
        <v>39</v>
      </c>
    </row>
    <row r="34" spans="1:7" x14ac:dyDescent="0.2">
      <c r="E34" t="s">
        <v>39</v>
      </c>
    </row>
    <row r="35" spans="1:7" x14ac:dyDescent="0.2">
      <c r="E35" t="s">
        <v>39</v>
      </c>
    </row>
    <row r="36" spans="1:7" x14ac:dyDescent="0.2">
      <c r="E36" t="s">
        <v>39</v>
      </c>
    </row>
    <row r="37" spans="1:7" x14ac:dyDescent="0.2">
      <c r="E37" t="s">
        <v>39</v>
      </c>
    </row>
    <row r="38" spans="1:7" x14ac:dyDescent="0.2">
      <c r="E38" t="s">
        <v>39</v>
      </c>
    </row>
    <row r="39" spans="1:7" x14ac:dyDescent="0.2">
      <c r="E39" t="s">
        <v>39</v>
      </c>
    </row>
    <row r="40" spans="1:7" x14ac:dyDescent="0.2">
      <c r="E40" t="s">
        <v>39</v>
      </c>
    </row>
    <row r="41" spans="1:7" x14ac:dyDescent="0.2">
      <c r="E41" t="s">
        <v>39</v>
      </c>
    </row>
    <row r="42" spans="1:7" x14ac:dyDescent="0.2">
      <c r="E42" t="s">
        <v>39</v>
      </c>
    </row>
    <row r="43" spans="1:7" x14ac:dyDescent="0.2">
      <c r="A43" s="54">
        <v>45034.69434571622</v>
      </c>
      <c r="E43" t="s">
        <v>39</v>
      </c>
      <c r="G43" s="19"/>
    </row>
    <row r="44" spans="1:7" x14ac:dyDescent="0.2">
      <c r="E44" t="s">
        <v>39</v>
      </c>
      <c r="G44" s="19"/>
    </row>
    <row r="45" spans="1:7" x14ac:dyDescent="0.2">
      <c r="A45" t="s">
        <v>49</v>
      </c>
      <c r="E45" t="s">
        <v>39</v>
      </c>
      <c r="G45" s="19"/>
    </row>
    <row r="46" spans="1:7" x14ac:dyDescent="0.2">
      <c r="E46" t="s">
        <v>39</v>
      </c>
    </row>
  </sheetData>
  <mergeCells count="5">
    <mergeCell ref="H20:M20"/>
    <mergeCell ref="H14:M14"/>
    <mergeCell ref="H16:M16"/>
    <mergeCell ref="H17:M17"/>
    <mergeCell ref="H18:M18"/>
  </mergeCells>
  <pageMargins left="0.59055118110236204" right="0.59055118110236204" top="0.78740157480314998" bottom="0.78740157480314998" header="0.59055118110236204" footer="0.59055118110236204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0058F-6F18-4C2C-A152-A1A28340FAF1}">
  <dimension ref="A1:M28"/>
  <sheetViews>
    <sheetView showGridLines="0" topLeftCell="C1" workbookViewId="0">
      <selection activeCell="C1" sqref="C1"/>
    </sheetView>
  </sheetViews>
  <sheetFormatPr defaultRowHeight="12.75" x14ac:dyDescent="0.2"/>
  <cols>
    <col min="1" max="1" width="30" hidden="1" customWidth="1"/>
    <col min="2" max="2" width="2.85546875" hidden="1" customWidth="1"/>
    <col min="3" max="3" width="2.85546875" customWidth="1"/>
    <col min="4" max="8" width="9" customWidth="1"/>
    <col min="10" max="12" width="9" customWidth="1"/>
    <col min="13" max="13" width="4.42578125" customWidth="1"/>
  </cols>
  <sheetData>
    <row r="1" spans="1:13" ht="15.75" x14ac:dyDescent="0.25">
      <c r="A1" t="s">
        <v>60</v>
      </c>
      <c r="B1" t="s">
        <v>15</v>
      </c>
      <c r="D1" s="9" t="s">
        <v>48</v>
      </c>
      <c r="E1" s="9"/>
      <c r="F1" s="9"/>
      <c r="G1" s="9"/>
      <c r="H1" s="9"/>
      <c r="I1" s="9"/>
      <c r="J1" s="9"/>
      <c r="K1" s="9"/>
      <c r="M1" s="3"/>
    </row>
    <row r="2" spans="1:13" ht="15.75" x14ac:dyDescent="0.25">
      <c r="A2" t="s">
        <v>61</v>
      </c>
      <c r="B2" t="s">
        <v>15</v>
      </c>
      <c r="D2" s="9" t="s">
        <v>51</v>
      </c>
      <c r="E2" s="9"/>
      <c r="F2" s="9"/>
      <c r="G2" s="9"/>
      <c r="H2" s="9"/>
      <c r="I2" s="9"/>
      <c r="J2" s="9"/>
      <c r="K2" s="9"/>
      <c r="L2" s="33"/>
      <c r="M2" s="3"/>
    </row>
    <row r="3" spans="1:13" ht="15.75" x14ac:dyDescent="0.25">
      <c r="A3" t="s">
        <v>62</v>
      </c>
      <c r="B3" t="s">
        <v>15</v>
      </c>
      <c r="D3" s="9" t="str">
        <f>"FOR THE PERIOD FROM "&amp;UPPER(TEXT(A2,"d mmmm yyyy"))&amp;" TO "&amp;UPPER(TEXT(A3,"d mmmm yyyy"))</f>
        <v>FOR THE PERIOD FROM 1 JANUARY 2023 TO 31 MARCH 2023</v>
      </c>
      <c r="E3" s="3"/>
      <c r="F3" s="3"/>
      <c r="G3" s="3"/>
      <c r="H3" s="3"/>
      <c r="I3" s="3"/>
      <c r="J3" s="3"/>
      <c r="K3" s="3"/>
      <c r="L3" s="3"/>
      <c r="M3" s="3"/>
    </row>
    <row r="4" spans="1:13" ht="15.75" x14ac:dyDescent="0.25">
      <c r="A4" t="s">
        <v>48</v>
      </c>
      <c r="B4" t="s">
        <v>15</v>
      </c>
      <c r="D4" s="11"/>
      <c r="E4" s="10"/>
      <c r="F4" s="10"/>
      <c r="G4" s="10"/>
      <c r="H4" s="10"/>
      <c r="I4" s="10"/>
      <c r="J4" s="10"/>
      <c r="K4" s="10"/>
      <c r="L4" s="10"/>
      <c r="M4" s="8"/>
    </row>
    <row r="5" spans="1:13" x14ac:dyDescent="0.2">
      <c r="B5" t="s">
        <v>15</v>
      </c>
    </row>
    <row r="6" spans="1:13" x14ac:dyDescent="0.2">
      <c r="B6" t="s">
        <v>15</v>
      </c>
      <c r="D6" s="5" t="s">
        <v>38</v>
      </c>
    </row>
    <row r="7" spans="1:13" x14ac:dyDescent="0.2">
      <c r="B7" t="s">
        <v>15</v>
      </c>
    </row>
    <row r="8" spans="1:13" x14ac:dyDescent="0.2">
      <c r="B8" t="s">
        <v>15</v>
      </c>
      <c r="D8" t="s">
        <v>0</v>
      </c>
    </row>
    <row r="9" spans="1:13" x14ac:dyDescent="0.2">
      <c r="B9" t="s">
        <v>15</v>
      </c>
      <c r="D9" t="s">
        <v>25</v>
      </c>
    </row>
    <row r="10" spans="1:13" x14ac:dyDescent="0.2">
      <c r="B10" t="s">
        <v>15</v>
      </c>
    </row>
    <row r="11" spans="1:13" x14ac:dyDescent="0.2">
      <c r="B11" t="s">
        <v>15</v>
      </c>
      <c r="D11" s="12"/>
      <c r="E11" s="12"/>
      <c r="F11" s="12"/>
      <c r="G11" s="12"/>
      <c r="H11" s="12"/>
      <c r="I11" s="12"/>
      <c r="J11" s="12"/>
      <c r="K11" s="12"/>
      <c r="L11" s="12"/>
    </row>
    <row r="12" spans="1:13" x14ac:dyDescent="0.2">
      <c r="B12" t="s">
        <v>15</v>
      </c>
      <c r="D12" s="5" t="str">
        <f>"Formed in "&amp;A13</f>
        <v>Formed in Cayman Islands</v>
      </c>
    </row>
    <row r="13" spans="1:13" x14ac:dyDescent="0.2">
      <c r="A13" t="s">
        <v>63</v>
      </c>
      <c r="B13" t="s">
        <v>15</v>
      </c>
    </row>
    <row r="14" spans="1:13" x14ac:dyDescent="0.2">
      <c r="B14" t="s">
        <v>15</v>
      </c>
      <c r="D14" t="s">
        <v>58</v>
      </c>
      <c r="F14">
        <v>384684</v>
      </c>
    </row>
    <row r="15" spans="1:13" x14ac:dyDescent="0.2">
      <c r="B15" t="s">
        <v>15</v>
      </c>
      <c r="D15" s="11"/>
      <c r="E15" s="11"/>
      <c r="F15" s="11"/>
      <c r="G15" s="11"/>
      <c r="H15" s="11"/>
      <c r="I15" s="11"/>
      <c r="J15" s="11"/>
      <c r="K15" s="11"/>
      <c r="L15" s="11"/>
    </row>
    <row r="16" spans="1:13" x14ac:dyDescent="0.2">
      <c r="B16" t="s">
        <v>15</v>
      </c>
    </row>
    <row r="17" spans="1:12" x14ac:dyDescent="0.2">
      <c r="B17" t="s">
        <v>15</v>
      </c>
      <c r="D17" s="5" t="s">
        <v>10</v>
      </c>
    </row>
    <row r="18" spans="1:12" x14ac:dyDescent="0.2">
      <c r="B18" t="s">
        <v>15</v>
      </c>
    </row>
    <row r="19" spans="1:12" x14ac:dyDescent="0.2">
      <c r="B19" t="s">
        <v>15</v>
      </c>
      <c r="D19" t="s">
        <v>11</v>
      </c>
    </row>
    <row r="20" spans="1:12" x14ac:dyDescent="0.2">
      <c r="B20" t="s">
        <v>15</v>
      </c>
    </row>
    <row r="21" spans="1:12" x14ac:dyDescent="0.2">
      <c r="A21" s="4" t="s">
        <v>14</v>
      </c>
      <c r="B21" t="s">
        <v>15</v>
      </c>
      <c r="D21" s="11"/>
      <c r="E21" s="11"/>
      <c r="F21" s="11"/>
      <c r="G21" s="11"/>
      <c r="H21" s="11"/>
      <c r="I21" s="11"/>
      <c r="J21" s="11"/>
      <c r="K21" s="11"/>
      <c r="L21" s="11"/>
    </row>
    <row r="22" spans="1:12" x14ac:dyDescent="0.2">
      <c r="A22" s="54">
        <v>45034.694349639831</v>
      </c>
      <c r="B22" t="s">
        <v>15</v>
      </c>
    </row>
    <row r="23" spans="1:12" x14ac:dyDescent="0.2">
      <c r="A23" t="s">
        <v>24</v>
      </c>
      <c r="B23" t="s">
        <v>15</v>
      </c>
    </row>
    <row r="24" spans="1:12" x14ac:dyDescent="0.2">
      <c r="A24" t="s">
        <v>17</v>
      </c>
      <c r="B24" t="s">
        <v>15</v>
      </c>
      <c r="D24" s="19"/>
      <c r="H24" s="5"/>
    </row>
    <row r="25" spans="1:12" x14ac:dyDescent="0.2">
      <c r="B25" t="s">
        <v>15</v>
      </c>
    </row>
    <row r="28" spans="1:12" x14ac:dyDescent="0.2">
      <c r="D28" s="182"/>
      <c r="E28" s="182"/>
      <c r="F28" s="182"/>
      <c r="G28" s="182"/>
      <c r="H28" s="182"/>
      <c r="I28" s="182"/>
      <c r="J28" s="182"/>
      <c r="K28" s="182"/>
      <c r="L28" s="182"/>
    </row>
  </sheetData>
  <mergeCells count="1">
    <mergeCell ref="D28:L28"/>
  </mergeCells>
  <pageMargins left="0.59055118110236204" right="0.59055118110236204" top="0.78740157480314998" bottom="0.78740157480314998" header="0.59055118110236204" footer="0.59055118110236204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DAFAC-ABE0-458D-8F8E-4E63234D96D1}">
  <dimension ref="A1:K52"/>
  <sheetViews>
    <sheetView showGridLines="0" tabSelected="1" topLeftCell="D1" workbookViewId="0">
      <selection activeCell="M13" sqref="M13"/>
    </sheetView>
  </sheetViews>
  <sheetFormatPr defaultRowHeight="12.75" x14ac:dyDescent="0.2"/>
  <cols>
    <col min="1" max="1" width="12.85546875" hidden="1" customWidth="1"/>
    <col min="2" max="2" width="46.5703125" hidden="1" customWidth="1"/>
    <col min="3" max="3" width="3.7109375" hidden="1" customWidth="1"/>
    <col min="4" max="4" width="4.7109375" customWidth="1"/>
    <col min="5" max="5" width="1.7109375" customWidth="1"/>
    <col min="6" max="6" width="39.7109375" customWidth="1"/>
    <col min="7" max="7" width="4.7109375" customWidth="1"/>
    <col min="8" max="8" width="18.140625" style="18" customWidth="1"/>
    <col min="10" max="10" width="9.140625" style="40"/>
  </cols>
  <sheetData>
    <row r="1" spans="1:11" ht="15.75" x14ac:dyDescent="0.25">
      <c r="A1" t="s">
        <v>60</v>
      </c>
      <c r="B1" s="54">
        <v>45034.694349732417</v>
      </c>
      <c r="C1" t="s">
        <v>39</v>
      </c>
      <c r="E1" s="9" t="s">
        <v>48</v>
      </c>
      <c r="F1" s="22"/>
      <c r="G1" s="22"/>
      <c r="H1" s="22"/>
      <c r="J1" s="41">
        <v>40253</v>
      </c>
      <c r="K1" s="42" t="s">
        <v>45</v>
      </c>
    </row>
    <row r="2" spans="1:11" ht="6" customHeight="1" x14ac:dyDescent="0.25">
      <c r="C2" t="s">
        <v>39</v>
      </c>
      <c r="E2" s="9"/>
      <c r="F2" s="3"/>
      <c r="G2" s="3"/>
      <c r="H2" s="3"/>
    </row>
    <row r="3" spans="1:11" ht="15.75" customHeight="1" x14ac:dyDescent="0.25">
      <c r="A3" t="s">
        <v>57</v>
      </c>
      <c r="C3" t="s">
        <v>39</v>
      </c>
      <c r="E3" s="47" t="s">
        <v>42</v>
      </c>
      <c r="F3" s="3"/>
      <c r="G3" s="3"/>
      <c r="H3" s="3"/>
    </row>
    <row r="4" spans="1:11" ht="15.75" customHeight="1" x14ac:dyDescent="0.25">
      <c r="A4" t="s">
        <v>16</v>
      </c>
      <c r="B4" t="s">
        <v>62</v>
      </c>
      <c r="C4" t="s">
        <v>39</v>
      </c>
      <c r="E4" s="48" t="str">
        <f>"AS AT "&amp;UPPER(TEXT($B$4,"d mmmm"))</f>
        <v>AS AT 31 MARCH</v>
      </c>
      <c r="F4" s="10"/>
      <c r="G4" s="29"/>
      <c r="H4" s="29" t="str">
        <f>TEXT(YEAR($B$4),"0")</f>
        <v>2023</v>
      </c>
    </row>
    <row r="5" spans="1:11" x14ac:dyDescent="0.2">
      <c r="A5" s="35" t="s">
        <v>48</v>
      </c>
      <c r="C5" t="s">
        <v>39</v>
      </c>
      <c r="E5" s="15"/>
      <c r="H5" s="6"/>
    </row>
    <row r="6" spans="1:11" x14ac:dyDescent="0.2">
      <c r="A6" t="s">
        <v>2</v>
      </c>
      <c r="C6" t="s">
        <v>39</v>
      </c>
      <c r="E6" s="5" t="s">
        <v>56</v>
      </c>
      <c r="H6" s="30"/>
    </row>
    <row r="7" spans="1:11" ht="9" customHeight="1" x14ac:dyDescent="0.2">
      <c r="C7" t="s">
        <v>39</v>
      </c>
      <c r="E7" s="5"/>
      <c r="H7" s="30"/>
    </row>
    <row r="8" spans="1:11" x14ac:dyDescent="0.2">
      <c r="A8" t="s">
        <v>12</v>
      </c>
      <c r="B8" t="s">
        <v>40</v>
      </c>
      <c r="C8" t="s">
        <v>39</v>
      </c>
      <c r="F8" t="s">
        <v>64</v>
      </c>
      <c r="H8" s="27">
        <v>70000000</v>
      </c>
    </row>
    <row r="9" spans="1:11" ht="6.75" customHeight="1" x14ac:dyDescent="0.2">
      <c r="C9" t="s">
        <v>39</v>
      </c>
      <c r="H9" s="7"/>
    </row>
    <row r="10" spans="1:11" x14ac:dyDescent="0.2">
      <c r="E10" s="5"/>
      <c r="F10" s="5"/>
      <c r="H10" s="7" t="s">
        <v>4</v>
      </c>
    </row>
    <row r="11" spans="1:11" x14ac:dyDescent="0.2">
      <c r="A11" t="s">
        <v>50</v>
      </c>
      <c r="C11" t="s">
        <v>39</v>
      </c>
      <c r="E11" s="5" t="s">
        <v>66</v>
      </c>
      <c r="H11" s="30"/>
    </row>
    <row r="12" spans="1:11" ht="9" customHeight="1" x14ac:dyDescent="0.2">
      <c r="C12" t="s">
        <v>39</v>
      </c>
      <c r="E12" s="5"/>
      <c r="H12" s="30"/>
    </row>
    <row r="13" spans="1:11" x14ac:dyDescent="0.2">
      <c r="E13" s="5"/>
      <c r="F13" t="s">
        <v>167</v>
      </c>
      <c r="H13" s="179">
        <v>3870.88</v>
      </c>
    </row>
    <row r="14" spans="1:11" x14ac:dyDescent="0.2">
      <c r="A14" t="s">
        <v>68</v>
      </c>
      <c r="B14" t="s">
        <v>40</v>
      </c>
      <c r="C14" t="s">
        <v>39</v>
      </c>
      <c r="F14" t="s">
        <v>72</v>
      </c>
      <c r="H14" s="26">
        <v>1</v>
      </c>
    </row>
    <row r="15" spans="1:11" x14ac:dyDescent="0.2">
      <c r="A15" t="s">
        <v>69</v>
      </c>
      <c r="B15" t="s">
        <v>40</v>
      </c>
      <c r="C15" t="s">
        <v>39</v>
      </c>
      <c r="F15" t="s">
        <v>168</v>
      </c>
      <c r="H15" s="27">
        <v>71178.95</v>
      </c>
    </row>
    <row r="16" spans="1:11" hidden="1" x14ac:dyDescent="0.2">
      <c r="A16" t="s">
        <v>70</v>
      </c>
      <c r="B16" t="s">
        <v>40</v>
      </c>
      <c r="C16" t="s">
        <v>39</v>
      </c>
      <c r="F16" t="s">
        <v>74</v>
      </c>
      <c r="H16" s="26">
        <v>0</v>
      </c>
    </row>
    <row r="17" spans="1:8" ht="6.75" customHeight="1" x14ac:dyDescent="0.2">
      <c r="C17" t="s">
        <v>39</v>
      </c>
      <c r="H17" s="7"/>
    </row>
    <row r="18" spans="1:8" x14ac:dyDescent="0.2">
      <c r="C18" t="s">
        <v>39</v>
      </c>
      <c r="E18" s="5" t="s">
        <v>4</v>
      </c>
      <c r="F18" s="5"/>
      <c r="H18" s="49">
        <f>SUM(H13:H17)</f>
        <v>75050.83</v>
      </c>
    </row>
    <row r="19" spans="1:8" x14ac:dyDescent="0.2">
      <c r="C19" t="s">
        <v>39</v>
      </c>
      <c r="E19" s="5"/>
      <c r="F19" s="5"/>
      <c r="H19" s="7"/>
    </row>
    <row r="20" spans="1:8" x14ac:dyDescent="0.2">
      <c r="A20" t="s">
        <v>7</v>
      </c>
      <c r="C20" t="s">
        <v>39</v>
      </c>
      <c r="E20" s="5" t="s">
        <v>28</v>
      </c>
      <c r="H20" s="7"/>
    </row>
    <row r="21" spans="1:8" ht="9" customHeight="1" x14ac:dyDescent="0.2">
      <c r="C21" t="s">
        <v>39</v>
      </c>
      <c r="E21" s="5"/>
      <c r="H21" s="30"/>
    </row>
    <row r="22" spans="1:8" hidden="1" x14ac:dyDescent="0.2">
      <c r="A22" t="s">
        <v>6</v>
      </c>
      <c r="B22" t="s">
        <v>40</v>
      </c>
      <c r="C22" t="s">
        <v>39</v>
      </c>
      <c r="F22" t="s">
        <v>76</v>
      </c>
      <c r="H22" s="26">
        <v>0</v>
      </c>
    </row>
    <row r="23" spans="1:8" x14ac:dyDescent="0.2">
      <c r="A23" t="s">
        <v>75</v>
      </c>
      <c r="B23" t="s">
        <v>40</v>
      </c>
      <c r="C23" t="s">
        <v>39</v>
      </c>
      <c r="F23" t="s">
        <v>166</v>
      </c>
      <c r="H23" s="1">
        <v>-2600</v>
      </c>
    </row>
    <row r="24" spans="1:8" ht="6.75" customHeight="1" x14ac:dyDescent="0.2">
      <c r="C24" t="s">
        <v>39</v>
      </c>
      <c r="E24" s="5"/>
      <c r="F24" s="5"/>
      <c r="H24" s="7"/>
    </row>
    <row r="25" spans="1:8" x14ac:dyDescent="0.2">
      <c r="C25" t="s">
        <v>39</v>
      </c>
      <c r="E25" s="5"/>
      <c r="H25" s="7"/>
    </row>
    <row r="26" spans="1:8" ht="13.5" thickBot="1" x14ac:dyDescent="0.25">
      <c r="C26" t="s">
        <v>39</v>
      </c>
      <c r="E26" s="5" t="s">
        <v>44</v>
      </c>
      <c r="H26" s="44">
        <f>H8+H18+H23</f>
        <v>70072450.829999998</v>
      </c>
    </row>
    <row r="27" spans="1:8" ht="13.5" thickTop="1" x14ac:dyDescent="0.2">
      <c r="C27" t="s">
        <v>39</v>
      </c>
      <c r="E27" s="5"/>
      <c r="H27" s="13"/>
    </row>
    <row r="28" spans="1:8" x14ac:dyDescent="0.2">
      <c r="A28" t="s">
        <v>8</v>
      </c>
      <c r="C28" t="s">
        <v>39</v>
      </c>
      <c r="E28" s="38" t="s">
        <v>9</v>
      </c>
      <c r="H28" s="7"/>
    </row>
    <row r="29" spans="1:8" ht="9" customHeight="1" x14ac:dyDescent="0.2">
      <c r="C29" t="s">
        <v>39</v>
      </c>
      <c r="E29" s="5"/>
      <c r="H29" s="30"/>
    </row>
    <row r="30" spans="1:8" x14ac:dyDescent="0.2">
      <c r="A30" t="s">
        <v>78</v>
      </c>
      <c r="B30" t="s">
        <v>40</v>
      </c>
      <c r="C30" t="s">
        <v>39</v>
      </c>
      <c r="F30" t="s">
        <v>80</v>
      </c>
      <c r="H30" s="26">
        <v>70265001</v>
      </c>
    </row>
    <row r="31" spans="1:8" x14ac:dyDescent="0.2">
      <c r="A31" t="s">
        <v>79</v>
      </c>
      <c r="B31" t="s">
        <v>40</v>
      </c>
      <c r="C31" t="s">
        <v>39</v>
      </c>
      <c r="F31" t="s">
        <v>81</v>
      </c>
      <c r="H31" s="26">
        <v>-192550.17</v>
      </c>
    </row>
    <row r="32" spans="1:8" ht="6.75" customHeight="1" x14ac:dyDescent="0.2">
      <c r="C32" t="s">
        <v>39</v>
      </c>
      <c r="H32" s="14"/>
    </row>
    <row r="33" spans="1:8" x14ac:dyDescent="0.2">
      <c r="C33" t="s">
        <v>39</v>
      </c>
      <c r="H33" s="7"/>
    </row>
    <row r="34" spans="1:8" ht="13.5" thickBot="1" x14ac:dyDescent="0.25">
      <c r="C34" t="s">
        <v>39</v>
      </c>
      <c r="E34" s="5" t="s">
        <v>55</v>
      </c>
      <c r="H34" s="31">
        <v>70072450.829999998</v>
      </c>
    </row>
    <row r="35" spans="1:8" ht="13.5" thickTop="1" x14ac:dyDescent="0.2">
      <c r="C35" t="s">
        <v>39</v>
      </c>
      <c r="E35" s="5"/>
      <c r="H35" s="7"/>
    </row>
    <row r="36" spans="1:8" x14ac:dyDescent="0.2">
      <c r="C36" t="s">
        <v>39</v>
      </c>
      <c r="E36" s="5"/>
      <c r="H36" s="26"/>
    </row>
    <row r="37" spans="1:8" x14ac:dyDescent="0.2">
      <c r="C37" t="s">
        <v>39</v>
      </c>
      <c r="E37" t="s">
        <v>54</v>
      </c>
      <c r="H37" s="26"/>
    </row>
    <row r="38" spans="1:8" x14ac:dyDescent="0.2">
      <c r="C38" t="s">
        <v>39</v>
      </c>
      <c r="H38" s="26"/>
    </row>
    <row r="39" spans="1:8" x14ac:dyDescent="0.2">
      <c r="C39" t="s">
        <v>39</v>
      </c>
      <c r="F39" s="20" t="s">
        <v>169</v>
      </c>
      <c r="H39" s="20" t="s">
        <v>169</v>
      </c>
    </row>
    <row r="40" spans="1:8" x14ac:dyDescent="0.2">
      <c r="C40" t="s">
        <v>39</v>
      </c>
      <c r="F40" s="5"/>
      <c r="H40" s="20"/>
    </row>
    <row r="41" spans="1:8" x14ac:dyDescent="0.2">
      <c r="C41" t="s">
        <v>39</v>
      </c>
      <c r="F41" s="5"/>
      <c r="H41" s="20"/>
    </row>
    <row r="42" spans="1:8" x14ac:dyDescent="0.2">
      <c r="C42" t="s">
        <v>39</v>
      </c>
      <c r="E42" s="5"/>
      <c r="H42" s="26"/>
    </row>
    <row r="43" spans="1:8" x14ac:dyDescent="0.2">
      <c r="C43" t="s">
        <v>39</v>
      </c>
      <c r="E43" s="5"/>
      <c r="H43" s="26"/>
    </row>
    <row r="44" spans="1:8" x14ac:dyDescent="0.2">
      <c r="C44" t="s">
        <v>39</v>
      </c>
      <c r="E44" s="5"/>
      <c r="F44" s="11"/>
      <c r="H44" s="27"/>
    </row>
    <row r="45" spans="1:8" x14ac:dyDescent="0.2">
      <c r="C45" t="s">
        <v>39</v>
      </c>
      <c r="E45" s="5"/>
      <c r="F45" s="5"/>
      <c r="H45" s="13"/>
    </row>
    <row r="46" spans="1:8" x14ac:dyDescent="0.2">
      <c r="A46" s="4" t="s">
        <v>82</v>
      </c>
      <c r="B46" s="4"/>
      <c r="C46" t="s">
        <v>39</v>
      </c>
    </row>
    <row r="47" spans="1:8" x14ac:dyDescent="0.2">
      <c r="C47" t="s">
        <v>39</v>
      </c>
    </row>
    <row r="48" spans="1:8" x14ac:dyDescent="0.2">
      <c r="C48" t="s">
        <v>39</v>
      </c>
    </row>
    <row r="49" spans="1:6" x14ac:dyDescent="0.2">
      <c r="A49" t="s">
        <v>24</v>
      </c>
      <c r="C49" t="s">
        <v>39</v>
      </c>
    </row>
    <row r="50" spans="1:6" x14ac:dyDescent="0.2">
      <c r="A50" t="s">
        <v>17</v>
      </c>
      <c r="C50" t="s">
        <v>39</v>
      </c>
      <c r="F50" s="19"/>
    </row>
    <row r="51" spans="1:6" x14ac:dyDescent="0.2">
      <c r="C51" t="s">
        <v>39</v>
      </c>
    </row>
    <row r="52" spans="1:6" x14ac:dyDescent="0.2">
      <c r="C52" t="s">
        <v>39</v>
      </c>
    </row>
  </sheetData>
  <pageMargins left="0.59055118110236204" right="0.59055118110236204" top="0.78740157480314998" bottom="0.78740157480314998" header="0.59055118110236204" footer="0.59055118110236204"/>
  <pageSetup paperSize="9" fitToHeight="99" orientation="portrait" horizontalDpi="300" verticalDpi="300" r:id="rId1"/>
  <headerFooter alignWithMargins="0"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8C285-8D45-4539-A716-CF2D175093D5}">
  <dimension ref="A1:L27"/>
  <sheetViews>
    <sheetView showGridLines="0" topLeftCell="D1" workbookViewId="0">
      <selection activeCell="D1" sqref="D1"/>
    </sheetView>
  </sheetViews>
  <sheetFormatPr defaultRowHeight="12.75" x14ac:dyDescent="0.2"/>
  <cols>
    <col min="1" max="1" width="17.140625" hidden="1" customWidth="1"/>
    <col min="2" max="2" width="20.42578125" hidden="1" customWidth="1"/>
    <col min="3" max="3" width="3" hidden="1" customWidth="1"/>
    <col min="4" max="4" width="4.7109375" customWidth="1"/>
    <col min="5" max="5" width="1.7109375" customWidth="1"/>
    <col min="6" max="6" width="39.7109375" customWidth="1"/>
    <col min="7" max="7" width="4.7109375" customWidth="1"/>
    <col min="8" max="8" width="18.140625" style="18" customWidth="1"/>
    <col min="9" max="9" width="4.7109375" style="18" customWidth="1"/>
    <col min="11" max="11" width="9.140625" style="40"/>
  </cols>
  <sheetData>
    <row r="1" spans="1:12" ht="15.75" x14ac:dyDescent="0.25">
      <c r="A1" t="s">
        <v>60</v>
      </c>
      <c r="B1" s="54">
        <v>45034.694353586616</v>
      </c>
      <c r="C1" t="s">
        <v>39</v>
      </c>
      <c r="E1" s="9" t="s">
        <v>48</v>
      </c>
      <c r="F1" s="22"/>
      <c r="G1" s="22"/>
      <c r="H1" s="22"/>
      <c r="I1" s="22"/>
      <c r="K1" s="41">
        <v>40253</v>
      </c>
      <c r="L1" s="42" t="s">
        <v>45</v>
      </c>
    </row>
    <row r="2" spans="1:12" ht="6" customHeight="1" x14ac:dyDescent="0.25">
      <c r="C2" t="s">
        <v>39</v>
      </c>
      <c r="E2" s="9"/>
      <c r="F2" s="3"/>
      <c r="G2" s="3"/>
      <c r="H2" s="3"/>
      <c r="I2" s="3"/>
    </row>
    <row r="3" spans="1:12" ht="15.75" customHeight="1" x14ac:dyDescent="0.25">
      <c r="A3" t="s">
        <v>57</v>
      </c>
      <c r="C3" t="s">
        <v>39</v>
      </c>
      <c r="E3" s="47" t="s">
        <v>36</v>
      </c>
      <c r="F3" s="3"/>
      <c r="G3" s="3"/>
      <c r="H3" s="3"/>
      <c r="I3" s="3"/>
    </row>
    <row r="4" spans="1:12" ht="15.75" customHeight="1" x14ac:dyDescent="0.2">
      <c r="A4" t="s">
        <v>16</v>
      </c>
      <c r="B4" t="s">
        <v>62</v>
      </c>
      <c r="C4" t="s">
        <v>39</v>
      </c>
      <c r="E4" s="50" t="str">
        <f>"PERIOD ENDED "&amp;UPPER(TEXT($B$4,"d mmmm"))</f>
        <v>PERIOD ENDED 31 MARCH</v>
      </c>
      <c r="F4" s="52"/>
      <c r="G4" s="25"/>
      <c r="H4" s="25" t="str">
        <f>TEXT(YEAR($B$4),"0")</f>
        <v>2023</v>
      </c>
      <c r="I4" s="25"/>
    </row>
    <row r="5" spans="1:12" ht="15.75" x14ac:dyDescent="0.25">
      <c r="A5" s="9" t="s">
        <v>48</v>
      </c>
      <c r="C5" t="s">
        <v>39</v>
      </c>
      <c r="H5" s="30"/>
      <c r="I5" s="21"/>
    </row>
    <row r="6" spans="1:12" x14ac:dyDescent="0.2">
      <c r="A6" t="s">
        <v>26</v>
      </c>
      <c r="C6" t="s">
        <v>39</v>
      </c>
      <c r="E6" s="5" t="s">
        <v>92</v>
      </c>
      <c r="H6" s="23"/>
      <c r="I6" s="16"/>
    </row>
    <row r="7" spans="1:12" ht="6.75" customHeight="1" x14ac:dyDescent="0.2">
      <c r="C7" t="s">
        <v>39</v>
      </c>
      <c r="E7" s="5"/>
      <c r="H7" s="23"/>
      <c r="I7" s="16"/>
    </row>
    <row r="8" spans="1:12" x14ac:dyDescent="0.2">
      <c r="A8" t="s">
        <v>84</v>
      </c>
      <c r="B8" s="43" t="s">
        <v>40</v>
      </c>
      <c r="C8" t="s">
        <v>39</v>
      </c>
      <c r="F8" t="s">
        <v>91</v>
      </c>
      <c r="H8" s="27">
        <v>223.4</v>
      </c>
      <c r="I8" s="36"/>
    </row>
    <row r="9" spans="1:12" ht="6" customHeight="1" x14ac:dyDescent="0.2">
      <c r="C9" t="s">
        <v>39</v>
      </c>
      <c r="H9" s="26"/>
      <c r="I9" s="36"/>
    </row>
    <row r="10" spans="1:12" x14ac:dyDescent="0.2">
      <c r="C10" t="s">
        <v>39</v>
      </c>
      <c r="E10" s="5"/>
      <c r="F10" s="5"/>
      <c r="H10" s="45"/>
      <c r="I10" s="17"/>
    </row>
    <row r="11" spans="1:12" x14ac:dyDescent="0.2">
      <c r="A11" t="s">
        <v>27</v>
      </c>
      <c r="C11" t="s">
        <v>39</v>
      </c>
      <c r="E11" s="5" t="s">
        <v>86</v>
      </c>
    </row>
    <row r="12" spans="1:12" ht="6.75" customHeight="1" x14ac:dyDescent="0.2">
      <c r="C12" t="s">
        <v>39</v>
      </c>
      <c r="E12" s="5"/>
      <c r="H12" s="16"/>
      <c r="I12" s="16"/>
    </row>
    <row r="13" spans="1:12" x14ac:dyDescent="0.2">
      <c r="A13" t="s">
        <v>87</v>
      </c>
      <c r="B13" s="43" t="s">
        <v>40</v>
      </c>
      <c r="C13" t="s">
        <v>39</v>
      </c>
      <c r="F13" t="s">
        <v>89</v>
      </c>
      <c r="H13" s="26">
        <v>-2600</v>
      </c>
      <c r="I13" s="36"/>
    </row>
    <row r="14" spans="1:12" x14ac:dyDescent="0.2">
      <c r="A14" t="s">
        <v>88</v>
      </c>
      <c r="B14" s="43" t="s">
        <v>40</v>
      </c>
      <c r="C14" t="s">
        <v>39</v>
      </c>
      <c r="F14" t="s">
        <v>90</v>
      </c>
      <c r="H14" s="27">
        <v>-1640.29</v>
      </c>
      <c r="I14" s="36"/>
    </row>
    <row r="15" spans="1:12" x14ac:dyDescent="0.2">
      <c r="C15" t="s">
        <v>39</v>
      </c>
      <c r="H15" s="26"/>
      <c r="I15" s="36"/>
    </row>
    <row r="16" spans="1:12" x14ac:dyDescent="0.2">
      <c r="C16" t="s">
        <v>39</v>
      </c>
      <c r="H16" s="49">
        <v>-4240.29</v>
      </c>
      <c r="I16" s="51"/>
    </row>
    <row r="17" spans="1:9" x14ac:dyDescent="0.2">
      <c r="C17" t="s">
        <v>39</v>
      </c>
      <c r="E17" s="5"/>
      <c r="F17" s="5"/>
      <c r="H17" s="45"/>
      <c r="I17" s="17"/>
    </row>
    <row r="18" spans="1:9" ht="15.75" thickBot="1" x14ac:dyDescent="0.3">
      <c r="C18" t="s">
        <v>39</v>
      </c>
      <c r="E18" s="37" t="s">
        <v>43</v>
      </c>
      <c r="H18" s="31">
        <f>H8+H16</f>
        <v>-4016.89</v>
      </c>
      <c r="I18" s="23"/>
    </row>
    <row r="19" spans="1:9" ht="15.75" thickTop="1" x14ac:dyDescent="0.25">
      <c r="C19" t="s">
        <v>39</v>
      </c>
      <c r="E19" s="37"/>
      <c r="H19" s="7"/>
      <c r="I19" s="23"/>
    </row>
    <row r="20" spans="1:9" ht="15" x14ac:dyDescent="0.25">
      <c r="C20" t="s">
        <v>39</v>
      </c>
      <c r="E20" s="37"/>
      <c r="H20" s="7"/>
      <c r="I20" s="23"/>
    </row>
    <row r="21" spans="1:9" x14ac:dyDescent="0.2">
      <c r="A21" s="4" t="s">
        <v>82</v>
      </c>
      <c r="C21" t="s">
        <v>39</v>
      </c>
    </row>
    <row r="22" spans="1:9" x14ac:dyDescent="0.2">
      <c r="A22" s="4"/>
      <c r="C22" t="s">
        <v>39</v>
      </c>
    </row>
    <row r="23" spans="1:9" x14ac:dyDescent="0.2">
      <c r="A23" s="4"/>
      <c r="C23" t="s">
        <v>39</v>
      </c>
    </row>
    <row r="24" spans="1:9" x14ac:dyDescent="0.2">
      <c r="A24" t="s">
        <v>24</v>
      </c>
      <c r="C24" t="s">
        <v>39</v>
      </c>
      <c r="F24" s="19"/>
    </row>
    <row r="25" spans="1:9" x14ac:dyDescent="0.2">
      <c r="A25" t="s">
        <v>17</v>
      </c>
      <c r="C25" t="s">
        <v>39</v>
      </c>
    </row>
    <row r="26" spans="1:9" x14ac:dyDescent="0.2">
      <c r="C26" t="s">
        <v>39</v>
      </c>
    </row>
    <row r="27" spans="1:9" x14ac:dyDescent="0.2">
      <c r="C27" t="s">
        <v>39</v>
      </c>
    </row>
  </sheetData>
  <pageMargins left="0.59055118110236204" right="0.59055118110236204" top="0.78740157480314998" bottom="0.78740157480314998" header="0.59055118110236204" footer="0.59055118110236204"/>
  <pageSetup paperSize="9" fitToHeight="99" orientation="portrait" r:id="rId1"/>
  <headerFooter alignWithMargins="0"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0049E-3FFE-424A-B469-FF608B6D6F1C}">
  <dimension ref="A1:R66"/>
  <sheetViews>
    <sheetView topLeftCell="F1" zoomScaleNormal="100" workbookViewId="0">
      <selection activeCell="F1" sqref="F1"/>
    </sheetView>
  </sheetViews>
  <sheetFormatPr defaultRowHeight="12.75" x14ac:dyDescent="0.2"/>
  <cols>
    <col min="1" max="1" width="17.140625" style="55" hidden="1" customWidth="1"/>
    <col min="2" max="2" width="14.42578125" style="56" hidden="1" customWidth="1"/>
    <col min="3" max="3" width="13.28515625" style="55" hidden="1" customWidth="1"/>
    <col min="4" max="4" width="14.42578125" style="56" hidden="1" customWidth="1"/>
    <col min="5" max="5" width="8.85546875" style="55" hidden="1" customWidth="1"/>
    <col min="6" max="7" width="2.5703125" style="55" customWidth="1"/>
    <col min="8" max="8" width="7.42578125" style="55" customWidth="1"/>
    <col min="9" max="9" width="11.85546875" style="55" bestFit="1" customWidth="1"/>
    <col min="10" max="10" width="30" style="55" customWidth="1"/>
    <col min="11" max="11" width="14.7109375" style="184" customWidth="1"/>
    <col min="12" max="13" width="14.7109375" style="185" customWidth="1"/>
    <col min="14" max="14" width="14.7109375" style="186" customWidth="1"/>
    <col min="15" max="15" width="14.7109375" style="187" customWidth="1"/>
    <col min="16" max="16" width="10.7109375" style="55" customWidth="1"/>
    <col min="17" max="17" width="9.140625" style="69" customWidth="1"/>
    <col min="18" max="256" width="9.140625" style="55"/>
    <col min="257" max="261" width="0" style="55" hidden="1" customWidth="1"/>
    <col min="262" max="263" width="2.5703125" style="55" customWidth="1"/>
    <col min="264" max="264" width="7.42578125" style="55" customWidth="1"/>
    <col min="265" max="265" width="11.85546875" style="55" bestFit="1" customWidth="1"/>
    <col min="266" max="266" width="30" style="55" customWidth="1"/>
    <col min="267" max="271" width="14.7109375" style="55" customWidth="1"/>
    <col min="272" max="272" width="10.7109375" style="55" customWidth="1"/>
    <col min="273" max="512" width="9.140625" style="55"/>
    <col min="513" max="517" width="0" style="55" hidden="1" customWidth="1"/>
    <col min="518" max="519" width="2.5703125" style="55" customWidth="1"/>
    <col min="520" max="520" width="7.42578125" style="55" customWidth="1"/>
    <col min="521" max="521" width="11.85546875" style="55" bestFit="1" customWidth="1"/>
    <col min="522" max="522" width="30" style="55" customWidth="1"/>
    <col min="523" max="527" width="14.7109375" style="55" customWidth="1"/>
    <col min="528" max="528" width="10.7109375" style="55" customWidth="1"/>
    <col min="529" max="768" width="9.140625" style="55"/>
    <col min="769" max="773" width="0" style="55" hidden="1" customWidth="1"/>
    <col min="774" max="775" width="2.5703125" style="55" customWidth="1"/>
    <col min="776" max="776" width="7.42578125" style="55" customWidth="1"/>
    <col min="777" max="777" width="11.85546875" style="55" bestFit="1" customWidth="1"/>
    <col min="778" max="778" width="30" style="55" customWidth="1"/>
    <col min="779" max="783" width="14.7109375" style="55" customWidth="1"/>
    <col min="784" max="784" width="10.7109375" style="55" customWidth="1"/>
    <col min="785" max="1024" width="9.140625" style="55"/>
    <col min="1025" max="1029" width="0" style="55" hidden="1" customWidth="1"/>
    <col min="1030" max="1031" width="2.5703125" style="55" customWidth="1"/>
    <col min="1032" max="1032" width="7.42578125" style="55" customWidth="1"/>
    <col min="1033" max="1033" width="11.85546875" style="55" bestFit="1" customWidth="1"/>
    <col min="1034" max="1034" width="30" style="55" customWidth="1"/>
    <col min="1035" max="1039" width="14.7109375" style="55" customWidth="1"/>
    <col min="1040" max="1040" width="10.7109375" style="55" customWidth="1"/>
    <col min="1041" max="1280" width="9.140625" style="55"/>
    <col min="1281" max="1285" width="0" style="55" hidden="1" customWidth="1"/>
    <col min="1286" max="1287" width="2.5703125" style="55" customWidth="1"/>
    <col min="1288" max="1288" width="7.42578125" style="55" customWidth="1"/>
    <col min="1289" max="1289" width="11.85546875" style="55" bestFit="1" customWidth="1"/>
    <col min="1290" max="1290" width="30" style="55" customWidth="1"/>
    <col min="1291" max="1295" width="14.7109375" style="55" customWidth="1"/>
    <col min="1296" max="1296" width="10.7109375" style="55" customWidth="1"/>
    <col min="1297" max="1536" width="9.140625" style="55"/>
    <col min="1537" max="1541" width="0" style="55" hidden="1" customWidth="1"/>
    <col min="1542" max="1543" width="2.5703125" style="55" customWidth="1"/>
    <col min="1544" max="1544" width="7.42578125" style="55" customWidth="1"/>
    <col min="1545" max="1545" width="11.85546875" style="55" bestFit="1" customWidth="1"/>
    <col min="1546" max="1546" width="30" style="55" customWidth="1"/>
    <col min="1547" max="1551" width="14.7109375" style="55" customWidth="1"/>
    <col min="1552" max="1552" width="10.7109375" style="55" customWidth="1"/>
    <col min="1553" max="1792" width="9.140625" style="55"/>
    <col min="1793" max="1797" width="0" style="55" hidden="1" customWidth="1"/>
    <col min="1798" max="1799" width="2.5703125" style="55" customWidth="1"/>
    <col min="1800" max="1800" width="7.42578125" style="55" customWidth="1"/>
    <col min="1801" max="1801" width="11.85546875" style="55" bestFit="1" customWidth="1"/>
    <col min="1802" max="1802" width="30" style="55" customWidth="1"/>
    <col min="1803" max="1807" width="14.7109375" style="55" customWidth="1"/>
    <col min="1808" max="1808" width="10.7109375" style="55" customWidth="1"/>
    <col min="1809" max="2048" width="9.140625" style="55"/>
    <col min="2049" max="2053" width="0" style="55" hidden="1" customWidth="1"/>
    <col min="2054" max="2055" width="2.5703125" style="55" customWidth="1"/>
    <col min="2056" max="2056" width="7.42578125" style="55" customWidth="1"/>
    <col min="2057" max="2057" width="11.85546875" style="55" bestFit="1" customWidth="1"/>
    <col min="2058" max="2058" width="30" style="55" customWidth="1"/>
    <col min="2059" max="2063" width="14.7109375" style="55" customWidth="1"/>
    <col min="2064" max="2064" width="10.7109375" style="55" customWidth="1"/>
    <col min="2065" max="2304" width="9.140625" style="55"/>
    <col min="2305" max="2309" width="0" style="55" hidden="1" customWidth="1"/>
    <col min="2310" max="2311" width="2.5703125" style="55" customWidth="1"/>
    <col min="2312" max="2312" width="7.42578125" style="55" customWidth="1"/>
    <col min="2313" max="2313" width="11.85546875" style="55" bestFit="1" customWidth="1"/>
    <col min="2314" max="2314" width="30" style="55" customWidth="1"/>
    <col min="2315" max="2319" width="14.7109375" style="55" customWidth="1"/>
    <col min="2320" max="2320" width="10.7109375" style="55" customWidth="1"/>
    <col min="2321" max="2560" width="9.140625" style="55"/>
    <col min="2561" max="2565" width="0" style="55" hidden="1" customWidth="1"/>
    <col min="2566" max="2567" width="2.5703125" style="55" customWidth="1"/>
    <col min="2568" max="2568" width="7.42578125" style="55" customWidth="1"/>
    <col min="2569" max="2569" width="11.85546875" style="55" bestFit="1" customWidth="1"/>
    <col min="2570" max="2570" width="30" style="55" customWidth="1"/>
    <col min="2571" max="2575" width="14.7109375" style="55" customWidth="1"/>
    <col min="2576" max="2576" width="10.7109375" style="55" customWidth="1"/>
    <col min="2577" max="2816" width="9.140625" style="55"/>
    <col min="2817" max="2821" width="0" style="55" hidden="1" customWidth="1"/>
    <col min="2822" max="2823" width="2.5703125" style="55" customWidth="1"/>
    <col min="2824" max="2824" width="7.42578125" style="55" customWidth="1"/>
    <col min="2825" max="2825" width="11.85546875" style="55" bestFit="1" customWidth="1"/>
    <col min="2826" max="2826" width="30" style="55" customWidth="1"/>
    <col min="2827" max="2831" width="14.7109375" style="55" customWidth="1"/>
    <col min="2832" max="2832" width="10.7109375" style="55" customWidth="1"/>
    <col min="2833" max="3072" width="9.140625" style="55"/>
    <col min="3073" max="3077" width="0" style="55" hidden="1" customWidth="1"/>
    <col min="3078" max="3079" width="2.5703125" style="55" customWidth="1"/>
    <col min="3080" max="3080" width="7.42578125" style="55" customWidth="1"/>
    <col min="3081" max="3081" width="11.85546875" style="55" bestFit="1" customWidth="1"/>
    <col min="3082" max="3082" width="30" style="55" customWidth="1"/>
    <col min="3083" max="3087" width="14.7109375" style="55" customWidth="1"/>
    <col min="3088" max="3088" width="10.7109375" style="55" customWidth="1"/>
    <col min="3089" max="3328" width="9.140625" style="55"/>
    <col min="3329" max="3333" width="0" style="55" hidden="1" customWidth="1"/>
    <col min="3334" max="3335" width="2.5703125" style="55" customWidth="1"/>
    <col min="3336" max="3336" width="7.42578125" style="55" customWidth="1"/>
    <col min="3337" max="3337" width="11.85546875" style="55" bestFit="1" customWidth="1"/>
    <col min="3338" max="3338" width="30" style="55" customWidth="1"/>
    <col min="3339" max="3343" width="14.7109375" style="55" customWidth="1"/>
    <col min="3344" max="3344" width="10.7109375" style="55" customWidth="1"/>
    <col min="3345" max="3584" width="9.140625" style="55"/>
    <col min="3585" max="3589" width="0" style="55" hidden="1" customWidth="1"/>
    <col min="3590" max="3591" width="2.5703125" style="55" customWidth="1"/>
    <col min="3592" max="3592" width="7.42578125" style="55" customWidth="1"/>
    <col min="3593" max="3593" width="11.85546875" style="55" bestFit="1" customWidth="1"/>
    <col min="3594" max="3594" width="30" style="55" customWidth="1"/>
    <col min="3595" max="3599" width="14.7109375" style="55" customWidth="1"/>
    <col min="3600" max="3600" width="10.7109375" style="55" customWidth="1"/>
    <col min="3601" max="3840" width="9.140625" style="55"/>
    <col min="3841" max="3845" width="0" style="55" hidden="1" customWidth="1"/>
    <col min="3846" max="3847" width="2.5703125" style="55" customWidth="1"/>
    <col min="3848" max="3848" width="7.42578125" style="55" customWidth="1"/>
    <col min="3849" max="3849" width="11.85546875" style="55" bestFit="1" customWidth="1"/>
    <col min="3850" max="3850" width="30" style="55" customWidth="1"/>
    <col min="3851" max="3855" width="14.7109375" style="55" customWidth="1"/>
    <col min="3856" max="3856" width="10.7109375" style="55" customWidth="1"/>
    <col min="3857" max="4096" width="9.140625" style="55"/>
    <col min="4097" max="4101" width="0" style="55" hidden="1" customWidth="1"/>
    <col min="4102" max="4103" width="2.5703125" style="55" customWidth="1"/>
    <col min="4104" max="4104" width="7.42578125" style="55" customWidth="1"/>
    <col min="4105" max="4105" width="11.85546875" style="55" bestFit="1" customWidth="1"/>
    <col min="4106" max="4106" width="30" style="55" customWidth="1"/>
    <col min="4107" max="4111" width="14.7109375" style="55" customWidth="1"/>
    <col min="4112" max="4112" width="10.7109375" style="55" customWidth="1"/>
    <col min="4113" max="4352" width="9.140625" style="55"/>
    <col min="4353" max="4357" width="0" style="55" hidden="1" customWidth="1"/>
    <col min="4358" max="4359" width="2.5703125" style="55" customWidth="1"/>
    <col min="4360" max="4360" width="7.42578125" style="55" customWidth="1"/>
    <col min="4361" max="4361" width="11.85546875" style="55" bestFit="1" customWidth="1"/>
    <col min="4362" max="4362" width="30" style="55" customWidth="1"/>
    <col min="4363" max="4367" width="14.7109375" style="55" customWidth="1"/>
    <col min="4368" max="4368" width="10.7109375" style="55" customWidth="1"/>
    <col min="4369" max="4608" width="9.140625" style="55"/>
    <col min="4609" max="4613" width="0" style="55" hidden="1" customWidth="1"/>
    <col min="4614" max="4615" width="2.5703125" style="55" customWidth="1"/>
    <col min="4616" max="4616" width="7.42578125" style="55" customWidth="1"/>
    <col min="4617" max="4617" width="11.85546875" style="55" bestFit="1" customWidth="1"/>
    <col min="4618" max="4618" width="30" style="55" customWidth="1"/>
    <col min="4619" max="4623" width="14.7109375" style="55" customWidth="1"/>
    <col min="4624" max="4624" width="10.7109375" style="55" customWidth="1"/>
    <col min="4625" max="4864" width="9.140625" style="55"/>
    <col min="4865" max="4869" width="0" style="55" hidden="1" customWidth="1"/>
    <col min="4870" max="4871" width="2.5703125" style="55" customWidth="1"/>
    <col min="4872" max="4872" width="7.42578125" style="55" customWidth="1"/>
    <col min="4873" max="4873" width="11.85546875" style="55" bestFit="1" customWidth="1"/>
    <col min="4874" max="4874" width="30" style="55" customWidth="1"/>
    <col min="4875" max="4879" width="14.7109375" style="55" customWidth="1"/>
    <col min="4880" max="4880" width="10.7109375" style="55" customWidth="1"/>
    <col min="4881" max="5120" width="9.140625" style="55"/>
    <col min="5121" max="5125" width="0" style="55" hidden="1" customWidth="1"/>
    <col min="5126" max="5127" width="2.5703125" style="55" customWidth="1"/>
    <col min="5128" max="5128" width="7.42578125" style="55" customWidth="1"/>
    <col min="5129" max="5129" width="11.85546875" style="55" bestFit="1" customWidth="1"/>
    <col min="5130" max="5130" width="30" style="55" customWidth="1"/>
    <col min="5131" max="5135" width="14.7109375" style="55" customWidth="1"/>
    <col min="5136" max="5136" width="10.7109375" style="55" customWidth="1"/>
    <col min="5137" max="5376" width="9.140625" style="55"/>
    <col min="5377" max="5381" width="0" style="55" hidden="1" customWidth="1"/>
    <col min="5382" max="5383" width="2.5703125" style="55" customWidth="1"/>
    <col min="5384" max="5384" width="7.42578125" style="55" customWidth="1"/>
    <col min="5385" max="5385" width="11.85546875" style="55" bestFit="1" customWidth="1"/>
    <col min="5386" max="5386" width="30" style="55" customWidth="1"/>
    <col min="5387" max="5391" width="14.7109375" style="55" customWidth="1"/>
    <col min="5392" max="5392" width="10.7109375" style="55" customWidth="1"/>
    <col min="5393" max="5632" width="9.140625" style="55"/>
    <col min="5633" max="5637" width="0" style="55" hidden="1" customWidth="1"/>
    <col min="5638" max="5639" width="2.5703125" style="55" customWidth="1"/>
    <col min="5640" max="5640" width="7.42578125" style="55" customWidth="1"/>
    <col min="5641" max="5641" width="11.85546875" style="55" bestFit="1" customWidth="1"/>
    <col min="5642" max="5642" width="30" style="55" customWidth="1"/>
    <col min="5643" max="5647" width="14.7109375" style="55" customWidth="1"/>
    <col min="5648" max="5648" width="10.7109375" style="55" customWidth="1"/>
    <col min="5649" max="5888" width="9.140625" style="55"/>
    <col min="5889" max="5893" width="0" style="55" hidden="1" customWidth="1"/>
    <col min="5894" max="5895" width="2.5703125" style="55" customWidth="1"/>
    <col min="5896" max="5896" width="7.42578125" style="55" customWidth="1"/>
    <col min="5897" max="5897" width="11.85546875" style="55" bestFit="1" customWidth="1"/>
    <col min="5898" max="5898" width="30" style="55" customWidth="1"/>
    <col min="5899" max="5903" width="14.7109375" style="55" customWidth="1"/>
    <col min="5904" max="5904" width="10.7109375" style="55" customWidth="1"/>
    <col min="5905" max="6144" width="9.140625" style="55"/>
    <col min="6145" max="6149" width="0" style="55" hidden="1" customWidth="1"/>
    <col min="6150" max="6151" width="2.5703125" style="55" customWidth="1"/>
    <col min="6152" max="6152" width="7.42578125" style="55" customWidth="1"/>
    <col min="6153" max="6153" width="11.85546875" style="55" bestFit="1" customWidth="1"/>
    <col min="6154" max="6154" width="30" style="55" customWidth="1"/>
    <col min="6155" max="6159" width="14.7109375" style="55" customWidth="1"/>
    <col min="6160" max="6160" width="10.7109375" style="55" customWidth="1"/>
    <col min="6161" max="6400" width="9.140625" style="55"/>
    <col min="6401" max="6405" width="0" style="55" hidden="1" customWidth="1"/>
    <col min="6406" max="6407" width="2.5703125" style="55" customWidth="1"/>
    <col min="6408" max="6408" width="7.42578125" style="55" customWidth="1"/>
    <col min="6409" max="6409" width="11.85546875" style="55" bestFit="1" customWidth="1"/>
    <col min="6410" max="6410" width="30" style="55" customWidth="1"/>
    <col min="6411" max="6415" width="14.7109375" style="55" customWidth="1"/>
    <col min="6416" max="6416" width="10.7109375" style="55" customWidth="1"/>
    <col min="6417" max="6656" width="9.140625" style="55"/>
    <col min="6657" max="6661" width="0" style="55" hidden="1" customWidth="1"/>
    <col min="6662" max="6663" width="2.5703125" style="55" customWidth="1"/>
    <col min="6664" max="6664" width="7.42578125" style="55" customWidth="1"/>
    <col min="6665" max="6665" width="11.85546875" style="55" bestFit="1" customWidth="1"/>
    <col min="6666" max="6666" width="30" style="55" customWidth="1"/>
    <col min="6667" max="6671" width="14.7109375" style="55" customWidth="1"/>
    <col min="6672" max="6672" width="10.7109375" style="55" customWidth="1"/>
    <col min="6673" max="6912" width="9.140625" style="55"/>
    <col min="6913" max="6917" width="0" style="55" hidden="1" customWidth="1"/>
    <col min="6918" max="6919" width="2.5703125" style="55" customWidth="1"/>
    <col min="6920" max="6920" width="7.42578125" style="55" customWidth="1"/>
    <col min="6921" max="6921" width="11.85546875" style="55" bestFit="1" customWidth="1"/>
    <col min="6922" max="6922" width="30" style="55" customWidth="1"/>
    <col min="6923" max="6927" width="14.7109375" style="55" customWidth="1"/>
    <col min="6928" max="6928" width="10.7109375" style="55" customWidth="1"/>
    <col min="6929" max="7168" width="9.140625" style="55"/>
    <col min="7169" max="7173" width="0" style="55" hidden="1" customWidth="1"/>
    <col min="7174" max="7175" width="2.5703125" style="55" customWidth="1"/>
    <col min="7176" max="7176" width="7.42578125" style="55" customWidth="1"/>
    <col min="7177" max="7177" width="11.85546875" style="55" bestFit="1" customWidth="1"/>
    <col min="7178" max="7178" width="30" style="55" customWidth="1"/>
    <col min="7179" max="7183" width="14.7109375" style="55" customWidth="1"/>
    <col min="7184" max="7184" width="10.7109375" style="55" customWidth="1"/>
    <col min="7185" max="7424" width="9.140625" style="55"/>
    <col min="7425" max="7429" width="0" style="55" hidden="1" customWidth="1"/>
    <col min="7430" max="7431" width="2.5703125" style="55" customWidth="1"/>
    <col min="7432" max="7432" width="7.42578125" style="55" customWidth="1"/>
    <col min="7433" max="7433" width="11.85546875" style="55" bestFit="1" customWidth="1"/>
    <col min="7434" max="7434" width="30" style="55" customWidth="1"/>
    <col min="7435" max="7439" width="14.7109375" style="55" customWidth="1"/>
    <col min="7440" max="7440" width="10.7109375" style="55" customWidth="1"/>
    <col min="7441" max="7680" width="9.140625" style="55"/>
    <col min="7681" max="7685" width="0" style="55" hidden="1" customWidth="1"/>
    <col min="7686" max="7687" width="2.5703125" style="55" customWidth="1"/>
    <col min="7688" max="7688" width="7.42578125" style="55" customWidth="1"/>
    <col min="7689" max="7689" width="11.85546875" style="55" bestFit="1" customWidth="1"/>
    <col min="7690" max="7690" width="30" style="55" customWidth="1"/>
    <col min="7691" max="7695" width="14.7109375" style="55" customWidth="1"/>
    <col min="7696" max="7696" width="10.7109375" style="55" customWidth="1"/>
    <col min="7697" max="7936" width="9.140625" style="55"/>
    <col min="7937" max="7941" width="0" style="55" hidden="1" customWidth="1"/>
    <col min="7942" max="7943" width="2.5703125" style="55" customWidth="1"/>
    <col min="7944" max="7944" width="7.42578125" style="55" customWidth="1"/>
    <col min="7945" max="7945" width="11.85546875" style="55" bestFit="1" customWidth="1"/>
    <col min="7946" max="7946" width="30" style="55" customWidth="1"/>
    <col min="7947" max="7951" width="14.7109375" style="55" customWidth="1"/>
    <col min="7952" max="7952" width="10.7109375" style="55" customWidth="1"/>
    <col min="7953" max="8192" width="9.140625" style="55"/>
    <col min="8193" max="8197" width="0" style="55" hidden="1" customWidth="1"/>
    <col min="8198" max="8199" width="2.5703125" style="55" customWidth="1"/>
    <col min="8200" max="8200" width="7.42578125" style="55" customWidth="1"/>
    <col min="8201" max="8201" width="11.85546875" style="55" bestFit="1" customWidth="1"/>
    <col min="8202" max="8202" width="30" style="55" customWidth="1"/>
    <col min="8203" max="8207" width="14.7109375" style="55" customWidth="1"/>
    <col min="8208" max="8208" width="10.7109375" style="55" customWidth="1"/>
    <col min="8209" max="8448" width="9.140625" style="55"/>
    <col min="8449" max="8453" width="0" style="55" hidden="1" customWidth="1"/>
    <col min="8454" max="8455" width="2.5703125" style="55" customWidth="1"/>
    <col min="8456" max="8456" width="7.42578125" style="55" customWidth="1"/>
    <col min="8457" max="8457" width="11.85546875" style="55" bestFit="1" customWidth="1"/>
    <col min="8458" max="8458" width="30" style="55" customWidth="1"/>
    <col min="8459" max="8463" width="14.7109375" style="55" customWidth="1"/>
    <col min="8464" max="8464" width="10.7109375" style="55" customWidth="1"/>
    <col min="8465" max="8704" width="9.140625" style="55"/>
    <col min="8705" max="8709" width="0" style="55" hidden="1" customWidth="1"/>
    <col min="8710" max="8711" width="2.5703125" style="55" customWidth="1"/>
    <col min="8712" max="8712" width="7.42578125" style="55" customWidth="1"/>
    <col min="8713" max="8713" width="11.85546875" style="55" bestFit="1" customWidth="1"/>
    <col min="8714" max="8714" width="30" style="55" customWidth="1"/>
    <col min="8715" max="8719" width="14.7109375" style="55" customWidth="1"/>
    <col min="8720" max="8720" width="10.7109375" style="55" customWidth="1"/>
    <col min="8721" max="8960" width="9.140625" style="55"/>
    <col min="8961" max="8965" width="0" style="55" hidden="1" customWidth="1"/>
    <col min="8966" max="8967" width="2.5703125" style="55" customWidth="1"/>
    <col min="8968" max="8968" width="7.42578125" style="55" customWidth="1"/>
    <col min="8969" max="8969" width="11.85546875" style="55" bestFit="1" customWidth="1"/>
    <col min="8970" max="8970" width="30" style="55" customWidth="1"/>
    <col min="8971" max="8975" width="14.7109375" style="55" customWidth="1"/>
    <col min="8976" max="8976" width="10.7109375" style="55" customWidth="1"/>
    <col min="8977" max="9216" width="9.140625" style="55"/>
    <col min="9217" max="9221" width="0" style="55" hidden="1" customWidth="1"/>
    <col min="9222" max="9223" width="2.5703125" style="55" customWidth="1"/>
    <col min="9224" max="9224" width="7.42578125" style="55" customWidth="1"/>
    <col min="9225" max="9225" width="11.85546875" style="55" bestFit="1" customWidth="1"/>
    <col min="9226" max="9226" width="30" style="55" customWidth="1"/>
    <col min="9227" max="9231" width="14.7109375" style="55" customWidth="1"/>
    <col min="9232" max="9232" width="10.7109375" style="55" customWidth="1"/>
    <col min="9233" max="9472" width="9.140625" style="55"/>
    <col min="9473" max="9477" width="0" style="55" hidden="1" customWidth="1"/>
    <col min="9478" max="9479" width="2.5703125" style="55" customWidth="1"/>
    <col min="9480" max="9480" width="7.42578125" style="55" customWidth="1"/>
    <col min="9481" max="9481" width="11.85546875" style="55" bestFit="1" customWidth="1"/>
    <col min="9482" max="9482" width="30" style="55" customWidth="1"/>
    <col min="9483" max="9487" width="14.7109375" style="55" customWidth="1"/>
    <col min="9488" max="9488" width="10.7109375" style="55" customWidth="1"/>
    <col min="9489" max="9728" width="9.140625" style="55"/>
    <col min="9729" max="9733" width="0" style="55" hidden="1" customWidth="1"/>
    <col min="9734" max="9735" width="2.5703125" style="55" customWidth="1"/>
    <col min="9736" max="9736" width="7.42578125" style="55" customWidth="1"/>
    <col min="9737" max="9737" width="11.85546875" style="55" bestFit="1" customWidth="1"/>
    <col min="9738" max="9738" width="30" style="55" customWidth="1"/>
    <col min="9739" max="9743" width="14.7109375" style="55" customWidth="1"/>
    <col min="9744" max="9744" width="10.7109375" style="55" customWidth="1"/>
    <col min="9745" max="9984" width="9.140625" style="55"/>
    <col min="9985" max="9989" width="0" style="55" hidden="1" customWidth="1"/>
    <col min="9990" max="9991" width="2.5703125" style="55" customWidth="1"/>
    <col min="9992" max="9992" width="7.42578125" style="55" customWidth="1"/>
    <col min="9993" max="9993" width="11.85546875" style="55" bestFit="1" customWidth="1"/>
    <col min="9994" max="9994" width="30" style="55" customWidth="1"/>
    <col min="9995" max="9999" width="14.7109375" style="55" customWidth="1"/>
    <col min="10000" max="10000" width="10.7109375" style="55" customWidth="1"/>
    <col min="10001" max="10240" width="9.140625" style="55"/>
    <col min="10241" max="10245" width="0" style="55" hidden="1" customWidth="1"/>
    <col min="10246" max="10247" width="2.5703125" style="55" customWidth="1"/>
    <col min="10248" max="10248" width="7.42578125" style="55" customWidth="1"/>
    <col min="10249" max="10249" width="11.85546875" style="55" bestFit="1" customWidth="1"/>
    <col min="10250" max="10250" width="30" style="55" customWidth="1"/>
    <col min="10251" max="10255" width="14.7109375" style="55" customWidth="1"/>
    <col min="10256" max="10256" width="10.7109375" style="55" customWidth="1"/>
    <col min="10257" max="10496" width="9.140625" style="55"/>
    <col min="10497" max="10501" width="0" style="55" hidden="1" customWidth="1"/>
    <col min="10502" max="10503" width="2.5703125" style="55" customWidth="1"/>
    <col min="10504" max="10504" width="7.42578125" style="55" customWidth="1"/>
    <col min="10505" max="10505" width="11.85546875" style="55" bestFit="1" customWidth="1"/>
    <col min="10506" max="10506" width="30" style="55" customWidth="1"/>
    <col min="10507" max="10511" width="14.7109375" style="55" customWidth="1"/>
    <col min="10512" max="10512" width="10.7109375" style="55" customWidth="1"/>
    <col min="10513" max="10752" width="9.140625" style="55"/>
    <col min="10753" max="10757" width="0" style="55" hidden="1" customWidth="1"/>
    <col min="10758" max="10759" width="2.5703125" style="55" customWidth="1"/>
    <col min="10760" max="10760" width="7.42578125" style="55" customWidth="1"/>
    <col min="10761" max="10761" width="11.85546875" style="55" bestFit="1" customWidth="1"/>
    <col min="10762" max="10762" width="30" style="55" customWidth="1"/>
    <col min="10763" max="10767" width="14.7109375" style="55" customWidth="1"/>
    <col min="10768" max="10768" width="10.7109375" style="55" customWidth="1"/>
    <col min="10769" max="11008" width="9.140625" style="55"/>
    <col min="11009" max="11013" width="0" style="55" hidden="1" customWidth="1"/>
    <col min="11014" max="11015" width="2.5703125" style="55" customWidth="1"/>
    <col min="11016" max="11016" width="7.42578125" style="55" customWidth="1"/>
    <col min="11017" max="11017" width="11.85546875" style="55" bestFit="1" customWidth="1"/>
    <col min="11018" max="11018" width="30" style="55" customWidth="1"/>
    <col min="11019" max="11023" width="14.7109375" style="55" customWidth="1"/>
    <col min="11024" max="11024" width="10.7109375" style="55" customWidth="1"/>
    <col min="11025" max="11264" width="9.140625" style="55"/>
    <col min="11265" max="11269" width="0" style="55" hidden="1" customWidth="1"/>
    <col min="11270" max="11271" width="2.5703125" style="55" customWidth="1"/>
    <col min="11272" max="11272" width="7.42578125" style="55" customWidth="1"/>
    <col min="11273" max="11273" width="11.85546875" style="55" bestFit="1" customWidth="1"/>
    <col min="11274" max="11274" width="30" style="55" customWidth="1"/>
    <col min="11275" max="11279" width="14.7109375" style="55" customWidth="1"/>
    <col min="11280" max="11280" width="10.7109375" style="55" customWidth="1"/>
    <col min="11281" max="11520" width="9.140625" style="55"/>
    <col min="11521" max="11525" width="0" style="55" hidden="1" customWidth="1"/>
    <col min="11526" max="11527" width="2.5703125" style="55" customWidth="1"/>
    <col min="11528" max="11528" width="7.42578125" style="55" customWidth="1"/>
    <col min="11529" max="11529" width="11.85546875" style="55" bestFit="1" customWidth="1"/>
    <col min="11530" max="11530" width="30" style="55" customWidth="1"/>
    <col min="11531" max="11535" width="14.7109375" style="55" customWidth="1"/>
    <col min="11536" max="11536" width="10.7109375" style="55" customWidth="1"/>
    <col min="11537" max="11776" width="9.140625" style="55"/>
    <col min="11777" max="11781" width="0" style="55" hidden="1" customWidth="1"/>
    <col min="11782" max="11783" width="2.5703125" style="55" customWidth="1"/>
    <col min="11784" max="11784" width="7.42578125" style="55" customWidth="1"/>
    <col min="11785" max="11785" width="11.85546875" style="55" bestFit="1" customWidth="1"/>
    <col min="11786" max="11786" width="30" style="55" customWidth="1"/>
    <col min="11787" max="11791" width="14.7109375" style="55" customWidth="1"/>
    <col min="11792" max="11792" width="10.7109375" style="55" customWidth="1"/>
    <col min="11793" max="12032" width="9.140625" style="55"/>
    <col min="12033" max="12037" width="0" style="55" hidden="1" customWidth="1"/>
    <col min="12038" max="12039" width="2.5703125" style="55" customWidth="1"/>
    <col min="12040" max="12040" width="7.42578125" style="55" customWidth="1"/>
    <col min="12041" max="12041" width="11.85546875" style="55" bestFit="1" customWidth="1"/>
    <col min="12042" max="12042" width="30" style="55" customWidth="1"/>
    <col min="12043" max="12047" width="14.7109375" style="55" customWidth="1"/>
    <col min="12048" max="12048" width="10.7109375" style="55" customWidth="1"/>
    <col min="12049" max="12288" width="9.140625" style="55"/>
    <col min="12289" max="12293" width="0" style="55" hidden="1" customWidth="1"/>
    <col min="12294" max="12295" width="2.5703125" style="55" customWidth="1"/>
    <col min="12296" max="12296" width="7.42578125" style="55" customWidth="1"/>
    <col min="12297" max="12297" width="11.85546875" style="55" bestFit="1" customWidth="1"/>
    <col min="12298" max="12298" width="30" style="55" customWidth="1"/>
    <col min="12299" max="12303" width="14.7109375" style="55" customWidth="1"/>
    <col min="12304" max="12304" width="10.7109375" style="55" customWidth="1"/>
    <col min="12305" max="12544" width="9.140625" style="55"/>
    <col min="12545" max="12549" width="0" style="55" hidden="1" customWidth="1"/>
    <col min="12550" max="12551" width="2.5703125" style="55" customWidth="1"/>
    <col min="12552" max="12552" width="7.42578125" style="55" customWidth="1"/>
    <col min="12553" max="12553" width="11.85546875" style="55" bestFit="1" customWidth="1"/>
    <col min="12554" max="12554" width="30" style="55" customWidth="1"/>
    <col min="12555" max="12559" width="14.7109375" style="55" customWidth="1"/>
    <col min="12560" max="12560" width="10.7109375" style="55" customWidth="1"/>
    <col min="12561" max="12800" width="9.140625" style="55"/>
    <col min="12801" max="12805" width="0" style="55" hidden="1" customWidth="1"/>
    <col min="12806" max="12807" width="2.5703125" style="55" customWidth="1"/>
    <col min="12808" max="12808" width="7.42578125" style="55" customWidth="1"/>
    <col min="12809" max="12809" width="11.85546875" style="55" bestFit="1" customWidth="1"/>
    <col min="12810" max="12810" width="30" style="55" customWidth="1"/>
    <col min="12811" max="12815" width="14.7109375" style="55" customWidth="1"/>
    <col min="12816" max="12816" width="10.7109375" style="55" customWidth="1"/>
    <col min="12817" max="13056" width="9.140625" style="55"/>
    <col min="13057" max="13061" width="0" style="55" hidden="1" customWidth="1"/>
    <col min="13062" max="13063" width="2.5703125" style="55" customWidth="1"/>
    <col min="13064" max="13064" width="7.42578125" style="55" customWidth="1"/>
    <col min="13065" max="13065" width="11.85546875" style="55" bestFit="1" customWidth="1"/>
    <col min="13066" max="13066" width="30" style="55" customWidth="1"/>
    <col min="13067" max="13071" width="14.7109375" style="55" customWidth="1"/>
    <col min="13072" max="13072" width="10.7109375" style="55" customWidth="1"/>
    <col min="13073" max="13312" width="9.140625" style="55"/>
    <col min="13313" max="13317" width="0" style="55" hidden="1" customWidth="1"/>
    <col min="13318" max="13319" width="2.5703125" style="55" customWidth="1"/>
    <col min="13320" max="13320" width="7.42578125" style="55" customWidth="1"/>
    <col min="13321" max="13321" width="11.85546875" style="55" bestFit="1" customWidth="1"/>
    <col min="13322" max="13322" width="30" style="55" customWidth="1"/>
    <col min="13323" max="13327" width="14.7109375" style="55" customWidth="1"/>
    <col min="13328" max="13328" width="10.7109375" style="55" customWidth="1"/>
    <col min="13329" max="13568" width="9.140625" style="55"/>
    <col min="13569" max="13573" width="0" style="55" hidden="1" customWidth="1"/>
    <col min="13574" max="13575" width="2.5703125" style="55" customWidth="1"/>
    <col min="13576" max="13576" width="7.42578125" style="55" customWidth="1"/>
    <col min="13577" max="13577" width="11.85546875" style="55" bestFit="1" customWidth="1"/>
    <col min="13578" max="13578" width="30" style="55" customWidth="1"/>
    <col min="13579" max="13583" width="14.7109375" style="55" customWidth="1"/>
    <col min="13584" max="13584" width="10.7109375" style="55" customWidth="1"/>
    <col min="13585" max="13824" width="9.140625" style="55"/>
    <col min="13825" max="13829" width="0" style="55" hidden="1" customWidth="1"/>
    <col min="13830" max="13831" width="2.5703125" style="55" customWidth="1"/>
    <col min="13832" max="13832" width="7.42578125" style="55" customWidth="1"/>
    <col min="13833" max="13833" width="11.85546875" style="55" bestFit="1" customWidth="1"/>
    <col min="13834" max="13834" width="30" style="55" customWidth="1"/>
    <col min="13835" max="13839" width="14.7109375" style="55" customWidth="1"/>
    <col min="13840" max="13840" width="10.7109375" style="55" customWidth="1"/>
    <col min="13841" max="14080" width="9.140625" style="55"/>
    <col min="14081" max="14085" width="0" style="55" hidden="1" customWidth="1"/>
    <col min="14086" max="14087" width="2.5703125" style="55" customWidth="1"/>
    <col min="14088" max="14088" width="7.42578125" style="55" customWidth="1"/>
    <col min="14089" max="14089" width="11.85546875" style="55" bestFit="1" customWidth="1"/>
    <col min="14090" max="14090" width="30" style="55" customWidth="1"/>
    <col min="14091" max="14095" width="14.7109375" style="55" customWidth="1"/>
    <col min="14096" max="14096" width="10.7109375" style="55" customWidth="1"/>
    <col min="14097" max="14336" width="9.140625" style="55"/>
    <col min="14337" max="14341" width="0" style="55" hidden="1" customWidth="1"/>
    <col min="14342" max="14343" width="2.5703125" style="55" customWidth="1"/>
    <col min="14344" max="14344" width="7.42578125" style="55" customWidth="1"/>
    <col min="14345" max="14345" width="11.85546875" style="55" bestFit="1" customWidth="1"/>
    <col min="14346" max="14346" width="30" style="55" customWidth="1"/>
    <col min="14347" max="14351" width="14.7109375" style="55" customWidth="1"/>
    <col min="14352" max="14352" width="10.7109375" style="55" customWidth="1"/>
    <col min="14353" max="14592" width="9.140625" style="55"/>
    <col min="14593" max="14597" width="0" style="55" hidden="1" customWidth="1"/>
    <col min="14598" max="14599" width="2.5703125" style="55" customWidth="1"/>
    <col min="14600" max="14600" width="7.42578125" style="55" customWidth="1"/>
    <col min="14601" max="14601" width="11.85546875" style="55" bestFit="1" customWidth="1"/>
    <col min="14602" max="14602" width="30" style="55" customWidth="1"/>
    <col min="14603" max="14607" width="14.7109375" style="55" customWidth="1"/>
    <col min="14608" max="14608" width="10.7109375" style="55" customWidth="1"/>
    <col min="14609" max="14848" width="9.140625" style="55"/>
    <col min="14849" max="14853" width="0" style="55" hidden="1" customWidth="1"/>
    <col min="14854" max="14855" width="2.5703125" style="55" customWidth="1"/>
    <col min="14856" max="14856" width="7.42578125" style="55" customWidth="1"/>
    <col min="14857" max="14857" width="11.85546875" style="55" bestFit="1" customWidth="1"/>
    <col min="14858" max="14858" width="30" style="55" customWidth="1"/>
    <col min="14859" max="14863" width="14.7109375" style="55" customWidth="1"/>
    <col min="14864" max="14864" width="10.7109375" style="55" customWidth="1"/>
    <col min="14865" max="15104" width="9.140625" style="55"/>
    <col min="15105" max="15109" width="0" style="55" hidden="1" customWidth="1"/>
    <col min="15110" max="15111" width="2.5703125" style="55" customWidth="1"/>
    <col min="15112" max="15112" width="7.42578125" style="55" customWidth="1"/>
    <col min="15113" max="15113" width="11.85546875" style="55" bestFit="1" customWidth="1"/>
    <col min="15114" max="15114" width="30" style="55" customWidth="1"/>
    <col min="15115" max="15119" width="14.7109375" style="55" customWidth="1"/>
    <col min="15120" max="15120" width="10.7109375" style="55" customWidth="1"/>
    <col min="15121" max="15360" width="9.140625" style="55"/>
    <col min="15361" max="15365" width="0" style="55" hidden="1" customWidth="1"/>
    <col min="15366" max="15367" width="2.5703125" style="55" customWidth="1"/>
    <col min="15368" max="15368" width="7.42578125" style="55" customWidth="1"/>
    <col min="15369" max="15369" width="11.85546875" style="55" bestFit="1" customWidth="1"/>
    <col min="15370" max="15370" width="30" style="55" customWidth="1"/>
    <col min="15371" max="15375" width="14.7109375" style="55" customWidth="1"/>
    <col min="15376" max="15376" width="10.7109375" style="55" customWidth="1"/>
    <col min="15377" max="15616" width="9.140625" style="55"/>
    <col min="15617" max="15621" width="0" style="55" hidden="1" customWidth="1"/>
    <col min="15622" max="15623" width="2.5703125" style="55" customWidth="1"/>
    <col min="15624" max="15624" width="7.42578125" style="55" customWidth="1"/>
    <col min="15625" max="15625" width="11.85546875" style="55" bestFit="1" customWidth="1"/>
    <col min="15626" max="15626" width="30" style="55" customWidth="1"/>
    <col min="15627" max="15631" width="14.7109375" style="55" customWidth="1"/>
    <col min="15632" max="15632" width="10.7109375" style="55" customWidth="1"/>
    <col min="15633" max="15872" width="9.140625" style="55"/>
    <col min="15873" max="15877" width="0" style="55" hidden="1" customWidth="1"/>
    <col min="15878" max="15879" width="2.5703125" style="55" customWidth="1"/>
    <col min="15880" max="15880" width="7.42578125" style="55" customWidth="1"/>
    <col min="15881" max="15881" width="11.85546875" style="55" bestFit="1" customWidth="1"/>
    <col min="15882" max="15882" width="30" style="55" customWidth="1"/>
    <col min="15883" max="15887" width="14.7109375" style="55" customWidth="1"/>
    <col min="15888" max="15888" width="10.7109375" style="55" customWidth="1"/>
    <col min="15889" max="16128" width="9.140625" style="55"/>
    <col min="16129" max="16133" width="0" style="55" hidden="1" customWidth="1"/>
    <col min="16134" max="16135" width="2.5703125" style="55" customWidth="1"/>
    <col min="16136" max="16136" width="7.42578125" style="55" customWidth="1"/>
    <col min="16137" max="16137" width="11.85546875" style="55" bestFit="1" customWidth="1"/>
    <col min="16138" max="16138" width="30" style="55" customWidth="1"/>
    <col min="16139" max="16143" width="14.7109375" style="55" customWidth="1"/>
    <col min="16144" max="16144" width="10.7109375" style="55" customWidth="1"/>
    <col min="16145" max="16384" width="9.140625" style="55"/>
  </cols>
  <sheetData>
    <row r="1" spans="1:18" ht="15.75" x14ac:dyDescent="0.25">
      <c r="A1" s="55" t="s">
        <v>60</v>
      </c>
      <c r="B1" s="56">
        <v>45036.404351851852</v>
      </c>
      <c r="C1" s="57">
        <v>44927</v>
      </c>
      <c r="E1" s="58" t="s">
        <v>15</v>
      </c>
      <c r="G1" s="59" t="s">
        <v>48</v>
      </c>
      <c r="J1" s="60"/>
      <c r="K1" s="61"/>
      <c r="L1" s="60"/>
      <c r="M1" s="60"/>
      <c r="N1" s="62"/>
      <c r="O1" s="63"/>
      <c r="P1" s="64"/>
      <c r="Q1" s="65">
        <v>40338</v>
      </c>
      <c r="R1" s="66" t="s">
        <v>45</v>
      </c>
    </row>
    <row r="2" spans="1:18" ht="15.75" x14ac:dyDescent="0.25">
      <c r="A2" s="67"/>
      <c r="C2" s="57">
        <v>45016</v>
      </c>
      <c r="E2" s="58" t="s">
        <v>15</v>
      </c>
      <c r="G2" s="68" t="s">
        <v>93</v>
      </c>
      <c r="J2" s="60"/>
      <c r="K2" s="61"/>
      <c r="L2" s="60"/>
      <c r="M2" s="60"/>
      <c r="N2" s="62"/>
      <c r="O2" s="63"/>
      <c r="P2" s="64"/>
    </row>
    <row r="3" spans="1:18" ht="14.25" customHeight="1" x14ac:dyDescent="0.25">
      <c r="A3" s="67"/>
      <c r="E3" s="58" t="s">
        <v>15</v>
      </c>
      <c r="G3" s="70" t="str">
        <f xml:space="preserve"> TEXT(C1,"d mmmm yyyy") &amp; " to " &amp; TEXT(C2,"d mmmm yyyy")</f>
        <v>1 January 2023 to 31 March 2023</v>
      </c>
      <c r="J3" s="71"/>
      <c r="K3" s="72"/>
      <c r="L3" s="71"/>
      <c r="M3" s="71"/>
      <c r="N3" s="73"/>
      <c r="O3" s="74"/>
      <c r="P3" s="75"/>
    </row>
    <row r="4" spans="1:18" ht="6.75" customHeight="1" x14ac:dyDescent="0.2">
      <c r="E4" s="58" t="s">
        <v>15</v>
      </c>
      <c r="G4" s="76"/>
      <c r="H4" s="77"/>
      <c r="I4" s="77"/>
      <c r="J4" s="77"/>
      <c r="K4" s="78"/>
      <c r="L4" s="77"/>
      <c r="M4" s="77"/>
      <c r="N4" s="79"/>
      <c r="O4" s="80"/>
    </row>
    <row r="5" spans="1:18" ht="15.75" x14ac:dyDescent="0.25">
      <c r="A5" s="55" t="s">
        <v>94</v>
      </c>
      <c r="B5" s="81" t="s">
        <v>95</v>
      </c>
      <c r="D5" s="81"/>
      <c r="E5" s="58" t="s">
        <v>15</v>
      </c>
      <c r="F5" s="82"/>
      <c r="G5" s="82"/>
      <c r="H5" s="82"/>
      <c r="I5" s="82"/>
      <c r="J5" s="82"/>
      <c r="K5" s="83"/>
      <c r="L5" s="82"/>
      <c r="M5" s="82"/>
      <c r="N5" s="84"/>
      <c r="O5" s="85"/>
    </row>
    <row r="6" spans="1:18" x14ac:dyDescent="0.2">
      <c r="E6" s="58" t="s">
        <v>15</v>
      </c>
      <c r="J6" s="86" t="s">
        <v>57</v>
      </c>
      <c r="K6" s="87" t="s">
        <v>30</v>
      </c>
      <c r="L6" s="87"/>
      <c r="M6" s="87"/>
      <c r="N6" s="87"/>
      <c r="O6" s="87" t="s">
        <v>96</v>
      </c>
    </row>
    <row r="7" spans="1:18" x14ac:dyDescent="0.2">
      <c r="B7" s="56" t="s">
        <v>30</v>
      </c>
      <c r="C7" s="55" t="s">
        <v>97</v>
      </c>
      <c r="D7" s="56" t="s">
        <v>96</v>
      </c>
      <c r="E7" s="58" t="s">
        <v>15</v>
      </c>
      <c r="H7" s="88"/>
      <c r="I7" s="88"/>
      <c r="K7" s="89" t="s">
        <v>98</v>
      </c>
      <c r="L7" s="89" t="s">
        <v>99</v>
      </c>
      <c r="M7" s="89" t="s">
        <v>100</v>
      </c>
      <c r="N7" s="89" t="s">
        <v>101</v>
      </c>
      <c r="O7" s="89" t="s">
        <v>98</v>
      </c>
    </row>
    <row r="8" spans="1:18" x14ac:dyDescent="0.2">
      <c r="A8" s="90" t="s">
        <v>2</v>
      </c>
      <c r="B8" s="56" t="s">
        <v>98</v>
      </c>
      <c r="C8" s="55" t="s">
        <v>102</v>
      </c>
      <c r="D8" s="56" t="s">
        <v>98</v>
      </c>
      <c r="E8" s="58" t="s">
        <v>15</v>
      </c>
      <c r="H8" s="88"/>
      <c r="I8" s="88"/>
      <c r="K8" s="91"/>
      <c r="L8" s="92"/>
      <c r="M8" s="92"/>
      <c r="N8" s="93"/>
      <c r="O8" s="94"/>
    </row>
    <row r="9" spans="1:18" s="58" customFormat="1" x14ac:dyDescent="0.2">
      <c r="A9" s="58" t="s">
        <v>12</v>
      </c>
      <c r="B9" s="95">
        <v>70000000</v>
      </c>
      <c r="C9" s="58">
        <v>1</v>
      </c>
      <c r="D9" s="95">
        <v>70000000</v>
      </c>
      <c r="E9" s="96" t="s">
        <v>40</v>
      </c>
      <c r="H9" s="97">
        <v>1510</v>
      </c>
      <c r="I9" s="97"/>
      <c r="J9" s="58" t="s">
        <v>64</v>
      </c>
      <c r="K9" s="98">
        <f>IF(C9&lt;&gt;0,B9,"")</f>
        <v>70000000</v>
      </c>
      <c r="L9" s="98">
        <v>0</v>
      </c>
      <c r="M9" s="98">
        <v>0</v>
      </c>
      <c r="N9" s="99">
        <v>0</v>
      </c>
      <c r="O9" s="100">
        <f>IF(C9&lt;&gt;0,D9,"")</f>
        <v>70000000</v>
      </c>
      <c r="Q9" s="101"/>
    </row>
    <row r="10" spans="1:18" s="58" customFormat="1" hidden="1" x14ac:dyDescent="0.2">
      <c r="A10" s="58" t="s">
        <v>13</v>
      </c>
      <c r="B10" s="95">
        <v>0</v>
      </c>
      <c r="C10" s="58">
        <v>1</v>
      </c>
      <c r="D10" s="95">
        <v>0</v>
      </c>
      <c r="E10" s="96" t="s">
        <v>40</v>
      </c>
      <c r="H10" s="97">
        <v>2031</v>
      </c>
      <c r="I10" s="97"/>
      <c r="J10" s="58" t="s">
        <v>65</v>
      </c>
      <c r="K10" s="98">
        <f>IF(C10&lt;&gt;0,B10,"")</f>
        <v>0</v>
      </c>
      <c r="L10" s="98">
        <v>0</v>
      </c>
      <c r="M10" s="98">
        <v>0</v>
      </c>
      <c r="N10" s="99">
        <v>0</v>
      </c>
      <c r="O10" s="100">
        <f>IF(C10&lt;&gt;0,D10,"")</f>
        <v>0</v>
      </c>
      <c r="Q10" s="101"/>
    </row>
    <row r="11" spans="1:18" x14ac:dyDescent="0.2">
      <c r="E11" s="58" t="s">
        <v>15</v>
      </c>
      <c r="H11" s="88"/>
      <c r="I11" s="88"/>
      <c r="K11" s="102"/>
      <c r="L11" s="103"/>
      <c r="M11" s="103"/>
      <c r="N11" s="99"/>
      <c r="O11" s="104"/>
    </row>
    <row r="12" spans="1:18" x14ac:dyDescent="0.2">
      <c r="B12" s="56">
        <v>70000000</v>
      </c>
      <c r="C12" s="55">
        <v>1</v>
      </c>
      <c r="D12" s="56">
        <v>70000000</v>
      </c>
      <c r="E12" s="58" t="s">
        <v>15</v>
      </c>
      <c r="H12" s="105">
        <v>1</v>
      </c>
      <c r="I12" s="105"/>
      <c r="J12" s="105" t="s">
        <v>56</v>
      </c>
      <c r="K12" s="106">
        <f>IF(C12&lt;&gt;0,B12,"")</f>
        <v>70000000</v>
      </c>
      <c r="L12" s="106">
        <v>0</v>
      </c>
      <c r="M12" s="106">
        <v>0</v>
      </c>
      <c r="N12" s="107">
        <v>0</v>
      </c>
      <c r="O12" s="108">
        <f>IF(C12&lt;&gt;0,D12,"")</f>
        <v>70000000</v>
      </c>
    </row>
    <row r="13" spans="1:18" x14ac:dyDescent="0.2">
      <c r="A13" s="90" t="s">
        <v>50</v>
      </c>
      <c r="B13" s="56" t="s">
        <v>98</v>
      </c>
      <c r="C13" s="55" t="s">
        <v>102</v>
      </c>
      <c r="D13" s="56" t="s">
        <v>98</v>
      </c>
      <c r="E13" s="58" t="s">
        <v>15</v>
      </c>
      <c r="H13" s="88"/>
      <c r="I13" s="88"/>
      <c r="K13" s="91"/>
      <c r="L13" s="92"/>
      <c r="M13" s="92"/>
      <c r="N13" s="93"/>
      <c r="O13" s="94"/>
    </row>
    <row r="14" spans="1:18" s="58" customFormat="1" x14ac:dyDescent="0.2">
      <c r="A14" s="58" t="s">
        <v>67</v>
      </c>
      <c r="B14" s="95">
        <v>5511.17</v>
      </c>
      <c r="C14" s="58">
        <v>1</v>
      </c>
      <c r="D14" s="95">
        <v>3870.88</v>
      </c>
      <c r="E14" s="96" t="s">
        <v>40</v>
      </c>
      <c r="H14" s="97">
        <v>2030</v>
      </c>
      <c r="I14" s="97"/>
      <c r="J14" s="58" t="s">
        <v>71</v>
      </c>
      <c r="K14" s="98">
        <f>IF(C14&lt;&gt;0,B14,"")</f>
        <v>5511.17</v>
      </c>
      <c r="L14" s="98">
        <v>0</v>
      </c>
      <c r="M14" s="98">
        <v>1640.29</v>
      </c>
      <c r="N14" s="99">
        <v>-1640.29</v>
      </c>
      <c r="O14" s="100">
        <f>IF(C14&lt;&gt;0,D14,"")</f>
        <v>3870.88</v>
      </c>
      <c r="Q14" s="101"/>
    </row>
    <row r="15" spans="1:18" s="58" customFormat="1" x14ac:dyDescent="0.2">
      <c r="A15" s="58" t="s">
        <v>68</v>
      </c>
      <c r="B15" s="95">
        <v>1</v>
      </c>
      <c r="C15" s="58">
        <v>1</v>
      </c>
      <c r="D15" s="95">
        <v>1</v>
      </c>
      <c r="E15" s="96" t="s">
        <v>40</v>
      </c>
      <c r="H15" s="97">
        <v>2040</v>
      </c>
      <c r="I15" s="97"/>
      <c r="J15" s="58" t="s">
        <v>72</v>
      </c>
      <c r="K15" s="98">
        <f>IF(C15&lt;&gt;0,B15,"")</f>
        <v>1</v>
      </c>
      <c r="L15" s="98">
        <v>0</v>
      </c>
      <c r="M15" s="98">
        <v>0</v>
      </c>
      <c r="N15" s="99">
        <v>0</v>
      </c>
      <c r="O15" s="100">
        <f>IF(C15&lt;&gt;0,D15,"")</f>
        <v>1</v>
      </c>
      <c r="Q15" s="101"/>
    </row>
    <row r="16" spans="1:18" s="58" customFormat="1" x14ac:dyDescent="0.2">
      <c r="A16" s="58" t="s">
        <v>69</v>
      </c>
      <c r="B16" s="95">
        <v>73555.55</v>
      </c>
      <c r="C16" s="58">
        <v>1</v>
      </c>
      <c r="D16" s="95">
        <v>71178.95</v>
      </c>
      <c r="E16" s="96" t="s">
        <v>40</v>
      </c>
      <c r="H16" s="97">
        <v>2320</v>
      </c>
      <c r="I16" s="97"/>
      <c r="J16" s="58" t="s">
        <v>73</v>
      </c>
      <c r="K16" s="98">
        <f>IF(C16&lt;&gt;0,B16,"")</f>
        <v>73555.55</v>
      </c>
      <c r="L16" s="98">
        <v>223.4</v>
      </c>
      <c r="M16" s="98">
        <v>2600</v>
      </c>
      <c r="N16" s="99">
        <v>-2376.6</v>
      </c>
      <c r="O16" s="100">
        <f>IF(C16&lt;&gt;0,D16,"")</f>
        <v>71178.95</v>
      </c>
      <c r="Q16" s="101"/>
    </row>
    <row r="17" spans="1:17" s="109" customFormat="1" x14ac:dyDescent="0.2">
      <c r="A17" s="109" t="s">
        <v>1</v>
      </c>
      <c r="B17" s="110">
        <v>73555.55</v>
      </c>
      <c r="C17" s="109">
        <v>1</v>
      </c>
      <c r="D17" s="110">
        <v>71178.95</v>
      </c>
      <c r="E17" s="96" t="s">
        <v>40</v>
      </c>
      <c r="F17" s="111"/>
      <c r="G17" s="111"/>
      <c r="I17" s="112" t="s">
        <v>103</v>
      </c>
      <c r="J17" s="113" t="s">
        <v>31</v>
      </c>
      <c r="K17" s="102">
        <f>IF(C17&lt;&gt;0,B17,"")</f>
        <v>73555.55</v>
      </c>
      <c r="L17" s="102">
        <v>223.4</v>
      </c>
      <c r="M17" s="102">
        <v>2600</v>
      </c>
      <c r="N17" s="99">
        <v>-2376.6</v>
      </c>
      <c r="O17" s="104">
        <f>IF(C17&lt;&gt;0,D17,"")</f>
        <v>71178.95</v>
      </c>
      <c r="Q17" s="114"/>
    </row>
    <row r="18" spans="1:17" s="58" customFormat="1" hidden="1" x14ac:dyDescent="0.2">
      <c r="A18" s="58" t="s">
        <v>70</v>
      </c>
      <c r="B18" s="95">
        <v>0</v>
      </c>
      <c r="C18" s="58">
        <v>1</v>
      </c>
      <c r="D18" s="95">
        <v>0</v>
      </c>
      <c r="E18" s="96" t="s">
        <v>40</v>
      </c>
      <c r="H18" s="97">
        <v>26150</v>
      </c>
      <c r="I18" s="97"/>
      <c r="J18" s="58" t="s">
        <v>74</v>
      </c>
      <c r="K18" s="98">
        <f>IF(C18&lt;&gt;0,B18,"")</f>
        <v>0</v>
      </c>
      <c r="L18" s="98">
        <v>0</v>
      </c>
      <c r="M18" s="98">
        <v>0</v>
      </c>
      <c r="N18" s="99">
        <v>0</v>
      </c>
      <c r="O18" s="100">
        <f>IF(C18&lt;&gt;0,D18,"")</f>
        <v>0</v>
      </c>
      <c r="Q18" s="101"/>
    </row>
    <row r="19" spans="1:17" x14ac:dyDescent="0.2">
      <c r="E19" s="58" t="s">
        <v>15</v>
      </c>
      <c r="H19" s="88"/>
      <c r="I19" s="88"/>
      <c r="K19" s="102"/>
      <c r="L19" s="103"/>
      <c r="M19" s="103"/>
      <c r="N19" s="99"/>
      <c r="O19" s="104"/>
    </row>
    <row r="20" spans="1:17" x14ac:dyDescent="0.2">
      <c r="B20" s="56">
        <v>79067.72</v>
      </c>
      <c r="C20" s="55">
        <v>1</v>
      </c>
      <c r="D20" s="56">
        <v>75050.83</v>
      </c>
      <c r="E20" s="58" t="s">
        <v>15</v>
      </c>
      <c r="H20" s="105">
        <v>2</v>
      </c>
      <c r="I20" s="105"/>
      <c r="J20" s="105" t="s">
        <v>66</v>
      </c>
      <c r="K20" s="106">
        <f>IF(C20&lt;&gt;0,B20,"")</f>
        <v>79067.72</v>
      </c>
      <c r="L20" s="106">
        <v>223.4</v>
      </c>
      <c r="M20" s="106">
        <v>4240.29</v>
      </c>
      <c r="N20" s="107">
        <v>-4016.89</v>
      </c>
      <c r="O20" s="108">
        <f>IF(C20&lt;&gt;0,D20,"")</f>
        <v>75050.83</v>
      </c>
    </row>
    <row r="21" spans="1:17" x14ac:dyDescent="0.2">
      <c r="A21" s="90" t="s">
        <v>7</v>
      </c>
      <c r="B21" s="56" t="s">
        <v>98</v>
      </c>
      <c r="C21" s="55" t="s">
        <v>102</v>
      </c>
      <c r="D21" s="56" t="s">
        <v>98</v>
      </c>
      <c r="E21" s="58" t="s">
        <v>15</v>
      </c>
      <c r="H21" s="88"/>
      <c r="I21" s="88"/>
      <c r="K21" s="91"/>
      <c r="L21" s="92"/>
      <c r="M21" s="92"/>
      <c r="N21" s="93"/>
      <c r="O21" s="94"/>
    </row>
    <row r="22" spans="1:17" s="58" customFormat="1" hidden="1" x14ac:dyDescent="0.2">
      <c r="A22" s="58" t="s">
        <v>6</v>
      </c>
      <c r="B22" s="95">
        <v>0</v>
      </c>
      <c r="C22" s="58">
        <v>1</v>
      </c>
      <c r="D22" s="95">
        <v>0</v>
      </c>
      <c r="E22" s="96" t="s">
        <v>40</v>
      </c>
      <c r="H22" s="97">
        <v>3020</v>
      </c>
      <c r="I22" s="97"/>
      <c r="J22" s="58" t="s">
        <v>76</v>
      </c>
      <c r="K22" s="98">
        <f>IF(C22&lt;&gt;0,B22,"")</f>
        <v>0</v>
      </c>
      <c r="L22" s="98">
        <v>0</v>
      </c>
      <c r="M22" s="98">
        <v>0</v>
      </c>
      <c r="N22" s="99">
        <v>0</v>
      </c>
      <c r="O22" s="100">
        <f>IF(C22&lt;&gt;0,D22,"")</f>
        <v>0</v>
      </c>
      <c r="Q22" s="101"/>
    </row>
    <row r="23" spans="1:17" s="58" customFormat="1" x14ac:dyDescent="0.2">
      <c r="A23" s="58" t="s">
        <v>75</v>
      </c>
      <c r="B23" s="95">
        <v>-2600</v>
      </c>
      <c r="C23" s="58">
        <v>1</v>
      </c>
      <c r="D23" s="95">
        <v>-2600</v>
      </c>
      <c r="E23" s="96" t="s">
        <v>40</v>
      </c>
      <c r="H23" s="97">
        <v>3890</v>
      </c>
      <c r="I23" s="97"/>
      <c r="J23" s="58" t="s">
        <v>77</v>
      </c>
      <c r="K23" s="98">
        <f>IF(C23&lt;&gt;0,B23,"")</f>
        <v>-2600</v>
      </c>
      <c r="L23" s="98">
        <v>2600</v>
      </c>
      <c r="M23" s="98">
        <v>2600</v>
      </c>
      <c r="N23" s="99">
        <v>0</v>
      </c>
      <c r="O23" s="100">
        <f>IF(C23&lt;&gt;0,D23,"")</f>
        <v>-2600</v>
      </c>
      <c r="Q23" s="101"/>
    </row>
    <row r="24" spans="1:17" x14ac:dyDescent="0.2">
      <c r="E24" s="58" t="s">
        <v>15</v>
      </c>
      <c r="H24" s="88"/>
      <c r="I24" s="88"/>
      <c r="K24" s="102"/>
      <c r="L24" s="103"/>
      <c r="M24" s="103"/>
      <c r="N24" s="99"/>
      <c r="O24" s="104"/>
    </row>
    <row r="25" spans="1:17" x14ac:dyDescent="0.2">
      <c r="B25" s="56">
        <v>-2600</v>
      </c>
      <c r="C25" s="55">
        <v>1</v>
      </c>
      <c r="D25" s="56">
        <v>-2600</v>
      </c>
      <c r="E25" s="58" t="s">
        <v>15</v>
      </c>
      <c r="H25" s="105">
        <v>3</v>
      </c>
      <c r="I25" s="105"/>
      <c r="J25" s="105" t="s">
        <v>28</v>
      </c>
      <c r="K25" s="106">
        <f>IF(C25&lt;&gt;0,B25,"")</f>
        <v>-2600</v>
      </c>
      <c r="L25" s="106">
        <v>2600</v>
      </c>
      <c r="M25" s="106">
        <v>2600</v>
      </c>
      <c r="N25" s="107">
        <v>0</v>
      </c>
      <c r="O25" s="108">
        <f>IF(C25&lt;&gt;0,D25,"")</f>
        <v>-2600</v>
      </c>
    </row>
    <row r="26" spans="1:17" x14ac:dyDescent="0.2">
      <c r="A26" s="90" t="s">
        <v>104</v>
      </c>
      <c r="B26" s="56" t="s">
        <v>98</v>
      </c>
      <c r="C26" s="55" t="s">
        <v>102</v>
      </c>
      <c r="D26" s="56" t="s">
        <v>98</v>
      </c>
      <c r="E26" s="58" t="s">
        <v>15</v>
      </c>
      <c r="H26" s="88"/>
      <c r="I26" s="88"/>
      <c r="K26" s="91"/>
      <c r="L26" s="92"/>
      <c r="M26" s="92"/>
      <c r="N26" s="93"/>
      <c r="O26" s="94"/>
    </row>
    <row r="27" spans="1:17" s="58" customFormat="1" hidden="1" x14ac:dyDescent="0.2">
      <c r="A27" s="58" t="s">
        <v>105</v>
      </c>
      <c r="B27" s="95">
        <v>0</v>
      </c>
      <c r="C27" s="58">
        <v>0</v>
      </c>
      <c r="D27" s="95">
        <v>0</v>
      </c>
      <c r="E27" s="96" t="s">
        <v>40</v>
      </c>
      <c r="H27" s="97">
        <v>6190</v>
      </c>
      <c r="I27" s="97"/>
      <c r="J27" s="58" t="s">
        <v>91</v>
      </c>
      <c r="K27" s="98" t="str">
        <f>IF(C27&lt;&gt;0,B27,"")</f>
        <v/>
      </c>
      <c r="L27" s="98">
        <v>0</v>
      </c>
      <c r="M27" s="98">
        <v>0</v>
      </c>
      <c r="N27" s="99">
        <v>0</v>
      </c>
      <c r="O27" s="100" t="str">
        <f>IF(C27&lt;&gt;0,D27,"")</f>
        <v/>
      </c>
      <c r="Q27" s="101"/>
    </row>
    <row r="28" spans="1:17" x14ac:dyDescent="0.2">
      <c r="E28" s="58" t="s">
        <v>15</v>
      </c>
      <c r="H28" s="88"/>
      <c r="I28" s="88"/>
      <c r="K28" s="102"/>
      <c r="L28" s="103"/>
      <c r="M28" s="103"/>
      <c r="N28" s="99"/>
      <c r="O28" s="104"/>
    </row>
    <row r="29" spans="1:17" x14ac:dyDescent="0.2">
      <c r="B29" s="56">
        <v>0</v>
      </c>
      <c r="C29" s="55">
        <v>0</v>
      </c>
      <c r="D29" s="56">
        <v>0</v>
      </c>
      <c r="E29" s="58" t="s">
        <v>15</v>
      </c>
      <c r="H29" s="105">
        <v>4000</v>
      </c>
      <c r="I29" s="105"/>
      <c r="J29" s="105" t="s">
        <v>106</v>
      </c>
      <c r="K29" s="106" t="str">
        <f>IF(C29&lt;&gt;0,B29,"")</f>
        <v/>
      </c>
      <c r="L29" s="106">
        <v>0</v>
      </c>
      <c r="M29" s="106">
        <v>0</v>
      </c>
      <c r="N29" s="107">
        <v>0</v>
      </c>
      <c r="O29" s="108" t="str">
        <f>IF(C29&lt;&gt;0,D29,"")</f>
        <v/>
      </c>
    </row>
    <row r="30" spans="1:17" x14ac:dyDescent="0.2">
      <c r="A30" s="90" t="s">
        <v>8</v>
      </c>
      <c r="B30" s="56" t="s">
        <v>98</v>
      </c>
      <c r="C30" s="55" t="s">
        <v>102</v>
      </c>
      <c r="D30" s="56" t="s">
        <v>98</v>
      </c>
      <c r="E30" s="58" t="s">
        <v>15</v>
      </c>
      <c r="H30" s="88"/>
      <c r="I30" s="88"/>
      <c r="K30" s="91"/>
      <c r="L30" s="92"/>
      <c r="M30" s="92"/>
      <c r="N30" s="93"/>
      <c r="O30" s="94"/>
    </row>
    <row r="31" spans="1:17" s="58" customFormat="1" x14ac:dyDescent="0.2">
      <c r="A31" s="58" t="s">
        <v>78</v>
      </c>
      <c r="B31" s="95">
        <v>-70265001</v>
      </c>
      <c r="C31" s="58">
        <v>1</v>
      </c>
      <c r="D31" s="95">
        <v>-70265001</v>
      </c>
      <c r="E31" s="96" t="s">
        <v>40</v>
      </c>
      <c r="H31" s="97">
        <v>5211</v>
      </c>
      <c r="I31" s="97"/>
      <c r="J31" s="58" t="s">
        <v>80</v>
      </c>
      <c r="K31" s="98">
        <f>IF(C31&lt;&gt;0,B31,"")</f>
        <v>-70265001</v>
      </c>
      <c r="L31" s="98">
        <v>0</v>
      </c>
      <c r="M31" s="98">
        <v>0</v>
      </c>
      <c r="N31" s="99">
        <v>0</v>
      </c>
      <c r="O31" s="100">
        <f>IF(C31&lt;&gt;0,D31,"")</f>
        <v>-70265001</v>
      </c>
      <c r="Q31" s="101"/>
    </row>
    <row r="32" spans="1:17" s="58" customFormat="1" x14ac:dyDescent="0.2">
      <c r="A32" s="58" t="s">
        <v>79</v>
      </c>
      <c r="B32" s="95">
        <v>188533.28</v>
      </c>
      <c r="C32" s="58">
        <v>1</v>
      </c>
      <c r="D32" s="95">
        <v>192550.17</v>
      </c>
      <c r="E32" s="96" t="s">
        <v>40</v>
      </c>
      <c r="H32" s="97">
        <v>54900</v>
      </c>
      <c r="I32" s="97"/>
      <c r="J32" s="58" t="s">
        <v>81</v>
      </c>
      <c r="K32" s="98">
        <f>IF(C32&lt;&gt;0,B32,"")</f>
        <v>188533.28</v>
      </c>
      <c r="L32" s="98">
        <v>-2823.4</v>
      </c>
      <c r="M32" s="98">
        <v>-6840.29</v>
      </c>
      <c r="N32" s="99">
        <v>4016.89</v>
      </c>
      <c r="O32" s="100">
        <f>IF(C32&lt;&gt;0,D32,"")</f>
        <v>192550.17</v>
      </c>
      <c r="Q32" s="101"/>
    </row>
    <row r="33" spans="1:17" x14ac:dyDescent="0.2">
      <c r="E33" s="58" t="s">
        <v>15</v>
      </c>
      <c r="H33" s="88"/>
      <c r="I33" s="88"/>
      <c r="K33" s="102"/>
      <c r="L33" s="103"/>
      <c r="M33" s="103"/>
      <c r="N33" s="99"/>
      <c r="O33" s="104"/>
    </row>
    <row r="34" spans="1:17" x14ac:dyDescent="0.2">
      <c r="B34" s="56">
        <v>-70076467.719999999</v>
      </c>
      <c r="C34" s="55">
        <v>1</v>
      </c>
      <c r="D34" s="56">
        <v>-70072450.829999998</v>
      </c>
      <c r="E34" s="58" t="s">
        <v>15</v>
      </c>
      <c r="H34" s="105">
        <v>5</v>
      </c>
      <c r="I34" s="105"/>
      <c r="J34" s="105" t="s">
        <v>107</v>
      </c>
      <c r="K34" s="106">
        <f>IF(C34&lt;&gt;0,B34,"")</f>
        <v>-70076467.719999999</v>
      </c>
      <c r="L34" s="106">
        <v>-2823.4</v>
      </c>
      <c r="M34" s="106">
        <v>-6840.29</v>
      </c>
      <c r="N34" s="107">
        <v>4016.89</v>
      </c>
      <c r="O34" s="108">
        <f>IF(C34&lt;&gt;0,D34,"")</f>
        <v>-70072450.829999998</v>
      </c>
    </row>
    <row r="35" spans="1:17" x14ac:dyDescent="0.2">
      <c r="A35" s="90" t="s">
        <v>26</v>
      </c>
      <c r="B35" s="56" t="s">
        <v>98</v>
      </c>
      <c r="C35" s="55" t="s">
        <v>102</v>
      </c>
      <c r="D35" s="56" t="s">
        <v>98</v>
      </c>
      <c r="E35" s="58" t="s">
        <v>15</v>
      </c>
      <c r="H35" s="88"/>
      <c r="I35" s="88"/>
      <c r="K35" s="91"/>
      <c r="L35" s="92"/>
      <c r="M35" s="92"/>
      <c r="N35" s="93"/>
      <c r="O35" s="94"/>
    </row>
    <row r="36" spans="1:17" s="58" customFormat="1" x14ac:dyDescent="0.2">
      <c r="A36" s="58" t="s">
        <v>84</v>
      </c>
      <c r="B36" s="95">
        <v>0</v>
      </c>
      <c r="C36" s="58">
        <v>0</v>
      </c>
      <c r="D36" s="95">
        <v>-223.4</v>
      </c>
      <c r="E36" s="96" t="s">
        <v>40</v>
      </c>
      <c r="H36" s="97">
        <v>6520</v>
      </c>
      <c r="I36" s="97"/>
      <c r="J36" s="58" t="s">
        <v>85</v>
      </c>
      <c r="K36" s="98" t="str">
        <f>IF(C36&lt;&gt;0,B36,"")</f>
        <v/>
      </c>
      <c r="L36" s="98">
        <v>0</v>
      </c>
      <c r="M36" s="98">
        <v>223.4</v>
      </c>
      <c r="N36" s="99">
        <v>-223.4</v>
      </c>
      <c r="O36" s="100" t="str">
        <f>IF(C36&lt;&gt;0,D36,"")</f>
        <v/>
      </c>
      <c r="Q36" s="101"/>
    </row>
    <row r="37" spans="1:17" x14ac:dyDescent="0.2">
      <c r="E37" s="58" t="s">
        <v>15</v>
      </c>
      <c r="H37" s="88"/>
      <c r="I37" s="88"/>
      <c r="K37" s="102"/>
      <c r="L37" s="103"/>
      <c r="M37" s="103"/>
      <c r="N37" s="99"/>
      <c r="O37" s="104"/>
    </row>
    <row r="38" spans="1:17" x14ac:dyDescent="0.2">
      <c r="B38" s="56">
        <v>0</v>
      </c>
      <c r="C38" s="55">
        <v>0</v>
      </c>
      <c r="D38" s="56">
        <v>-223.4</v>
      </c>
      <c r="E38" s="58" t="s">
        <v>15</v>
      </c>
      <c r="H38" s="105">
        <v>6</v>
      </c>
      <c r="I38" s="105"/>
      <c r="J38" s="105" t="s">
        <v>83</v>
      </c>
      <c r="K38" s="106" t="str">
        <f>IF(C38&lt;&gt;0,B38,"")</f>
        <v/>
      </c>
      <c r="L38" s="106">
        <v>0</v>
      </c>
      <c r="M38" s="106">
        <v>223.4</v>
      </c>
      <c r="N38" s="107">
        <v>-223.4</v>
      </c>
      <c r="O38" s="108" t="str">
        <f>IF(C38&lt;&gt;0,D38,"")</f>
        <v/>
      </c>
    </row>
    <row r="39" spans="1:17" x14ac:dyDescent="0.2">
      <c r="A39" s="90" t="s">
        <v>27</v>
      </c>
      <c r="B39" s="56" t="s">
        <v>98</v>
      </c>
      <c r="C39" s="55" t="s">
        <v>102</v>
      </c>
      <c r="D39" s="56" t="s">
        <v>98</v>
      </c>
      <c r="E39" s="58" t="s">
        <v>15</v>
      </c>
      <c r="H39" s="88"/>
      <c r="I39" s="88"/>
      <c r="K39" s="91"/>
      <c r="L39" s="92"/>
      <c r="M39" s="92"/>
      <c r="N39" s="93"/>
      <c r="O39" s="94"/>
    </row>
    <row r="40" spans="1:17" s="58" customFormat="1" x14ac:dyDescent="0.2">
      <c r="A40" s="58" t="s">
        <v>87</v>
      </c>
      <c r="B40" s="95">
        <v>0</v>
      </c>
      <c r="C40" s="58">
        <v>0</v>
      </c>
      <c r="D40" s="95">
        <v>2600</v>
      </c>
      <c r="E40" s="96" t="s">
        <v>40</v>
      </c>
      <c r="H40" s="97">
        <v>8720</v>
      </c>
      <c r="I40" s="97"/>
      <c r="J40" s="58" t="s">
        <v>89</v>
      </c>
      <c r="K40" s="98" t="str">
        <f>IF(C40&lt;&gt;0,B40,"")</f>
        <v/>
      </c>
      <c r="L40" s="98">
        <v>2600</v>
      </c>
      <c r="M40" s="98">
        <v>0</v>
      </c>
      <c r="N40" s="99">
        <v>2600</v>
      </c>
      <c r="O40" s="100" t="str">
        <f>IF(C40&lt;&gt;0,D40,"")</f>
        <v/>
      </c>
      <c r="Q40" s="101"/>
    </row>
    <row r="41" spans="1:17" s="58" customFormat="1" x14ac:dyDescent="0.2">
      <c r="A41" s="58" t="s">
        <v>88</v>
      </c>
      <c r="B41" s="95">
        <v>0</v>
      </c>
      <c r="C41" s="58">
        <v>0</v>
      </c>
      <c r="D41" s="95">
        <v>1640.29</v>
      </c>
      <c r="E41" s="96" t="s">
        <v>40</v>
      </c>
      <c r="H41" s="97">
        <v>8790</v>
      </c>
      <c r="I41" s="97"/>
      <c r="J41" s="58" t="s">
        <v>90</v>
      </c>
      <c r="K41" s="98" t="str">
        <f>IF(C41&lt;&gt;0,B41,"")</f>
        <v/>
      </c>
      <c r="L41" s="98">
        <v>1640.29</v>
      </c>
      <c r="M41" s="98">
        <v>0</v>
      </c>
      <c r="N41" s="99">
        <v>1640.29</v>
      </c>
      <c r="O41" s="100" t="str">
        <f>IF(C41&lt;&gt;0,D41,"")</f>
        <v/>
      </c>
      <c r="Q41" s="101"/>
    </row>
    <row r="42" spans="1:17" x14ac:dyDescent="0.2">
      <c r="E42" s="58" t="s">
        <v>15</v>
      </c>
      <c r="H42" s="88"/>
      <c r="I42" s="88"/>
      <c r="K42" s="102"/>
      <c r="L42" s="103"/>
      <c r="M42" s="103"/>
      <c r="N42" s="99"/>
      <c r="O42" s="104"/>
    </row>
    <row r="43" spans="1:17" x14ac:dyDescent="0.2">
      <c r="B43" s="56">
        <v>0</v>
      </c>
      <c r="C43" s="55">
        <v>0</v>
      </c>
      <c r="D43" s="56">
        <v>4240.29</v>
      </c>
      <c r="E43" s="58" t="s">
        <v>15</v>
      </c>
      <c r="H43" s="105">
        <v>8</v>
      </c>
      <c r="I43" s="105"/>
      <c r="J43" s="105" t="s">
        <v>86</v>
      </c>
      <c r="K43" s="106" t="str">
        <f>IF(C43&lt;&gt;0,B43,"")</f>
        <v/>
      </c>
      <c r="L43" s="106">
        <v>4240.29</v>
      </c>
      <c r="M43" s="106">
        <v>0</v>
      </c>
      <c r="N43" s="107">
        <v>4240.29</v>
      </c>
      <c r="O43" s="108" t="str">
        <f>IF(C43&lt;&gt;0,D43,"")</f>
        <v/>
      </c>
    </row>
    <row r="44" spans="1:17" x14ac:dyDescent="0.2">
      <c r="A44" s="90" t="s">
        <v>29</v>
      </c>
      <c r="B44" s="56" t="s">
        <v>98</v>
      </c>
      <c r="C44" s="55" t="s">
        <v>102</v>
      </c>
      <c r="D44" s="56" t="s">
        <v>98</v>
      </c>
      <c r="E44" s="58" t="s">
        <v>15</v>
      </c>
      <c r="H44" s="88"/>
      <c r="I44" s="88"/>
      <c r="K44" s="91"/>
      <c r="L44" s="92"/>
      <c r="M44" s="92"/>
      <c r="N44" s="93"/>
      <c r="O44" s="94"/>
    </row>
    <row r="45" spans="1:17" s="58" customFormat="1" hidden="1" x14ac:dyDescent="0.2">
      <c r="A45" s="58" t="s">
        <v>5</v>
      </c>
      <c r="B45" s="95">
        <v>0</v>
      </c>
      <c r="C45" s="58">
        <v>0</v>
      </c>
      <c r="D45" s="95">
        <v>0</v>
      </c>
      <c r="E45" s="96" t="s">
        <v>40</v>
      </c>
      <c r="H45" s="97">
        <v>9210</v>
      </c>
      <c r="I45" s="97"/>
      <c r="J45" s="58" t="s">
        <v>74</v>
      </c>
      <c r="K45" s="98" t="str">
        <f>IF(C45&lt;&gt;0,B45,"")</f>
        <v/>
      </c>
      <c r="L45" s="98">
        <v>0</v>
      </c>
      <c r="M45" s="98">
        <v>0</v>
      </c>
      <c r="N45" s="99">
        <v>0</v>
      </c>
      <c r="O45" s="100" t="str">
        <f>IF(C45&lt;&gt;0,D45,"")</f>
        <v/>
      </c>
      <c r="Q45" s="101"/>
    </row>
    <row r="46" spans="1:17" x14ac:dyDescent="0.2">
      <c r="E46" s="58" t="s">
        <v>15</v>
      </c>
      <c r="H46" s="88"/>
      <c r="I46" s="88"/>
      <c r="K46" s="102"/>
      <c r="L46" s="103"/>
      <c r="M46" s="103"/>
      <c r="N46" s="99"/>
      <c r="O46" s="104"/>
    </row>
    <row r="47" spans="1:17" x14ac:dyDescent="0.2">
      <c r="B47" s="56">
        <v>0</v>
      </c>
      <c r="C47" s="55">
        <v>0</v>
      </c>
      <c r="D47" s="56">
        <v>0</v>
      </c>
      <c r="E47" s="58" t="s">
        <v>15</v>
      </c>
      <c r="H47" s="105">
        <v>9</v>
      </c>
      <c r="I47" s="105"/>
      <c r="J47" s="105" t="s">
        <v>3</v>
      </c>
      <c r="K47" s="106" t="str">
        <f>IF(C47&lt;&gt;0,B47,"")</f>
        <v/>
      </c>
      <c r="L47" s="106">
        <v>0</v>
      </c>
      <c r="M47" s="106">
        <v>0</v>
      </c>
      <c r="N47" s="107">
        <v>0</v>
      </c>
      <c r="O47" s="108" t="str">
        <f>IF(C47&lt;&gt;0,D47,"")</f>
        <v/>
      </c>
    </row>
    <row r="48" spans="1:17" x14ac:dyDescent="0.2">
      <c r="A48" s="90" t="s">
        <v>108</v>
      </c>
      <c r="B48" s="56" t="s">
        <v>98</v>
      </c>
      <c r="C48" s="55" t="s">
        <v>102</v>
      </c>
      <c r="D48" s="56" t="s">
        <v>98</v>
      </c>
      <c r="E48" s="58" t="s">
        <v>15</v>
      </c>
      <c r="H48" s="88"/>
      <c r="I48" s="88"/>
      <c r="K48" s="91"/>
      <c r="L48" s="92"/>
      <c r="M48" s="92"/>
      <c r="N48" s="93"/>
      <c r="O48" s="94"/>
    </row>
    <row r="49" spans="1:17" s="58" customFormat="1" x14ac:dyDescent="0.2">
      <c r="A49" s="58" t="s">
        <v>109</v>
      </c>
      <c r="B49" s="95">
        <v>0</v>
      </c>
      <c r="C49" s="58">
        <v>0</v>
      </c>
      <c r="D49" s="95">
        <v>-4016.89</v>
      </c>
      <c r="E49" s="96" t="s">
        <v>40</v>
      </c>
      <c r="H49" s="97">
        <v>99990</v>
      </c>
      <c r="I49" s="97"/>
      <c r="J49" s="58" t="s">
        <v>110</v>
      </c>
      <c r="K49" s="98" t="str">
        <f>IF(C49&lt;&gt;0,B49,"")</f>
        <v/>
      </c>
      <c r="L49" s="98">
        <v>-4240.29</v>
      </c>
      <c r="M49" s="98">
        <v>-223.4</v>
      </c>
      <c r="N49" s="99">
        <v>-4016.89</v>
      </c>
      <c r="O49" s="100" t="str">
        <f>IF(C49&lt;&gt;0,D49,"")</f>
        <v/>
      </c>
      <c r="Q49" s="101"/>
    </row>
    <row r="50" spans="1:17" x14ac:dyDescent="0.2">
      <c r="E50" s="58" t="s">
        <v>15</v>
      </c>
      <c r="H50" s="88"/>
      <c r="I50" s="88"/>
      <c r="K50" s="102"/>
      <c r="L50" s="103"/>
      <c r="M50" s="103"/>
      <c r="N50" s="99"/>
      <c r="O50" s="104"/>
    </row>
    <row r="51" spans="1:17" x14ac:dyDescent="0.2">
      <c r="B51" s="56">
        <v>0</v>
      </c>
      <c r="C51" s="55">
        <v>0</v>
      </c>
      <c r="D51" s="56">
        <v>-4016.89</v>
      </c>
      <c r="E51" s="58" t="s">
        <v>15</v>
      </c>
      <c r="H51" s="105" t="s">
        <v>111</v>
      </c>
      <c r="I51" s="105"/>
      <c r="J51" s="105" t="s">
        <v>112</v>
      </c>
      <c r="K51" s="106" t="str">
        <f>IF(C51&lt;&gt;0,B51,"")</f>
        <v/>
      </c>
      <c r="L51" s="106">
        <v>-4240.29</v>
      </c>
      <c r="M51" s="106">
        <v>-223.4</v>
      </c>
      <c r="N51" s="107">
        <v>-4016.89</v>
      </c>
      <c r="O51" s="108" t="str">
        <f>IF(C51&lt;&gt;0,D51,"")</f>
        <v/>
      </c>
    </row>
    <row r="52" spans="1:17" x14ac:dyDescent="0.2">
      <c r="E52" s="58" t="s">
        <v>15</v>
      </c>
      <c r="H52" s="88"/>
      <c r="I52" s="88"/>
      <c r="K52" s="115"/>
      <c r="L52" s="116"/>
      <c r="M52" s="116"/>
      <c r="N52" s="117"/>
      <c r="O52" s="118"/>
    </row>
    <row r="53" spans="1:17" x14ac:dyDescent="0.2">
      <c r="E53" s="58" t="s">
        <v>15</v>
      </c>
      <c r="H53" s="88"/>
      <c r="I53" s="88"/>
      <c r="K53" s="110"/>
      <c r="L53" s="56"/>
      <c r="M53" s="56"/>
      <c r="N53" s="81"/>
      <c r="O53" s="119"/>
    </row>
    <row r="54" spans="1:17" x14ac:dyDescent="0.2">
      <c r="E54" s="58" t="s">
        <v>15</v>
      </c>
      <c r="H54" s="120" t="s">
        <v>113</v>
      </c>
      <c r="I54" s="120"/>
      <c r="K54" s="91"/>
      <c r="L54" s="56"/>
      <c r="M54" s="56"/>
      <c r="N54" s="93"/>
      <c r="O54" s="94"/>
    </row>
    <row r="55" spans="1:17" s="58" customFormat="1" x14ac:dyDescent="0.2">
      <c r="A55" s="58" t="s">
        <v>114</v>
      </c>
      <c r="B55" s="95">
        <v>188533.28</v>
      </c>
      <c r="C55" s="58">
        <v>1</v>
      </c>
      <c r="D55" s="95">
        <v>192550.17</v>
      </c>
      <c r="E55" s="96" t="s">
        <v>40</v>
      </c>
      <c r="H55" s="97">
        <v>54900</v>
      </c>
      <c r="I55" s="97"/>
      <c r="J55" s="58" t="s">
        <v>81</v>
      </c>
      <c r="K55" s="98">
        <f>IF(C55&lt;&gt;0,B55,"")</f>
        <v>188533.28</v>
      </c>
      <c r="L55" s="95"/>
      <c r="M55" s="95"/>
      <c r="N55" s="99">
        <v>4016.89</v>
      </c>
      <c r="O55" s="100">
        <f>IF(C55&lt;&gt;0,D55,"")</f>
        <v>192550.17</v>
      </c>
      <c r="Q55" s="101"/>
    </row>
    <row r="56" spans="1:17" x14ac:dyDescent="0.2">
      <c r="A56" s="90"/>
      <c r="E56" s="58" t="s">
        <v>15</v>
      </c>
      <c r="H56" s="88"/>
      <c r="I56" s="88"/>
      <c r="K56" s="102"/>
      <c r="L56" s="56"/>
      <c r="M56" s="56"/>
      <c r="N56" s="99"/>
      <c r="O56" s="104"/>
    </row>
    <row r="57" spans="1:17" s="58" customFormat="1" x14ac:dyDescent="0.2">
      <c r="A57" s="58" t="s">
        <v>115</v>
      </c>
      <c r="B57" s="95">
        <v>0</v>
      </c>
      <c r="C57" s="58">
        <v>0</v>
      </c>
      <c r="D57" s="95">
        <v>-4016.89</v>
      </c>
      <c r="E57" s="96" t="s">
        <v>40</v>
      </c>
      <c r="H57" s="97">
        <v>99990</v>
      </c>
      <c r="I57" s="97"/>
      <c r="J57" s="58" t="s">
        <v>110</v>
      </c>
      <c r="K57" s="98" t="str">
        <f>IF(C57&lt;&gt;0,B57,"")</f>
        <v/>
      </c>
      <c r="L57" s="95"/>
      <c r="M57" s="95"/>
      <c r="N57" s="99">
        <v>-4016.89</v>
      </c>
      <c r="O57" s="100" t="str">
        <f>IF(C57&lt;&gt;0,D57,"")</f>
        <v/>
      </c>
      <c r="Q57" s="101"/>
    </row>
    <row r="58" spans="1:17" x14ac:dyDescent="0.2">
      <c r="A58" s="39" t="s">
        <v>18</v>
      </c>
      <c r="E58" s="58" t="s">
        <v>15</v>
      </c>
      <c r="H58" s="88"/>
      <c r="I58" s="88"/>
      <c r="K58" s="115"/>
      <c r="L58" s="56"/>
      <c r="M58" s="56"/>
      <c r="N58" s="117"/>
      <c r="O58" s="118"/>
    </row>
    <row r="59" spans="1:17" x14ac:dyDescent="0.2">
      <c r="A59" s="39"/>
      <c r="E59" s="58" t="s">
        <v>15</v>
      </c>
      <c r="H59" s="88"/>
      <c r="I59" s="88"/>
      <c r="K59" s="110"/>
      <c r="L59" s="56"/>
      <c r="M59" s="56"/>
      <c r="N59" s="81"/>
      <c r="O59" s="119"/>
    </row>
    <row r="60" spans="1:17" x14ac:dyDescent="0.2">
      <c r="A60" s="39" t="s">
        <v>19</v>
      </c>
      <c r="E60" s="58" t="s">
        <v>15</v>
      </c>
      <c r="H60" s="88"/>
      <c r="I60" s="88"/>
      <c r="K60" s="110"/>
      <c r="L60" s="56"/>
      <c r="M60" s="56"/>
      <c r="N60" s="81"/>
      <c r="O60" s="119"/>
    </row>
    <row r="61" spans="1:17" x14ac:dyDescent="0.2">
      <c r="A61" s="39"/>
      <c r="D61" s="58"/>
      <c r="E61" s="58" t="s">
        <v>15</v>
      </c>
      <c r="G61" s="183"/>
    </row>
    <row r="62" spans="1:17" x14ac:dyDescent="0.2">
      <c r="A62" s="39" t="s">
        <v>21</v>
      </c>
      <c r="D62" s="58"/>
      <c r="E62" s="58" t="s">
        <v>15</v>
      </c>
      <c r="J62" s="183"/>
    </row>
    <row r="63" spans="1:17" x14ac:dyDescent="0.2">
      <c r="A63" s="39"/>
      <c r="E63" s="58" t="s">
        <v>15</v>
      </c>
    </row>
    <row r="64" spans="1:17" x14ac:dyDescent="0.2">
      <c r="A64" s="55" t="s">
        <v>24</v>
      </c>
      <c r="B64" s="58" t="s">
        <v>170</v>
      </c>
      <c r="E64" s="58" t="s">
        <v>15</v>
      </c>
    </row>
    <row r="65" spans="1:5" x14ac:dyDescent="0.2">
      <c r="A65" s="58" t="s">
        <v>46</v>
      </c>
      <c r="B65" s="55" t="s">
        <v>171</v>
      </c>
      <c r="E65" s="58" t="s">
        <v>15</v>
      </c>
    </row>
    <row r="66" spans="1:5" x14ac:dyDescent="0.2">
      <c r="E66" s="58" t="s">
        <v>15</v>
      </c>
    </row>
  </sheetData>
  <pageMargins left="0.39370078740157483" right="0.39370078740157483" top="0.51181102362204722" bottom="0.51181102362204722" header="0.31496062992125984" footer="0.31496062992125984"/>
  <pageSetup paperSize="9" scale="75" fitToHeight="99" orientation="portrait" horizontalDpi="4294967292" r:id="rId1"/>
  <headerFooter alignWithMargins="0"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C5466-C669-4848-87C1-154EC22E4D19}">
  <dimension ref="A1:Y78"/>
  <sheetViews>
    <sheetView topLeftCell="E35" workbookViewId="0">
      <selection activeCell="I1" sqref="I1"/>
    </sheetView>
  </sheetViews>
  <sheetFormatPr defaultRowHeight="12.75" x14ac:dyDescent="0.2"/>
  <cols>
    <col min="1" max="1" width="52.42578125" hidden="1" customWidth="1"/>
    <col min="2" max="2" width="14.42578125" hidden="1" customWidth="1"/>
    <col min="3" max="3" width="13.28515625" hidden="1" customWidth="1"/>
    <col min="4" max="4" width="17.42578125" hidden="1" customWidth="1"/>
    <col min="5" max="5" width="0.85546875" customWidth="1"/>
    <col min="6" max="6" width="8.7109375" customWidth="1"/>
    <col min="7" max="7" width="3.7109375" customWidth="1"/>
    <col min="8" max="8" width="12.5703125" bestFit="1" customWidth="1"/>
    <col min="9" max="9" width="9.7109375" customWidth="1"/>
    <col min="10" max="10" width="15.7109375" customWidth="1"/>
    <col min="11" max="12" width="9.28515625" customWidth="1"/>
    <col min="13" max="13" width="19.28515625" customWidth="1"/>
    <col min="14" max="14" width="8.7109375" customWidth="1"/>
    <col min="15" max="15" width="24.7109375" customWidth="1"/>
    <col min="16" max="16" width="10.7109375" style="28" customWidth="1"/>
    <col min="17" max="17" width="7.85546875" style="33" customWidth="1"/>
    <col min="18" max="18" width="12.7109375" style="33" customWidth="1"/>
    <col min="19" max="19" width="10.7109375" style="141" customWidth="1"/>
    <col min="20" max="20" width="12.7109375" style="33" customWidth="1"/>
    <col min="21" max="21" width="12.7109375" style="16" customWidth="1"/>
    <col min="22" max="22" width="12.7109375" style="28" customWidth="1"/>
    <col min="24" max="24" width="9.140625" style="40" customWidth="1"/>
  </cols>
  <sheetData>
    <row r="1" spans="1:25" ht="15.75" x14ac:dyDescent="0.25">
      <c r="A1" t="s">
        <v>60</v>
      </c>
      <c r="B1" s="54">
        <v>45036.406713015931</v>
      </c>
      <c r="D1" t="s">
        <v>15</v>
      </c>
      <c r="F1" s="9" t="s">
        <v>48</v>
      </c>
      <c r="G1" s="9"/>
      <c r="H1" s="9"/>
      <c r="I1" s="22"/>
      <c r="J1" s="22"/>
      <c r="K1" s="22"/>
      <c r="L1" s="22"/>
      <c r="M1" s="22"/>
      <c r="N1" s="22"/>
      <c r="O1" s="22"/>
      <c r="P1" s="121"/>
      <c r="Q1" s="122"/>
      <c r="R1" s="122"/>
      <c r="S1" s="123"/>
      <c r="T1" s="122"/>
      <c r="U1" s="121"/>
      <c r="V1" s="121"/>
      <c r="W1" s="24"/>
      <c r="X1" s="41">
        <v>40596</v>
      </c>
      <c r="Y1" s="42" t="s">
        <v>45</v>
      </c>
    </row>
    <row r="2" spans="1:25" ht="15.75" x14ac:dyDescent="0.25">
      <c r="A2" s="124">
        <v>44927</v>
      </c>
      <c r="B2" t="s">
        <v>116</v>
      </c>
      <c r="D2" t="s">
        <v>15</v>
      </c>
      <c r="F2" s="125" t="s">
        <v>117</v>
      </c>
      <c r="G2" s="125"/>
      <c r="H2" s="125"/>
      <c r="I2" s="22"/>
      <c r="J2" s="22"/>
      <c r="K2" s="22"/>
      <c r="L2" s="22"/>
      <c r="M2" s="22"/>
      <c r="N2" s="22"/>
      <c r="O2" s="22"/>
      <c r="P2" s="121"/>
      <c r="Q2" s="122"/>
      <c r="R2" s="122"/>
      <c r="S2" s="123"/>
      <c r="T2" s="122"/>
      <c r="U2" s="121"/>
      <c r="V2" s="121"/>
      <c r="W2" s="3"/>
    </row>
    <row r="3" spans="1:25" ht="14.25" customHeight="1" x14ac:dyDescent="0.25">
      <c r="A3" s="124">
        <v>45016</v>
      </c>
      <c r="B3" s="53" t="s">
        <v>20</v>
      </c>
      <c r="C3" s="53" t="s">
        <v>57</v>
      </c>
      <c r="D3" t="s">
        <v>15</v>
      </c>
      <c r="F3" s="9" t="str">
        <f>TEXT(A2,"d mmmm yyyy")&amp;" to "&amp;TEXT(A3,"d mmmm yyyy")</f>
        <v>1 January 2023 to 31 March 2023</v>
      </c>
      <c r="G3" s="9"/>
      <c r="H3" s="9"/>
      <c r="I3" s="126"/>
      <c r="J3" s="126"/>
      <c r="K3" s="126"/>
      <c r="L3" s="126"/>
      <c r="M3" s="126"/>
      <c r="N3" s="126"/>
      <c r="O3" s="126"/>
      <c r="P3" s="127"/>
      <c r="Q3" s="128"/>
      <c r="R3" s="128"/>
      <c r="S3" s="129"/>
      <c r="T3" s="128"/>
      <c r="U3" s="127"/>
      <c r="V3" s="127"/>
      <c r="W3" s="8"/>
    </row>
    <row r="4" spans="1:25" ht="6.75" customHeight="1" x14ac:dyDescent="0.2">
      <c r="D4" t="s">
        <v>15</v>
      </c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1"/>
      <c r="Q4" s="132"/>
      <c r="R4" s="132"/>
      <c r="S4" s="133"/>
      <c r="T4" s="132"/>
      <c r="U4" s="131"/>
      <c r="V4" s="131"/>
    </row>
    <row r="5" spans="1:25" ht="6" customHeight="1" x14ac:dyDescent="0.25">
      <c r="D5" t="s">
        <v>15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121"/>
      <c r="Q5" s="122"/>
      <c r="R5" s="122"/>
      <c r="S5" s="123"/>
      <c r="T5" s="122"/>
      <c r="U5" s="121"/>
      <c r="V5" s="121"/>
    </row>
    <row r="6" spans="1:25" s="5" customFormat="1" x14ac:dyDescent="0.2">
      <c r="A6" s="46"/>
      <c r="D6" t="s">
        <v>15</v>
      </c>
      <c r="F6" s="134" t="s">
        <v>118</v>
      </c>
      <c r="G6" s="134"/>
      <c r="H6" s="134"/>
      <c r="I6" s="135" t="s">
        <v>119</v>
      </c>
      <c r="J6" s="135" t="s">
        <v>120</v>
      </c>
      <c r="K6" s="135" t="s">
        <v>121</v>
      </c>
      <c r="L6" s="135" t="s">
        <v>122</v>
      </c>
      <c r="M6" s="135" t="s">
        <v>123</v>
      </c>
      <c r="N6" s="135" t="s">
        <v>124</v>
      </c>
      <c r="O6" s="135" t="s">
        <v>125</v>
      </c>
      <c r="P6" s="136" t="s">
        <v>47</v>
      </c>
      <c r="Q6" s="137" t="s">
        <v>126</v>
      </c>
      <c r="R6" s="137" t="s">
        <v>127</v>
      </c>
      <c r="S6" s="138" t="s">
        <v>37</v>
      </c>
      <c r="T6" s="137" t="str">
        <f>"Amount "&amp;$B$3</f>
        <v>Amount USD</v>
      </c>
      <c r="U6" s="136" t="s">
        <v>128</v>
      </c>
      <c r="V6" s="136" t="s">
        <v>129</v>
      </c>
      <c r="X6" s="139"/>
    </row>
    <row r="7" spans="1:25" x14ac:dyDescent="0.2">
      <c r="A7" s="46"/>
      <c r="D7" t="s">
        <v>15</v>
      </c>
      <c r="F7" s="140"/>
      <c r="G7" s="140"/>
      <c r="H7" s="140"/>
      <c r="U7" s="28"/>
      <c r="V7" s="142"/>
    </row>
    <row r="8" spans="1:25" x14ac:dyDescent="0.2">
      <c r="A8" t="s">
        <v>2</v>
      </c>
      <c r="B8" t="s">
        <v>30</v>
      </c>
      <c r="C8" t="s">
        <v>130</v>
      </c>
      <c r="D8" t="s">
        <v>96</v>
      </c>
      <c r="F8" s="143">
        <v>1</v>
      </c>
      <c r="G8" s="143"/>
      <c r="H8" s="143"/>
      <c r="I8" s="143" t="s">
        <v>56</v>
      </c>
      <c r="J8" s="143"/>
      <c r="K8" s="143"/>
      <c r="L8" s="143"/>
      <c r="M8" s="143"/>
      <c r="N8" s="143"/>
      <c r="O8" s="143"/>
      <c r="P8" s="144"/>
      <c r="Q8" s="143"/>
      <c r="R8" s="143"/>
      <c r="S8" s="145"/>
      <c r="T8" s="143"/>
      <c r="U8" s="143"/>
      <c r="V8" s="143"/>
    </row>
    <row r="9" spans="1:25" ht="6" customHeight="1" x14ac:dyDescent="0.2">
      <c r="D9" t="s">
        <v>15</v>
      </c>
      <c r="F9" s="146"/>
      <c r="G9" s="146"/>
      <c r="H9" s="146"/>
      <c r="I9" s="146"/>
      <c r="U9" s="147"/>
    </row>
    <row r="10" spans="1:25" s="148" customFormat="1" ht="18" customHeight="1" x14ac:dyDescent="0.2">
      <c r="A10" s="148" t="s">
        <v>12</v>
      </c>
      <c r="B10" s="148">
        <v>70000000</v>
      </c>
      <c r="C10" s="148">
        <v>1</v>
      </c>
      <c r="D10" s="148">
        <v>70000000</v>
      </c>
      <c r="F10" s="149"/>
      <c r="G10" s="150" t="s">
        <v>131</v>
      </c>
      <c r="H10" s="149"/>
      <c r="I10" s="150" t="s">
        <v>64</v>
      </c>
      <c r="J10" s="151"/>
      <c r="K10" s="151"/>
      <c r="L10" s="151"/>
      <c r="M10" s="151"/>
      <c r="N10" s="151"/>
      <c r="O10" s="151"/>
      <c r="P10" s="152"/>
      <c r="Q10" s="153"/>
      <c r="R10" s="153"/>
      <c r="S10" s="154"/>
      <c r="T10" s="153"/>
      <c r="U10" s="155">
        <f>IF(C10&lt;&gt;0,B10,0)</f>
        <v>70000000</v>
      </c>
      <c r="V10" s="156">
        <f>D10</f>
        <v>70000000</v>
      </c>
      <c r="X10" s="157"/>
    </row>
    <row r="11" spans="1:25" x14ac:dyDescent="0.2">
      <c r="A11" s="158" t="s">
        <v>18</v>
      </c>
      <c r="D11" t="s">
        <v>15</v>
      </c>
      <c r="F11" s="140"/>
      <c r="G11" s="140"/>
      <c r="H11" s="140"/>
      <c r="U11" s="147"/>
    </row>
    <row r="12" spans="1:25" s="148" customFormat="1" ht="18" customHeight="1" x14ac:dyDescent="0.2">
      <c r="A12" s="148" t="s">
        <v>13</v>
      </c>
      <c r="B12" s="148">
        <v>0</v>
      </c>
      <c r="C12" s="148">
        <v>1</v>
      </c>
      <c r="D12" s="148">
        <v>0</v>
      </c>
      <c r="F12" s="149"/>
      <c r="G12" s="150" t="s">
        <v>132</v>
      </c>
      <c r="H12" s="149"/>
      <c r="I12" s="150" t="s">
        <v>65</v>
      </c>
      <c r="J12" s="151"/>
      <c r="K12" s="151"/>
      <c r="L12" s="151"/>
      <c r="M12" s="151"/>
      <c r="N12" s="151"/>
      <c r="O12" s="151"/>
      <c r="P12" s="152"/>
      <c r="Q12" s="153"/>
      <c r="R12" s="153"/>
      <c r="S12" s="154"/>
      <c r="T12" s="153"/>
      <c r="U12" s="155">
        <f>IF(C12&lt;&gt;0,B12,0)</f>
        <v>0</v>
      </c>
      <c r="V12" s="156">
        <f>D12</f>
        <v>0</v>
      </c>
      <c r="X12" s="157"/>
    </row>
    <row r="13" spans="1:25" x14ac:dyDescent="0.2">
      <c r="A13" s="158" t="s">
        <v>18</v>
      </c>
      <c r="D13" t="s">
        <v>15</v>
      </c>
      <c r="F13" s="140"/>
      <c r="G13" s="140"/>
      <c r="H13" s="140"/>
      <c r="U13" s="147"/>
    </row>
    <row r="14" spans="1:25" x14ac:dyDescent="0.2">
      <c r="A14" t="s">
        <v>50</v>
      </c>
      <c r="B14" t="s">
        <v>30</v>
      </c>
      <c r="C14" t="s">
        <v>130</v>
      </c>
      <c r="D14" t="s">
        <v>96</v>
      </c>
      <c r="F14" s="143">
        <v>2</v>
      </c>
      <c r="G14" s="143"/>
      <c r="H14" s="143"/>
      <c r="I14" s="143" t="s">
        <v>66</v>
      </c>
      <c r="J14" s="143"/>
      <c r="K14" s="143"/>
      <c r="L14" s="143"/>
      <c r="M14" s="143"/>
      <c r="N14" s="143"/>
      <c r="O14" s="143"/>
      <c r="P14" s="144"/>
      <c r="Q14" s="143"/>
      <c r="R14" s="143"/>
      <c r="S14" s="145"/>
      <c r="T14" s="143"/>
      <c r="U14" s="143"/>
      <c r="V14" s="143"/>
    </row>
    <row r="15" spans="1:25" ht="6" customHeight="1" x14ac:dyDescent="0.2">
      <c r="D15" t="s">
        <v>15</v>
      </c>
      <c r="F15" s="146"/>
      <c r="G15" s="146"/>
      <c r="H15" s="146"/>
      <c r="I15" s="146"/>
      <c r="U15" s="147"/>
    </row>
    <row r="16" spans="1:25" s="148" customFormat="1" ht="18" customHeight="1" x14ac:dyDescent="0.2">
      <c r="A16" s="148" t="s">
        <v>67</v>
      </c>
      <c r="B16" s="148">
        <v>5511.17</v>
      </c>
      <c r="C16" s="148">
        <v>1</v>
      </c>
      <c r="D16" s="148">
        <v>3870.88</v>
      </c>
      <c r="F16" s="149"/>
      <c r="G16" s="150" t="s">
        <v>133</v>
      </c>
      <c r="H16" s="149"/>
      <c r="I16" s="150" t="s">
        <v>71</v>
      </c>
      <c r="J16" s="151"/>
      <c r="K16" s="151"/>
      <c r="L16" s="151"/>
      <c r="M16" s="151"/>
      <c r="N16" s="151"/>
      <c r="O16" s="151"/>
      <c r="P16" s="152"/>
      <c r="Q16" s="153"/>
      <c r="R16" s="153"/>
      <c r="S16" s="154"/>
      <c r="T16" s="153"/>
      <c r="U16" s="155">
        <f>IF(C16&lt;&gt;0,B16,0)</f>
        <v>5511.17</v>
      </c>
      <c r="V16" s="156">
        <f>D16</f>
        <v>3870.88</v>
      </c>
      <c r="X16" s="157"/>
    </row>
    <row r="17" spans="1:24" ht="13.5" customHeight="1" x14ac:dyDescent="0.2">
      <c r="A17" t="s">
        <v>172</v>
      </c>
      <c r="D17" t="s">
        <v>15</v>
      </c>
      <c r="F17" s="159">
        <v>45016</v>
      </c>
      <c r="G17" s="160"/>
      <c r="H17" s="160"/>
      <c r="I17" s="161" t="s">
        <v>173</v>
      </c>
      <c r="J17" s="161" t="s">
        <v>134</v>
      </c>
      <c r="K17" s="159"/>
      <c r="L17" s="159"/>
      <c r="M17" s="161" t="s">
        <v>135</v>
      </c>
      <c r="N17" s="161" t="s">
        <v>136</v>
      </c>
      <c r="O17" s="161"/>
      <c r="P17" s="162">
        <v>0</v>
      </c>
      <c r="Q17" s="163" t="s">
        <v>20</v>
      </c>
      <c r="R17" s="162">
        <v>-1640.29</v>
      </c>
      <c r="S17" s="164">
        <v>1</v>
      </c>
      <c r="T17" s="162">
        <v>-1640.29</v>
      </c>
      <c r="U17" s="162">
        <f>IF(ISNUMBER(#REF!),#REF!+T17,U16+T17)</f>
        <v>3870.88</v>
      </c>
      <c r="V17" s="162"/>
    </row>
    <row r="18" spans="1:24" x14ac:dyDescent="0.2">
      <c r="A18" s="158" t="s">
        <v>18</v>
      </c>
      <c r="D18" t="s">
        <v>15</v>
      </c>
      <c r="F18" s="140"/>
      <c r="G18" s="140"/>
      <c r="H18" s="140"/>
      <c r="U18" s="147"/>
    </row>
    <row r="19" spans="1:24" s="148" customFormat="1" ht="18" customHeight="1" x14ac:dyDescent="0.2">
      <c r="A19" s="148" t="s">
        <v>68</v>
      </c>
      <c r="B19" s="148">
        <v>1</v>
      </c>
      <c r="C19" s="148">
        <v>1</v>
      </c>
      <c r="D19" s="148">
        <v>1</v>
      </c>
      <c r="F19" s="149"/>
      <c r="G19" s="150" t="s">
        <v>137</v>
      </c>
      <c r="H19" s="149"/>
      <c r="I19" s="150" t="s">
        <v>72</v>
      </c>
      <c r="J19" s="151"/>
      <c r="K19" s="151"/>
      <c r="L19" s="151"/>
      <c r="M19" s="151"/>
      <c r="N19" s="151"/>
      <c r="O19" s="151"/>
      <c r="P19" s="152"/>
      <c r="Q19" s="153"/>
      <c r="R19" s="153"/>
      <c r="S19" s="154"/>
      <c r="T19" s="153"/>
      <c r="U19" s="155">
        <f>IF(C19&lt;&gt;0,B19,0)</f>
        <v>1</v>
      </c>
      <c r="V19" s="156">
        <f>D19</f>
        <v>1</v>
      </c>
      <c r="X19" s="157"/>
    </row>
    <row r="20" spans="1:24" x14ac:dyDescent="0.2">
      <c r="A20" s="158" t="s">
        <v>18</v>
      </c>
      <c r="D20" t="s">
        <v>15</v>
      </c>
      <c r="F20" s="140"/>
      <c r="G20" s="140"/>
      <c r="H20" s="140"/>
      <c r="U20" s="147"/>
    </row>
    <row r="21" spans="1:24" s="148" customFormat="1" ht="18" customHeight="1" x14ac:dyDescent="0.2">
      <c r="A21" s="148" t="s">
        <v>69</v>
      </c>
      <c r="B21" s="148">
        <v>73555.55</v>
      </c>
      <c r="C21" s="148">
        <v>1</v>
      </c>
      <c r="D21" s="148">
        <v>71178.95</v>
      </c>
      <c r="F21" s="149"/>
      <c r="G21" s="150" t="s">
        <v>138</v>
      </c>
      <c r="H21" s="149"/>
      <c r="I21" s="150" t="s">
        <v>73</v>
      </c>
      <c r="J21" s="151"/>
      <c r="K21" s="151"/>
      <c r="L21" s="151"/>
      <c r="M21" s="151"/>
      <c r="N21" s="151"/>
      <c r="O21" s="151"/>
      <c r="P21" s="152"/>
      <c r="Q21" s="153"/>
      <c r="R21" s="153"/>
      <c r="S21" s="154"/>
      <c r="T21" s="153"/>
      <c r="U21" s="155">
        <f>IF(C21&lt;&gt;0,B21,0)</f>
        <v>73555.55</v>
      </c>
      <c r="V21" s="156">
        <f>D21</f>
        <v>71178.95</v>
      </c>
      <c r="X21" s="157"/>
    </row>
    <row r="22" spans="1:24" s="165" customFormat="1" ht="18" customHeight="1" x14ac:dyDescent="0.2">
      <c r="A22" s="165" t="s">
        <v>1</v>
      </c>
      <c r="B22" s="165">
        <v>73555.55</v>
      </c>
      <c r="C22" s="165">
        <v>1</v>
      </c>
      <c r="D22" s="165">
        <v>71178.95</v>
      </c>
      <c r="G22" s="166"/>
      <c r="H22" s="166" t="s">
        <v>103</v>
      </c>
      <c r="I22" s="166" t="s">
        <v>31</v>
      </c>
      <c r="P22" s="167"/>
      <c r="Q22" s="168"/>
      <c r="R22" s="168"/>
      <c r="S22" s="169"/>
      <c r="T22" s="168"/>
      <c r="U22" s="170">
        <f>IF(LEN(H22)=0,U21,IF(C22&lt;&gt;0,B22,""))</f>
        <v>73555.55</v>
      </c>
      <c r="V22" s="171">
        <f>IF(C22&lt;&gt;0,D22,"")</f>
        <v>71178.95</v>
      </c>
      <c r="X22" s="172"/>
    </row>
    <row r="23" spans="1:24" ht="13.5" customHeight="1" x14ac:dyDescent="0.2">
      <c r="A23" t="s">
        <v>139</v>
      </c>
      <c r="D23" t="s">
        <v>15</v>
      </c>
      <c r="F23" s="159">
        <v>44973</v>
      </c>
      <c r="G23" s="160"/>
      <c r="H23" s="160"/>
      <c r="I23" s="161" t="s">
        <v>140</v>
      </c>
      <c r="J23" s="161" t="s">
        <v>141</v>
      </c>
      <c r="K23" s="159">
        <v>44973</v>
      </c>
      <c r="L23" s="159"/>
      <c r="M23" s="161" t="s">
        <v>142</v>
      </c>
      <c r="N23" s="161" t="s">
        <v>143</v>
      </c>
      <c r="O23" s="161"/>
      <c r="P23" s="162">
        <v>0</v>
      </c>
      <c r="Q23" s="163" t="s">
        <v>20</v>
      </c>
      <c r="R23" s="162">
        <v>-2600</v>
      </c>
      <c r="S23" s="164">
        <v>1</v>
      </c>
      <c r="T23" s="162">
        <v>-2600</v>
      </c>
      <c r="U23" s="162">
        <f>IF(ISNUMBER(U22),U22+T23,U21+T23)</f>
        <v>70955.55</v>
      </c>
      <c r="V23" s="162"/>
    </row>
    <row r="24" spans="1:24" ht="13.5" customHeight="1" x14ac:dyDescent="0.2">
      <c r="A24" t="s">
        <v>144</v>
      </c>
      <c r="D24" t="s">
        <v>15</v>
      </c>
      <c r="F24" s="159">
        <v>45011</v>
      </c>
      <c r="G24" s="160"/>
      <c r="H24" s="160"/>
      <c r="I24" s="161" t="s">
        <v>145</v>
      </c>
      <c r="J24" s="161" t="s">
        <v>146</v>
      </c>
      <c r="K24" s="159"/>
      <c r="L24" s="159"/>
      <c r="M24" s="161" t="s">
        <v>147</v>
      </c>
      <c r="N24" s="161" t="s">
        <v>148</v>
      </c>
      <c r="O24" s="161"/>
      <c r="P24" s="162">
        <v>0</v>
      </c>
      <c r="Q24" s="163" t="s">
        <v>20</v>
      </c>
      <c r="R24" s="162">
        <v>223.4</v>
      </c>
      <c r="S24" s="164">
        <v>1</v>
      </c>
      <c r="T24" s="162">
        <v>223.4</v>
      </c>
      <c r="U24" s="162">
        <f>IF(ISNUMBER(U23),U23+T24,U22+T24)</f>
        <v>71178.95</v>
      </c>
      <c r="V24" s="162"/>
    </row>
    <row r="25" spans="1:24" x14ac:dyDescent="0.2">
      <c r="A25" s="158" t="s">
        <v>18</v>
      </c>
      <c r="D25" t="s">
        <v>15</v>
      </c>
      <c r="F25" s="140"/>
      <c r="G25" s="140"/>
      <c r="H25" s="140"/>
      <c r="U25" s="147"/>
    </row>
    <row r="26" spans="1:24" s="148" customFormat="1" ht="18" customHeight="1" x14ac:dyDescent="0.2">
      <c r="A26" s="148" t="s">
        <v>70</v>
      </c>
      <c r="B26" s="148">
        <v>0</v>
      </c>
      <c r="C26" s="148">
        <v>1</v>
      </c>
      <c r="D26" s="148">
        <v>0</v>
      </c>
      <c r="F26" s="149"/>
      <c r="G26" s="150" t="s">
        <v>149</v>
      </c>
      <c r="H26" s="149"/>
      <c r="I26" s="150" t="s">
        <v>74</v>
      </c>
      <c r="J26" s="151"/>
      <c r="K26" s="151"/>
      <c r="L26" s="151"/>
      <c r="M26" s="151"/>
      <c r="N26" s="151"/>
      <c r="O26" s="151"/>
      <c r="P26" s="152"/>
      <c r="Q26" s="153"/>
      <c r="R26" s="153"/>
      <c r="S26" s="154"/>
      <c r="T26" s="153"/>
      <c r="U26" s="155">
        <f>IF(C26&lt;&gt;0,B26,0)</f>
        <v>0</v>
      </c>
      <c r="V26" s="156">
        <f>D26</f>
        <v>0</v>
      </c>
      <c r="X26" s="157"/>
    </row>
    <row r="27" spans="1:24" x14ac:dyDescent="0.2">
      <c r="A27" s="158" t="s">
        <v>18</v>
      </c>
      <c r="D27" t="s">
        <v>15</v>
      </c>
      <c r="F27" s="140"/>
      <c r="G27" s="140"/>
      <c r="H27" s="140"/>
      <c r="U27" s="147"/>
    </row>
    <row r="28" spans="1:24" x14ac:dyDescent="0.2">
      <c r="A28" t="s">
        <v>7</v>
      </c>
      <c r="B28" t="s">
        <v>30</v>
      </c>
      <c r="C28" t="s">
        <v>130</v>
      </c>
      <c r="D28" t="s">
        <v>96</v>
      </c>
      <c r="F28" s="143">
        <v>3</v>
      </c>
      <c r="G28" s="143"/>
      <c r="H28" s="143"/>
      <c r="I28" s="143" t="s">
        <v>28</v>
      </c>
      <c r="J28" s="143"/>
      <c r="K28" s="143"/>
      <c r="L28" s="143"/>
      <c r="M28" s="143"/>
      <c r="N28" s="143"/>
      <c r="O28" s="143"/>
      <c r="P28" s="144"/>
      <c r="Q28" s="143"/>
      <c r="R28" s="143"/>
      <c r="S28" s="145"/>
      <c r="T28" s="143"/>
      <c r="U28" s="143"/>
      <c r="V28" s="143"/>
    </row>
    <row r="29" spans="1:24" ht="6" customHeight="1" x14ac:dyDescent="0.2">
      <c r="D29" t="s">
        <v>15</v>
      </c>
      <c r="F29" s="146"/>
      <c r="G29" s="146"/>
      <c r="H29" s="146"/>
      <c r="I29" s="146"/>
      <c r="U29" s="147"/>
    </row>
    <row r="30" spans="1:24" s="148" customFormat="1" ht="18" customHeight="1" x14ac:dyDescent="0.2">
      <c r="A30" s="148" t="s">
        <v>6</v>
      </c>
      <c r="B30" s="148">
        <v>0</v>
      </c>
      <c r="C30" s="148">
        <v>1</v>
      </c>
      <c r="D30" s="148">
        <v>0</v>
      </c>
      <c r="F30" s="149"/>
      <c r="G30" s="150" t="s">
        <v>150</v>
      </c>
      <c r="H30" s="149"/>
      <c r="I30" s="150" t="s">
        <v>76</v>
      </c>
      <c r="J30" s="151"/>
      <c r="K30" s="151"/>
      <c r="L30" s="151"/>
      <c r="M30" s="151"/>
      <c r="N30" s="151"/>
      <c r="O30" s="151"/>
      <c r="P30" s="152"/>
      <c r="Q30" s="153"/>
      <c r="R30" s="153"/>
      <c r="S30" s="154"/>
      <c r="T30" s="153"/>
      <c r="U30" s="155">
        <f>IF(C30&lt;&gt;0,B30,0)</f>
        <v>0</v>
      </c>
      <c r="V30" s="156">
        <f>D30</f>
        <v>0</v>
      </c>
      <c r="X30" s="157"/>
    </row>
    <row r="31" spans="1:24" x14ac:dyDescent="0.2">
      <c r="A31" s="158" t="s">
        <v>18</v>
      </c>
      <c r="D31" t="s">
        <v>15</v>
      </c>
      <c r="F31" s="140"/>
      <c r="G31" s="140"/>
      <c r="H31" s="140"/>
      <c r="U31" s="147"/>
    </row>
    <row r="32" spans="1:24" s="148" customFormat="1" ht="18" customHeight="1" x14ac:dyDescent="0.2">
      <c r="A32" s="148" t="s">
        <v>75</v>
      </c>
      <c r="B32" s="148">
        <v>-2600</v>
      </c>
      <c r="C32" s="148">
        <v>1</v>
      </c>
      <c r="D32" s="148">
        <v>-2600</v>
      </c>
      <c r="F32" s="149"/>
      <c r="G32" s="150" t="s">
        <v>151</v>
      </c>
      <c r="H32" s="149"/>
      <c r="I32" s="150" t="s">
        <v>77</v>
      </c>
      <c r="J32" s="151"/>
      <c r="K32" s="151"/>
      <c r="L32" s="151"/>
      <c r="M32" s="151"/>
      <c r="N32" s="151"/>
      <c r="O32" s="151"/>
      <c r="P32" s="152"/>
      <c r="Q32" s="153"/>
      <c r="R32" s="153"/>
      <c r="S32" s="154"/>
      <c r="T32" s="153"/>
      <c r="U32" s="155">
        <f>IF(C32&lt;&gt;0,B32,0)</f>
        <v>-2600</v>
      </c>
      <c r="V32" s="156">
        <f>D32</f>
        <v>-2600</v>
      </c>
      <c r="X32" s="157"/>
    </row>
    <row r="33" spans="1:24" ht="13.5" customHeight="1" x14ac:dyDescent="0.2">
      <c r="A33" t="s">
        <v>139</v>
      </c>
      <c r="D33" t="s">
        <v>15</v>
      </c>
      <c r="F33" s="159">
        <v>44973</v>
      </c>
      <c r="G33" s="160"/>
      <c r="H33" s="160"/>
      <c r="I33" s="161" t="s">
        <v>140</v>
      </c>
      <c r="J33" s="161" t="s">
        <v>141</v>
      </c>
      <c r="K33" s="159">
        <v>44973</v>
      </c>
      <c r="L33" s="159"/>
      <c r="M33" s="161" t="s">
        <v>142</v>
      </c>
      <c r="N33" s="161" t="s">
        <v>136</v>
      </c>
      <c r="O33" s="161"/>
      <c r="P33" s="162">
        <v>0</v>
      </c>
      <c r="Q33" s="163" t="s">
        <v>20</v>
      </c>
      <c r="R33" s="162">
        <v>2600</v>
      </c>
      <c r="S33" s="164">
        <v>1</v>
      </c>
      <c r="T33" s="162">
        <v>2600</v>
      </c>
      <c r="U33" s="162">
        <f>IF(ISNUMBER(#REF!),#REF!+T33,U32+T33)</f>
        <v>0</v>
      </c>
      <c r="V33" s="162"/>
    </row>
    <row r="34" spans="1:24" ht="13.5" customHeight="1" x14ac:dyDescent="0.2">
      <c r="A34" t="s">
        <v>144</v>
      </c>
      <c r="D34" t="s">
        <v>15</v>
      </c>
      <c r="F34" s="159">
        <v>45016</v>
      </c>
      <c r="G34" s="160"/>
      <c r="H34" s="160"/>
      <c r="I34" s="161" t="s">
        <v>152</v>
      </c>
      <c r="J34" s="161" t="s">
        <v>153</v>
      </c>
      <c r="K34" s="159"/>
      <c r="L34" s="159"/>
      <c r="M34" s="161" t="s">
        <v>154</v>
      </c>
      <c r="N34" s="161" t="s">
        <v>136</v>
      </c>
      <c r="O34" s="161"/>
      <c r="P34" s="162">
        <v>0</v>
      </c>
      <c r="Q34" s="163" t="s">
        <v>20</v>
      </c>
      <c r="R34" s="162">
        <v>-2500</v>
      </c>
      <c r="S34" s="164">
        <v>1</v>
      </c>
      <c r="T34" s="162">
        <v>-2500</v>
      </c>
      <c r="U34" s="162">
        <f>IF(ISNUMBER(#REF!),#REF!+T34,U33+T34)</f>
        <v>-2500</v>
      </c>
      <c r="V34" s="162"/>
    </row>
    <row r="35" spans="1:24" ht="13.5" customHeight="1" x14ac:dyDescent="0.2">
      <c r="A35" t="s">
        <v>144</v>
      </c>
      <c r="D35" t="s">
        <v>15</v>
      </c>
      <c r="F35" s="159">
        <v>45016</v>
      </c>
      <c r="G35" s="160"/>
      <c r="H35" s="160"/>
      <c r="I35" s="161" t="s">
        <v>152</v>
      </c>
      <c r="J35" s="161" t="s">
        <v>153</v>
      </c>
      <c r="K35" s="159"/>
      <c r="L35" s="159"/>
      <c r="M35" s="161" t="s">
        <v>154</v>
      </c>
      <c r="N35" s="161" t="s">
        <v>136</v>
      </c>
      <c r="O35" s="161"/>
      <c r="P35" s="162">
        <v>0</v>
      </c>
      <c r="Q35" s="163" t="s">
        <v>20</v>
      </c>
      <c r="R35" s="162">
        <v>-100</v>
      </c>
      <c r="S35" s="164">
        <v>1</v>
      </c>
      <c r="T35" s="162">
        <v>-100</v>
      </c>
      <c r="U35" s="162">
        <f>IF(ISNUMBER(#REF!),#REF!+T35,U34+T35)</f>
        <v>-2600</v>
      </c>
      <c r="V35" s="162"/>
    </row>
    <row r="36" spans="1:24" x14ac:dyDescent="0.2">
      <c r="A36" s="158" t="s">
        <v>18</v>
      </c>
      <c r="D36" t="s">
        <v>15</v>
      </c>
      <c r="F36" s="140"/>
      <c r="G36" s="140"/>
      <c r="H36" s="140"/>
      <c r="U36" s="147"/>
    </row>
    <row r="37" spans="1:24" x14ac:dyDescent="0.2">
      <c r="A37" t="s">
        <v>104</v>
      </c>
      <c r="B37" t="s">
        <v>30</v>
      </c>
      <c r="C37" t="s">
        <v>130</v>
      </c>
      <c r="D37" t="s">
        <v>96</v>
      </c>
      <c r="F37" s="143">
        <v>4000</v>
      </c>
      <c r="G37" s="143"/>
      <c r="H37" s="143"/>
      <c r="I37" s="143" t="s">
        <v>106</v>
      </c>
      <c r="J37" s="143"/>
      <c r="K37" s="143"/>
      <c r="L37" s="143"/>
      <c r="M37" s="143"/>
      <c r="N37" s="143"/>
      <c r="O37" s="143"/>
      <c r="P37" s="144"/>
      <c r="Q37" s="143"/>
      <c r="R37" s="143"/>
      <c r="S37" s="145"/>
      <c r="T37" s="143"/>
      <c r="U37" s="143"/>
      <c r="V37" s="143"/>
    </row>
    <row r="38" spans="1:24" ht="6" customHeight="1" x14ac:dyDescent="0.2">
      <c r="D38" t="s">
        <v>15</v>
      </c>
      <c r="F38" s="146"/>
      <c r="G38" s="146"/>
      <c r="H38" s="146"/>
      <c r="I38" s="146"/>
      <c r="U38" s="147"/>
    </row>
    <row r="39" spans="1:24" s="148" customFormat="1" ht="18" customHeight="1" x14ac:dyDescent="0.2">
      <c r="A39" s="148" t="s">
        <v>105</v>
      </c>
      <c r="B39" s="148">
        <v>0</v>
      </c>
      <c r="C39" s="148">
        <v>0</v>
      </c>
      <c r="D39" s="148">
        <v>0</v>
      </c>
      <c r="F39" s="149"/>
      <c r="G39" s="150" t="s">
        <v>155</v>
      </c>
      <c r="H39" s="149"/>
      <c r="I39" s="150" t="s">
        <v>91</v>
      </c>
      <c r="J39" s="151"/>
      <c r="K39" s="151"/>
      <c r="L39" s="151"/>
      <c r="M39" s="151"/>
      <c r="N39" s="151"/>
      <c r="O39" s="151"/>
      <c r="P39" s="152"/>
      <c r="Q39" s="153"/>
      <c r="R39" s="153"/>
      <c r="S39" s="154"/>
      <c r="T39" s="153"/>
      <c r="U39" s="155">
        <f>IF(C39&lt;&gt;0,B39,0)</f>
        <v>0</v>
      </c>
      <c r="V39" s="156">
        <f>D39</f>
        <v>0</v>
      </c>
      <c r="X39" s="157"/>
    </row>
    <row r="40" spans="1:24" x14ac:dyDescent="0.2">
      <c r="A40" s="158" t="s">
        <v>18</v>
      </c>
      <c r="D40" t="s">
        <v>15</v>
      </c>
      <c r="F40" s="140"/>
      <c r="G40" s="140"/>
      <c r="H40" s="140"/>
      <c r="U40" s="147"/>
    </row>
    <row r="41" spans="1:24" x14ac:dyDescent="0.2">
      <c r="A41" t="s">
        <v>8</v>
      </c>
      <c r="B41" t="s">
        <v>30</v>
      </c>
      <c r="C41" t="s">
        <v>130</v>
      </c>
      <c r="D41" t="s">
        <v>96</v>
      </c>
      <c r="F41" s="143">
        <v>5</v>
      </c>
      <c r="G41" s="143"/>
      <c r="H41" s="143"/>
      <c r="I41" s="143" t="s">
        <v>107</v>
      </c>
      <c r="J41" s="143"/>
      <c r="K41" s="143"/>
      <c r="L41" s="143"/>
      <c r="M41" s="143"/>
      <c r="N41" s="143"/>
      <c r="O41" s="143"/>
      <c r="P41" s="144"/>
      <c r="Q41" s="143"/>
      <c r="R41" s="143"/>
      <c r="S41" s="145"/>
      <c r="T41" s="143"/>
      <c r="U41" s="143"/>
      <c r="V41" s="143"/>
    </row>
    <row r="42" spans="1:24" ht="6" customHeight="1" x14ac:dyDescent="0.2">
      <c r="D42" t="s">
        <v>15</v>
      </c>
      <c r="F42" s="146"/>
      <c r="G42" s="146"/>
      <c r="H42" s="146"/>
      <c r="I42" s="146"/>
      <c r="U42" s="147"/>
    </row>
    <row r="43" spans="1:24" s="148" customFormat="1" ht="18" customHeight="1" x14ac:dyDescent="0.2">
      <c r="A43" s="148" t="s">
        <v>78</v>
      </c>
      <c r="B43" s="148">
        <v>-70265001</v>
      </c>
      <c r="C43" s="148">
        <v>1</v>
      </c>
      <c r="D43" s="148">
        <v>-70265001</v>
      </c>
      <c r="F43" s="149"/>
      <c r="G43" s="150" t="s">
        <v>156</v>
      </c>
      <c r="H43" s="149"/>
      <c r="I43" s="150" t="s">
        <v>80</v>
      </c>
      <c r="J43" s="151"/>
      <c r="K43" s="151"/>
      <c r="L43" s="151"/>
      <c r="M43" s="151"/>
      <c r="N43" s="151"/>
      <c r="O43" s="151"/>
      <c r="P43" s="152"/>
      <c r="Q43" s="153"/>
      <c r="R43" s="153"/>
      <c r="S43" s="154"/>
      <c r="T43" s="153"/>
      <c r="U43" s="155">
        <f>IF(C43&lt;&gt;0,B43,0)</f>
        <v>-70265001</v>
      </c>
      <c r="V43" s="156">
        <f>D43</f>
        <v>-70265001</v>
      </c>
      <c r="X43" s="157"/>
    </row>
    <row r="44" spans="1:24" x14ac:dyDescent="0.2">
      <c r="A44" s="158" t="s">
        <v>18</v>
      </c>
      <c r="D44" t="s">
        <v>15</v>
      </c>
      <c r="F44" s="140"/>
      <c r="G44" s="140"/>
      <c r="H44" s="140"/>
      <c r="U44" s="147"/>
    </row>
    <row r="45" spans="1:24" s="148" customFormat="1" ht="18" customHeight="1" x14ac:dyDescent="0.2">
      <c r="A45" s="148" t="s">
        <v>79</v>
      </c>
      <c r="B45" s="148">
        <v>188533.28</v>
      </c>
      <c r="C45" s="148">
        <v>1</v>
      </c>
      <c r="D45" s="148">
        <v>192550.17</v>
      </c>
      <c r="F45" s="149"/>
      <c r="G45" s="150" t="s">
        <v>157</v>
      </c>
      <c r="H45" s="149"/>
      <c r="I45" s="150" t="s">
        <v>81</v>
      </c>
      <c r="J45" s="151"/>
      <c r="K45" s="151"/>
      <c r="L45" s="151"/>
      <c r="M45" s="151"/>
      <c r="N45" s="151"/>
      <c r="O45" s="151"/>
      <c r="P45" s="152"/>
      <c r="Q45" s="153"/>
      <c r="R45" s="153"/>
      <c r="S45" s="154"/>
      <c r="T45" s="153"/>
      <c r="U45" s="155">
        <f>IF(C45&lt;&gt;0,B45,0)</f>
        <v>188533.28</v>
      </c>
      <c r="V45" s="156">
        <f>D45</f>
        <v>192550.17</v>
      </c>
      <c r="X45" s="157"/>
    </row>
    <row r="46" spans="1:24" x14ac:dyDescent="0.2">
      <c r="A46" s="158" t="s">
        <v>18</v>
      </c>
      <c r="D46" t="s">
        <v>15</v>
      </c>
      <c r="F46" s="140"/>
      <c r="G46" s="140"/>
      <c r="H46" s="140"/>
      <c r="U46" s="147"/>
    </row>
    <row r="47" spans="1:24" x14ac:dyDescent="0.2">
      <c r="A47" t="s">
        <v>26</v>
      </c>
      <c r="B47" t="s">
        <v>30</v>
      </c>
      <c r="C47" t="s">
        <v>130</v>
      </c>
      <c r="D47" t="s">
        <v>96</v>
      </c>
      <c r="F47" s="143">
        <v>6</v>
      </c>
      <c r="G47" s="143"/>
      <c r="H47" s="143"/>
      <c r="I47" s="143" t="s">
        <v>83</v>
      </c>
      <c r="J47" s="143"/>
      <c r="K47" s="143"/>
      <c r="L47" s="143"/>
      <c r="M47" s="143"/>
      <c r="N47" s="143"/>
      <c r="O47" s="143"/>
      <c r="P47" s="144"/>
      <c r="Q47" s="143"/>
      <c r="R47" s="143"/>
      <c r="S47" s="145"/>
      <c r="T47" s="143"/>
      <c r="U47" s="143"/>
      <c r="V47" s="143"/>
    </row>
    <row r="48" spans="1:24" ht="6" customHeight="1" x14ac:dyDescent="0.2">
      <c r="D48" t="s">
        <v>15</v>
      </c>
      <c r="F48" s="146"/>
      <c r="G48" s="146"/>
      <c r="H48" s="146"/>
      <c r="I48" s="146"/>
      <c r="U48" s="147"/>
    </row>
    <row r="49" spans="1:24" s="148" customFormat="1" ht="18" customHeight="1" x14ac:dyDescent="0.2">
      <c r="A49" s="148" t="s">
        <v>84</v>
      </c>
      <c r="B49" s="148">
        <v>0</v>
      </c>
      <c r="C49" s="148">
        <v>0</v>
      </c>
      <c r="D49" s="148">
        <v>-223.4</v>
      </c>
      <c r="F49" s="149"/>
      <c r="G49" s="150" t="s">
        <v>158</v>
      </c>
      <c r="H49" s="149"/>
      <c r="I49" s="150" t="s">
        <v>85</v>
      </c>
      <c r="J49" s="151"/>
      <c r="K49" s="151"/>
      <c r="L49" s="151"/>
      <c r="M49" s="151"/>
      <c r="N49" s="151"/>
      <c r="O49" s="151"/>
      <c r="P49" s="152"/>
      <c r="Q49" s="153"/>
      <c r="R49" s="153"/>
      <c r="S49" s="154"/>
      <c r="T49" s="153"/>
      <c r="U49" s="155">
        <f>IF(C49&lt;&gt;0,B49,0)</f>
        <v>0</v>
      </c>
      <c r="V49" s="156">
        <f>D49</f>
        <v>-223.4</v>
      </c>
      <c r="X49" s="157"/>
    </row>
    <row r="50" spans="1:24" ht="13.5" customHeight="1" x14ac:dyDescent="0.2">
      <c r="A50" t="s">
        <v>159</v>
      </c>
      <c r="D50" t="s">
        <v>15</v>
      </c>
      <c r="F50" s="159">
        <v>45011</v>
      </c>
      <c r="G50" s="160"/>
      <c r="H50" s="160"/>
      <c r="I50" s="161" t="s">
        <v>145</v>
      </c>
      <c r="J50" s="161" t="s">
        <v>146</v>
      </c>
      <c r="K50" s="159"/>
      <c r="L50" s="159"/>
      <c r="M50" s="161" t="s">
        <v>147</v>
      </c>
      <c r="N50" s="161" t="s">
        <v>136</v>
      </c>
      <c r="O50" s="161"/>
      <c r="P50" s="162">
        <v>0</v>
      </c>
      <c r="Q50" s="163" t="s">
        <v>20</v>
      </c>
      <c r="R50" s="162">
        <v>-223.4</v>
      </c>
      <c r="S50" s="164">
        <v>1</v>
      </c>
      <c r="T50" s="162">
        <v>-223.4</v>
      </c>
      <c r="U50" s="162">
        <f>IF(ISNUMBER(#REF!),#REF!+T50,U49+T50)</f>
        <v>-223.4</v>
      </c>
      <c r="V50" s="162"/>
    </row>
    <row r="51" spans="1:24" x14ac:dyDescent="0.2">
      <c r="A51" s="158" t="s">
        <v>18</v>
      </c>
      <c r="D51" t="s">
        <v>15</v>
      </c>
      <c r="F51" s="140"/>
      <c r="G51" s="140"/>
      <c r="H51" s="140"/>
      <c r="U51" s="147"/>
    </row>
    <row r="52" spans="1:24" x14ac:dyDescent="0.2">
      <c r="A52" t="s">
        <v>27</v>
      </c>
      <c r="B52" t="s">
        <v>30</v>
      </c>
      <c r="C52" t="s">
        <v>130</v>
      </c>
      <c r="D52" t="s">
        <v>96</v>
      </c>
      <c r="F52" s="143">
        <v>8</v>
      </c>
      <c r="G52" s="143"/>
      <c r="H52" s="143"/>
      <c r="I52" s="143" t="s">
        <v>86</v>
      </c>
      <c r="J52" s="143"/>
      <c r="K52" s="143"/>
      <c r="L52" s="143"/>
      <c r="M52" s="143"/>
      <c r="N52" s="143"/>
      <c r="O52" s="143"/>
      <c r="P52" s="144"/>
      <c r="Q52" s="143"/>
      <c r="R52" s="143"/>
      <c r="S52" s="145"/>
      <c r="T52" s="143"/>
      <c r="U52" s="143"/>
      <c r="V52" s="143"/>
    </row>
    <row r="53" spans="1:24" ht="6" customHeight="1" x14ac:dyDescent="0.2">
      <c r="D53" t="s">
        <v>15</v>
      </c>
      <c r="F53" s="146"/>
      <c r="G53" s="146"/>
      <c r="H53" s="146"/>
      <c r="I53" s="146"/>
      <c r="U53" s="147"/>
    </row>
    <row r="54" spans="1:24" s="148" customFormat="1" ht="18" customHeight="1" x14ac:dyDescent="0.2">
      <c r="A54" s="148" t="s">
        <v>87</v>
      </c>
      <c r="B54" s="148">
        <v>0</v>
      </c>
      <c r="C54" s="148">
        <v>0</v>
      </c>
      <c r="D54" s="148">
        <v>2600</v>
      </c>
      <c r="F54" s="149"/>
      <c r="G54" s="150" t="s">
        <v>160</v>
      </c>
      <c r="H54" s="149"/>
      <c r="I54" s="150" t="s">
        <v>89</v>
      </c>
      <c r="J54" s="151"/>
      <c r="K54" s="151"/>
      <c r="L54" s="151"/>
      <c r="M54" s="151"/>
      <c r="N54" s="151"/>
      <c r="O54" s="151"/>
      <c r="P54" s="152"/>
      <c r="Q54" s="153"/>
      <c r="R54" s="153"/>
      <c r="S54" s="154"/>
      <c r="T54" s="153"/>
      <c r="U54" s="155">
        <f>IF(C54&lt;&gt;0,B54,0)</f>
        <v>0</v>
      </c>
      <c r="V54" s="156">
        <f>D54</f>
        <v>2600</v>
      </c>
      <c r="X54" s="157"/>
    </row>
    <row r="55" spans="1:24" ht="13.5" customHeight="1" x14ac:dyDescent="0.2">
      <c r="A55" t="s">
        <v>161</v>
      </c>
      <c r="D55" t="s">
        <v>15</v>
      </c>
      <c r="F55" s="159">
        <v>45016</v>
      </c>
      <c r="G55" s="160"/>
      <c r="H55" s="160"/>
      <c r="I55" s="161" t="s">
        <v>152</v>
      </c>
      <c r="J55" s="161" t="s">
        <v>153</v>
      </c>
      <c r="K55" s="159"/>
      <c r="L55" s="159"/>
      <c r="M55" s="161" t="s">
        <v>154</v>
      </c>
      <c r="N55" s="161" t="s">
        <v>136</v>
      </c>
      <c r="O55" s="161"/>
      <c r="P55" s="162">
        <v>0</v>
      </c>
      <c r="Q55" s="163" t="s">
        <v>20</v>
      </c>
      <c r="R55" s="162">
        <v>2500</v>
      </c>
      <c r="S55" s="164">
        <v>1</v>
      </c>
      <c r="T55" s="162">
        <v>2500</v>
      </c>
      <c r="U55" s="162">
        <f>IF(ISNUMBER(#REF!),#REF!+T55,U54+T55)</f>
        <v>2500</v>
      </c>
      <c r="V55" s="162"/>
    </row>
    <row r="56" spans="1:24" ht="13.5" customHeight="1" x14ac:dyDescent="0.2">
      <c r="A56" t="s">
        <v>144</v>
      </c>
      <c r="D56" t="s">
        <v>15</v>
      </c>
      <c r="F56" s="159">
        <v>45016</v>
      </c>
      <c r="G56" s="160"/>
      <c r="H56" s="160"/>
      <c r="I56" s="161" t="s">
        <v>152</v>
      </c>
      <c r="J56" s="161" t="s">
        <v>153</v>
      </c>
      <c r="K56" s="159"/>
      <c r="L56" s="159"/>
      <c r="M56" s="161" t="s">
        <v>154</v>
      </c>
      <c r="N56" s="161" t="s">
        <v>136</v>
      </c>
      <c r="O56" s="161"/>
      <c r="P56" s="162">
        <v>0</v>
      </c>
      <c r="Q56" s="163" t="s">
        <v>20</v>
      </c>
      <c r="R56" s="162">
        <v>100</v>
      </c>
      <c r="S56" s="164">
        <v>1</v>
      </c>
      <c r="T56" s="162">
        <v>100</v>
      </c>
      <c r="U56" s="162">
        <f>IF(ISNUMBER(#REF!),#REF!+T56,U55+T56)</f>
        <v>2600</v>
      </c>
      <c r="V56" s="162"/>
    </row>
    <row r="57" spans="1:24" x14ac:dyDescent="0.2">
      <c r="A57" s="158" t="s">
        <v>18</v>
      </c>
      <c r="D57" t="s">
        <v>15</v>
      </c>
      <c r="F57" s="140"/>
      <c r="G57" s="140"/>
      <c r="H57" s="140"/>
      <c r="U57" s="147"/>
    </row>
    <row r="58" spans="1:24" s="148" customFormat="1" ht="18" customHeight="1" x14ac:dyDescent="0.2">
      <c r="A58" s="148" t="s">
        <v>88</v>
      </c>
      <c r="B58" s="148">
        <v>0</v>
      </c>
      <c r="C58" s="148">
        <v>0</v>
      </c>
      <c r="D58" s="148">
        <v>1640.29</v>
      </c>
      <c r="F58" s="149"/>
      <c r="G58" s="150" t="s">
        <v>162</v>
      </c>
      <c r="H58" s="149"/>
      <c r="I58" s="150" t="s">
        <v>90</v>
      </c>
      <c r="J58" s="151"/>
      <c r="K58" s="151"/>
      <c r="L58" s="151"/>
      <c r="M58" s="151"/>
      <c r="N58" s="151"/>
      <c r="O58" s="151"/>
      <c r="P58" s="152"/>
      <c r="Q58" s="153"/>
      <c r="R58" s="153"/>
      <c r="S58" s="154"/>
      <c r="T58" s="153"/>
      <c r="U58" s="155">
        <f>IF(C58&lt;&gt;0,B58,0)</f>
        <v>0</v>
      </c>
      <c r="V58" s="156">
        <f>D58</f>
        <v>1640.29</v>
      </c>
      <c r="X58" s="157"/>
    </row>
    <row r="59" spans="1:24" ht="13.5" customHeight="1" x14ac:dyDescent="0.2">
      <c r="A59" t="s">
        <v>172</v>
      </c>
      <c r="D59" t="s">
        <v>15</v>
      </c>
      <c r="F59" s="159">
        <v>45016</v>
      </c>
      <c r="G59" s="160"/>
      <c r="H59" s="160"/>
      <c r="I59" s="161" t="s">
        <v>173</v>
      </c>
      <c r="J59" s="161" t="s">
        <v>134</v>
      </c>
      <c r="K59" s="159">
        <v>45016</v>
      </c>
      <c r="L59" s="159"/>
      <c r="M59" s="161" t="s">
        <v>174</v>
      </c>
      <c r="N59" s="161" t="s">
        <v>136</v>
      </c>
      <c r="O59" s="161"/>
      <c r="P59" s="162">
        <v>0</v>
      </c>
      <c r="Q59" s="163" t="s">
        <v>20</v>
      </c>
      <c r="R59" s="162">
        <v>1290.29</v>
      </c>
      <c r="S59" s="164">
        <v>1</v>
      </c>
      <c r="T59" s="162">
        <v>1290.29</v>
      </c>
      <c r="U59" s="162">
        <f>IF(ISNUMBER(#REF!),#REF!+T59,U58+T59)</f>
        <v>1290.29</v>
      </c>
      <c r="V59" s="162"/>
    </row>
    <row r="60" spans="1:24" ht="13.5" customHeight="1" x14ac:dyDescent="0.2">
      <c r="A60" t="s">
        <v>144</v>
      </c>
      <c r="D60" t="s">
        <v>15</v>
      </c>
      <c r="F60" s="159">
        <v>45016</v>
      </c>
      <c r="G60" s="160"/>
      <c r="H60" s="160"/>
      <c r="I60" s="161" t="s">
        <v>173</v>
      </c>
      <c r="J60" s="161" t="s">
        <v>134</v>
      </c>
      <c r="K60" s="159">
        <v>45016</v>
      </c>
      <c r="L60" s="159"/>
      <c r="M60" s="161" t="s">
        <v>175</v>
      </c>
      <c r="N60" s="161" t="s">
        <v>136</v>
      </c>
      <c r="O60" s="161"/>
      <c r="P60" s="162">
        <v>0</v>
      </c>
      <c r="Q60" s="163" t="s">
        <v>20</v>
      </c>
      <c r="R60" s="162">
        <v>350</v>
      </c>
      <c r="S60" s="164">
        <v>1</v>
      </c>
      <c r="T60" s="162">
        <v>350</v>
      </c>
      <c r="U60" s="162">
        <f>IF(ISNUMBER(#REF!),#REF!+T60,U59+T60)</f>
        <v>1640.29</v>
      </c>
      <c r="V60" s="162"/>
    </row>
    <row r="61" spans="1:24" x14ac:dyDescent="0.2">
      <c r="A61" s="158" t="s">
        <v>18</v>
      </c>
      <c r="D61" t="s">
        <v>15</v>
      </c>
      <c r="F61" s="140"/>
      <c r="G61" s="140"/>
      <c r="H61" s="140"/>
      <c r="U61" s="147"/>
    </row>
    <row r="62" spans="1:24" x14ac:dyDescent="0.2">
      <c r="A62" t="s">
        <v>29</v>
      </c>
      <c r="B62" t="s">
        <v>30</v>
      </c>
      <c r="C62" t="s">
        <v>130</v>
      </c>
      <c r="D62" t="s">
        <v>96</v>
      </c>
      <c r="F62" s="143">
        <v>9</v>
      </c>
      <c r="G62" s="143"/>
      <c r="H62" s="143"/>
      <c r="I62" s="143" t="s">
        <v>3</v>
      </c>
      <c r="J62" s="143"/>
      <c r="K62" s="143"/>
      <c r="L62" s="143"/>
      <c r="M62" s="143"/>
      <c r="N62" s="143"/>
      <c r="O62" s="143"/>
      <c r="P62" s="144"/>
      <c r="Q62" s="143"/>
      <c r="R62" s="143"/>
      <c r="S62" s="145"/>
      <c r="T62" s="143"/>
      <c r="U62" s="143"/>
      <c r="V62" s="143"/>
    </row>
    <row r="63" spans="1:24" ht="6" customHeight="1" x14ac:dyDescent="0.2">
      <c r="D63" t="s">
        <v>15</v>
      </c>
      <c r="F63" s="146"/>
      <c r="G63" s="146"/>
      <c r="H63" s="146"/>
      <c r="I63" s="146"/>
      <c r="U63" s="147"/>
    </row>
    <row r="64" spans="1:24" s="148" customFormat="1" ht="18" customHeight="1" x14ac:dyDescent="0.2">
      <c r="A64" s="148" t="s">
        <v>5</v>
      </c>
      <c r="B64" s="148">
        <v>0</v>
      </c>
      <c r="C64" s="148">
        <v>0</v>
      </c>
      <c r="D64" s="148">
        <v>0</v>
      </c>
      <c r="F64" s="149"/>
      <c r="G64" s="150" t="s">
        <v>163</v>
      </c>
      <c r="H64" s="149"/>
      <c r="I64" s="150" t="s">
        <v>74</v>
      </c>
      <c r="J64" s="151"/>
      <c r="K64" s="151"/>
      <c r="L64" s="151"/>
      <c r="M64" s="151"/>
      <c r="N64" s="151"/>
      <c r="O64" s="151"/>
      <c r="P64" s="152"/>
      <c r="Q64" s="153"/>
      <c r="R64" s="153"/>
      <c r="S64" s="154"/>
      <c r="T64" s="153"/>
      <c r="U64" s="155">
        <f>IF(C64&lt;&gt;0,B64,0)</f>
        <v>0</v>
      </c>
      <c r="V64" s="156">
        <f>D64</f>
        <v>0</v>
      </c>
      <c r="X64" s="157"/>
    </row>
    <row r="65" spans="1:24" x14ac:dyDescent="0.2">
      <c r="A65" s="158" t="s">
        <v>18</v>
      </c>
      <c r="D65" t="s">
        <v>15</v>
      </c>
      <c r="F65" s="140"/>
      <c r="G65" s="140"/>
      <c r="H65" s="140"/>
      <c r="U65" s="147"/>
    </row>
    <row r="66" spans="1:24" x14ac:dyDescent="0.2">
      <c r="A66" t="s">
        <v>108</v>
      </c>
      <c r="B66" t="s">
        <v>30</v>
      </c>
      <c r="C66" t="s">
        <v>130</v>
      </c>
      <c r="D66" t="s">
        <v>96</v>
      </c>
      <c r="F66" s="143" t="s">
        <v>111</v>
      </c>
      <c r="G66" s="143"/>
      <c r="H66" s="143"/>
      <c r="I66" s="143" t="s">
        <v>112</v>
      </c>
      <c r="J66" s="143"/>
      <c r="K66" s="143"/>
      <c r="L66" s="143"/>
      <c r="M66" s="143"/>
      <c r="N66" s="143"/>
      <c r="O66" s="143"/>
      <c r="P66" s="144"/>
      <c r="Q66" s="143"/>
      <c r="R66" s="143"/>
      <c r="S66" s="145"/>
      <c r="T66" s="143"/>
      <c r="U66" s="143"/>
      <c r="V66" s="143"/>
    </row>
    <row r="67" spans="1:24" ht="6" customHeight="1" x14ac:dyDescent="0.2">
      <c r="D67" t="s">
        <v>15</v>
      </c>
      <c r="F67" s="146"/>
      <c r="G67" s="146"/>
      <c r="H67" s="146"/>
      <c r="I67" s="146"/>
      <c r="U67" s="147"/>
    </row>
    <row r="68" spans="1:24" s="148" customFormat="1" ht="18" customHeight="1" x14ac:dyDescent="0.2">
      <c r="A68" s="148" t="s">
        <v>109</v>
      </c>
      <c r="B68" s="148">
        <v>0</v>
      </c>
      <c r="C68" s="148">
        <v>0</v>
      </c>
      <c r="D68" s="148">
        <v>-4016.89</v>
      </c>
      <c r="F68" s="149"/>
      <c r="G68" s="150" t="s">
        <v>164</v>
      </c>
      <c r="H68" s="149"/>
      <c r="I68" s="150" t="s">
        <v>110</v>
      </c>
      <c r="J68" s="151"/>
      <c r="K68" s="151"/>
      <c r="L68" s="151"/>
      <c r="M68" s="151"/>
      <c r="N68" s="151"/>
      <c r="O68" s="151"/>
      <c r="P68" s="152"/>
      <c r="Q68" s="153"/>
      <c r="R68" s="153"/>
      <c r="S68" s="154"/>
      <c r="T68" s="153"/>
      <c r="U68" s="155">
        <f>IF(C68&lt;&gt;0,B68,0)</f>
        <v>0</v>
      </c>
      <c r="V68" s="156">
        <f>D68</f>
        <v>-4016.89</v>
      </c>
      <c r="X68" s="157"/>
    </row>
    <row r="69" spans="1:24" x14ac:dyDescent="0.2">
      <c r="A69" s="158" t="s">
        <v>18</v>
      </c>
      <c r="D69" t="s">
        <v>15</v>
      </c>
      <c r="F69" s="140"/>
      <c r="G69" s="140"/>
      <c r="H69" s="140"/>
      <c r="U69" s="147"/>
    </row>
    <row r="70" spans="1:24" s="5" customFormat="1" x14ac:dyDescent="0.2">
      <c r="A70" s="158"/>
      <c r="D70" t="s">
        <v>15</v>
      </c>
      <c r="F70" s="53"/>
      <c r="G70" s="53"/>
      <c r="H70" s="53"/>
      <c r="P70" s="142"/>
      <c r="Q70" s="173"/>
      <c r="R70" s="173"/>
      <c r="S70" s="174"/>
      <c r="T70" s="173"/>
      <c r="U70" s="175"/>
      <c r="V70" s="142"/>
      <c r="X70" s="139"/>
    </row>
    <row r="71" spans="1:24" x14ac:dyDescent="0.2">
      <c r="A71" s="158" t="s">
        <v>19</v>
      </c>
      <c r="D71" t="s">
        <v>15</v>
      </c>
      <c r="F71" s="19"/>
      <c r="G71" s="140"/>
      <c r="H71" s="140"/>
      <c r="U71" s="147"/>
    </row>
    <row r="72" spans="1:24" x14ac:dyDescent="0.2">
      <c r="A72" s="158"/>
      <c r="D72" t="s">
        <v>15</v>
      </c>
      <c r="F72" s="140"/>
      <c r="G72" s="140"/>
      <c r="H72" s="140"/>
      <c r="U72" s="147"/>
    </row>
    <row r="73" spans="1:24" x14ac:dyDescent="0.2">
      <c r="A73" s="158" t="s">
        <v>21</v>
      </c>
      <c r="D73" t="s">
        <v>15</v>
      </c>
      <c r="U73" s="147"/>
    </row>
    <row r="74" spans="1:24" x14ac:dyDescent="0.2">
      <c r="A74" s="158"/>
      <c r="D74" t="s">
        <v>15</v>
      </c>
      <c r="F74" s="140"/>
      <c r="G74" s="19"/>
      <c r="H74" s="19"/>
      <c r="I74" s="19"/>
      <c r="J74" s="19"/>
      <c r="K74" s="19"/>
    </row>
    <row r="75" spans="1:24" x14ac:dyDescent="0.2">
      <c r="A75" t="s">
        <v>24</v>
      </c>
      <c r="B75" t="s">
        <v>176</v>
      </c>
      <c r="C75" s="43"/>
      <c r="D75" t="s">
        <v>15</v>
      </c>
      <c r="F75" s="19"/>
      <c r="G75" s="19"/>
      <c r="H75" s="19"/>
      <c r="I75" s="19"/>
      <c r="J75" s="19"/>
      <c r="K75" s="19"/>
    </row>
    <row r="76" spans="1:24" x14ac:dyDescent="0.2">
      <c r="A76" t="s">
        <v>46</v>
      </c>
      <c r="B76" t="s">
        <v>165</v>
      </c>
      <c r="C76" s="43"/>
      <c r="D76" t="s">
        <v>15</v>
      </c>
      <c r="G76" s="19"/>
      <c r="H76" s="19"/>
      <c r="I76" s="19"/>
      <c r="J76" s="19"/>
      <c r="K76" s="19"/>
    </row>
    <row r="77" spans="1:24" x14ac:dyDescent="0.2">
      <c r="D77" t="s">
        <v>15</v>
      </c>
      <c r="F77" s="19"/>
      <c r="G77" s="19"/>
      <c r="H77" s="19"/>
      <c r="I77" s="19"/>
      <c r="J77" s="19"/>
      <c r="K77" s="19"/>
    </row>
    <row r="78" spans="1:24" x14ac:dyDescent="0.2">
      <c r="L78" s="19"/>
      <c r="M78" s="19"/>
      <c r="N78" s="19"/>
      <c r="O78" s="19"/>
      <c r="P78" s="176"/>
      <c r="Q78" s="177"/>
      <c r="R78" s="177"/>
      <c r="S78" s="178"/>
      <c r="T78" s="177"/>
      <c r="V78" s="176"/>
    </row>
  </sheetData>
  <pageMargins left="0.39370078740157499" right="0.39370078740157499" top="0.511811023622047" bottom="0.511811023622047" header="0.31496062992126" footer="0.31496062992126"/>
  <pageSetup paperSize="9" scale="70" fitToHeight="0" orientation="landscape" r:id="rId1"/>
  <headerFooter alignWithMargins="0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15</vt:i4>
      </vt:variant>
    </vt:vector>
  </HeadingPairs>
  <TitlesOfParts>
    <vt:vector size="21" baseType="lpstr">
      <vt:lpstr>Front Page</vt:lpstr>
      <vt:lpstr>Index</vt:lpstr>
      <vt:lpstr>Balance Sheet</vt:lpstr>
      <vt:lpstr>Income Statement</vt:lpstr>
      <vt:lpstr>Trial Balance</vt:lpstr>
      <vt:lpstr>Journal Listing</vt:lpstr>
      <vt:lpstr>'Balance Sheet'!Print_Area</vt:lpstr>
      <vt:lpstr>'Front Page'!Print_Area</vt:lpstr>
      <vt:lpstr>'Income Statement'!Print_Area</vt:lpstr>
      <vt:lpstr>Index!Print_Area</vt:lpstr>
      <vt:lpstr>'Journal Listing'!Print_Area</vt:lpstr>
      <vt:lpstr>'Trial Balance'!Print_Area</vt:lpstr>
      <vt:lpstr>'Balance Sheet'!Print_Titles</vt:lpstr>
      <vt:lpstr>'Income Statement'!Print_Titles</vt:lpstr>
      <vt:lpstr>Index!Print_Titles</vt:lpstr>
      <vt:lpstr>'Journal Listing'!Print_Titles</vt:lpstr>
      <vt:lpstr>'Trial Balance'!Print_Titles</vt:lpstr>
      <vt:lpstr>'Journal Listing'!TABLE</vt:lpstr>
      <vt:lpstr>'Trial Balance'!TABLE</vt:lpstr>
      <vt:lpstr>'Journal Listing'!TABLE_2</vt:lpstr>
      <vt:lpstr>'Trial Balance'!TABLE_2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2015-10-12T07:15:53Z</dcterms:created>
  <dcterms:modified xsi:type="dcterms:W3CDTF">2023-04-20T01:48:11Z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PDM01">
    <vt:lpwstr>VPSTM:&lt;Descr&gt;OGL - Financial Statements LP - FRS102 1-Jan-2023 to 31-Mar-2023&lt;/Descr&gt;&lt;Cabinet&gt;CLFINA&lt;/Cabinet&gt;&lt;VpDocId&gt;AST6143&lt;/VpDocId&gt;&lt;Note&gt;{Add any (default) note if desired}&lt;/Note&gt;&lt;Relation&gt;&lt;KeyTag&gt;INDEX&lt;/KeyTag&gt;&lt;KeyValue&gt;IMMMEN&lt;/KeyValue&gt;&lt;/Relation&gt;&lt;</vt:lpwstr>
  </property>
  <property fmtid="{D5CDD505-2E9C-101B-9397-08002B2CF9AE}" pid="3" name="VPDM02">
    <vt:lpwstr>Relation&gt;&lt;KeyTag&gt;DOCDATE&lt;/KeyTag&gt;&lt;KeyValue&gt;18-Apr-2023&lt;/KeyValue&gt;&lt;/Relation&gt;&lt;Task&gt;&lt;TaskType&gt;DOCREV&lt;/TaskType&gt;&lt;TaskDescr&gt;Review statement&lt;/TaskDescr&gt;&lt;AssignTo&gt;CHIAN&lt;/AssignTo&gt;&lt;/Task&gt;</vt:lpwstr>
  </property>
</Properties>
</file>