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62619ac51ef079/바탕 화면/영훈/KOBC/IGDC/자금집행관련/"/>
    </mc:Choice>
  </mc:AlternateContent>
  <xr:revisionPtr revIDLastSave="25" documentId="8_{E59D5AC6-9B9B-4456-9FA5-2AB5E63B4232}" xr6:coauthVersionLast="47" xr6:coauthVersionMax="47" xr10:uidLastSave="{27E3E8F6-C64B-418B-8D8B-B0A5EC99E40D}"/>
  <bookViews>
    <workbookView xWindow="28680" yWindow="-120" windowWidth="29040" windowHeight="15840" xr2:uid="{00000000-000D-0000-FFFF-FFFF00000000}"/>
  </bookViews>
  <sheets>
    <sheet name="상환일정" sheetId="1" r:id="rId1"/>
  </sheets>
  <externalReferences>
    <externalReference r:id="rId2"/>
    <externalReference r:id="rId3"/>
    <externalReference r:id="rId4"/>
  </externalReferences>
  <definedNames>
    <definedName name="_1">#REF!</definedName>
    <definedName name="_11">#REF!</definedName>
    <definedName name="_2">#REF!</definedName>
    <definedName name="_3">#REF!</definedName>
    <definedName name="_4">#REF!</definedName>
    <definedName name="_5">#REF!</definedName>
    <definedName name="_6">#REF!</definedName>
    <definedName name="_904중비목">#REF!</definedName>
    <definedName name="_904해송수지_수정_">#REF!</definedName>
    <definedName name="_Order1" hidden="1">255</definedName>
    <definedName name="a">#REF!</definedName>
    <definedName name="aaa">#REF!</definedName>
    <definedName name="Data">[1]sheet0!$C$2</definedName>
    <definedName name="dfdfsdfkeslrdslf">[2]!EX</definedName>
    <definedName name="EX">[2]!EX</definedName>
    <definedName name="fdfd">#REF!</definedName>
    <definedName name="HTML_CodePage" hidden="1">949</definedName>
    <definedName name="HTML_Control" hidden="1">{"'98육송TARIFF'!$A$2:$G$212"}</definedName>
    <definedName name="HTML_Description" hidden="1">""</definedName>
    <definedName name="HTML_Email" hidden="1">""</definedName>
    <definedName name="HTML_Header" hidden="1">"98육송TARIFF"</definedName>
    <definedName name="HTML_LastUpdate" hidden="1">"98-06-10"</definedName>
    <definedName name="HTML_LineAfter" hidden="1">FALSE</definedName>
    <definedName name="HTML_LineBefore" hidden="1">FALSE</definedName>
    <definedName name="HTML_Name" hidden="1">"유현덕"</definedName>
    <definedName name="HTML_OBDlg2" hidden="1">TRUE</definedName>
    <definedName name="HTML_OBDlg4" hidden="1">TRUE</definedName>
    <definedName name="HTML_OS" hidden="1">0</definedName>
    <definedName name="HTML_PathFile" hidden="1">"\\손희준\MY DOCUMENTS\참고자료\육송tarrif.htm"</definedName>
    <definedName name="HTML_Title" hidden="1">"98년 육송 TARIFF"</definedName>
    <definedName name="pp">#REF!</definedName>
    <definedName name="_xlnm.Print_Area" localSheetId="0">상환일정!$B$2:$M$74</definedName>
    <definedName name="_xlnm.Print_Area">#REF!</definedName>
    <definedName name="PRINT_AREA_MI">#REF!</definedName>
    <definedName name="qa">#REF!</definedName>
    <definedName name="qq">#REF!</definedName>
    <definedName name="_xlnm.Recorder">#REF!</definedName>
    <definedName name="sss">#REF!</definedName>
    <definedName name="won">[3]Assumption!$L$31</definedName>
    <definedName name="가나">#REF!</definedName>
    <definedName name="ㄴㅇㅇㄹ" hidden="1">{"'98육송TARIFF'!$A$2:$G$212"}</definedName>
    <definedName name="ㅁㅁㅁ">#REF!</definedName>
    <definedName name="비정규직E_S">#REF!</definedName>
    <definedName name="비정규직현황">#REF!</definedName>
    <definedName name="ㅅㅅㅅㅅ">#REF!</definedName>
    <definedName name="사업요약" hidden="1">{"'98육송TARIFF'!$A$2:$G$212"}</definedName>
    <definedName name="세부투자계획" hidden="1">{"'98육송TARIFF'!$A$2:$G$212"}</definedName>
    <definedName name="시설">#REF!</definedName>
    <definedName name="ㅇ">#REF!</definedName>
    <definedName name="아래보기">#REF!</definedName>
    <definedName name="월_표준단가">#REF!</definedName>
    <definedName name="월별_특이_적용_금액_입력_관리">#REF!</definedName>
    <definedName name="위보기">#REF!</definedName>
    <definedName name="임시">#REF!</definedName>
    <definedName name="장기">#REF!</definedName>
    <definedName name="장기예수">#REF!</definedName>
    <definedName name="투자별" hidden="1">{"'98육송TARIFF'!$A$2:$G$212"}</definedName>
    <definedName name="하핳">#REF!</definedName>
    <definedName name="해송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M377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M11" i="1" l="1"/>
  <c r="D11" i="1" l="1"/>
  <c r="C12" i="1"/>
  <c r="C13" i="1" l="1"/>
  <c r="C14" i="1" l="1"/>
  <c r="D13" i="1"/>
  <c r="D14" i="1" l="1"/>
  <c r="C15" i="1"/>
  <c r="D15" i="1" l="1"/>
  <c r="C16" i="1"/>
  <c r="B415" i="1"/>
  <c r="G414" i="1"/>
  <c r="C378" i="1"/>
  <c r="M378" i="1" s="1"/>
  <c r="B12" i="1"/>
  <c r="I12" i="1" s="1"/>
  <c r="K7" i="1"/>
  <c r="M12" i="1" l="1"/>
  <c r="C17" i="1"/>
  <c r="D16" i="1"/>
  <c r="C414" i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B416" i="1"/>
  <c r="G415" i="1"/>
  <c r="B13" i="1"/>
  <c r="C379" i="1"/>
  <c r="M379" i="1" s="1"/>
  <c r="C18" i="1" l="1"/>
  <c r="D17" i="1"/>
  <c r="J12" i="1"/>
  <c r="G416" i="1"/>
  <c r="B417" i="1"/>
  <c r="C380" i="1"/>
  <c r="M380" i="1" s="1"/>
  <c r="B14" i="1"/>
  <c r="J377" i="1"/>
  <c r="I13" i="1"/>
  <c r="M13" i="1" l="1"/>
  <c r="C19" i="1"/>
  <c r="D18" i="1"/>
  <c r="K12" i="1"/>
  <c r="H12" i="1"/>
  <c r="B418" i="1"/>
  <c r="G417" i="1"/>
  <c r="K377" i="1"/>
  <c r="B15" i="1"/>
  <c r="I14" i="1"/>
  <c r="C381" i="1"/>
  <c r="M381" i="1" s="1"/>
  <c r="M14" i="1" l="1"/>
  <c r="C20" i="1"/>
  <c r="D19" i="1"/>
  <c r="J13" i="1"/>
  <c r="G418" i="1"/>
  <c r="B419" i="1"/>
  <c r="C382" i="1"/>
  <c r="M382" i="1" s="1"/>
  <c r="I15" i="1"/>
  <c r="B16" i="1"/>
  <c r="H13" i="1" l="1"/>
  <c r="K13" i="1"/>
  <c r="M15" i="1"/>
  <c r="C21" i="1"/>
  <c r="D20" i="1"/>
  <c r="J14" i="1"/>
  <c r="B420" i="1"/>
  <c r="G419" i="1"/>
  <c r="C383" i="1"/>
  <c r="M383" i="1" s="1"/>
  <c r="B17" i="1"/>
  <c r="I16" i="1"/>
  <c r="K14" i="1" l="1"/>
  <c r="M16" i="1"/>
  <c r="C22" i="1"/>
  <c r="D21" i="1"/>
  <c r="H14" i="1"/>
  <c r="J15" i="1"/>
  <c r="G420" i="1"/>
  <c r="B421" i="1"/>
  <c r="B18" i="1"/>
  <c r="I17" i="1"/>
  <c r="C384" i="1"/>
  <c r="M384" i="1" s="1"/>
  <c r="K383" i="1"/>
  <c r="J383" i="1"/>
  <c r="H15" i="1" l="1"/>
  <c r="K15" i="1"/>
  <c r="L15" i="1" s="1"/>
  <c r="M17" i="1"/>
  <c r="C23" i="1"/>
  <c r="D22" i="1"/>
  <c r="J16" i="1"/>
  <c r="G421" i="1"/>
  <c r="B422" i="1"/>
  <c r="I18" i="1"/>
  <c r="B19" i="1"/>
  <c r="C385" i="1"/>
  <c r="M385" i="1" s="1"/>
  <c r="K384" i="1"/>
  <c r="J384" i="1"/>
  <c r="M18" i="1" l="1"/>
  <c r="C24" i="1"/>
  <c r="D23" i="1"/>
  <c r="K16" i="1"/>
  <c r="H16" i="1"/>
  <c r="J17" i="1"/>
  <c r="G422" i="1"/>
  <c r="B423" i="1"/>
  <c r="I19" i="1"/>
  <c r="B20" i="1"/>
  <c r="J385" i="1"/>
  <c r="C386" i="1"/>
  <c r="M386" i="1" s="1"/>
  <c r="K385" i="1"/>
  <c r="H17" i="1" l="1"/>
  <c r="K17" i="1"/>
  <c r="C25" i="1"/>
  <c r="D24" i="1"/>
  <c r="M19" i="1"/>
  <c r="J18" i="1"/>
  <c r="H18" i="1"/>
  <c r="B424" i="1"/>
  <c r="G423" i="1"/>
  <c r="B21" i="1"/>
  <c r="I20" i="1"/>
  <c r="C387" i="1"/>
  <c r="M387" i="1" s="1"/>
  <c r="K386" i="1"/>
  <c r="J386" i="1"/>
  <c r="K18" i="1" l="1"/>
  <c r="M20" i="1"/>
  <c r="C26" i="1"/>
  <c r="D25" i="1"/>
  <c r="J19" i="1"/>
  <c r="G424" i="1"/>
  <c r="B425" i="1"/>
  <c r="K387" i="1"/>
  <c r="C388" i="1"/>
  <c r="M388" i="1" s="1"/>
  <c r="J387" i="1"/>
  <c r="I21" i="1"/>
  <c r="B22" i="1"/>
  <c r="C27" i="1" l="1"/>
  <c r="D26" i="1"/>
  <c r="M21" i="1"/>
  <c r="H19" i="1"/>
  <c r="K19" i="1"/>
  <c r="L19" i="1" s="1"/>
  <c r="J20" i="1"/>
  <c r="B426" i="1"/>
  <c r="G425" i="1"/>
  <c r="C389" i="1"/>
  <c r="M389" i="1" s="1"/>
  <c r="J388" i="1"/>
  <c r="K388" i="1"/>
  <c r="B23" i="1"/>
  <c r="I22" i="1"/>
  <c r="H20" i="1" l="1"/>
  <c r="K20" i="1"/>
  <c r="M22" i="1"/>
  <c r="C28" i="1"/>
  <c r="D27" i="1"/>
  <c r="J21" i="1"/>
  <c r="B427" i="1"/>
  <c r="G426" i="1"/>
  <c r="K389" i="1"/>
  <c r="J389" i="1"/>
  <c r="C390" i="1"/>
  <c r="M390" i="1" s="1"/>
  <c r="B24" i="1"/>
  <c r="C29" i="1" l="1"/>
  <c r="D28" i="1"/>
  <c r="H21" i="1"/>
  <c r="K21" i="1"/>
  <c r="J22" i="1"/>
  <c r="H22" i="1" s="1"/>
  <c r="B428" i="1"/>
  <c r="G427" i="1"/>
  <c r="B25" i="1"/>
  <c r="K390" i="1"/>
  <c r="C391" i="1"/>
  <c r="M391" i="1" s="1"/>
  <c r="J390" i="1"/>
  <c r="C30" i="1" l="1"/>
  <c r="D29" i="1"/>
  <c r="K22" i="1"/>
  <c r="J23" i="1"/>
  <c r="G428" i="1"/>
  <c r="B429" i="1"/>
  <c r="B26" i="1"/>
  <c r="J391" i="1"/>
  <c r="C392" i="1"/>
  <c r="M392" i="1" s="1"/>
  <c r="K391" i="1"/>
  <c r="C31" i="1" l="1"/>
  <c r="D30" i="1"/>
  <c r="K23" i="1"/>
  <c r="L23" i="1" s="1"/>
  <c r="B430" i="1"/>
  <c r="G429" i="1"/>
  <c r="K392" i="1"/>
  <c r="C393" i="1"/>
  <c r="M393" i="1" s="1"/>
  <c r="J392" i="1"/>
  <c r="B27" i="1"/>
  <c r="C32" i="1" l="1"/>
  <c r="D31" i="1"/>
  <c r="B431" i="1"/>
  <c r="G430" i="1"/>
  <c r="B28" i="1"/>
  <c r="K393" i="1"/>
  <c r="J393" i="1"/>
  <c r="C394" i="1"/>
  <c r="M394" i="1" s="1"/>
  <c r="C33" i="1" l="1"/>
  <c r="D32" i="1"/>
  <c r="B432" i="1"/>
  <c r="G431" i="1"/>
  <c r="B29" i="1"/>
  <c r="K394" i="1"/>
  <c r="C395" i="1"/>
  <c r="M395" i="1" s="1"/>
  <c r="J394" i="1"/>
  <c r="C34" i="1" l="1"/>
  <c r="D33" i="1"/>
  <c r="G432" i="1"/>
  <c r="B433" i="1"/>
  <c r="B30" i="1"/>
  <c r="K395" i="1"/>
  <c r="J395" i="1"/>
  <c r="C396" i="1"/>
  <c r="M396" i="1" s="1"/>
  <c r="C35" i="1" l="1"/>
  <c r="D34" i="1"/>
  <c r="G433" i="1"/>
  <c r="B434" i="1"/>
  <c r="K396" i="1"/>
  <c r="J396" i="1"/>
  <c r="C397" i="1"/>
  <c r="M397" i="1" s="1"/>
  <c r="B31" i="1"/>
  <c r="C36" i="1" l="1"/>
  <c r="D35" i="1"/>
  <c r="G434" i="1"/>
  <c r="B435" i="1"/>
  <c r="K397" i="1"/>
  <c r="J397" i="1"/>
  <c r="C398" i="1"/>
  <c r="M398" i="1" s="1"/>
  <c r="B32" i="1"/>
  <c r="C37" i="1" l="1"/>
  <c r="D36" i="1"/>
  <c r="B436" i="1"/>
  <c r="G435" i="1"/>
  <c r="B33" i="1"/>
  <c r="K398" i="1"/>
  <c r="J398" i="1"/>
  <c r="C399" i="1"/>
  <c r="M399" i="1" s="1"/>
  <c r="C38" i="1" l="1"/>
  <c r="D37" i="1"/>
  <c r="B437" i="1"/>
  <c r="G436" i="1"/>
  <c r="K399" i="1"/>
  <c r="J399" i="1"/>
  <c r="C400" i="1"/>
  <c r="M400" i="1" s="1"/>
  <c r="B34" i="1"/>
  <c r="C39" i="1" l="1"/>
  <c r="D38" i="1"/>
  <c r="G437" i="1"/>
  <c r="B438" i="1"/>
  <c r="B35" i="1"/>
  <c r="K400" i="1"/>
  <c r="J400" i="1"/>
  <c r="C401" i="1"/>
  <c r="M401" i="1" s="1"/>
  <c r="C40" i="1" l="1"/>
  <c r="D39" i="1"/>
  <c r="G438" i="1"/>
  <c r="B439" i="1"/>
  <c r="B36" i="1"/>
  <c r="K401" i="1"/>
  <c r="J401" i="1"/>
  <c r="C402" i="1"/>
  <c r="M402" i="1" s="1"/>
  <c r="C41" i="1" l="1"/>
  <c r="D40" i="1"/>
  <c r="B440" i="1"/>
  <c r="G439" i="1"/>
  <c r="K402" i="1"/>
  <c r="J402" i="1"/>
  <c r="C403" i="1"/>
  <c r="M403" i="1" s="1"/>
  <c r="B37" i="1"/>
  <c r="C42" i="1" l="1"/>
  <c r="D41" i="1"/>
  <c r="G440" i="1"/>
  <c r="B441" i="1"/>
  <c r="B38" i="1"/>
  <c r="K403" i="1"/>
  <c r="J403" i="1"/>
  <c r="C404" i="1"/>
  <c r="M404" i="1" s="1"/>
  <c r="C43" i="1" l="1"/>
  <c r="D42" i="1"/>
  <c r="G441" i="1"/>
  <c r="B442" i="1"/>
  <c r="B39" i="1"/>
  <c r="K404" i="1"/>
  <c r="J404" i="1"/>
  <c r="C405" i="1"/>
  <c r="M405" i="1" s="1"/>
  <c r="C44" i="1" l="1"/>
  <c r="D43" i="1"/>
  <c r="B443" i="1"/>
  <c r="G442" i="1"/>
  <c r="K405" i="1"/>
  <c r="J405" i="1"/>
  <c r="C406" i="1"/>
  <c r="M406" i="1" s="1"/>
  <c r="B40" i="1"/>
  <c r="C45" i="1" l="1"/>
  <c r="D44" i="1"/>
  <c r="B444" i="1"/>
  <c r="G443" i="1"/>
  <c r="B41" i="1"/>
  <c r="K406" i="1"/>
  <c r="J406" i="1"/>
  <c r="C407" i="1"/>
  <c r="M407" i="1" s="1"/>
  <c r="C46" i="1" l="1"/>
  <c r="D45" i="1"/>
  <c r="G444" i="1"/>
  <c r="B445" i="1"/>
  <c r="B42" i="1"/>
  <c r="K407" i="1"/>
  <c r="J407" i="1"/>
  <c r="C47" i="1" l="1"/>
  <c r="D46" i="1"/>
  <c r="B446" i="1"/>
  <c r="G445" i="1"/>
  <c r="B43" i="1"/>
  <c r="C48" i="1" l="1"/>
  <c r="D47" i="1"/>
  <c r="G446" i="1"/>
  <c r="B447" i="1"/>
  <c r="B44" i="1"/>
  <c r="C49" i="1" l="1"/>
  <c r="D48" i="1"/>
  <c r="B448" i="1"/>
  <c r="G447" i="1"/>
  <c r="B45" i="1"/>
  <c r="C50" i="1" l="1"/>
  <c r="D49" i="1"/>
  <c r="G448" i="1"/>
  <c r="B449" i="1"/>
  <c r="B46" i="1"/>
  <c r="C51" i="1" l="1"/>
  <c r="D50" i="1"/>
  <c r="G449" i="1"/>
  <c r="B450" i="1"/>
  <c r="B47" i="1"/>
  <c r="C52" i="1" l="1"/>
  <c r="D51" i="1"/>
  <c r="G450" i="1"/>
  <c r="B451" i="1"/>
  <c r="B48" i="1"/>
  <c r="C53" i="1" l="1"/>
  <c r="D52" i="1"/>
  <c r="B452" i="1"/>
  <c r="G451" i="1"/>
  <c r="B49" i="1"/>
  <c r="C54" i="1" l="1"/>
  <c r="D53" i="1"/>
  <c r="B453" i="1"/>
  <c r="G452" i="1"/>
  <c r="B50" i="1"/>
  <c r="C55" i="1" l="1"/>
  <c r="D54" i="1"/>
  <c r="G453" i="1"/>
  <c r="B454" i="1"/>
  <c r="B51" i="1"/>
  <c r="C56" i="1" l="1"/>
  <c r="D55" i="1"/>
  <c r="B455" i="1"/>
  <c r="G454" i="1"/>
  <c r="B52" i="1"/>
  <c r="C57" i="1" l="1"/>
  <c r="D56" i="1"/>
  <c r="G455" i="1"/>
  <c r="B456" i="1"/>
  <c r="B53" i="1"/>
  <c r="C58" i="1" l="1"/>
  <c r="D57" i="1"/>
  <c r="B457" i="1"/>
  <c r="G456" i="1"/>
  <c r="B54" i="1"/>
  <c r="C59" i="1" l="1"/>
  <c r="D58" i="1"/>
  <c r="B458" i="1"/>
  <c r="G457" i="1"/>
  <c r="B55" i="1"/>
  <c r="C60" i="1" l="1"/>
  <c r="D59" i="1"/>
  <c r="B459" i="1"/>
  <c r="G458" i="1"/>
  <c r="B56" i="1"/>
  <c r="C61" i="1" l="1"/>
  <c r="D60" i="1"/>
  <c r="B460" i="1"/>
  <c r="G459" i="1"/>
  <c r="B57" i="1"/>
  <c r="C62" i="1" l="1"/>
  <c r="D61" i="1"/>
  <c r="B461" i="1"/>
  <c r="G460" i="1"/>
  <c r="B58" i="1"/>
  <c r="C63" i="1" l="1"/>
  <c r="D62" i="1"/>
  <c r="B462" i="1"/>
  <c r="G461" i="1"/>
  <c r="B59" i="1"/>
  <c r="C64" i="1" l="1"/>
  <c r="D63" i="1"/>
  <c r="G462" i="1"/>
  <c r="B463" i="1"/>
  <c r="B60" i="1"/>
  <c r="C65" i="1" l="1"/>
  <c r="D64" i="1"/>
  <c r="B464" i="1"/>
  <c r="G463" i="1"/>
  <c r="B61" i="1"/>
  <c r="C66" i="1" l="1"/>
  <c r="D65" i="1"/>
  <c r="G464" i="1"/>
  <c r="B465" i="1"/>
  <c r="B62" i="1"/>
  <c r="D66" i="1" l="1"/>
  <c r="C67" i="1"/>
  <c r="G465" i="1"/>
  <c r="B466" i="1"/>
  <c r="B63" i="1"/>
  <c r="C68" i="1" l="1"/>
  <c r="D67" i="1"/>
  <c r="G466" i="1"/>
  <c r="B467" i="1"/>
  <c r="B64" i="1"/>
  <c r="C69" i="1" l="1"/>
  <c r="D68" i="1"/>
  <c r="G467" i="1"/>
  <c r="B468" i="1"/>
  <c r="B65" i="1"/>
  <c r="D69" i="1" l="1"/>
  <c r="C70" i="1"/>
  <c r="G468" i="1"/>
  <c r="B469" i="1"/>
  <c r="B66" i="1"/>
  <c r="C71" i="1" l="1"/>
  <c r="D70" i="1"/>
  <c r="B470" i="1"/>
  <c r="G469" i="1"/>
  <c r="B67" i="1"/>
  <c r="D71" i="1" l="1"/>
  <c r="G378" i="1"/>
  <c r="H378" i="1"/>
  <c r="G380" i="1"/>
  <c r="G382" i="1"/>
  <c r="I377" i="1"/>
  <c r="G379" i="1"/>
  <c r="G383" i="1"/>
  <c r="G381" i="1"/>
  <c r="G377" i="1"/>
  <c r="H377" i="1"/>
  <c r="G385" i="1"/>
  <c r="G386" i="1"/>
  <c r="I378" i="1"/>
  <c r="G384" i="1"/>
  <c r="G387" i="1"/>
  <c r="G388" i="1"/>
  <c r="I379" i="1"/>
  <c r="G389" i="1"/>
  <c r="G390" i="1"/>
  <c r="G391" i="1"/>
  <c r="I380" i="1"/>
  <c r="I393" i="1"/>
  <c r="G392" i="1"/>
  <c r="G393" i="1"/>
  <c r="H393" i="1"/>
  <c r="I394" i="1"/>
  <c r="G394" i="1"/>
  <c r="H394" i="1"/>
  <c r="G395" i="1"/>
  <c r="H395" i="1"/>
  <c r="I395" i="1"/>
  <c r="I396" i="1"/>
  <c r="H396" i="1"/>
  <c r="G396" i="1"/>
  <c r="G397" i="1"/>
  <c r="I397" i="1"/>
  <c r="H397" i="1"/>
  <c r="I398" i="1"/>
  <c r="G398" i="1"/>
  <c r="H398" i="1"/>
  <c r="H399" i="1"/>
  <c r="G399" i="1"/>
  <c r="I399" i="1"/>
  <c r="G400" i="1"/>
  <c r="H400" i="1"/>
  <c r="I400" i="1"/>
  <c r="I401" i="1"/>
  <c r="G401" i="1"/>
  <c r="H401" i="1"/>
  <c r="I402" i="1"/>
  <c r="H402" i="1"/>
  <c r="G402" i="1"/>
  <c r="H403" i="1"/>
  <c r="G403" i="1"/>
  <c r="I403" i="1"/>
  <c r="G404" i="1"/>
  <c r="H404" i="1"/>
  <c r="I404" i="1"/>
  <c r="H405" i="1"/>
  <c r="G405" i="1"/>
  <c r="I405" i="1"/>
  <c r="H406" i="1"/>
  <c r="G406" i="1"/>
  <c r="I406" i="1"/>
  <c r="G407" i="1"/>
  <c r="H407" i="1"/>
  <c r="I407" i="1"/>
  <c r="G470" i="1"/>
  <c r="B471" i="1"/>
  <c r="B68" i="1"/>
  <c r="G471" i="1" l="1"/>
  <c r="B472" i="1"/>
  <c r="B69" i="1"/>
  <c r="G472" i="1" l="1"/>
  <c r="B473" i="1"/>
  <c r="B70" i="1"/>
  <c r="G473" i="1" l="1"/>
  <c r="B474" i="1"/>
  <c r="B71" i="1"/>
  <c r="G474" i="1" l="1"/>
  <c r="B475" i="1"/>
  <c r="G475" i="1" l="1"/>
  <c r="B476" i="1"/>
  <c r="H379" i="1"/>
  <c r="J378" i="1"/>
  <c r="J379" i="1"/>
  <c r="J380" i="1"/>
  <c r="J381" i="1"/>
  <c r="J382" i="1"/>
  <c r="G476" i="1" l="1"/>
  <c r="B477" i="1"/>
  <c r="B478" i="1" l="1"/>
  <c r="G477" i="1"/>
  <c r="G478" i="1" l="1"/>
  <c r="B479" i="1"/>
  <c r="B480" i="1" l="1"/>
  <c r="G479" i="1"/>
  <c r="B481" i="1" l="1"/>
  <c r="G480" i="1"/>
  <c r="G481" i="1" l="1"/>
  <c r="B482" i="1"/>
  <c r="G482" i="1" l="1"/>
  <c r="B483" i="1"/>
  <c r="B484" i="1" l="1"/>
  <c r="G483" i="1"/>
  <c r="G484" i="1" l="1"/>
  <c r="B485" i="1"/>
  <c r="B486" i="1" l="1"/>
  <c r="G485" i="1"/>
  <c r="G486" i="1" l="1"/>
  <c r="B487" i="1"/>
  <c r="G487" i="1" l="1"/>
  <c r="B488" i="1"/>
  <c r="G488" i="1" l="1"/>
  <c r="B489" i="1"/>
  <c r="B490" i="1" l="1"/>
  <c r="G489" i="1"/>
  <c r="B491" i="1" l="1"/>
  <c r="G490" i="1"/>
  <c r="G491" i="1" l="1"/>
  <c r="B492" i="1"/>
  <c r="G492" i="1" l="1"/>
  <c r="B493" i="1"/>
  <c r="B494" i="1" l="1"/>
  <c r="G493" i="1"/>
  <c r="G494" i="1" l="1"/>
  <c r="B495" i="1"/>
  <c r="B496" i="1" l="1"/>
  <c r="G495" i="1"/>
  <c r="B497" i="1" l="1"/>
  <c r="G496" i="1"/>
  <c r="B498" i="1" l="1"/>
  <c r="G497" i="1"/>
  <c r="G498" i="1" l="1"/>
  <c r="B499" i="1"/>
  <c r="G499" i="1" l="1"/>
  <c r="B500" i="1"/>
  <c r="G500" i="1" l="1"/>
  <c r="B501" i="1"/>
  <c r="G501" i="1" l="1"/>
  <c r="B502" i="1"/>
  <c r="B503" i="1" l="1"/>
  <c r="G502" i="1"/>
  <c r="G503" i="1" l="1"/>
  <c r="B504" i="1"/>
  <c r="B505" i="1" l="1"/>
  <c r="G504" i="1"/>
  <c r="G505" i="1" l="1"/>
  <c r="B506" i="1"/>
  <c r="B507" i="1" l="1"/>
  <c r="G506" i="1"/>
  <c r="B508" i="1" l="1"/>
  <c r="G507" i="1"/>
  <c r="G508" i="1" l="1"/>
  <c r="B509" i="1"/>
  <c r="B510" i="1" l="1"/>
  <c r="G509" i="1"/>
  <c r="G510" i="1" l="1"/>
  <c r="B511" i="1"/>
  <c r="G511" i="1" l="1"/>
  <c r="B512" i="1"/>
  <c r="G512" i="1" l="1"/>
  <c r="B513" i="1"/>
  <c r="B514" i="1" l="1"/>
  <c r="G513" i="1"/>
  <c r="B515" i="1" l="1"/>
  <c r="G514" i="1"/>
  <c r="G515" i="1" l="1"/>
  <c r="B516" i="1"/>
  <c r="G516" i="1" l="1"/>
  <c r="B517" i="1"/>
  <c r="B518" i="1" l="1"/>
  <c r="G517" i="1"/>
  <c r="B519" i="1" l="1"/>
  <c r="G518" i="1"/>
  <c r="B520" i="1" l="1"/>
  <c r="G519" i="1"/>
  <c r="B521" i="1" l="1"/>
  <c r="G520" i="1"/>
  <c r="B522" i="1" l="1"/>
  <c r="G521" i="1"/>
  <c r="G522" i="1" l="1"/>
  <c r="B523" i="1"/>
  <c r="G523" i="1" l="1"/>
  <c r="B524" i="1"/>
  <c r="G524" i="1" l="1"/>
  <c r="B525" i="1"/>
  <c r="B526" i="1" l="1"/>
  <c r="G525" i="1"/>
  <c r="G526" i="1" l="1"/>
  <c r="B527" i="1"/>
  <c r="B528" i="1" l="1"/>
  <c r="G527" i="1"/>
  <c r="B529" i="1" l="1"/>
  <c r="G528" i="1"/>
  <c r="B530" i="1" l="1"/>
  <c r="G529" i="1"/>
  <c r="G530" i="1" l="1"/>
  <c r="B531" i="1"/>
  <c r="B532" i="1" l="1"/>
  <c r="G531" i="1"/>
  <c r="B533" i="1" l="1"/>
  <c r="G532" i="1"/>
  <c r="G533" i="1" l="1"/>
  <c r="B534" i="1"/>
  <c r="G534" i="1" l="1"/>
  <c r="B535" i="1"/>
  <c r="B536" i="1" l="1"/>
  <c r="G535" i="1"/>
  <c r="B537" i="1" l="1"/>
  <c r="G536" i="1"/>
  <c r="B538" i="1" l="1"/>
  <c r="G537" i="1"/>
  <c r="B539" i="1" l="1"/>
  <c r="G538" i="1"/>
  <c r="B540" i="1" l="1"/>
  <c r="G539" i="1"/>
  <c r="B541" i="1" l="1"/>
  <c r="G540" i="1"/>
  <c r="B542" i="1" l="1"/>
  <c r="G541" i="1"/>
  <c r="B543" i="1" l="1"/>
  <c r="G542" i="1"/>
  <c r="B544" i="1" l="1"/>
  <c r="G543" i="1"/>
  <c r="G544" i="1" l="1"/>
  <c r="B545" i="1"/>
  <c r="B546" i="1" l="1"/>
  <c r="G545" i="1"/>
  <c r="G546" i="1" l="1"/>
  <c r="B547" i="1"/>
  <c r="G547" i="1" l="1"/>
  <c r="B548" i="1"/>
  <c r="G548" i="1" l="1"/>
  <c r="B549" i="1"/>
  <c r="B550" i="1" l="1"/>
  <c r="G549" i="1"/>
  <c r="B551" i="1" l="1"/>
  <c r="G550" i="1"/>
  <c r="B552" i="1" l="1"/>
  <c r="G551" i="1"/>
  <c r="B553" i="1" l="1"/>
  <c r="G552" i="1"/>
  <c r="B554" i="1" l="1"/>
  <c r="G553" i="1"/>
  <c r="G554" i="1" l="1"/>
  <c r="B555" i="1"/>
  <c r="B556" i="1" l="1"/>
  <c r="G555" i="1"/>
  <c r="B557" i="1" l="1"/>
  <c r="G556" i="1"/>
  <c r="B558" i="1" l="1"/>
  <c r="G557" i="1"/>
  <c r="G558" i="1" l="1"/>
  <c r="B559" i="1"/>
  <c r="G559" i="1" l="1"/>
  <c r="B560" i="1"/>
  <c r="G560" i="1" l="1"/>
  <c r="B561" i="1"/>
  <c r="G561" i="1" l="1"/>
  <c r="B562" i="1"/>
  <c r="B563" i="1" l="1"/>
  <c r="G562" i="1"/>
  <c r="B564" i="1" l="1"/>
  <c r="G563" i="1"/>
  <c r="G564" i="1" l="1"/>
  <c r="B565" i="1"/>
  <c r="B566" i="1" l="1"/>
  <c r="G565" i="1"/>
  <c r="G566" i="1" l="1"/>
  <c r="B567" i="1"/>
  <c r="B568" i="1" l="1"/>
  <c r="G567" i="1"/>
  <c r="B569" i="1" l="1"/>
  <c r="G568" i="1"/>
  <c r="B570" i="1" l="1"/>
  <c r="G569" i="1"/>
  <c r="G570" i="1" l="1"/>
  <c r="B571" i="1"/>
  <c r="G571" i="1" l="1"/>
  <c r="B572" i="1"/>
  <c r="G572" i="1" l="1"/>
  <c r="B573" i="1"/>
  <c r="B574" i="1" l="1"/>
  <c r="G573" i="1"/>
  <c r="B575" i="1" l="1"/>
  <c r="G574" i="1"/>
  <c r="B576" i="1" l="1"/>
  <c r="G575" i="1"/>
  <c r="B577" i="1" l="1"/>
  <c r="G576" i="1"/>
  <c r="B578" i="1" l="1"/>
  <c r="G577" i="1"/>
  <c r="B579" i="1" l="1"/>
  <c r="G578" i="1"/>
  <c r="B580" i="1" l="1"/>
  <c r="G579" i="1"/>
  <c r="B581" i="1" l="1"/>
  <c r="G580" i="1"/>
  <c r="G581" i="1" l="1"/>
  <c r="B582" i="1"/>
  <c r="G582" i="1" l="1"/>
  <c r="B583" i="1"/>
  <c r="G583" i="1" l="1"/>
  <c r="B584" i="1"/>
  <c r="G584" i="1" l="1"/>
  <c r="B585" i="1"/>
  <c r="B586" i="1" l="1"/>
  <c r="G585" i="1"/>
  <c r="G586" i="1" l="1"/>
  <c r="B587" i="1"/>
  <c r="B588" i="1" l="1"/>
  <c r="G587" i="1"/>
  <c r="B589" i="1" l="1"/>
  <c r="G588" i="1"/>
  <c r="G589" i="1" l="1"/>
  <c r="B590" i="1"/>
  <c r="G590" i="1" l="1"/>
  <c r="B591" i="1"/>
  <c r="B592" i="1" l="1"/>
  <c r="G591" i="1"/>
  <c r="G592" i="1" l="1"/>
  <c r="B593" i="1"/>
  <c r="G593" i="1" l="1"/>
  <c r="B594" i="1"/>
  <c r="B595" i="1" l="1"/>
  <c r="G594" i="1"/>
  <c r="G595" i="1" l="1"/>
  <c r="B596" i="1"/>
  <c r="G596" i="1" l="1"/>
  <c r="B597" i="1"/>
  <c r="G597" i="1" l="1"/>
  <c r="B598" i="1"/>
  <c r="B599" i="1" l="1"/>
  <c r="G598" i="1"/>
  <c r="B600" i="1" l="1"/>
  <c r="G599" i="1"/>
  <c r="B601" i="1" l="1"/>
  <c r="G600" i="1"/>
  <c r="B602" i="1" l="1"/>
  <c r="G601" i="1"/>
  <c r="G602" i="1" l="1"/>
  <c r="B603" i="1"/>
  <c r="G603" i="1" l="1"/>
  <c r="B604" i="1"/>
  <c r="B605" i="1" l="1"/>
  <c r="G604" i="1"/>
  <c r="B606" i="1" l="1"/>
  <c r="G605" i="1"/>
  <c r="B607" i="1" l="1"/>
  <c r="G606" i="1"/>
  <c r="G607" i="1" l="1"/>
  <c r="B608" i="1"/>
  <c r="B609" i="1" l="1"/>
  <c r="G608" i="1"/>
  <c r="G609" i="1" l="1"/>
  <c r="B610" i="1"/>
  <c r="B611" i="1" l="1"/>
  <c r="G610" i="1"/>
  <c r="B612" i="1" l="1"/>
  <c r="G611" i="1"/>
  <c r="B613" i="1" l="1"/>
  <c r="G612" i="1"/>
  <c r="B614" i="1" l="1"/>
  <c r="G613" i="1"/>
  <c r="B615" i="1" l="1"/>
  <c r="G614" i="1"/>
  <c r="B616" i="1" l="1"/>
  <c r="G615" i="1"/>
  <c r="B617" i="1" l="1"/>
  <c r="G616" i="1"/>
  <c r="G617" i="1" l="1"/>
  <c r="B618" i="1"/>
  <c r="G618" i="1" l="1"/>
  <c r="B619" i="1"/>
  <c r="G619" i="1" l="1"/>
  <c r="B620" i="1"/>
  <c r="B621" i="1" l="1"/>
  <c r="G620" i="1"/>
  <c r="B622" i="1" l="1"/>
  <c r="G621" i="1"/>
  <c r="G622" i="1" l="1"/>
  <c r="B623" i="1"/>
  <c r="G623" i="1" l="1"/>
  <c r="B624" i="1"/>
  <c r="G624" i="1" l="1"/>
  <c r="B625" i="1"/>
  <c r="G625" i="1" l="1"/>
  <c r="B626" i="1"/>
  <c r="B627" i="1" l="1"/>
  <c r="G626" i="1"/>
  <c r="B628" i="1" l="1"/>
  <c r="G627" i="1"/>
  <c r="B629" i="1" l="1"/>
  <c r="G628" i="1"/>
  <c r="B630" i="1" l="1"/>
  <c r="G629" i="1"/>
  <c r="G630" i="1" l="1"/>
  <c r="B631" i="1"/>
  <c r="G631" i="1" l="1"/>
  <c r="B632" i="1"/>
  <c r="G632" i="1" l="1"/>
  <c r="B633" i="1"/>
  <c r="G633" i="1" l="1"/>
  <c r="B634" i="1"/>
  <c r="B635" i="1" l="1"/>
  <c r="G634" i="1"/>
  <c r="B636" i="1" l="1"/>
  <c r="G635" i="1"/>
  <c r="B637" i="1" l="1"/>
  <c r="G636" i="1"/>
  <c r="B638" i="1" l="1"/>
  <c r="G637" i="1"/>
  <c r="B639" i="1" l="1"/>
  <c r="G638" i="1"/>
  <c r="B640" i="1" l="1"/>
  <c r="G639" i="1"/>
  <c r="G640" i="1" l="1"/>
  <c r="B641" i="1"/>
  <c r="G641" i="1" l="1"/>
  <c r="B642" i="1"/>
  <c r="G642" i="1" l="1"/>
  <c r="B643" i="1"/>
  <c r="G643" i="1" l="1"/>
  <c r="B644" i="1"/>
  <c r="G644" i="1" l="1"/>
  <c r="B645" i="1"/>
  <c r="G645" i="1" l="1"/>
  <c r="B646" i="1"/>
  <c r="B647" i="1" l="1"/>
  <c r="G646" i="1"/>
  <c r="G647" i="1" l="1"/>
  <c r="B648" i="1"/>
  <c r="B649" i="1" l="1"/>
  <c r="G648" i="1"/>
  <c r="G649" i="1" l="1"/>
  <c r="B650" i="1"/>
  <c r="B651" i="1" l="1"/>
  <c r="G650" i="1"/>
  <c r="B652" i="1" l="1"/>
  <c r="G651" i="1"/>
  <c r="G652" i="1" l="1"/>
  <c r="B653" i="1"/>
  <c r="G653" i="1" l="1"/>
  <c r="B654" i="1"/>
  <c r="G654" i="1" l="1"/>
  <c r="B655" i="1"/>
  <c r="G655" i="1" l="1"/>
  <c r="B656" i="1"/>
  <c r="B657" i="1" l="1"/>
  <c r="G656" i="1"/>
  <c r="B658" i="1" l="1"/>
  <c r="G657" i="1"/>
  <c r="B659" i="1" l="1"/>
  <c r="G658" i="1"/>
  <c r="B660" i="1" l="1"/>
  <c r="G659" i="1"/>
  <c r="B661" i="1" l="1"/>
  <c r="G660" i="1"/>
  <c r="B662" i="1" l="1"/>
  <c r="G661" i="1"/>
  <c r="G662" i="1" l="1"/>
  <c r="B663" i="1"/>
  <c r="G663" i="1" l="1"/>
  <c r="B664" i="1"/>
  <c r="B665" i="1" l="1"/>
  <c r="G664" i="1"/>
  <c r="B666" i="1" l="1"/>
  <c r="G665" i="1"/>
  <c r="B667" i="1" l="1"/>
  <c r="G666" i="1"/>
  <c r="B668" i="1" l="1"/>
  <c r="G667" i="1"/>
  <c r="G668" i="1" l="1"/>
  <c r="B669" i="1"/>
  <c r="B670" i="1" l="1"/>
  <c r="G669" i="1"/>
  <c r="B671" i="1" l="1"/>
  <c r="G670" i="1"/>
  <c r="B672" i="1" l="1"/>
  <c r="G671" i="1"/>
  <c r="B673" i="1" l="1"/>
  <c r="G672" i="1"/>
  <c r="G673" i="1" l="1"/>
  <c r="B674" i="1"/>
  <c r="B675" i="1" l="1"/>
  <c r="G674" i="1"/>
  <c r="B676" i="1" l="1"/>
  <c r="G675" i="1"/>
  <c r="B677" i="1" l="1"/>
  <c r="G676" i="1"/>
  <c r="G677" i="1" l="1"/>
  <c r="B678" i="1"/>
  <c r="G678" i="1" l="1"/>
  <c r="B679" i="1"/>
  <c r="G679" i="1" l="1"/>
  <c r="B680" i="1"/>
  <c r="B681" i="1" l="1"/>
  <c r="G680" i="1"/>
  <c r="B682" i="1" l="1"/>
  <c r="G681" i="1"/>
  <c r="B683" i="1" l="1"/>
  <c r="G682" i="1"/>
  <c r="B684" i="1" l="1"/>
  <c r="G683" i="1"/>
  <c r="B685" i="1" l="1"/>
  <c r="G684" i="1"/>
  <c r="G685" i="1" l="1"/>
  <c r="B686" i="1"/>
  <c r="B687" i="1" l="1"/>
  <c r="G686" i="1"/>
  <c r="B688" i="1" l="1"/>
  <c r="G687" i="1"/>
  <c r="B689" i="1" l="1"/>
  <c r="G688" i="1"/>
  <c r="G689" i="1" l="1"/>
  <c r="B690" i="1"/>
  <c r="G690" i="1" l="1"/>
  <c r="B691" i="1"/>
  <c r="G691" i="1" l="1"/>
  <c r="B692" i="1"/>
  <c r="B693" i="1" l="1"/>
  <c r="G692" i="1"/>
  <c r="B694" i="1" l="1"/>
  <c r="G693" i="1"/>
  <c r="B695" i="1" l="1"/>
  <c r="G694" i="1"/>
  <c r="B696" i="1" l="1"/>
  <c r="G695" i="1"/>
  <c r="B697" i="1" l="1"/>
  <c r="G696" i="1"/>
  <c r="G697" i="1" l="1"/>
  <c r="B698" i="1"/>
  <c r="B699" i="1" l="1"/>
  <c r="G698" i="1"/>
  <c r="B700" i="1" l="1"/>
  <c r="G699" i="1"/>
  <c r="B701" i="1" l="1"/>
  <c r="G700" i="1"/>
  <c r="G701" i="1" l="1"/>
  <c r="B702" i="1"/>
  <c r="G702" i="1" l="1"/>
  <c r="B703" i="1"/>
  <c r="G703" i="1" l="1"/>
  <c r="B704" i="1"/>
  <c r="G704" i="1" l="1"/>
  <c r="B705" i="1"/>
  <c r="B706" i="1" l="1"/>
  <c r="G705" i="1"/>
  <c r="G706" i="1" l="1"/>
  <c r="B707" i="1"/>
  <c r="B708" i="1" l="1"/>
  <c r="G707" i="1"/>
  <c r="B709" i="1" l="1"/>
  <c r="G708" i="1"/>
  <c r="B710" i="1" l="1"/>
  <c r="G709" i="1"/>
  <c r="B711" i="1" l="1"/>
  <c r="G710" i="1"/>
  <c r="G711" i="1" l="1"/>
  <c r="B712" i="1"/>
  <c r="G712" i="1" l="1"/>
  <c r="B713" i="1"/>
  <c r="G713" i="1" l="1"/>
  <c r="B714" i="1"/>
  <c r="B715" i="1" l="1"/>
  <c r="G714" i="1"/>
  <c r="G715" i="1" l="1"/>
  <c r="B716" i="1"/>
  <c r="B717" i="1" l="1"/>
  <c r="G716" i="1"/>
  <c r="B718" i="1" l="1"/>
  <c r="G717" i="1"/>
  <c r="B719" i="1" l="1"/>
  <c r="G718" i="1"/>
  <c r="B720" i="1" l="1"/>
  <c r="G719" i="1"/>
  <c r="B721" i="1" l="1"/>
  <c r="G720" i="1"/>
  <c r="G721" i="1" l="1"/>
  <c r="B722" i="1"/>
  <c r="G722" i="1" l="1"/>
  <c r="B723" i="1"/>
  <c r="B724" i="1" l="1"/>
  <c r="G723" i="1"/>
  <c r="G724" i="1" l="1"/>
  <c r="B725" i="1"/>
  <c r="B726" i="1" l="1"/>
  <c r="G725" i="1"/>
  <c r="B727" i="1" l="1"/>
  <c r="G726" i="1"/>
  <c r="G727" i="1" l="1"/>
  <c r="B728" i="1"/>
  <c r="G728" i="1" l="1"/>
  <c r="B729" i="1"/>
  <c r="B730" i="1" l="1"/>
  <c r="G729" i="1"/>
  <c r="B731" i="1" l="1"/>
  <c r="G730" i="1"/>
  <c r="B732" i="1" l="1"/>
  <c r="G731" i="1"/>
  <c r="B733" i="1" l="1"/>
  <c r="G732" i="1"/>
  <c r="B734" i="1" l="1"/>
  <c r="G733" i="1"/>
  <c r="G734" i="1" l="1"/>
  <c r="B735" i="1"/>
  <c r="B736" i="1" l="1"/>
  <c r="G735" i="1"/>
  <c r="B737" i="1" l="1"/>
  <c r="G736" i="1"/>
  <c r="G737" i="1" l="1"/>
  <c r="B738" i="1"/>
  <c r="B739" i="1" l="1"/>
  <c r="G738" i="1"/>
  <c r="G739" i="1" l="1"/>
  <c r="B740" i="1"/>
  <c r="G740" i="1" l="1"/>
  <c r="B741" i="1"/>
  <c r="G741" i="1" l="1"/>
  <c r="B742" i="1"/>
  <c r="G742" i="1" l="1"/>
  <c r="B743" i="1"/>
  <c r="G743" i="1" l="1"/>
  <c r="B744" i="1"/>
  <c r="G744" i="1" l="1"/>
  <c r="B745" i="1"/>
  <c r="G745" i="1" l="1"/>
  <c r="B746" i="1"/>
  <c r="B747" i="1" l="1"/>
  <c r="G746" i="1"/>
  <c r="G747" i="1" l="1"/>
  <c r="B748" i="1"/>
  <c r="B749" i="1" l="1"/>
  <c r="G748" i="1"/>
  <c r="B750" i="1" l="1"/>
  <c r="G749" i="1"/>
  <c r="B751" i="1" l="1"/>
  <c r="G750" i="1"/>
  <c r="G751" i="1" l="1"/>
  <c r="B752" i="1"/>
  <c r="G752" i="1" l="1"/>
  <c r="B753" i="1"/>
  <c r="G753" i="1" l="1"/>
  <c r="B754" i="1"/>
  <c r="B755" i="1" l="1"/>
  <c r="G754" i="1"/>
  <c r="G755" i="1" l="1"/>
  <c r="B756" i="1"/>
  <c r="G756" i="1" l="1"/>
  <c r="B757" i="1"/>
  <c r="G757" i="1" l="1"/>
  <c r="B758" i="1"/>
  <c r="B759" i="1" l="1"/>
  <c r="G758" i="1"/>
  <c r="G759" i="1" l="1"/>
  <c r="B760" i="1"/>
  <c r="G760" i="1" l="1"/>
  <c r="B761" i="1"/>
  <c r="B762" i="1" l="1"/>
  <c r="G761" i="1"/>
  <c r="B763" i="1" l="1"/>
  <c r="G762" i="1"/>
  <c r="B764" i="1" l="1"/>
  <c r="G763" i="1"/>
  <c r="B765" i="1" l="1"/>
  <c r="G764" i="1"/>
  <c r="G765" i="1" l="1"/>
  <c r="B766" i="1"/>
  <c r="G766" i="1" l="1"/>
  <c r="B767" i="1"/>
  <c r="G767" i="1" l="1"/>
  <c r="B768" i="1"/>
  <c r="B769" i="1" l="1"/>
  <c r="G768" i="1"/>
  <c r="G769" i="1" l="1"/>
  <c r="B770" i="1"/>
  <c r="G770" i="1" l="1"/>
  <c r="B771" i="1"/>
  <c r="B772" i="1" l="1"/>
  <c r="G771" i="1"/>
  <c r="B773" i="1" l="1"/>
  <c r="G772" i="1"/>
  <c r="G773" i="1" l="1"/>
  <c r="B774" i="1"/>
  <c r="G774" i="1" l="1"/>
  <c r="B775" i="1"/>
  <c r="B776" i="1" l="1"/>
  <c r="G775" i="1"/>
  <c r="K378" i="1"/>
  <c r="K379" i="1"/>
  <c r="K380" i="1"/>
  <c r="K381" i="1"/>
  <c r="G776" i="1" l="1"/>
  <c r="G411" i="1" s="1"/>
  <c r="H24" i="1" l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K382" i="1"/>
  <c r="I23" i="1" l="1"/>
  <c r="H380" i="1"/>
  <c r="M23" i="1" l="1"/>
  <c r="H23" i="1"/>
  <c r="J24" i="1" l="1"/>
  <c r="I24" i="1" l="1"/>
  <c r="K24" i="1"/>
  <c r="M24" i="1" l="1"/>
  <c r="J25" i="1" l="1"/>
  <c r="I381" i="1"/>
  <c r="I25" i="1" l="1"/>
  <c r="K25" i="1"/>
  <c r="H381" i="1"/>
  <c r="M25" i="1" l="1"/>
  <c r="J26" i="1" l="1"/>
  <c r="K26" i="1" l="1"/>
  <c r="I26" i="1"/>
  <c r="M26" i="1" l="1"/>
  <c r="I382" i="1"/>
  <c r="J27" i="1" l="1"/>
  <c r="H382" i="1"/>
  <c r="K27" i="1" l="1"/>
  <c r="L27" i="1" s="1"/>
  <c r="I27" i="1"/>
  <c r="M27" i="1" l="1"/>
  <c r="J28" i="1" l="1"/>
  <c r="I28" i="1" l="1"/>
  <c r="K28" i="1"/>
  <c r="I383" i="1"/>
  <c r="M28" i="1" l="1"/>
  <c r="H383" i="1"/>
  <c r="J29" i="1" l="1"/>
  <c r="K29" i="1" l="1"/>
  <c r="I29" i="1"/>
  <c r="M29" i="1" l="1"/>
  <c r="J30" i="1" l="1"/>
  <c r="I384" i="1"/>
  <c r="K30" i="1" l="1"/>
  <c r="I30" i="1"/>
  <c r="H384" i="1"/>
  <c r="M30" i="1" l="1"/>
  <c r="J31" i="1" l="1"/>
  <c r="I31" i="1" l="1"/>
  <c r="K31" i="1"/>
  <c r="L31" i="1" s="1"/>
  <c r="M31" i="1" l="1"/>
  <c r="J32" i="1" l="1"/>
  <c r="K32" i="1" l="1"/>
  <c r="I32" i="1"/>
  <c r="I385" i="1"/>
  <c r="M32" i="1" l="1"/>
  <c r="H385" i="1"/>
  <c r="J33" i="1" l="1"/>
  <c r="I33" i="1" l="1"/>
  <c r="K33" i="1"/>
  <c r="M33" i="1" l="1"/>
  <c r="J34" i="1" l="1"/>
  <c r="I386" i="1"/>
  <c r="I34" i="1" l="1"/>
  <c r="K34" i="1"/>
  <c r="H386" i="1"/>
  <c r="M34" i="1" l="1"/>
  <c r="J35" i="1" l="1"/>
  <c r="K35" i="1" l="1"/>
  <c r="L35" i="1" s="1"/>
  <c r="I35" i="1"/>
  <c r="M35" i="1" l="1"/>
  <c r="I387" i="1"/>
  <c r="J36" i="1" l="1"/>
  <c r="H387" i="1"/>
  <c r="K36" i="1" l="1"/>
  <c r="I36" i="1"/>
  <c r="M36" i="1" l="1"/>
  <c r="J37" i="1" l="1"/>
  <c r="K37" i="1" l="1"/>
  <c r="I37" i="1"/>
  <c r="I388" i="1"/>
  <c r="M37" i="1" l="1"/>
  <c r="H388" i="1"/>
  <c r="J38" i="1" l="1"/>
  <c r="K38" i="1" l="1"/>
  <c r="I38" i="1"/>
  <c r="M38" i="1" l="1"/>
  <c r="J39" i="1" l="1"/>
  <c r="K39" i="1" l="1"/>
  <c r="L39" i="1" s="1"/>
  <c r="I39" i="1"/>
  <c r="I389" i="1"/>
  <c r="M39" i="1" l="1"/>
  <c r="H389" i="1"/>
  <c r="J40" i="1" l="1"/>
  <c r="K40" i="1" l="1"/>
  <c r="I40" i="1"/>
  <c r="M40" i="1" l="1"/>
  <c r="J41" i="1" l="1"/>
  <c r="I390" i="1"/>
  <c r="K41" i="1" l="1"/>
  <c r="I41" i="1"/>
  <c r="H390" i="1"/>
  <c r="M41" i="1" l="1"/>
  <c r="J42" i="1" l="1"/>
  <c r="K42" i="1" l="1"/>
  <c r="I42" i="1"/>
  <c r="M42" i="1" l="1"/>
  <c r="J43" i="1" l="1"/>
  <c r="I391" i="1"/>
  <c r="I43" i="1" l="1"/>
  <c r="K43" i="1"/>
  <c r="L43" i="1" s="1"/>
  <c r="H391" i="1"/>
  <c r="M43" i="1" l="1"/>
  <c r="J44" i="1" l="1"/>
  <c r="K44" i="1" l="1"/>
  <c r="I44" i="1"/>
  <c r="M44" i="1" l="1"/>
  <c r="I392" i="1"/>
  <c r="H392" i="1"/>
  <c r="J45" i="1" l="1"/>
  <c r="K45" i="1" l="1"/>
  <c r="I45" i="1"/>
  <c r="M45" i="1" l="1"/>
  <c r="J46" i="1" l="1"/>
  <c r="K46" i="1" l="1"/>
  <c r="I46" i="1"/>
  <c r="M46" i="1" l="1"/>
  <c r="J47" i="1" l="1"/>
  <c r="K47" i="1" l="1"/>
  <c r="L47" i="1" s="1"/>
  <c r="I47" i="1"/>
  <c r="M47" i="1" l="1"/>
  <c r="J48" i="1" l="1"/>
  <c r="I48" i="1" l="1"/>
  <c r="K48" i="1"/>
  <c r="M48" i="1" l="1"/>
  <c r="J49" i="1" l="1"/>
  <c r="K49" i="1" l="1"/>
  <c r="I49" i="1"/>
  <c r="M49" i="1" l="1"/>
  <c r="J50" i="1" l="1"/>
  <c r="K50" i="1" l="1"/>
  <c r="I50" i="1"/>
  <c r="M50" i="1" l="1"/>
  <c r="J51" i="1" l="1"/>
  <c r="I51" i="1" l="1"/>
  <c r="K51" i="1"/>
  <c r="L51" i="1" s="1"/>
  <c r="M51" i="1" l="1"/>
  <c r="J52" i="1" l="1"/>
  <c r="K52" i="1" l="1"/>
  <c r="I52" i="1"/>
  <c r="M52" i="1" l="1"/>
  <c r="J53" i="1" l="1"/>
  <c r="I53" i="1" l="1"/>
  <c r="K53" i="1"/>
  <c r="M53" i="1" l="1"/>
  <c r="J54" i="1" l="1"/>
  <c r="K54" i="1" l="1"/>
  <c r="I54" i="1"/>
  <c r="M54" i="1" l="1"/>
  <c r="J55" i="1" l="1"/>
  <c r="K55" i="1" l="1"/>
  <c r="L55" i="1" s="1"/>
  <c r="I55" i="1"/>
  <c r="M55" i="1" l="1"/>
  <c r="J56" i="1" l="1"/>
  <c r="K56" i="1" l="1"/>
  <c r="I56" i="1"/>
  <c r="M56" i="1" l="1"/>
  <c r="J57" i="1" l="1"/>
  <c r="K57" i="1" l="1"/>
  <c r="I57" i="1"/>
  <c r="M57" i="1" l="1"/>
  <c r="J58" i="1" l="1"/>
  <c r="K58" i="1" l="1"/>
  <c r="I58" i="1"/>
  <c r="M58" i="1" l="1"/>
  <c r="J59" i="1" l="1"/>
  <c r="K59" i="1" l="1"/>
  <c r="L59" i="1" s="1"/>
  <c r="I59" i="1"/>
  <c r="M59" i="1" l="1"/>
  <c r="J60" i="1" l="1"/>
  <c r="K60" i="1" l="1"/>
  <c r="I60" i="1"/>
  <c r="M60" i="1" l="1"/>
  <c r="J61" i="1" l="1"/>
  <c r="K61" i="1" l="1"/>
  <c r="I61" i="1"/>
  <c r="M61" i="1" l="1"/>
  <c r="J62" i="1" l="1"/>
  <c r="K62" i="1" l="1"/>
  <c r="I62" i="1"/>
  <c r="M62" i="1" l="1"/>
  <c r="J63" i="1" l="1"/>
  <c r="K63" i="1" l="1"/>
  <c r="L63" i="1" s="1"/>
  <c r="I63" i="1"/>
  <c r="M63" i="1" l="1"/>
  <c r="J64" i="1" l="1"/>
  <c r="K64" i="1" l="1"/>
  <c r="I64" i="1"/>
  <c r="M64" i="1" l="1"/>
  <c r="J65" i="1" l="1"/>
  <c r="K65" i="1" l="1"/>
  <c r="I65" i="1"/>
  <c r="M65" i="1" l="1"/>
  <c r="J66" i="1" l="1"/>
  <c r="K66" i="1" l="1"/>
  <c r="I66" i="1"/>
  <c r="M66" i="1" l="1"/>
  <c r="J67" i="1" l="1"/>
  <c r="K67" i="1" l="1"/>
  <c r="L67" i="1" s="1"/>
  <c r="I67" i="1"/>
  <c r="M67" i="1" l="1"/>
  <c r="J68" i="1" l="1"/>
  <c r="K68" i="1" l="1"/>
  <c r="I68" i="1"/>
  <c r="M68" i="1" l="1"/>
  <c r="J69" i="1" l="1"/>
  <c r="I69" i="1" l="1"/>
  <c r="K69" i="1"/>
  <c r="M69" i="1" l="1"/>
  <c r="J70" i="1" l="1"/>
  <c r="K70" i="1" l="1"/>
  <c r="I70" i="1"/>
  <c r="M70" i="1" l="1"/>
  <c r="J71" i="1" l="1"/>
  <c r="I71" i="1"/>
  <c r="J9" i="1" s="1"/>
  <c r="H71" i="1" l="1"/>
  <c r="I72" i="1"/>
  <c r="M71" i="1"/>
  <c r="J72" i="1"/>
  <c r="K71" i="1"/>
  <c r="L71" i="1" s="1"/>
  <c r="H72" i="1" l="1"/>
</calcChain>
</file>

<file path=xl/sharedStrings.xml><?xml version="1.0" encoding="utf-8"?>
<sst xmlns="http://schemas.openxmlformats.org/spreadsheetml/2006/main" count="44" uniqueCount="32">
  <si>
    <t>Balloon</t>
    <phoneticPr fontId="1" type="noConversion"/>
  </si>
  <si>
    <r>
      <rPr>
        <b/>
        <sz val="9"/>
        <color theme="0"/>
        <rFont val="나눔바른고딕"/>
        <family val="3"/>
        <charset val="129"/>
      </rPr>
      <t>원리금</t>
    </r>
    <r>
      <rPr>
        <b/>
        <sz val="9"/>
        <color theme="0"/>
        <rFont val="Open Sans"/>
        <family val="2"/>
      </rPr>
      <t xml:space="preserve"> </t>
    </r>
    <r>
      <rPr>
        <b/>
        <sz val="9"/>
        <color theme="0"/>
        <rFont val="나눔바른고딕"/>
        <family val="3"/>
        <charset val="129"/>
      </rPr>
      <t>균등</t>
    </r>
    <phoneticPr fontId="1" type="noConversion"/>
  </si>
  <si>
    <r>
      <rPr>
        <b/>
        <sz val="9"/>
        <color theme="1"/>
        <rFont val="나눔바른고딕"/>
        <family val="3"/>
        <charset val="129"/>
      </rPr>
      <t>최초</t>
    </r>
    <r>
      <rPr>
        <b/>
        <sz val="9"/>
        <color theme="1"/>
        <rFont val="Open Sans"/>
        <family val="2"/>
      </rPr>
      <t xml:space="preserve"> </t>
    </r>
    <r>
      <rPr>
        <b/>
        <sz val="9"/>
        <color theme="1"/>
        <rFont val="나눔바른고딕"/>
        <family val="3"/>
        <charset val="129"/>
      </rPr>
      <t>파이낸싱</t>
    </r>
    <phoneticPr fontId="1" type="noConversion"/>
  </si>
  <si>
    <r>
      <rPr>
        <sz val="9"/>
        <color theme="1"/>
        <rFont val="나눔바른고딕"/>
        <family val="3"/>
        <charset val="129"/>
      </rPr>
      <t>대출금액</t>
    </r>
    <phoneticPr fontId="1" type="noConversion"/>
  </si>
  <si>
    <r>
      <rPr>
        <sz val="9"/>
        <color theme="1"/>
        <rFont val="나눔바른고딕"/>
        <family val="3"/>
        <charset val="129"/>
      </rPr>
      <t>만기</t>
    </r>
    <phoneticPr fontId="1" type="noConversion"/>
  </si>
  <si>
    <r>
      <rPr>
        <sz val="9"/>
        <color theme="1"/>
        <rFont val="나눔바른고딕"/>
        <family val="3"/>
        <charset val="129"/>
      </rPr>
      <t>년</t>
    </r>
    <phoneticPr fontId="1" type="noConversion"/>
  </si>
  <si>
    <r>
      <rPr>
        <sz val="9"/>
        <color theme="1"/>
        <rFont val="나눔바른고딕"/>
        <family val="3"/>
        <charset val="129"/>
      </rPr>
      <t>거치</t>
    </r>
    <phoneticPr fontId="1" type="noConversion"/>
  </si>
  <si>
    <r>
      <rPr>
        <sz val="9"/>
        <color theme="1"/>
        <rFont val="나눔바른고딕"/>
        <family val="3"/>
        <charset val="129"/>
      </rPr>
      <t>이자율</t>
    </r>
    <phoneticPr fontId="1" type="noConversion"/>
  </si>
  <si>
    <r>
      <rPr>
        <sz val="9"/>
        <color theme="1"/>
        <rFont val="나눔바른고딕"/>
        <family val="3"/>
        <charset val="129"/>
      </rPr>
      <t>년</t>
    </r>
    <r>
      <rPr>
        <sz val="9"/>
        <color theme="1"/>
        <rFont val="Open Sans"/>
        <family val="2"/>
      </rPr>
      <t xml:space="preserve"> </t>
    </r>
    <r>
      <rPr>
        <sz val="9"/>
        <color theme="1"/>
        <rFont val="나눔바른고딕"/>
        <family val="3"/>
        <charset val="129"/>
      </rPr>
      <t>기준</t>
    </r>
    <phoneticPr fontId="1" type="noConversion"/>
  </si>
  <si>
    <r>
      <rPr>
        <b/>
        <sz val="9"/>
        <color theme="1"/>
        <rFont val="나눔바른고딕"/>
        <family val="3"/>
        <charset val="129"/>
      </rPr>
      <t>회차</t>
    </r>
    <phoneticPr fontId="1" type="noConversion"/>
  </si>
  <si>
    <r>
      <rPr>
        <b/>
        <sz val="9"/>
        <color theme="1"/>
        <rFont val="나눔바른고딕"/>
        <family val="3"/>
        <charset val="129"/>
      </rPr>
      <t>연도</t>
    </r>
    <phoneticPr fontId="1" type="noConversion"/>
  </si>
  <si>
    <r>
      <rPr>
        <b/>
        <sz val="9"/>
        <color theme="1"/>
        <rFont val="나눔바른고딕"/>
        <family val="3"/>
        <charset val="129"/>
      </rPr>
      <t>차입</t>
    </r>
    <phoneticPr fontId="1" type="noConversion"/>
  </si>
  <si>
    <r>
      <rPr>
        <b/>
        <sz val="9"/>
        <color theme="1"/>
        <rFont val="나눔바른고딕"/>
        <family val="3"/>
        <charset val="129"/>
      </rPr>
      <t>상환원리금</t>
    </r>
    <phoneticPr fontId="1" type="noConversion"/>
  </si>
  <si>
    <r>
      <rPr>
        <b/>
        <sz val="9"/>
        <color theme="1"/>
        <rFont val="나눔바른고딕"/>
        <family val="3"/>
        <charset val="129"/>
      </rPr>
      <t>원금</t>
    </r>
    <phoneticPr fontId="1" type="noConversion"/>
  </si>
  <si>
    <r>
      <rPr>
        <b/>
        <sz val="9"/>
        <color theme="1"/>
        <rFont val="나눔바른고딕"/>
        <family val="3"/>
        <charset val="129"/>
      </rPr>
      <t>이자</t>
    </r>
    <phoneticPr fontId="1" type="noConversion"/>
  </si>
  <si>
    <r>
      <rPr>
        <b/>
        <sz val="9"/>
        <color theme="1"/>
        <rFont val="나눔바른고딕"/>
        <family val="3"/>
        <charset val="129"/>
      </rPr>
      <t>리</t>
    </r>
    <r>
      <rPr>
        <b/>
        <sz val="9"/>
        <color theme="1"/>
        <rFont val="Open Sans"/>
        <family val="2"/>
      </rPr>
      <t xml:space="preserve"> </t>
    </r>
    <r>
      <rPr>
        <b/>
        <sz val="9"/>
        <color theme="1"/>
        <rFont val="나눔바른고딕"/>
        <family val="3"/>
        <charset val="129"/>
      </rPr>
      <t>파이낸싱</t>
    </r>
    <phoneticPr fontId="1" type="noConversion"/>
  </si>
  <si>
    <r>
      <rPr>
        <sz val="9"/>
        <color theme="0"/>
        <rFont val="나눔바른고딕"/>
        <family val="3"/>
        <charset val="129"/>
      </rPr>
      <t>연금현가계수</t>
    </r>
    <phoneticPr fontId="1" type="noConversion"/>
  </si>
  <si>
    <r>
      <rPr>
        <b/>
        <u/>
        <sz val="9"/>
        <color theme="1"/>
        <rFont val="나눔바른고딕"/>
        <family val="3"/>
        <charset val="129"/>
      </rPr>
      <t>연금현가계수</t>
    </r>
    <phoneticPr fontId="1" type="noConversion"/>
  </si>
  <si>
    <r>
      <rPr>
        <b/>
        <sz val="9"/>
        <color theme="1"/>
        <rFont val="나눔바른고딕"/>
        <family val="3"/>
        <charset val="129"/>
      </rPr>
      <t>현가계수</t>
    </r>
    <phoneticPr fontId="1" type="noConversion"/>
  </si>
  <si>
    <t>잔액</t>
    <phoneticPr fontId="1" type="noConversion"/>
  </si>
  <si>
    <r>
      <rPr>
        <sz val="9"/>
        <color theme="1"/>
        <rFont val="나눔바른고딕"/>
        <family val="3"/>
        <charset val="129"/>
      </rPr>
      <t>백만원</t>
    </r>
    <phoneticPr fontId="1" type="noConversion"/>
  </si>
  <si>
    <r>
      <rPr>
        <sz val="9"/>
        <color theme="1"/>
        <rFont val="나눔바른고딕"/>
        <family val="3"/>
        <charset val="129"/>
      </rPr>
      <t>분기</t>
    </r>
    <phoneticPr fontId="1" type="noConversion"/>
  </si>
  <si>
    <r>
      <rPr>
        <sz val="9"/>
        <color theme="1"/>
        <rFont val="나눔바른고딕"/>
        <family val="3"/>
        <charset val="129"/>
      </rPr>
      <t>분기</t>
    </r>
    <r>
      <rPr>
        <sz val="9"/>
        <color theme="1"/>
        <rFont val="Open Sans"/>
        <family val="2"/>
      </rPr>
      <t xml:space="preserve"> </t>
    </r>
    <r>
      <rPr>
        <sz val="9"/>
        <color theme="1"/>
        <rFont val="나눔바른고딕"/>
        <family val="3"/>
        <charset val="129"/>
      </rPr>
      <t>기준</t>
    </r>
    <phoneticPr fontId="1" type="noConversion"/>
  </si>
  <si>
    <r>
      <rPr>
        <b/>
        <sz val="9"/>
        <color theme="1"/>
        <rFont val="나눔바른고딕"/>
        <family val="3"/>
        <charset val="129"/>
      </rPr>
      <t>이자율</t>
    </r>
    <phoneticPr fontId="1" type="noConversion"/>
  </si>
  <si>
    <r>
      <rPr>
        <b/>
        <sz val="9"/>
        <color theme="1"/>
        <rFont val="나눔바른고딕"/>
        <family val="3"/>
        <charset val="129"/>
      </rPr>
      <t>연이율</t>
    </r>
    <phoneticPr fontId="1" type="noConversion"/>
  </si>
  <si>
    <t>요일</t>
    <phoneticPr fontId="1" type="noConversion"/>
  </si>
  <si>
    <t>지급일</t>
    <phoneticPr fontId="1" type="noConversion"/>
  </si>
  <si>
    <r>
      <rPr>
        <b/>
        <sz val="9"/>
        <color rgb="FFFF0000"/>
        <rFont val="맑은 고딕"/>
        <family val="3"/>
        <charset val="129"/>
      </rPr>
      <t>※</t>
    </r>
    <r>
      <rPr>
        <b/>
        <sz val="9"/>
        <color rgb="FFFF0000"/>
        <rFont val="돋움"/>
        <family val="2"/>
        <charset val="129"/>
      </rPr>
      <t xml:space="preserve"> 지급일이 영업일이 아닐경우 직전 영업일에 지급함.</t>
    </r>
    <r>
      <rPr>
        <b/>
        <sz val="9"/>
        <color rgb="FFFF0000"/>
        <rFont val="Open Sans"/>
        <family val="3"/>
        <charset val="129"/>
      </rPr>
      <t>(</t>
    </r>
    <r>
      <rPr>
        <b/>
        <sz val="9"/>
        <color rgb="FFFF0000"/>
        <rFont val="돋움"/>
        <family val="3"/>
        <charset val="129"/>
      </rPr>
      <t>대체휴일 등 변수에 따라 실지급일이 변동 될 수 있음)</t>
    </r>
    <phoneticPr fontId="1" type="noConversion"/>
  </si>
  <si>
    <t>합  계</t>
    <phoneticPr fontId="1" type="noConversion"/>
  </si>
  <si>
    <t>펀드결산기준</t>
    <phoneticPr fontId="1" type="noConversion"/>
  </si>
  <si>
    <t>월요일</t>
    <phoneticPr fontId="1" type="noConversion"/>
  </si>
  <si>
    <r>
      <rPr>
        <b/>
        <sz val="9"/>
        <color rgb="FFFF0000"/>
        <rFont val="맑은 고딕"/>
        <family val="3"/>
        <charset val="129"/>
      </rPr>
      <t>※</t>
    </r>
    <r>
      <rPr>
        <b/>
        <sz val="9"/>
        <color rgb="FFFF0000"/>
        <rFont val="돋움"/>
        <family val="2"/>
        <charset val="129"/>
      </rPr>
      <t xml:space="preserve"> 1회차 이자는 선취예정임.(대출기표일에 수취)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</si>
</sst>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#,##0.00000"/>
    <numFmt numFmtId="178" formatCode="0.0000%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Open Sans"/>
      <family val="2"/>
    </font>
    <font>
      <b/>
      <sz val="9"/>
      <color theme="0"/>
      <name val="Open Sans"/>
      <family val="2"/>
    </font>
    <font>
      <b/>
      <sz val="9"/>
      <color theme="0"/>
      <name val="나눔바른고딕"/>
      <family val="3"/>
      <charset val="129"/>
    </font>
    <font>
      <b/>
      <sz val="9"/>
      <color theme="1"/>
      <name val="Open Sans"/>
      <family val="2"/>
    </font>
    <font>
      <b/>
      <sz val="9"/>
      <color theme="1"/>
      <name val="나눔바른고딕"/>
      <family val="3"/>
      <charset val="129"/>
    </font>
    <font>
      <sz val="9"/>
      <color theme="1"/>
      <name val="나눔바른고딕"/>
      <family val="3"/>
      <charset val="129"/>
    </font>
    <font>
      <sz val="9"/>
      <color theme="0"/>
      <name val="Open Sans"/>
      <family val="2"/>
    </font>
    <font>
      <sz val="9"/>
      <color theme="0"/>
      <name val="나눔바른고딕"/>
      <family val="3"/>
      <charset val="129"/>
    </font>
    <font>
      <b/>
      <u/>
      <sz val="9"/>
      <color theme="1"/>
      <name val="Open Sans"/>
      <family val="2"/>
    </font>
    <font>
      <b/>
      <u/>
      <sz val="9"/>
      <color theme="1"/>
      <name val="나눔바른고딕"/>
      <family val="3"/>
      <charset val="129"/>
    </font>
    <font>
      <b/>
      <sz val="10"/>
      <color theme="1"/>
      <name val="Open Sans"/>
      <family val="2"/>
    </font>
    <font>
      <sz val="9"/>
      <color rgb="FFFF0000"/>
      <name val="Open Sans"/>
      <family val="2"/>
    </font>
    <font>
      <b/>
      <sz val="10"/>
      <color theme="1"/>
      <name val="돋움"/>
      <family val="3"/>
      <charset val="129"/>
    </font>
    <font>
      <b/>
      <sz val="9"/>
      <color theme="1"/>
      <name val="맑은 고딕"/>
      <family val="3"/>
      <charset val="129"/>
    </font>
    <font>
      <sz val="9"/>
      <name val="Open Sans"/>
      <family val="2"/>
    </font>
    <font>
      <b/>
      <sz val="9"/>
      <color theme="1"/>
      <name val="굴림"/>
      <family val="3"/>
      <charset val="129"/>
    </font>
    <font>
      <b/>
      <sz val="9"/>
      <color rgb="FFFF0000"/>
      <name val="Open Sans"/>
      <family val="3"/>
      <charset val="129"/>
    </font>
    <font>
      <b/>
      <sz val="9"/>
      <color rgb="FFFF0000"/>
      <name val="맑은 고딕"/>
      <family val="3"/>
      <charset val="129"/>
    </font>
    <font>
      <b/>
      <sz val="9"/>
      <color rgb="FFFF0000"/>
      <name val="돋움"/>
      <family val="2"/>
      <charset val="129"/>
    </font>
    <font>
      <b/>
      <sz val="9"/>
      <color rgb="FFFF0000"/>
      <name val="돋움"/>
      <family val="3"/>
      <charset val="129"/>
    </font>
    <font>
      <sz val="9"/>
      <name val="Arial Unicode MS"/>
      <family val="2"/>
      <charset val="129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5787B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3" borderId="0" xfId="0" applyFont="1" applyFill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3" fontId="3" fillId="0" borderId="5" xfId="0" applyNumberFormat="1" applyFont="1" applyBorder="1">
      <alignment vertical="center"/>
    </xf>
    <xf numFmtId="3" fontId="3" fillId="0" borderId="0" xfId="0" applyNumberFormat="1" applyFont="1">
      <alignment vertical="center"/>
    </xf>
    <xf numFmtId="176" fontId="3" fillId="0" borderId="5" xfId="0" applyNumberFormat="1" applyFont="1" applyBorder="1">
      <alignment vertical="center"/>
    </xf>
    <xf numFmtId="0" fontId="6" fillId="0" borderId="0" xfId="0" applyFont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0" fontId="9" fillId="4" borderId="3" xfId="0" applyFont="1" applyFill="1" applyBorder="1">
      <alignment vertical="center"/>
    </xf>
    <xf numFmtId="0" fontId="3" fillId="4" borderId="0" xfId="0" applyFont="1" applyFill="1">
      <alignment vertical="center"/>
    </xf>
    <xf numFmtId="0" fontId="11" fillId="0" borderId="7" xfId="0" applyFont="1" applyBorder="1" applyAlignment="1">
      <alignment horizontal="left" vertical="center"/>
    </xf>
    <xf numFmtId="177" fontId="3" fillId="0" borderId="0" xfId="0" applyNumberFormat="1" applyFont="1">
      <alignment vertical="center"/>
    </xf>
    <xf numFmtId="0" fontId="3" fillId="0" borderId="9" xfId="0" applyFont="1" applyBorder="1">
      <alignment vertical="center"/>
    </xf>
    <xf numFmtId="177" fontId="3" fillId="0" borderId="10" xfId="0" applyNumberFormat="1" applyFont="1" applyBorder="1">
      <alignment vertical="center"/>
    </xf>
    <xf numFmtId="0" fontId="3" fillId="0" borderId="10" xfId="0" applyFont="1" applyBorder="1">
      <alignment vertical="center"/>
    </xf>
    <xf numFmtId="0" fontId="3" fillId="0" borderId="0" xfId="0" applyFont="1" applyFill="1">
      <alignment vertical="center"/>
    </xf>
    <xf numFmtId="3" fontId="3" fillId="0" borderId="0" xfId="0" applyNumberFormat="1" applyFont="1" applyFill="1">
      <alignment vertical="center"/>
    </xf>
    <xf numFmtId="0" fontId="6" fillId="0" borderId="6" xfId="0" applyFont="1" applyFill="1" applyBorder="1" applyAlignment="1">
      <alignment horizontal="right" vertical="center"/>
    </xf>
    <xf numFmtId="0" fontId="6" fillId="0" borderId="7" xfId="0" applyFont="1" applyFill="1" applyBorder="1" applyAlignment="1">
      <alignment horizontal="right" vertical="center"/>
    </xf>
    <xf numFmtId="14" fontId="3" fillId="0" borderId="0" xfId="0" applyNumberFormat="1" applyFont="1" applyFill="1">
      <alignment vertical="center"/>
    </xf>
    <xf numFmtId="14" fontId="3" fillId="6" borderId="0" xfId="0" applyNumberFormat="1" applyFont="1" applyFill="1">
      <alignment vertical="center"/>
    </xf>
    <xf numFmtId="0" fontId="3" fillId="6" borderId="0" xfId="0" applyFont="1" applyFill="1">
      <alignment vertical="center"/>
    </xf>
    <xf numFmtId="3" fontId="3" fillId="6" borderId="0" xfId="0" applyNumberFormat="1" applyFont="1" applyFill="1">
      <alignment vertical="center"/>
    </xf>
    <xf numFmtId="176" fontId="3" fillId="0" borderId="0" xfId="0" applyNumberFormat="1" applyFont="1">
      <alignment vertical="center"/>
    </xf>
    <xf numFmtId="0" fontId="7" fillId="0" borderId="7" xfId="0" applyFont="1" applyFill="1" applyBorder="1" applyAlignment="1">
      <alignment horizontal="right" vertical="center"/>
    </xf>
    <xf numFmtId="178" fontId="3" fillId="0" borderId="0" xfId="0" applyNumberFormat="1" applyFont="1">
      <alignment vertical="center"/>
    </xf>
    <xf numFmtId="0" fontId="6" fillId="0" borderId="0" xfId="0" applyFont="1" applyBorder="1" applyAlignment="1">
      <alignment horizontal="right" vertical="center"/>
    </xf>
    <xf numFmtId="14" fontId="3" fillId="0" borderId="0" xfId="0" applyNumberFormat="1" applyFont="1" applyFill="1" applyAlignment="1">
      <alignment horizontal="center" vertical="center"/>
    </xf>
    <xf numFmtId="14" fontId="3" fillId="6" borderId="0" xfId="0" applyNumberFormat="1" applyFont="1" applyFill="1" applyAlignment="1">
      <alignment horizontal="center" vertical="center"/>
    </xf>
    <xf numFmtId="14" fontId="14" fillId="0" borderId="0" xfId="0" applyNumberFormat="1" applyFont="1" applyFill="1" applyAlignment="1">
      <alignment horizontal="center" vertical="center"/>
    </xf>
    <xf numFmtId="14" fontId="14" fillId="6" borderId="0" xfId="0" applyNumberFormat="1" applyFont="1" applyFill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3" fontId="13" fillId="0" borderId="0" xfId="0" applyNumberFormat="1" applyFont="1">
      <alignment vertical="center"/>
    </xf>
    <xf numFmtId="178" fontId="13" fillId="0" borderId="0" xfId="0" applyNumberFormat="1" applyFont="1">
      <alignment vertical="center"/>
    </xf>
    <xf numFmtId="176" fontId="3" fillId="0" borderId="0" xfId="1" applyNumberFormat="1" applyFont="1" applyFill="1">
      <alignment vertical="center"/>
    </xf>
    <xf numFmtId="176" fontId="14" fillId="0" borderId="0" xfId="0" applyNumberFormat="1" applyFont="1" applyFill="1">
      <alignment vertical="center"/>
    </xf>
    <xf numFmtId="176" fontId="14" fillId="6" borderId="0" xfId="1" applyNumberFormat="1" applyFont="1" applyFill="1">
      <alignment vertical="center"/>
    </xf>
    <xf numFmtId="176" fontId="14" fillId="0" borderId="0" xfId="1" applyNumberFormat="1" applyFont="1" applyFill="1">
      <alignment vertical="center"/>
    </xf>
    <xf numFmtId="176" fontId="14" fillId="6" borderId="0" xfId="0" applyNumberFormat="1" applyFont="1" applyFill="1">
      <alignment vertical="center"/>
    </xf>
    <xf numFmtId="176" fontId="3" fillId="6" borderId="0" xfId="1" applyNumberFormat="1" applyFont="1" applyFill="1">
      <alignment vertical="center"/>
    </xf>
    <xf numFmtId="14" fontId="17" fillId="6" borderId="0" xfId="0" applyNumberFormat="1" applyFont="1" applyFill="1" applyAlignment="1">
      <alignment horizontal="center" vertical="center"/>
    </xf>
    <xf numFmtId="14" fontId="17" fillId="0" borderId="0" xfId="0" applyNumberFormat="1" applyFont="1" applyFill="1" applyAlignment="1">
      <alignment horizontal="center" vertical="center"/>
    </xf>
    <xf numFmtId="0" fontId="19" fillId="0" borderId="0" xfId="0" applyFont="1">
      <alignment vertical="center"/>
    </xf>
    <xf numFmtId="0" fontId="18" fillId="0" borderId="7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4" fontId="17" fillId="5" borderId="13" xfId="0" applyNumberFormat="1" applyFont="1" applyFill="1" applyBorder="1" applyAlignment="1">
      <alignment horizontal="center" vertical="center"/>
    </xf>
    <xf numFmtId="14" fontId="14" fillId="6" borderId="13" xfId="0" applyNumberFormat="1" applyFont="1" applyFill="1" applyBorder="1" applyAlignment="1">
      <alignment horizontal="center" vertical="center"/>
    </xf>
    <xf numFmtId="14" fontId="17" fillId="6" borderId="13" xfId="0" applyNumberFormat="1" applyFont="1" applyFill="1" applyBorder="1" applyAlignment="1">
      <alignment horizontal="center" vertical="center"/>
    </xf>
    <xf numFmtId="14" fontId="14" fillId="5" borderId="13" xfId="0" applyNumberFormat="1" applyFont="1" applyFill="1" applyBorder="1" applyAlignment="1">
      <alignment horizontal="center" vertical="center"/>
    </xf>
    <xf numFmtId="14" fontId="14" fillId="6" borderId="14" xfId="0" applyNumberFormat="1" applyFont="1" applyFill="1" applyBorder="1" applyAlignment="1">
      <alignment horizontal="center" vertical="center"/>
    </xf>
    <xf numFmtId="14" fontId="3" fillId="5" borderId="3" xfId="0" applyNumberFormat="1" applyFont="1" applyFill="1" applyBorder="1" applyAlignment="1">
      <alignment horizontal="center" vertical="center"/>
    </xf>
    <xf numFmtId="14" fontId="14" fillId="6" borderId="3" xfId="0" applyNumberFormat="1" applyFont="1" applyFill="1" applyBorder="1" applyAlignment="1">
      <alignment horizontal="center" vertical="center"/>
    </xf>
    <xf numFmtId="14" fontId="3" fillId="6" borderId="3" xfId="0" applyNumberFormat="1" applyFont="1" applyFill="1" applyBorder="1" applyAlignment="1">
      <alignment horizontal="center" vertical="center"/>
    </xf>
    <xf numFmtId="14" fontId="14" fillId="5" borderId="3" xfId="0" applyNumberFormat="1" applyFont="1" applyFill="1" applyBorder="1" applyAlignment="1">
      <alignment horizontal="center" vertical="center"/>
    </xf>
    <xf numFmtId="14" fontId="14" fillId="6" borderId="9" xfId="0" applyNumberFormat="1" applyFont="1" applyFill="1" applyBorder="1" applyAlignment="1">
      <alignment horizontal="center" vertical="center"/>
    </xf>
    <xf numFmtId="14" fontId="23" fillId="6" borderId="0" xfId="0" applyNumberFormat="1" applyFont="1" applyFill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0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552;&#55148;&#51456;\MY%20DOCUMENTS\WINDOWS\&#48148;&#53461;%20&#54868;&#47732;\&#48512;&#51064;&#49440;DOOR.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oncheolshin/Documents/&#50629;&#47924;/&#51060;&#51648;&#49828;&#47932;&#47448;/&#47932;&#47448;/&#47932;&#47448;&#49468;&#53552;%20&#51116;&#47924;&#47784;&#45944;/KPMG_Hwaseong%20Dongtan_160321_v4.2_GIC&#48372;&#49688;&#48152;&#50689;&#54980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경영전략"/>
      <sheetName val="2005년 판매실적 추정"/>
      <sheetName val="2005년실적,2006년 목표 비교"/>
      <sheetName val="물량및영업수익계획"/>
      <sheetName val="부인선DOOR"/>
      <sheetName val="2005년_판매실적_추정"/>
      <sheetName val="2005년실적,2006년_목표_비교"/>
      <sheetName val="Sheet1 (2)"/>
      <sheetName val="INDEX(수정,삭제금지)"/>
    </sheetNames>
    <definedNames>
      <definedName name="EX"/>
    </defined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보수산식"/>
      <sheetName val="Summary"/>
      <sheetName val="Assumption"/>
      <sheetName val="&gt;&gt; Consolidated"/>
      <sheetName val="CF(Y)"/>
      <sheetName val="CF(FY)"/>
      <sheetName val="CF(M)"/>
      <sheetName val="IS(M)"/>
      <sheetName val="BS(M)"/>
      <sheetName val="&gt;&gt; A"/>
      <sheetName val="CF(M)_A"/>
      <sheetName val="BS(M)_A"/>
      <sheetName val="IS(M)_A"/>
      <sheetName val="&gt;&gt; B"/>
      <sheetName val="CF(M)_B"/>
      <sheetName val="IS(M)_B"/>
      <sheetName val="BS(M)_B"/>
      <sheetName val="FS_detail"/>
      <sheetName val="Capital Call"/>
      <sheetName val="TIC"/>
      <sheetName val="TIC(M)_A"/>
      <sheetName val="TIC(M)_B"/>
      <sheetName val="NOI"/>
      <sheetName val="Index"/>
      <sheetName val="S-Curve"/>
      <sheetName val="Bond"/>
    </sheetNames>
    <sheetDataSet>
      <sheetData sheetId="0" refreshError="1"/>
      <sheetData sheetId="1" refreshError="1"/>
      <sheetData sheetId="2">
        <row r="31">
          <cell r="L31">
            <v>1000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08080"/>
    <pageSetUpPr fitToPage="1"/>
  </sheetPr>
  <dimension ref="A1:M776"/>
  <sheetViews>
    <sheetView showGridLines="0" tabSelected="1" view="pageBreakPreview" topLeftCell="A37" zoomScaleNormal="100" zoomScaleSheetLayoutView="100" workbookViewId="0">
      <selection activeCell="O24" sqref="O24"/>
    </sheetView>
  </sheetViews>
  <sheetFormatPr defaultColWidth="9" defaultRowHeight="14.25"/>
  <cols>
    <col min="1" max="1" width="0.75" style="1" customWidth="1"/>
    <col min="2" max="2" width="5.375" style="1" bestFit="1" customWidth="1"/>
    <col min="3" max="3" width="11.625" style="1" bestFit="1" customWidth="1"/>
    <col min="4" max="4" width="8.625" style="1" bestFit="1" customWidth="1"/>
    <col min="5" max="5" width="10" style="1" customWidth="1"/>
    <col min="6" max="6" width="7.875" style="1" customWidth="1"/>
    <col min="7" max="7" width="12.5" style="1" bestFit="1" customWidth="1"/>
    <col min="8" max="8" width="15.25" style="1" customWidth="1"/>
    <col min="9" max="9" width="14.75" style="1" customWidth="1"/>
    <col min="10" max="10" width="14.375" style="1" customWidth="1"/>
    <col min="11" max="11" width="6.375" style="1" bestFit="1" customWidth="1"/>
    <col min="12" max="12" width="7.875" style="1" bestFit="1" customWidth="1"/>
    <col min="13" max="13" width="14.25" style="1" customWidth="1"/>
    <col min="14" max="16384" width="9" style="1"/>
  </cols>
  <sheetData>
    <row r="1" spans="2:13" ht="15" thickBot="1"/>
    <row r="2" spans="2:13" s="5" customFormat="1" ht="15" thickBot="1">
      <c r="B2" s="2" t="s">
        <v>1</v>
      </c>
      <c r="C2" s="3"/>
      <c r="D2" s="3"/>
      <c r="E2" s="3"/>
      <c r="F2" s="3"/>
      <c r="G2" s="4"/>
      <c r="H2" s="4"/>
      <c r="I2" s="4"/>
      <c r="J2" s="4"/>
      <c r="K2" s="4"/>
      <c r="L2" s="4"/>
      <c r="M2" s="4"/>
    </row>
    <row r="3" spans="2:13" hidden="1">
      <c r="B3" s="6"/>
      <c r="E3" s="1" t="s">
        <v>3</v>
      </c>
      <c r="G3" s="8">
        <v>17500</v>
      </c>
      <c r="H3" s="9" t="s">
        <v>20</v>
      </c>
    </row>
    <row r="4" spans="2:13" hidden="1">
      <c r="B4" s="6"/>
      <c r="E4" s="1" t="s">
        <v>0</v>
      </c>
      <c r="G4" s="8">
        <v>0</v>
      </c>
      <c r="H4" s="9"/>
    </row>
    <row r="5" spans="2:13" hidden="1">
      <c r="B5" s="6"/>
      <c r="E5" s="1" t="s">
        <v>4</v>
      </c>
      <c r="G5" s="8">
        <v>12</v>
      </c>
      <c r="H5" s="1" t="s">
        <v>5</v>
      </c>
      <c r="J5" s="1" t="s">
        <v>4</v>
      </c>
      <c r="K5" s="8">
        <v>48</v>
      </c>
      <c r="L5" s="1" t="s">
        <v>21</v>
      </c>
    </row>
    <row r="6" spans="2:13" hidden="1">
      <c r="B6" s="6"/>
      <c r="E6" s="1" t="s">
        <v>6</v>
      </c>
      <c r="G6" s="8">
        <v>3</v>
      </c>
      <c r="H6" s="1" t="s">
        <v>5</v>
      </c>
      <c r="J6" s="1" t="s">
        <v>6</v>
      </c>
      <c r="K6" s="8">
        <v>12</v>
      </c>
      <c r="L6" s="1" t="s">
        <v>21</v>
      </c>
    </row>
    <row r="7" spans="2:13" hidden="1">
      <c r="B7" s="6"/>
      <c r="E7" s="1" t="s">
        <v>7</v>
      </c>
      <c r="G7" s="10">
        <v>3.5999999999999997E-2</v>
      </c>
      <c r="H7" s="1" t="s">
        <v>8</v>
      </c>
      <c r="J7" s="1" t="s">
        <v>7</v>
      </c>
      <c r="K7" s="10">
        <f>G7/4</f>
        <v>8.9999999999999993E-3</v>
      </c>
      <c r="L7" s="1" t="s">
        <v>22</v>
      </c>
    </row>
    <row r="8" spans="2:13" hidden="1">
      <c r="B8" s="6"/>
    </row>
    <row r="9" spans="2:13" ht="15" hidden="1" thickBot="1">
      <c r="B9" s="6"/>
      <c r="H9" s="11"/>
      <c r="J9" s="11" t="b">
        <f>SUM(I11:I71)=G11</f>
        <v>1</v>
      </c>
    </row>
    <row r="10" spans="2:13">
      <c r="B10" s="23" t="s">
        <v>9</v>
      </c>
      <c r="C10" s="51" t="s">
        <v>29</v>
      </c>
      <c r="D10" s="37" t="s">
        <v>25</v>
      </c>
      <c r="E10" s="66" t="s">
        <v>26</v>
      </c>
      <c r="F10" s="67"/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23</v>
      </c>
      <c r="L10" s="24" t="s">
        <v>24</v>
      </c>
      <c r="M10" s="30" t="s">
        <v>19</v>
      </c>
    </row>
    <row r="11" spans="2:13">
      <c r="B11" s="52">
        <v>0</v>
      </c>
      <c r="C11" s="25">
        <v>44543</v>
      </c>
      <c r="D11" s="33" t="str">
        <f>TEXT(C11,"AAAA")</f>
        <v>월요일</v>
      </c>
      <c r="E11" s="58">
        <v>44543</v>
      </c>
      <c r="F11" s="53" t="str">
        <f>TEXT(E11,"AAAA")</f>
        <v>월요일</v>
      </c>
      <c r="G11" s="22">
        <f>G3*1000000</f>
        <v>17500000000</v>
      </c>
      <c r="H11" s="21">
        <v>0</v>
      </c>
      <c r="I11" s="21">
        <v>0</v>
      </c>
      <c r="J11" s="21">
        <v>0</v>
      </c>
      <c r="K11" s="21"/>
      <c r="L11" s="43"/>
      <c r="M11" s="22">
        <f>G11</f>
        <v>17500000000</v>
      </c>
    </row>
    <row r="12" spans="2:13">
      <c r="B12" s="52">
        <f t="shared" ref="B12:B71" si="0">B11+1</f>
        <v>1</v>
      </c>
      <c r="C12" s="26">
        <f>+DATE(YEAR(C11),MONTH(C11)+3,DAY(C11))</f>
        <v>44633</v>
      </c>
      <c r="D12" s="63" t="s">
        <v>30</v>
      </c>
      <c r="E12" s="59">
        <v>44543</v>
      </c>
      <c r="F12" s="54" t="str">
        <f>TEXT(E12,"AAAA")</f>
        <v>월요일</v>
      </c>
      <c r="G12" s="27">
        <v>0</v>
      </c>
      <c r="H12" s="28">
        <f t="shared" ref="H12:H23" si="1">IF(AND($B12&gt;K$6,$B12&lt;(K$5+K$6)),(G$3-G$4)/G$411,(I12+J12))</f>
        <v>157500000</v>
      </c>
      <c r="I12" s="28">
        <f t="shared" ref="I12:I43" si="2">IF($B12&lt;=K$6,0,IF(AND($B12&gt;K$6,$B12&lt;(K$5+K$6)),H12-J12,IF($B12=(K$5+K$6),M11,0)))</f>
        <v>0</v>
      </c>
      <c r="J12" s="28">
        <f t="shared" ref="J12:J43" si="3">M11*K$7</f>
        <v>157500000</v>
      </c>
      <c r="K12" s="47">
        <f t="shared" ref="K12:K23" si="4">J12/$G$11</f>
        <v>8.9999999999999993E-3</v>
      </c>
      <c r="L12" s="44"/>
      <c r="M12" s="28">
        <f>MAX(M11+$G12-$I12,0)</f>
        <v>17500000000</v>
      </c>
    </row>
    <row r="13" spans="2:13">
      <c r="B13" s="52">
        <f t="shared" si="0"/>
        <v>2</v>
      </c>
      <c r="C13" s="26">
        <f t="shared" ref="C13:C71" si="5">+DATE(YEAR(C12),MONTH(C12)+3,DAY(C12))</f>
        <v>44725</v>
      </c>
      <c r="D13" s="34" t="str">
        <f t="shared" ref="D13:D71" si="6">TEXT(C13,"AAAA")</f>
        <v>월요일</v>
      </c>
      <c r="E13" s="60">
        <v>44725</v>
      </c>
      <c r="F13" s="55" t="str">
        <f t="shared" ref="F13:F71" si="7">TEXT(E13,"AAAA")</f>
        <v>월요일</v>
      </c>
      <c r="G13" s="27">
        <v>0</v>
      </c>
      <c r="H13" s="28">
        <f t="shared" si="1"/>
        <v>157500000</v>
      </c>
      <c r="I13" s="28">
        <f t="shared" si="2"/>
        <v>0</v>
      </c>
      <c r="J13" s="28">
        <f t="shared" si="3"/>
        <v>157500000</v>
      </c>
      <c r="K13" s="47">
        <f t="shared" si="4"/>
        <v>8.9999999999999993E-3</v>
      </c>
      <c r="L13" s="44"/>
      <c r="M13" s="28">
        <f t="shared" ref="M13:M44" si="8">MAX(M12+G13-I13,0)</f>
        <v>17500000000</v>
      </c>
    </row>
    <row r="14" spans="2:13">
      <c r="B14" s="52">
        <f t="shared" si="0"/>
        <v>3</v>
      </c>
      <c r="C14" s="26">
        <f t="shared" si="5"/>
        <v>44817</v>
      </c>
      <c r="D14" s="48" t="str">
        <f t="shared" si="6"/>
        <v>화요일</v>
      </c>
      <c r="E14" s="60">
        <v>44817</v>
      </c>
      <c r="F14" s="55" t="str">
        <f t="shared" si="7"/>
        <v>화요일</v>
      </c>
      <c r="G14" s="27">
        <v>0</v>
      </c>
      <c r="H14" s="28">
        <f t="shared" si="1"/>
        <v>157500000</v>
      </c>
      <c r="I14" s="28">
        <f t="shared" si="2"/>
        <v>0</v>
      </c>
      <c r="J14" s="28">
        <f t="shared" si="3"/>
        <v>157500000</v>
      </c>
      <c r="K14" s="47">
        <f t="shared" si="4"/>
        <v>8.9999999999999993E-3</v>
      </c>
      <c r="L14" s="44"/>
      <c r="M14" s="28">
        <f t="shared" si="8"/>
        <v>17500000000</v>
      </c>
    </row>
    <row r="15" spans="2:13">
      <c r="B15" s="52">
        <f t="shared" si="0"/>
        <v>4</v>
      </c>
      <c r="C15" s="26">
        <f t="shared" si="5"/>
        <v>44908</v>
      </c>
      <c r="D15" s="48" t="str">
        <f t="shared" si="6"/>
        <v>화요일</v>
      </c>
      <c r="E15" s="60">
        <v>44908</v>
      </c>
      <c r="F15" s="55" t="str">
        <f t="shared" si="7"/>
        <v>화요일</v>
      </c>
      <c r="G15" s="27">
        <v>0</v>
      </c>
      <c r="H15" s="28">
        <f t="shared" si="1"/>
        <v>157500000</v>
      </c>
      <c r="I15" s="28">
        <f t="shared" si="2"/>
        <v>0</v>
      </c>
      <c r="J15" s="28">
        <f t="shared" si="3"/>
        <v>157500000</v>
      </c>
      <c r="K15" s="47">
        <f t="shared" si="4"/>
        <v>8.9999999999999993E-3</v>
      </c>
      <c r="L15" s="44">
        <f>SUM(K12:K15)</f>
        <v>3.5999999999999997E-2</v>
      </c>
      <c r="M15" s="28">
        <f t="shared" si="8"/>
        <v>17500000000</v>
      </c>
    </row>
    <row r="16" spans="2:13">
      <c r="B16" s="52">
        <f t="shared" si="0"/>
        <v>5</v>
      </c>
      <c r="C16" s="25">
        <f t="shared" si="5"/>
        <v>44998</v>
      </c>
      <c r="D16" s="49" t="str">
        <f t="shared" si="6"/>
        <v>월요일</v>
      </c>
      <c r="E16" s="58">
        <v>44998</v>
      </c>
      <c r="F16" s="53" t="str">
        <f t="shared" si="7"/>
        <v>월요일</v>
      </c>
      <c r="G16" s="21">
        <v>0</v>
      </c>
      <c r="H16" s="22">
        <f t="shared" si="1"/>
        <v>157500000</v>
      </c>
      <c r="I16" s="22">
        <f t="shared" si="2"/>
        <v>0</v>
      </c>
      <c r="J16" s="22">
        <f t="shared" si="3"/>
        <v>157500000</v>
      </c>
      <c r="K16" s="42">
        <f t="shared" si="4"/>
        <v>8.9999999999999993E-3</v>
      </c>
      <c r="L16" s="45"/>
      <c r="M16" s="22">
        <f t="shared" si="8"/>
        <v>17500000000</v>
      </c>
    </row>
    <row r="17" spans="2:13">
      <c r="B17" s="52">
        <f t="shared" si="0"/>
        <v>6</v>
      </c>
      <c r="C17" s="25">
        <f t="shared" si="5"/>
        <v>45090</v>
      </c>
      <c r="D17" s="49" t="str">
        <f t="shared" si="6"/>
        <v>화요일</v>
      </c>
      <c r="E17" s="58">
        <v>45090</v>
      </c>
      <c r="F17" s="53" t="str">
        <f t="shared" si="7"/>
        <v>화요일</v>
      </c>
      <c r="G17" s="21">
        <v>0</v>
      </c>
      <c r="H17" s="22">
        <f t="shared" si="1"/>
        <v>157500000</v>
      </c>
      <c r="I17" s="22">
        <f t="shared" si="2"/>
        <v>0</v>
      </c>
      <c r="J17" s="22">
        <f t="shared" si="3"/>
        <v>157500000</v>
      </c>
      <c r="K17" s="42">
        <f t="shared" si="4"/>
        <v>8.9999999999999993E-3</v>
      </c>
      <c r="L17" s="45"/>
      <c r="M17" s="22">
        <f t="shared" si="8"/>
        <v>17500000000</v>
      </c>
    </row>
    <row r="18" spans="2:13">
      <c r="B18" s="52">
        <f t="shared" si="0"/>
        <v>7</v>
      </c>
      <c r="C18" s="25">
        <f t="shared" si="5"/>
        <v>45182</v>
      </c>
      <c r="D18" s="49" t="str">
        <f t="shared" si="6"/>
        <v>수요일</v>
      </c>
      <c r="E18" s="58">
        <v>45182</v>
      </c>
      <c r="F18" s="53" t="str">
        <f t="shared" si="7"/>
        <v>수요일</v>
      </c>
      <c r="G18" s="21">
        <v>0</v>
      </c>
      <c r="H18" s="22">
        <f t="shared" si="1"/>
        <v>157500000</v>
      </c>
      <c r="I18" s="22">
        <f t="shared" si="2"/>
        <v>0</v>
      </c>
      <c r="J18" s="22">
        <f t="shared" si="3"/>
        <v>157500000</v>
      </c>
      <c r="K18" s="42">
        <f t="shared" si="4"/>
        <v>8.9999999999999993E-3</v>
      </c>
      <c r="L18" s="45"/>
      <c r="M18" s="22">
        <f t="shared" si="8"/>
        <v>17500000000</v>
      </c>
    </row>
    <row r="19" spans="2:13">
      <c r="B19" s="52">
        <f t="shared" si="0"/>
        <v>8</v>
      </c>
      <c r="C19" s="25">
        <f t="shared" si="5"/>
        <v>45273</v>
      </c>
      <c r="D19" s="49" t="str">
        <f t="shared" si="6"/>
        <v>수요일</v>
      </c>
      <c r="E19" s="58">
        <v>45273</v>
      </c>
      <c r="F19" s="53" t="str">
        <f t="shared" si="7"/>
        <v>수요일</v>
      </c>
      <c r="G19" s="21">
        <v>0</v>
      </c>
      <c r="H19" s="22">
        <f t="shared" si="1"/>
        <v>157500000</v>
      </c>
      <c r="I19" s="22">
        <f t="shared" si="2"/>
        <v>0</v>
      </c>
      <c r="J19" s="22">
        <f t="shared" si="3"/>
        <v>157500000</v>
      </c>
      <c r="K19" s="42">
        <f t="shared" si="4"/>
        <v>8.9999999999999993E-3</v>
      </c>
      <c r="L19" s="45">
        <f>SUM(K16:K19)</f>
        <v>3.5999999999999997E-2</v>
      </c>
      <c r="M19" s="22">
        <f t="shared" si="8"/>
        <v>17500000000</v>
      </c>
    </row>
    <row r="20" spans="2:13">
      <c r="B20" s="52">
        <f t="shared" si="0"/>
        <v>9</v>
      </c>
      <c r="C20" s="26">
        <f t="shared" si="5"/>
        <v>45364</v>
      </c>
      <c r="D20" s="48" t="str">
        <f t="shared" si="6"/>
        <v>수요일</v>
      </c>
      <c r="E20" s="60">
        <v>45364</v>
      </c>
      <c r="F20" s="55" t="str">
        <f t="shared" si="7"/>
        <v>수요일</v>
      </c>
      <c r="G20" s="27">
        <v>0</v>
      </c>
      <c r="H20" s="28">
        <f t="shared" si="1"/>
        <v>157500000</v>
      </c>
      <c r="I20" s="28">
        <f t="shared" si="2"/>
        <v>0</v>
      </c>
      <c r="J20" s="28">
        <f t="shared" si="3"/>
        <v>157500000</v>
      </c>
      <c r="K20" s="47">
        <f t="shared" si="4"/>
        <v>8.9999999999999993E-3</v>
      </c>
      <c r="L20" s="44"/>
      <c r="M20" s="28">
        <f t="shared" si="8"/>
        <v>17500000000</v>
      </c>
    </row>
    <row r="21" spans="2:13">
      <c r="B21" s="52">
        <f t="shared" si="0"/>
        <v>10</v>
      </c>
      <c r="C21" s="26">
        <f t="shared" si="5"/>
        <v>45456</v>
      </c>
      <c r="D21" s="34" t="str">
        <f t="shared" si="6"/>
        <v>목요일</v>
      </c>
      <c r="E21" s="60">
        <v>45456</v>
      </c>
      <c r="F21" s="55" t="str">
        <f t="shared" si="7"/>
        <v>목요일</v>
      </c>
      <c r="G21" s="27">
        <v>0</v>
      </c>
      <c r="H21" s="28">
        <f t="shared" si="1"/>
        <v>157500000</v>
      </c>
      <c r="I21" s="28">
        <f t="shared" si="2"/>
        <v>0</v>
      </c>
      <c r="J21" s="28">
        <f t="shared" si="3"/>
        <v>157500000</v>
      </c>
      <c r="K21" s="47">
        <f t="shared" si="4"/>
        <v>8.9999999999999993E-3</v>
      </c>
      <c r="L21" s="44"/>
      <c r="M21" s="28">
        <f t="shared" si="8"/>
        <v>17500000000</v>
      </c>
    </row>
    <row r="22" spans="2:13">
      <c r="B22" s="52">
        <f t="shared" si="0"/>
        <v>11</v>
      </c>
      <c r="C22" s="26">
        <f t="shared" si="5"/>
        <v>45548</v>
      </c>
      <c r="D22" s="34" t="str">
        <f t="shared" si="6"/>
        <v>금요일</v>
      </c>
      <c r="E22" s="60">
        <v>45548</v>
      </c>
      <c r="F22" s="55" t="str">
        <f t="shared" si="7"/>
        <v>금요일</v>
      </c>
      <c r="G22" s="27">
        <v>0</v>
      </c>
      <c r="H22" s="28">
        <f t="shared" si="1"/>
        <v>157500000</v>
      </c>
      <c r="I22" s="28">
        <f t="shared" si="2"/>
        <v>0</v>
      </c>
      <c r="J22" s="28">
        <f t="shared" si="3"/>
        <v>157500000</v>
      </c>
      <c r="K22" s="47">
        <f t="shared" si="4"/>
        <v>8.9999999999999993E-3</v>
      </c>
      <c r="L22" s="44"/>
      <c r="M22" s="28">
        <f t="shared" si="8"/>
        <v>17500000000</v>
      </c>
    </row>
    <row r="23" spans="2:13">
      <c r="B23" s="52">
        <f t="shared" si="0"/>
        <v>12</v>
      </c>
      <c r="C23" s="26">
        <f t="shared" si="5"/>
        <v>45639</v>
      </c>
      <c r="D23" s="34" t="str">
        <f t="shared" si="6"/>
        <v>금요일</v>
      </c>
      <c r="E23" s="60">
        <v>45639</v>
      </c>
      <c r="F23" s="55" t="str">
        <f t="shared" si="7"/>
        <v>금요일</v>
      </c>
      <c r="G23" s="27">
        <v>0</v>
      </c>
      <c r="H23" s="28">
        <f t="shared" si="1"/>
        <v>157500000</v>
      </c>
      <c r="I23" s="28">
        <f t="shared" si="2"/>
        <v>0</v>
      </c>
      <c r="J23" s="28">
        <f t="shared" si="3"/>
        <v>157500000</v>
      </c>
      <c r="K23" s="47">
        <f t="shared" si="4"/>
        <v>8.9999999999999993E-3</v>
      </c>
      <c r="L23" s="44">
        <f>SUM(K20:K23)</f>
        <v>3.5999999999999997E-2</v>
      </c>
      <c r="M23" s="28">
        <f t="shared" si="8"/>
        <v>17500000000</v>
      </c>
    </row>
    <row r="24" spans="2:13">
      <c r="B24" s="52">
        <f t="shared" si="0"/>
        <v>13</v>
      </c>
      <c r="C24" s="25">
        <f t="shared" si="5"/>
        <v>45729</v>
      </c>
      <c r="D24" s="33" t="str">
        <f t="shared" si="6"/>
        <v>목요일</v>
      </c>
      <c r="E24" s="58">
        <v>45729</v>
      </c>
      <c r="F24" s="53" t="str">
        <f t="shared" si="7"/>
        <v>목요일</v>
      </c>
      <c r="G24" s="21">
        <v>0</v>
      </c>
      <c r="H24" s="22">
        <f t="shared" ref="H24:H70" si="9">IF(AND($B24&gt;K$6,$B24&lt;(K$5+K$6)),(G$3-G$4)/G$411,(I24+J24))*1000000</f>
        <v>450598821.38732624</v>
      </c>
      <c r="I24" s="22">
        <f t="shared" si="2"/>
        <v>293098821.38732624</v>
      </c>
      <c r="J24" s="22">
        <f t="shared" si="3"/>
        <v>157500000</v>
      </c>
      <c r="K24" s="42">
        <f t="shared" ref="K24:K71" si="10">J24/M23</f>
        <v>8.9999999999999993E-3</v>
      </c>
      <c r="L24" s="45"/>
      <c r="M24" s="22">
        <f t="shared" si="8"/>
        <v>17206901178.612675</v>
      </c>
    </row>
    <row r="25" spans="2:13">
      <c r="B25" s="52">
        <f t="shared" si="0"/>
        <v>14</v>
      </c>
      <c r="C25" s="25">
        <f t="shared" si="5"/>
        <v>45821</v>
      </c>
      <c r="D25" s="33" t="str">
        <f t="shared" si="6"/>
        <v>금요일</v>
      </c>
      <c r="E25" s="58">
        <v>45821</v>
      </c>
      <c r="F25" s="53" t="str">
        <f t="shared" si="7"/>
        <v>금요일</v>
      </c>
      <c r="G25" s="21">
        <v>0</v>
      </c>
      <c r="H25" s="22">
        <f t="shared" si="9"/>
        <v>450598821.38732624</v>
      </c>
      <c r="I25" s="22">
        <f t="shared" si="2"/>
        <v>295736710.77981222</v>
      </c>
      <c r="J25" s="22">
        <f t="shared" si="3"/>
        <v>154862110.60751405</v>
      </c>
      <c r="K25" s="42">
        <f t="shared" si="10"/>
        <v>8.9999999999999993E-3</v>
      </c>
      <c r="L25" s="45"/>
      <c r="M25" s="22">
        <f t="shared" si="8"/>
        <v>16911164467.832863</v>
      </c>
    </row>
    <row r="26" spans="2:13">
      <c r="B26" s="52">
        <f t="shared" si="0"/>
        <v>15</v>
      </c>
      <c r="C26" s="25">
        <f t="shared" si="5"/>
        <v>45913</v>
      </c>
      <c r="D26" s="35" t="str">
        <f t="shared" si="6"/>
        <v>토요일</v>
      </c>
      <c r="E26" s="61">
        <v>45912</v>
      </c>
      <c r="F26" s="56" t="str">
        <f t="shared" si="7"/>
        <v>금요일</v>
      </c>
      <c r="G26" s="21">
        <v>0</v>
      </c>
      <c r="H26" s="22">
        <f t="shared" si="9"/>
        <v>450598821.38732624</v>
      </c>
      <c r="I26" s="22">
        <f t="shared" si="2"/>
        <v>298398341.17683053</v>
      </c>
      <c r="J26" s="22">
        <f t="shared" si="3"/>
        <v>152200480.21049574</v>
      </c>
      <c r="K26" s="42">
        <f t="shared" si="10"/>
        <v>8.9999999999999993E-3</v>
      </c>
      <c r="L26" s="45"/>
      <c r="M26" s="22">
        <f t="shared" si="8"/>
        <v>16612766126.656033</v>
      </c>
    </row>
    <row r="27" spans="2:13">
      <c r="B27" s="52">
        <f t="shared" si="0"/>
        <v>16</v>
      </c>
      <c r="C27" s="25">
        <f t="shared" si="5"/>
        <v>46004</v>
      </c>
      <c r="D27" s="35" t="str">
        <f t="shared" si="6"/>
        <v>토요일</v>
      </c>
      <c r="E27" s="61">
        <v>46003</v>
      </c>
      <c r="F27" s="56" t="str">
        <f t="shared" si="7"/>
        <v>금요일</v>
      </c>
      <c r="G27" s="21">
        <v>0</v>
      </c>
      <c r="H27" s="22">
        <f t="shared" si="9"/>
        <v>450598821.38732624</v>
      </c>
      <c r="I27" s="22">
        <f t="shared" si="2"/>
        <v>301083926.24742198</v>
      </c>
      <c r="J27" s="22">
        <f t="shared" si="3"/>
        <v>149514895.13990429</v>
      </c>
      <c r="K27" s="42">
        <f t="shared" si="10"/>
        <v>8.9999999999999993E-3</v>
      </c>
      <c r="L27" s="45">
        <f>SUM(K24:K27)</f>
        <v>3.5999999999999997E-2</v>
      </c>
      <c r="M27" s="22">
        <f t="shared" si="8"/>
        <v>16311682200.408611</v>
      </c>
    </row>
    <row r="28" spans="2:13">
      <c r="B28" s="52">
        <f t="shared" si="0"/>
        <v>17</v>
      </c>
      <c r="C28" s="26">
        <f t="shared" si="5"/>
        <v>46094</v>
      </c>
      <c r="D28" s="34" t="str">
        <f t="shared" si="6"/>
        <v>금요일</v>
      </c>
      <c r="E28" s="60">
        <v>46094</v>
      </c>
      <c r="F28" s="55" t="str">
        <f t="shared" si="7"/>
        <v>금요일</v>
      </c>
      <c r="G28" s="27">
        <v>0</v>
      </c>
      <c r="H28" s="28">
        <f t="shared" si="9"/>
        <v>450598821.38732624</v>
      </c>
      <c r="I28" s="28">
        <f t="shared" si="2"/>
        <v>303793681.58364874</v>
      </c>
      <c r="J28" s="28">
        <f t="shared" si="3"/>
        <v>146805139.8036775</v>
      </c>
      <c r="K28" s="47">
        <f t="shared" si="10"/>
        <v>8.9999999999999993E-3</v>
      </c>
      <c r="L28" s="44"/>
      <c r="M28" s="28">
        <f t="shared" si="8"/>
        <v>16007888518.824963</v>
      </c>
    </row>
    <row r="29" spans="2:13">
      <c r="B29" s="52">
        <f t="shared" si="0"/>
        <v>18</v>
      </c>
      <c r="C29" s="26">
        <f t="shared" si="5"/>
        <v>46186</v>
      </c>
      <c r="D29" s="36" t="str">
        <f t="shared" si="6"/>
        <v>토요일</v>
      </c>
      <c r="E29" s="59">
        <v>46185</v>
      </c>
      <c r="F29" s="54" t="str">
        <f t="shared" si="7"/>
        <v>금요일</v>
      </c>
      <c r="G29" s="27">
        <v>0</v>
      </c>
      <c r="H29" s="28">
        <f t="shared" si="9"/>
        <v>450598821.38732624</v>
      </c>
      <c r="I29" s="28">
        <f t="shared" si="2"/>
        <v>306527824.71790159</v>
      </c>
      <c r="J29" s="28">
        <f t="shared" si="3"/>
        <v>144070996.66942465</v>
      </c>
      <c r="K29" s="47">
        <f t="shared" si="10"/>
        <v>8.9999999999999993E-3</v>
      </c>
      <c r="L29" s="44"/>
      <c r="M29" s="28">
        <f t="shared" si="8"/>
        <v>15701360694.107061</v>
      </c>
    </row>
    <row r="30" spans="2:13">
      <c r="B30" s="52">
        <f t="shared" si="0"/>
        <v>19</v>
      </c>
      <c r="C30" s="26">
        <f t="shared" si="5"/>
        <v>46278</v>
      </c>
      <c r="D30" s="36" t="str">
        <f t="shared" si="6"/>
        <v>일요일</v>
      </c>
      <c r="E30" s="59">
        <v>46276</v>
      </c>
      <c r="F30" s="54" t="str">
        <f t="shared" si="7"/>
        <v>금요일</v>
      </c>
      <c r="G30" s="27">
        <v>0</v>
      </c>
      <c r="H30" s="28">
        <f t="shared" si="9"/>
        <v>450598821.38732624</v>
      </c>
      <c r="I30" s="28">
        <f t="shared" si="2"/>
        <v>309286575.14036274</v>
      </c>
      <c r="J30" s="28">
        <f t="shared" si="3"/>
        <v>141312246.24696353</v>
      </c>
      <c r="K30" s="47">
        <f t="shared" si="10"/>
        <v>8.9999999999999993E-3</v>
      </c>
      <c r="L30" s="44"/>
      <c r="M30" s="28">
        <f t="shared" si="8"/>
        <v>15392074118.966698</v>
      </c>
    </row>
    <row r="31" spans="2:13">
      <c r="B31" s="52">
        <f t="shared" si="0"/>
        <v>20</v>
      </c>
      <c r="C31" s="26">
        <f t="shared" si="5"/>
        <v>46369</v>
      </c>
      <c r="D31" s="36" t="str">
        <f t="shared" si="6"/>
        <v>일요일</v>
      </c>
      <c r="E31" s="59">
        <v>46367</v>
      </c>
      <c r="F31" s="54" t="str">
        <f t="shared" si="7"/>
        <v>금요일</v>
      </c>
      <c r="G31" s="27">
        <v>0</v>
      </c>
      <c r="H31" s="28">
        <f t="shared" si="9"/>
        <v>450598821.38732624</v>
      </c>
      <c r="I31" s="28">
        <f t="shared" si="2"/>
        <v>312070154.31662595</v>
      </c>
      <c r="J31" s="28">
        <f t="shared" si="3"/>
        <v>138528667.07070026</v>
      </c>
      <c r="K31" s="47">
        <f t="shared" si="10"/>
        <v>8.9999999999999993E-3</v>
      </c>
      <c r="L31" s="44">
        <f>SUM(K28:K31)</f>
        <v>3.5999999999999997E-2</v>
      </c>
      <c r="M31" s="28">
        <f t="shared" si="8"/>
        <v>15080003964.650072</v>
      </c>
    </row>
    <row r="32" spans="2:13">
      <c r="B32" s="52">
        <f t="shared" si="0"/>
        <v>21</v>
      </c>
      <c r="C32" s="25">
        <f t="shared" si="5"/>
        <v>46459</v>
      </c>
      <c r="D32" s="35" t="str">
        <f t="shared" si="6"/>
        <v>토요일</v>
      </c>
      <c r="E32" s="61">
        <v>46458</v>
      </c>
      <c r="F32" s="56" t="str">
        <f t="shared" si="7"/>
        <v>금요일</v>
      </c>
      <c r="G32" s="21">
        <v>0</v>
      </c>
      <c r="H32" s="22">
        <f t="shared" si="9"/>
        <v>450598821.38732624</v>
      </c>
      <c r="I32" s="22">
        <f t="shared" si="2"/>
        <v>314878785.70547557</v>
      </c>
      <c r="J32" s="22">
        <f t="shared" si="3"/>
        <v>135720035.68185064</v>
      </c>
      <c r="K32" s="42">
        <f t="shared" si="10"/>
        <v>8.9999999999999993E-3</v>
      </c>
      <c r="L32" s="45"/>
      <c r="M32" s="22">
        <f t="shared" si="8"/>
        <v>14765125178.944597</v>
      </c>
    </row>
    <row r="33" spans="2:13">
      <c r="B33" s="52">
        <f t="shared" si="0"/>
        <v>22</v>
      </c>
      <c r="C33" s="25">
        <f t="shared" si="5"/>
        <v>46551</v>
      </c>
      <c r="D33" s="35" t="str">
        <f t="shared" si="6"/>
        <v>일요일</v>
      </c>
      <c r="E33" s="61">
        <v>46549</v>
      </c>
      <c r="F33" s="56" t="str">
        <f t="shared" si="7"/>
        <v>금요일</v>
      </c>
      <c r="G33" s="21">
        <v>0</v>
      </c>
      <c r="H33" s="22">
        <f t="shared" si="9"/>
        <v>450598821.38732624</v>
      </c>
      <c r="I33" s="22">
        <f t="shared" si="2"/>
        <v>317712694.77682489</v>
      </c>
      <c r="J33" s="22">
        <f t="shared" si="3"/>
        <v>132886126.61050136</v>
      </c>
      <c r="K33" s="42">
        <f t="shared" si="10"/>
        <v>8.9999999999999993E-3</v>
      </c>
      <c r="L33" s="45"/>
      <c r="M33" s="22">
        <f t="shared" si="8"/>
        <v>14447412484.167772</v>
      </c>
    </row>
    <row r="34" spans="2:13">
      <c r="B34" s="52">
        <f t="shared" si="0"/>
        <v>23</v>
      </c>
      <c r="C34" s="25">
        <f t="shared" si="5"/>
        <v>46643</v>
      </c>
      <c r="D34" s="33" t="str">
        <f t="shared" si="6"/>
        <v>월요일</v>
      </c>
      <c r="E34" s="58">
        <v>46643</v>
      </c>
      <c r="F34" s="53" t="str">
        <f t="shared" si="7"/>
        <v>월요일</v>
      </c>
      <c r="G34" s="21">
        <v>0</v>
      </c>
      <c r="H34" s="22">
        <f t="shared" si="9"/>
        <v>450598821.38732624</v>
      </c>
      <c r="I34" s="22">
        <f t="shared" si="2"/>
        <v>320572109.02981627</v>
      </c>
      <c r="J34" s="22">
        <f t="shared" si="3"/>
        <v>130026712.35750994</v>
      </c>
      <c r="K34" s="42">
        <f t="shared" si="10"/>
        <v>8.9999999999999993E-3</v>
      </c>
      <c r="L34" s="45"/>
      <c r="M34" s="22">
        <f t="shared" si="8"/>
        <v>14126840375.137957</v>
      </c>
    </row>
    <row r="35" spans="2:13">
      <c r="B35" s="52">
        <f t="shared" si="0"/>
        <v>24</v>
      </c>
      <c r="C35" s="25">
        <f t="shared" si="5"/>
        <v>46734</v>
      </c>
      <c r="D35" s="33" t="str">
        <f t="shared" si="6"/>
        <v>월요일</v>
      </c>
      <c r="E35" s="58">
        <v>46734</v>
      </c>
      <c r="F35" s="53" t="str">
        <f t="shared" si="7"/>
        <v>월요일</v>
      </c>
      <c r="G35" s="21">
        <v>0</v>
      </c>
      <c r="H35" s="22">
        <f t="shared" si="9"/>
        <v>450598821.38732624</v>
      </c>
      <c r="I35" s="22">
        <f t="shared" si="2"/>
        <v>323457258.01108468</v>
      </c>
      <c r="J35" s="22">
        <f t="shared" si="3"/>
        <v>127141563.37624159</v>
      </c>
      <c r="K35" s="42">
        <f t="shared" si="10"/>
        <v>8.9999999999999993E-3</v>
      </c>
      <c r="L35" s="45">
        <f>SUM(K32:K35)</f>
        <v>3.5999999999999997E-2</v>
      </c>
      <c r="M35" s="22">
        <f t="shared" si="8"/>
        <v>13803383117.126871</v>
      </c>
    </row>
    <row r="36" spans="2:13">
      <c r="B36" s="52">
        <f t="shared" si="0"/>
        <v>25</v>
      </c>
      <c r="C36" s="26">
        <f t="shared" si="5"/>
        <v>46825</v>
      </c>
      <c r="D36" s="34" t="str">
        <f t="shared" si="6"/>
        <v>월요일</v>
      </c>
      <c r="E36" s="60">
        <v>46825</v>
      </c>
      <c r="F36" s="55" t="str">
        <f t="shared" si="7"/>
        <v>월요일</v>
      </c>
      <c r="G36" s="27">
        <v>0</v>
      </c>
      <c r="H36" s="28">
        <f t="shared" si="9"/>
        <v>450598821.38732624</v>
      </c>
      <c r="I36" s="28">
        <f t="shared" si="2"/>
        <v>326368373.33318442</v>
      </c>
      <c r="J36" s="28">
        <f t="shared" si="3"/>
        <v>124230448.05414183</v>
      </c>
      <c r="K36" s="47">
        <f t="shared" si="10"/>
        <v>8.9999999999999993E-3</v>
      </c>
      <c r="L36" s="44"/>
      <c r="M36" s="28">
        <f t="shared" si="8"/>
        <v>13477014743.793686</v>
      </c>
    </row>
    <row r="37" spans="2:13">
      <c r="B37" s="52">
        <f t="shared" si="0"/>
        <v>26</v>
      </c>
      <c r="C37" s="26">
        <f t="shared" si="5"/>
        <v>46917</v>
      </c>
      <c r="D37" s="48" t="str">
        <f t="shared" si="6"/>
        <v>화요일</v>
      </c>
      <c r="E37" s="60">
        <v>46917</v>
      </c>
      <c r="F37" s="55" t="str">
        <f t="shared" si="7"/>
        <v>화요일</v>
      </c>
      <c r="G37" s="27">
        <v>0</v>
      </c>
      <c r="H37" s="28">
        <f t="shared" si="9"/>
        <v>450598821.38732624</v>
      </c>
      <c r="I37" s="28">
        <f t="shared" si="2"/>
        <v>329305688.69318306</v>
      </c>
      <c r="J37" s="28">
        <f t="shared" si="3"/>
        <v>121293132.69414316</v>
      </c>
      <c r="K37" s="47">
        <f t="shared" si="10"/>
        <v>8.9999999999999993E-3</v>
      </c>
      <c r="L37" s="44"/>
      <c r="M37" s="28">
        <f t="shared" si="8"/>
        <v>13147709055.100502</v>
      </c>
    </row>
    <row r="38" spans="2:13">
      <c r="B38" s="52">
        <f t="shared" si="0"/>
        <v>27</v>
      </c>
      <c r="C38" s="26">
        <f t="shared" si="5"/>
        <v>47009</v>
      </c>
      <c r="D38" s="48" t="str">
        <f t="shared" si="6"/>
        <v>수요일</v>
      </c>
      <c r="E38" s="60">
        <v>47009</v>
      </c>
      <c r="F38" s="55" t="str">
        <f t="shared" si="7"/>
        <v>수요일</v>
      </c>
      <c r="G38" s="27">
        <v>0</v>
      </c>
      <c r="H38" s="28">
        <f t="shared" si="9"/>
        <v>450598821.38732624</v>
      </c>
      <c r="I38" s="28">
        <f t="shared" si="2"/>
        <v>332269439.89142174</v>
      </c>
      <c r="J38" s="28">
        <f t="shared" si="3"/>
        <v>118329381.49590451</v>
      </c>
      <c r="K38" s="47">
        <f t="shared" si="10"/>
        <v>8.9999999999999993E-3</v>
      </c>
      <c r="L38" s="44"/>
      <c r="M38" s="28">
        <f t="shared" si="8"/>
        <v>12815439615.20908</v>
      </c>
    </row>
    <row r="39" spans="2:13">
      <c r="B39" s="52">
        <f t="shared" si="0"/>
        <v>28</v>
      </c>
      <c r="C39" s="26">
        <f t="shared" si="5"/>
        <v>47100</v>
      </c>
      <c r="D39" s="48" t="str">
        <f t="shared" si="6"/>
        <v>수요일</v>
      </c>
      <c r="E39" s="60">
        <v>47100</v>
      </c>
      <c r="F39" s="55" t="str">
        <f t="shared" si="7"/>
        <v>수요일</v>
      </c>
      <c r="G39" s="27">
        <v>0</v>
      </c>
      <c r="H39" s="28">
        <f t="shared" si="9"/>
        <v>450598821.38732624</v>
      </c>
      <c r="I39" s="28">
        <f t="shared" si="2"/>
        <v>335259864.85044456</v>
      </c>
      <c r="J39" s="28">
        <f t="shared" si="3"/>
        <v>115338956.53688172</v>
      </c>
      <c r="K39" s="47">
        <f t="shared" si="10"/>
        <v>8.9999999999999993E-3</v>
      </c>
      <c r="L39" s="44">
        <f>SUM(K36:K39)</f>
        <v>3.5999999999999997E-2</v>
      </c>
      <c r="M39" s="28">
        <f t="shared" si="8"/>
        <v>12480179750.358635</v>
      </c>
    </row>
    <row r="40" spans="2:13">
      <c r="B40" s="52">
        <f t="shared" si="0"/>
        <v>29</v>
      </c>
      <c r="C40" s="25">
        <f t="shared" si="5"/>
        <v>47190</v>
      </c>
      <c r="D40" s="49" t="str">
        <f t="shared" si="6"/>
        <v>화요일</v>
      </c>
      <c r="E40" s="58">
        <v>47190</v>
      </c>
      <c r="F40" s="53" t="str">
        <f t="shared" si="7"/>
        <v>화요일</v>
      </c>
      <c r="G40" s="21">
        <v>0</v>
      </c>
      <c r="H40" s="22">
        <f t="shared" si="9"/>
        <v>450598821.38732624</v>
      </c>
      <c r="I40" s="22">
        <f t="shared" si="2"/>
        <v>338277203.63409853</v>
      </c>
      <c r="J40" s="22">
        <f t="shared" si="3"/>
        <v>112321617.75322771</v>
      </c>
      <c r="K40" s="42">
        <f t="shared" si="10"/>
        <v>8.9999999999999993E-3</v>
      </c>
      <c r="L40" s="45"/>
      <c r="M40" s="22">
        <f t="shared" si="8"/>
        <v>12141902546.724537</v>
      </c>
    </row>
    <row r="41" spans="2:13">
      <c r="B41" s="52">
        <f t="shared" si="0"/>
        <v>30</v>
      </c>
      <c r="C41" s="25">
        <f t="shared" si="5"/>
        <v>47282</v>
      </c>
      <c r="D41" s="49" t="str">
        <f t="shared" si="6"/>
        <v>수요일</v>
      </c>
      <c r="E41" s="58">
        <v>47282</v>
      </c>
      <c r="F41" s="53" t="str">
        <f t="shared" si="7"/>
        <v>수요일</v>
      </c>
      <c r="G41" s="21">
        <v>0</v>
      </c>
      <c r="H41" s="22">
        <f t="shared" si="9"/>
        <v>450598821.38732624</v>
      </c>
      <c r="I41" s="22">
        <f t="shared" si="2"/>
        <v>341321698.4668054</v>
      </c>
      <c r="J41" s="22">
        <f t="shared" si="3"/>
        <v>109277122.92052083</v>
      </c>
      <c r="K41" s="42">
        <f t="shared" si="10"/>
        <v>8.9999999999999993E-3</v>
      </c>
      <c r="L41" s="45"/>
      <c r="M41" s="22">
        <f t="shared" si="8"/>
        <v>11800580848.257732</v>
      </c>
    </row>
    <row r="42" spans="2:13">
      <c r="B42" s="52">
        <f t="shared" si="0"/>
        <v>31</v>
      </c>
      <c r="C42" s="25">
        <f t="shared" si="5"/>
        <v>47374</v>
      </c>
      <c r="D42" s="33" t="str">
        <f t="shared" si="6"/>
        <v>목요일</v>
      </c>
      <c r="E42" s="58">
        <v>47374</v>
      </c>
      <c r="F42" s="53" t="str">
        <f t="shared" si="7"/>
        <v>목요일</v>
      </c>
      <c r="G42" s="21">
        <v>0</v>
      </c>
      <c r="H42" s="22">
        <f t="shared" si="9"/>
        <v>450598821.38732624</v>
      </c>
      <c r="I42" s="22">
        <f t="shared" si="2"/>
        <v>344393593.75300664</v>
      </c>
      <c r="J42" s="22">
        <f t="shared" si="3"/>
        <v>106205227.63431959</v>
      </c>
      <c r="K42" s="42">
        <f t="shared" si="10"/>
        <v>8.9999999999999993E-3</v>
      </c>
      <c r="L42" s="45"/>
      <c r="M42" s="22">
        <f t="shared" si="8"/>
        <v>11456187254.504726</v>
      </c>
    </row>
    <row r="43" spans="2:13">
      <c r="B43" s="52">
        <f t="shared" si="0"/>
        <v>32</v>
      </c>
      <c r="C43" s="25">
        <f t="shared" si="5"/>
        <v>47465</v>
      </c>
      <c r="D43" s="49" t="str">
        <f t="shared" si="6"/>
        <v>목요일</v>
      </c>
      <c r="E43" s="58">
        <v>47465</v>
      </c>
      <c r="F43" s="53" t="str">
        <f t="shared" si="7"/>
        <v>목요일</v>
      </c>
      <c r="G43" s="21">
        <v>0</v>
      </c>
      <c r="H43" s="22">
        <f t="shared" si="9"/>
        <v>450598821.38732624</v>
      </c>
      <c r="I43" s="22">
        <f t="shared" si="2"/>
        <v>347493136.0967837</v>
      </c>
      <c r="J43" s="22">
        <f t="shared" si="3"/>
        <v>103105685.29054253</v>
      </c>
      <c r="K43" s="42">
        <f t="shared" si="10"/>
        <v>8.9999999999999993E-3</v>
      </c>
      <c r="L43" s="45">
        <f>SUM(K40:K43)</f>
        <v>3.5999999999999997E-2</v>
      </c>
      <c r="M43" s="22">
        <f t="shared" si="8"/>
        <v>11108694118.407942</v>
      </c>
    </row>
    <row r="44" spans="2:13">
      <c r="B44" s="52">
        <f t="shared" si="0"/>
        <v>33</v>
      </c>
      <c r="C44" s="26">
        <f t="shared" si="5"/>
        <v>47555</v>
      </c>
      <c r="D44" s="48" t="str">
        <f t="shared" si="6"/>
        <v>수요일</v>
      </c>
      <c r="E44" s="60">
        <v>47555</v>
      </c>
      <c r="F44" s="55" t="str">
        <f t="shared" si="7"/>
        <v>수요일</v>
      </c>
      <c r="G44" s="27">
        <v>0</v>
      </c>
      <c r="H44" s="28">
        <f t="shared" si="9"/>
        <v>450598821.38732624</v>
      </c>
      <c r="I44" s="28">
        <f t="shared" ref="I44:I71" si="11">IF($B44&lt;=K$6,0,IF(AND($B44&gt;K$6,$B44&lt;(K$5+K$6)),H44-J44,IF($B44=(K$5+K$6),M43,0)))</f>
        <v>350620574.3216548</v>
      </c>
      <c r="J44" s="28">
        <f t="shared" ref="J44:J71" si="12">M43*K$7</f>
        <v>99978247.065671474</v>
      </c>
      <c r="K44" s="47">
        <f t="shared" si="10"/>
        <v>8.9999999999999993E-3</v>
      </c>
      <c r="L44" s="44"/>
      <c r="M44" s="28">
        <f t="shared" si="8"/>
        <v>10758073544.086287</v>
      </c>
    </row>
    <row r="45" spans="2:13">
      <c r="B45" s="52">
        <f t="shared" si="0"/>
        <v>34</v>
      </c>
      <c r="C45" s="26">
        <f t="shared" si="5"/>
        <v>47647</v>
      </c>
      <c r="D45" s="34" t="str">
        <f t="shared" si="6"/>
        <v>목요일</v>
      </c>
      <c r="E45" s="60">
        <v>47647</v>
      </c>
      <c r="F45" s="55" t="str">
        <f t="shared" si="7"/>
        <v>목요일</v>
      </c>
      <c r="G45" s="27">
        <v>0</v>
      </c>
      <c r="H45" s="28">
        <f t="shared" si="9"/>
        <v>450598821.38732624</v>
      </c>
      <c r="I45" s="28">
        <f t="shared" si="11"/>
        <v>353776159.49054968</v>
      </c>
      <c r="J45" s="28">
        <f t="shared" si="12"/>
        <v>96822661.896776572</v>
      </c>
      <c r="K45" s="47">
        <f t="shared" si="10"/>
        <v>8.9999999999999993E-3</v>
      </c>
      <c r="L45" s="44"/>
      <c r="M45" s="28">
        <f t="shared" ref="M45:M71" si="13">MAX(M44+G45-I45,0)</f>
        <v>10404297384.595737</v>
      </c>
    </row>
    <row r="46" spans="2:13">
      <c r="B46" s="52">
        <f t="shared" si="0"/>
        <v>35</v>
      </c>
      <c r="C46" s="26">
        <f t="shared" si="5"/>
        <v>47739</v>
      </c>
      <c r="D46" s="34" t="str">
        <f t="shared" si="6"/>
        <v>금요일</v>
      </c>
      <c r="E46" s="60">
        <v>47739</v>
      </c>
      <c r="F46" s="55" t="str">
        <f t="shared" si="7"/>
        <v>금요일</v>
      </c>
      <c r="G46" s="27">
        <v>0</v>
      </c>
      <c r="H46" s="28">
        <f t="shared" si="9"/>
        <v>450598821.38732624</v>
      </c>
      <c r="I46" s="28">
        <f t="shared" si="11"/>
        <v>356960144.92596459</v>
      </c>
      <c r="J46" s="28">
        <f t="shared" si="12"/>
        <v>93638676.461361632</v>
      </c>
      <c r="K46" s="47">
        <f t="shared" si="10"/>
        <v>8.9999999999999993E-3</v>
      </c>
      <c r="L46" s="44"/>
      <c r="M46" s="28">
        <f t="shared" si="13"/>
        <v>10047337239.669773</v>
      </c>
    </row>
    <row r="47" spans="2:13">
      <c r="B47" s="52">
        <f t="shared" si="0"/>
        <v>36</v>
      </c>
      <c r="C47" s="26">
        <f t="shared" si="5"/>
        <v>47830</v>
      </c>
      <c r="D47" s="34" t="str">
        <f t="shared" si="6"/>
        <v>금요일</v>
      </c>
      <c r="E47" s="60">
        <v>47830</v>
      </c>
      <c r="F47" s="55" t="str">
        <f t="shared" si="7"/>
        <v>금요일</v>
      </c>
      <c r="G47" s="27">
        <v>0</v>
      </c>
      <c r="H47" s="28">
        <f t="shared" si="9"/>
        <v>450598821.38732624</v>
      </c>
      <c r="I47" s="28">
        <f t="shared" si="11"/>
        <v>360172786.23029828</v>
      </c>
      <c r="J47" s="28">
        <f t="shared" si="12"/>
        <v>90426035.157027945</v>
      </c>
      <c r="K47" s="47">
        <f t="shared" si="10"/>
        <v>8.9999999999999993E-3</v>
      </c>
      <c r="L47" s="44">
        <f>SUM(K44:K47)</f>
        <v>3.5999999999999997E-2</v>
      </c>
      <c r="M47" s="28">
        <f t="shared" si="13"/>
        <v>9687164453.4394741</v>
      </c>
    </row>
    <row r="48" spans="2:13">
      <c r="B48" s="52">
        <f t="shared" si="0"/>
        <v>37</v>
      </c>
      <c r="C48" s="25">
        <f t="shared" si="5"/>
        <v>47920</v>
      </c>
      <c r="D48" s="33" t="str">
        <f t="shared" si="6"/>
        <v>목요일</v>
      </c>
      <c r="E48" s="58">
        <v>47920</v>
      </c>
      <c r="F48" s="53" t="str">
        <f t="shared" si="7"/>
        <v>목요일</v>
      </c>
      <c r="G48" s="21">
        <v>0</v>
      </c>
      <c r="H48" s="22">
        <f t="shared" si="9"/>
        <v>450598821.38732624</v>
      </c>
      <c r="I48" s="22">
        <f t="shared" si="11"/>
        <v>363414341.30637097</v>
      </c>
      <c r="J48" s="22">
        <f t="shared" si="12"/>
        <v>87184480.080955267</v>
      </c>
      <c r="K48" s="42">
        <f t="shared" si="10"/>
        <v>8.9999999999999993E-3</v>
      </c>
      <c r="L48" s="45"/>
      <c r="M48" s="22">
        <f t="shared" si="13"/>
        <v>9323750112.1331024</v>
      </c>
    </row>
    <row r="49" spans="2:13">
      <c r="B49" s="52">
        <f t="shared" si="0"/>
        <v>38</v>
      </c>
      <c r="C49" s="25">
        <f t="shared" si="5"/>
        <v>48012</v>
      </c>
      <c r="D49" s="33" t="str">
        <f t="shared" si="6"/>
        <v>금요일</v>
      </c>
      <c r="E49" s="58">
        <v>48012</v>
      </c>
      <c r="F49" s="53" t="str">
        <f t="shared" si="7"/>
        <v>금요일</v>
      </c>
      <c r="G49" s="21">
        <v>0</v>
      </c>
      <c r="H49" s="22">
        <f t="shared" si="9"/>
        <v>450598821.38732624</v>
      </c>
      <c r="I49" s="22">
        <f t="shared" si="11"/>
        <v>366685070.37812829</v>
      </c>
      <c r="J49" s="22">
        <f t="shared" si="12"/>
        <v>83913751.009197921</v>
      </c>
      <c r="K49" s="42">
        <f t="shared" si="10"/>
        <v>8.9999999999999993E-3</v>
      </c>
      <c r="L49" s="45"/>
      <c r="M49" s="22">
        <f t="shared" si="13"/>
        <v>8957065041.7549744</v>
      </c>
    </row>
    <row r="50" spans="2:13">
      <c r="B50" s="52">
        <f t="shared" si="0"/>
        <v>39</v>
      </c>
      <c r="C50" s="25">
        <f t="shared" si="5"/>
        <v>48104</v>
      </c>
      <c r="D50" s="35" t="str">
        <f t="shared" si="6"/>
        <v>토요일</v>
      </c>
      <c r="E50" s="61">
        <v>48103</v>
      </c>
      <c r="F50" s="56" t="str">
        <f t="shared" si="7"/>
        <v>금요일</v>
      </c>
      <c r="G50" s="21">
        <v>0</v>
      </c>
      <c r="H50" s="22">
        <f t="shared" si="9"/>
        <v>450598821.38732624</v>
      </c>
      <c r="I50" s="22">
        <f t="shared" si="11"/>
        <v>369985236.01153147</v>
      </c>
      <c r="J50" s="22">
        <f t="shared" si="12"/>
        <v>80613585.375794768</v>
      </c>
      <c r="K50" s="42">
        <f t="shared" si="10"/>
        <v>8.9999999999999993E-3</v>
      </c>
      <c r="L50" s="45"/>
      <c r="M50" s="22">
        <f t="shared" si="13"/>
        <v>8587079805.7434425</v>
      </c>
    </row>
    <row r="51" spans="2:13">
      <c r="B51" s="52">
        <f t="shared" si="0"/>
        <v>40</v>
      </c>
      <c r="C51" s="25">
        <f t="shared" si="5"/>
        <v>48195</v>
      </c>
      <c r="D51" s="35" t="str">
        <f t="shared" si="6"/>
        <v>토요일</v>
      </c>
      <c r="E51" s="61">
        <v>48194</v>
      </c>
      <c r="F51" s="56" t="str">
        <f t="shared" si="7"/>
        <v>금요일</v>
      </c>
      <c r="G51" s="21">
        <v>0</v>
      </c>
      <c r="H51" s="22">
        <f t="shared" si="9"/>
        <v>450598821.38732624</v>
      </c>
      <c r="I51" s="22">
        <f t="shared" si="11"/>
        <v>373315103.13563526</v>
      </c>
      <c r="J51" s="22">
        <f t="shared" si="12"/>
        <v>77283718.251690984</v>
      </c>
      <c r="K51" s="42">
        <f t="shared" si="10"/>
        <v>8.9999999999999993E-3</v>
      </c>
      <c r="L51" s="45">
        <f>SUM(K48:K51)</f>
        <v>3.5999999999999997E-2</v>
      </c>
      <c r="M51" s="22">
        <f t="shared" si="13"/>
        <v>8213764702.6078072</v>
      </c>
    </row>
    <row r="52" spans="2:13">
      <c r="B52" s="52">
        <f t="shared" si="0"/>
        <v>41</v>
      </c>
      <c r="C52" s="26">
        <f t="shared" si="5"/>
        <v>48286</v>
      </c>
      <c r="D52" s="36" t="str">
        <f t="shared" si="6"/>
        <v>토요일</v>
      </c>
      <c r="E52" s="59">
        <v>48285</v>
      </c>
      <c r="F52" s="54" t="str">
        <f t="shared" si="7"/>
        <v>금요일</v>
      </c>
      <c r="G52" s="27">
        <v>0</v>
      </c>
      <c r="H52" s="28">
        <f t="shared" si="9"/>
        <v>450598821.38732624</v>
      </c>
      <c r="I52" s="28">
        <f t="shared" si="11"/>
        <v>376674939.06385601</v>
      </c>
      <c r="J52" s="28">
        <f t="shared" si="12"/>
        <v>73923882.323470265</v>
      </c>
      <c r="K52" s="47">
        <f t="shared" si="10"/>
        <v>8.9999999999999993E-3</v>
      </c>
      <c r="L52" s="44"/>
      <c r="M52" s="28">
        <f t="shared" si="13"/>
        <v>7837089763.543951</v>
      </c>
    </row>
    <row r="53" spans="2:13">
      <c r="B53" s="52">
        <f t="shared" si="0"/>
        <v>42</v>
      </c>
      <c r="C53" s="26">
        <f t="shared" si="5"/>
        <v>48378</v>
      </c>
      <c r="D53" s="36" t="str">
        <f t="shared" si="6"/>
        <v>일요일</v>
      </c>
      <c r="E53" s="59">
        <v>48376</v>
      </c>
      <c r="F53" s="54" t="str">
        <f t="shared" si="7"/>
        <v>금요일</v>
      </c>
      <c r="G53" s="27">
        <v>0</v>
      </c>
      <c r="H53" s="28">
        <f t="shared" si="9"/>
        <v>450598821.38732624</v>
      </c>
      <c r="I53" s="28">
        <f t="shared" si="11"/>
        <v>380065013.51543069</v>
      </c>
      <c r="J53" s="28">
        <f t="shared" si="12"/>
        <v>70533807.871895552</v>
      </c>
      <c r="K53" s="47">
        <f t="shared" si="10"/>
        <v>8.9999999999999993E-3</v>
      </c>
      <c r="L53" s="44"/>
      <c r="M53" s="28">
        <f t="shared" si="13"/>
        <v>7457024750.0285206</v>
      </c>
    </row>
    <row r="54" spans="2:13">
      <c r="B54" s="52">
        <f t="shared" si="0"/>
        <v>43</v>
      </c>
      <c r="C54" s="26">
        <f t="shared" si="5"/>
        <v>48470</v>
      </c>
      <c r="D54" s="34" t="str">
        <f t="shared" si="6"/>
        <v>월요일</v>
      </c>
      <c r="E54" s="60">
        <v>48470</v>
      </c>
      <c r="F54" s="55" t="str">
        <f t="shared" si="7"/>
        <v>월요일</v>
      </c>
      <c r="G54" s="27">
        <v>0</v>
      </c>
      <c r="H54" s="28">
        <f t="shared" si="9"/>
        <v>450598821.38732624</v>
      </c>
      <c r="I54" s="28">
        <f t="shared" si="11"/>
        <v>383485598.63706958</v>
      </c>
      <c r="J54" s="28">
        <f t="shared" si="12"/>
        <v>67113222.750256687</v>
      </c>
      <c r="K54" s="47">
        <f t="shared" si="10"/>
        <v>9.0000000000000011E-3</v>
      </c>
      <c r="L54" s="44"/>
      <c r="M54" s="28">
        <f t="shared" si="13"/>
        <v>7073539151.3914509</v>
      </c>
    </row>
    <row r="55" spans="2:13">
      <c r="B55" s="52">
        <f t="shared" si="0"/>
        <v>44</v>
      </c>
      <c r="C55" s="26">
        <f t="shared" si="5"/>
        <v>48561</v>
      </c>
      <c r="D55" s="34" t="str">
        <f t="shared" si="6"/>
        <v>월요일</v>
      </c>
      <c r="E55" s="60">
        <v>48561</v>
      </c>
      <c r="F55" s="55" t="str">
        <f t="shared" si="7"/>
        <v>월요일</v>
      </c>
      <c r="G55" s="27">
        <v>0</v>
      </c>
      <c r="H55" s="28">
        <f t="shared" si="9"/>
        <v>450598821.38732624</v>
      </c>
      <c r="I55" s="28">
        <f t="shared" si="11"/>
        <v>386936969.02480316</v>
      </c>
      <c r="J55" s="28">
        <f t="shared" si="12"/>
        <v>63661852.362523057</v>
      </c>
      <c r="K55" s="47">
        <f t="shared" si="10"/>
        <v>8.9999999999999993E-3</v>
      </c>
      <c r="L55" s="44">
        <f>SUM(K52:K55)</f>
        <v>3.5999999999999997E-2</v>
      </c>
      <c r="M55" s="28">
        <f t="shared" si="13"/>
        <v>6686602182.3666477</v>
      </c>
    </row>
    <row r="56" spans="2:13">
      <c r="B56" s="52">
        <f t="shared" si="0"/>
        <v>45</v>
      </c>
      <c r="C56" s="25">
        <f t="shared" si="5"/>
        <v>48651</v>
      </c>
      <c r="D56" s="35" t="str">
        <f t="shared" si="6"/>
        <v>일요일</v>
      </c>
      <c r="E56" s="61">
        <v>48649</v>
      </c>
      <c r="F56" s="56" t="str">
        <f t="shared" si="7"/>
        <v>금요일</v>
      </c>
      <c r="G56" s="21">
        <v>0</v>
      </c>
      <c r="H56" s="22">
        <f t="shared" si="9"/>
        <v>450598821.38732624</v>
      </c>
      <c r="I56" s="22">
        <f t="shared" si="11"/>
        <v>390419401.7460264</v>
      </c>
      <c r="J56" s="22">
        <f t="shared" si="12"/>
        <v>60179419.641299821</v>
      </c>
      <c r="K56" s="42">
        <f t="shared" si="10"/>
        <v>8.9999999999999993E-3</v>
      </c>
      <c r="L56" s="45"/>
      <c r="M56" s="22">
        <f t="shared" si="13"/>
        <v>6296182780.6206217</v>
      </c>
    </row>
    <row r="57" spans="2:13">
      <c r="B57" s="52">
        <f t="shared" si="0"/>
        <v>46</v>
      </c>
      <c r="C57" s="25">
        <f t="shared" si="5"/>
        <v>48743</v>
      </c>
      <c r="D57" s="33" t="str">
        <f t="shared" si="6"/>
        <v>월요일</v>
      </c>
      <c r="E57" s="58">
        <v>48743</v>
      </c>
      <c r="F57" s="53" t="str">
        <f t="shared" si="7"/>
        <v>월요일</v>
      </c>
      <c r="G57" s="21">
        <v>0</v>
      </c>
      <c r="H57" s="22">
        <f t="shared" si="9"/>
        <v>450598821.38732624</v>
      </c>
      <c r="I57" s="22">
        <f t="shared" si="11"/>
        <v>393933176.36174065</v>
      </c>
      <c r="J57" s="22">
        <f t="shared" si="12"/>
        <v>56665645.025585592</v>
      </c>
      <c r="K57" s="42">
        <f t="shared" si="10"/>
        <v>8.9999999999999993E-3</v>
      </c>
      <c r="L57" s="45"/>
      <c r="M57" s="22">
        <f t="shared" si="13"/>
        <v>5902249604.2588806</v>
      </c>
    </row>
    <row r="58" spans="2:13">
      <c r="B58" s="52">
        <f t="shared" si="0"/>
        <v>47</v>
      </c>
      <c r="C58" s="25">
        <f t="shared" si="5"/>
        <v>48835</v>
      </c>
      <c r="D58" s="49" t="str">
        <f t="shared" si="6"/>
        <v>화요일</v>
      </c>
      <c r="E58" s="58">
        <v>48835</v>
      </c>
      <c r="F58" s="53" t="str">
        <f t="shared" si="7"/>
        <v>화요일</v>
      </c>
      <c r="G58" s="21">
        <v>0</v>
      </c>
      <c r="H58" s="22">
        <f t="shared" si="9"/>
        <v>450598821.38732624</v>
      </c>
      <c r="I58" s="22">
        <f t="shared" si="11"/>
        <v>397478574.94899631</v>
      </c>
      <c r="J58" s="22">
        <f t="shared" si="12"/>
        <v>53120246.43832992</v>
      </c>
      <c r="K58" s="42">
        <f t="shared" si="10"/>
        <v>8.9999999999999993E-3</v>
      </c>
      <c r="L58" s="45"/>
      <c r="M58" s="22">
        <f t="shared" si="13"/>
        <v>5504771029.3098841</v>
      </c>
    </row>
    <row r="59" spans="2:13">
      <c r="B59" s="52">
        <f t="shared" si="0"/>
        <v>48</v>
      </c>
      <c r="C59" s="25">
        <f t="shared" si="5"/>
        <v>48926</v>
      </c>
      <c r="D59" s="49" t="str">
        <f t="shared" si="6"/>
        <v>화요일</v>
      </c>
      <c r="E59" s="58">
        <v>48926</v>
      </c>
      <c r="F59" s="53" t="str">
        <f t="shared" si="7"/>
        <v>화요일</v>
      </c>
      <c r="G59" s="21">
        <v>0</v>
      </c>
      <c r="H59" s="22">
        <f t="shared" si="9"/>
        <v>450598821.38732624</v>
      </c>
      <c r="I59" s="22">
        <f t="shared" si="11"/>
        <v>401055882.1235373</v>
      </c>
      <c r="J59" s="22">
        <f t="shared" si="12"/>
        <v>49542939.263788953</v>
      </c>
      <c r="K59" s="42">
        <f t="shared" si="10"/>
        <v>8.9999999999999993E-3</v>
      </c>
      <c r="L59" s="45">
        <f>SUM(K56:K59)</f>
        <v>3.5999999999999997E-2</v>
      </c>
      <c r="M59" s="22">
        <f t="shared" si="13"/>
        <v>5103715147.186347</v>
      </c>
    </row>
    <row r="60" spans="2:13">
      <c r="B60" s="52">
        <f t="shared" si="0"/>
        <v>49</v>
      </c>
      <c r="C60" s="26">
        <f t="shared" si="5"/>
        <v>49016</v>
      </c>
      <c r="D60" s="48" t="str">
        <f t="shared" si="6"/>
        <v>월요일</v>
      </c>
      <c r="E60" s="60">
        <v>49016</v>
      </c>
      <c r="F60" s="55" t="str">
        <f t="shared" si="7"/>
        <v>월요일</v>
      </c>
      <c r="G60" s="27">
        <v>0</v>
      </c>
      <c r="H60" s="28">
        <f t="shared" si="9"/>
        <v>450598821.38732624</v>
      </c>
      <c r="I60" s="28">
        <f t="shared" si="11"/>
        <v>404665385.06264913</v>
      </c>
      <c r="J60" s="28">
        <f t="shared" si="12"/>
        <v>45933436.324677117</v>
      </c>
      <c r="K60" s="47">
        <f t="shared" si="10"/>
        <v>8.9999999999999993E-3</v>
      </c>
      <c r="L60" s="44"/>
      <c r="M60" s="28">
        <f t="shared" si="13"/>
        <v>4699049762.1236982</v>
      </c>
    </row>
    <row r="61" spans="2:13">
      <c r="B61" s="52">
        <f t="shared" si="0"/>
        <v>50</v>
      </c>
      <c r="C61" s="26">
        <f t="shared" si="5"/>
        <v>49108</v>
      </c>
      <c r="D61" s="48" t="str">
        <f t="shared" si="6"/>
        <v>화요일</v>
      </c>
      <c r="E61" s="60">
        <v>49108</v>
      </c>
      <c r="F61" s="55" t="str">
        <f t="shared" si="7"/>
        <v>화요일</v>
      </c>
      <c r="G61" s="27">
        <v>0</v>
      </c>
      <c r="H61" s="28">
        <f t="shared" si="9"/>
        <v>450598821.38732624</v>
      </c>
      <c r="I61" s="28">
        <f t="shared" si="11"/>
        <v>408307373.52821296</v>
      </c>
      <c r="J61" s="28">
        <f t="shared" si="12"/>
        <v>42291447.859113283</v>
      </c>
      <c r="K61" s="47">
        <f t="shared" si="10"/>
        <v>8.9999999999999993E-3</v>
      </c>
      <c r="L61" s="44"/>
      <c r="M61" s="28">
        <f t="shared" si="13"/>
        <v>4290742388.5954852</v>
      </c>
    </row>
    <row r="62" spans="2:13">
      <c r="B62" s="52">
        <f t="shared" si="0"/>
        <v>51</v>
      </c>
      <c r="C62" s="26">
        <f t="shared" si="5"/>
        <v>49200</v>
      </c>
      <c r="D62" s="48" t="str">
        <f t="shared" si="6"/>
        <v>수요일</v>
      </c>
      <c r="E62" s="60">
        <v>49200</v>
      </c>
      <c r="F62" s="55" t="str">
        <f t="shared" si="7"/>
        <v>수요일</v>
      </c>
      <c r="G62" s="27">
        <v>0</v>
      </c>
      <c r="H62" s="28">
        <f t="shared" si="9"/>
        <v>450598821.38732624</v>
      </c>
      <c r="I62" s="28">
        <f t="shared" si="11"/>
        <v>411982139.88996685</v>
      </c>
      <c r="J62" s="28">
        <f t="shared" si="12"/>
        <v>38616681.497359365</v>
      </c>
      <c r="K62" s="47">
        <f t="shared" si="10"/>
        <v>8.9999999999999993E-3</v>
      </c>
      <c r="L62" s="44"/>
      <c r="M62" s="28">
        <f t="shared" si="13"/>
        <v>3878760248.7055182</v>
      </c>
    </row>
    <row r="63" spans="2:13">
      <c r="B63" s="52">
        <f t="shared" si="0"/>
        <v>52</v>
      </c>
      <c r="C63" s="26">
        <f t="shared" si="5"/>
        <v>49291</v>
      </c>
      <c r="D63" s="48" t="str">
        <f t="shared" si="6"/>
        <v>수요일</v>
      </c>
      <c r="E63" s="60">
        <v>49291</v>
      </c>
      <c r="F63" s="55" t="str">
        <f t="shared" si="7"/>
        <v>수요일</v>
      </c>
      <c r="G63" s="27">
        <v>0</v>
      </c>
      <c r="H63" s="28">
        <f t="shared" si="9"/>
        <v>450598821.38732624</v>
      </c>
      <c r="I63" s="28">
        <f t="shared" si="11"/>
        <v>415689979.14897656</v>
      </c>
      <c r="J63" s="28">
        <f t="shared" si="12"/>
        <v>34908842.238349661</v>
      </c>
      <c r="K63" s="47">
        <f t="shared" si="10"/>
        <v>8.9999999999999993E-3</v>
      </c>
      <c r="L63" s="44">
        <f>SUM(K60:K63)</f>
        <v>3.5999999999999997E-2</v>
      </c>
      <c r="M63" s="28">
        <f t="shared" si="13"/>
        <v>3463070269.5565414</v>
      </c>
    </row>
    <row r="64" spans="2:13">
      <c r="B64" s="52">
        <f t="shared" si="0"/>
        <v>53</v>
      </c>
      <c r="C64" s="25">
        <f t="shared" si="5"/>
        <v>49381</v>
      </c>
      <c r="D64" s="49" t="str">
        <f>TEXT(C64,"AAAA")</f>
        <v>화요일</v>
      </c>
      <c r="E64" s="58">
        <v>49381</v>
      </c>
      <c r="F64" s="53" t="str">
        <f>TEXT(E64,"AAAA")</f>
        <v>화요일</v>
      </c>
      <c r="G64" s="21">
        <v>0</v>
      </c>
      <c r="H64" s="22">
        <f t="shared" si="9"/>
        <v>450598821.38732624</v>
      </c>
      <c r="I64" s="22">
        <f t="shared" si="11"/>
        <v>419431188.96131736</v>
      </c>
      <c r="J64" s="22">
        <f t="shared" si="12"/>
        <v>31167632.426008869</v>
      </c>
      <c r="K64" s="42">
        <f t="shared" si="10"/>
        <v>8.9999999999999993E-3</v>
      </c>
      <c r="L64" s="45"/>
      <c r="M64" s="22">
        <f t="shared" si="13"/>
        <v>3043639080.5952239</v>
      </c>
    </row>
    <row r="65" spans="2:13">
      <c r="B65" s="52">
        <f t="shared" si="0"/>
        <v>54</v>
      </c>
      <c r="C65" s="25">
        <f t="shared" si="5"/>
        <v>49473</v>
      </c>
      <c r="D65" s="49" t="str">
        <f t="shared" si="6"/>
        <v>수요일</v>
      </c>
      <c r="E65" s="58">
        <v>49473</v>
      </c>
      <c r="F65" s="53" t="str">
        <f t="shared" si="7"/>
        <v>수요일</v>
      </c>
      <c r="G65" s="21">
        <v>0</v>
      </c>
      <c r="H65" s="22">
        <f t="shared" si="9"/>
        <v>450598821.38732624</v>
      </c>
      <c r="I65" s="22">
        <f t="shared" si="11"/>
        <v>423206069.66196924</v>
      </c>
      <c r="J65" s="22">
        <f t="shared" si="12"/>
        <v>27392751.725357015</v>
      </c>
      <c r="K65" s="42">
        <f t="shared" si="10"/>
        <v>8.9999999999999993E-3</v>
      </c>
      <c r="L65" s="45"/>
      <c r="M65" s="22">
        <f t="shared" si="13"/>
        <v>2620433010.9332547</v>
      </c>
    </row>
    <row r="66" spans="2:13">
      <c r="B66" s="52">
        <f t="shared" si="0"/>
        <v>55</v>
      </c>
      <c r="C66" s="25">
        <f t="shared" si="5"/>
        <v>49565</v>
      </c>
      <c r="D66" s="33" t="str">
        <f t="shared" si="6"/>
        <v>목요일</v>
      </c>
      <c r="E66" s="58">
        <v>49565</v>
      </c>
      <c r="F66" s="53" t="str">
        <f t="shared" si="7"/>
        <v>목요일</v>
      </c>
      <c r="G66" s="21">
        <v>0</v>
      </c>
      <c r="H66" s="22">
        <f t="shared" si="9"/>
        <v>450598821.38732624</v>
      </c>
      <c r="I66" s="22">
        <f t="shared" si="11"/>
        <v>427014924.28892696</v>
      </c>
      <c r="J66" s="22">
        <f t="shared" si="12"/>
        <v>23583897.098399289</v>
      </c>
      <c r="K66" s="42">
        <f t="shared" si="10"/>
        <v>8.9999999999999993E-3</v>
      </c>
      <c r="L66" s="45"/>
      <c r="M66" s="22">
        <f t="shared" si="13"/>
        <v>2193418086.6443276</v>
      </c>
    </row>
    <row r="67" spans="2:13">
      <c r="B67" s="52">
        <f t="shared" si="0"/>
        <v>56</v>
      </c>
      <c r="C67" s="25">
        <f t="shared" si="5"/>
        <v>49656</v>
      </c>
      <c r="D67" s="33" t="str">
        <f t="shared" si="6"/>
        <v>목요일</v>
      </c>
      <c r="E67" s="58">
        <v>49656</v>
      </c>
      <c r="F67" s="53" t="str">
        <f t="shared" si="7"/>
        <v>목요일</v>
      </c>
      <c r="G67" s="21">
        <v>0</v>
      </c>
      <c r="H67" s="22">
        <f t="shared" si="9"/>
        <v>450598821.38732624</v>
      </c>
      <c r="I67" s="22">
        <f t="shared" si="11"/>
        <v>430858058.60752732</v>
      </c>
      <c r="J67" s="22">
        <f t="shared" si="12"/>
        <v>19740762.779798947</v>
      </c>
      <c r="K67" s="42">
        <f t="shared" si="10"/>
        <v>8.9999999999999993E-3</v>
      </c>
      <c r="L67" s="45">
        <f>SUM(K64:K67)</f>
        <v>3.5999999999999997E-2</v>
      </c>
      <c r="M67" s="22">
        <f t="shared" si="13"/>
        <v>1762560028.0368004</v>
      </c>
    </row>
    <row r="68" spans="2:13">
      <c r="B68" s="52">
        <f t="shared" si="0"/>
        <v>57</v>
      </c>
      <c r="C68" s="26">
        <f t="shared" si="5"/>
        <v>49747</v>
      </c>
      <c r="D68" s="34" t="str">
        <f t="shared" si="6"/>
        <v>목요일</v>
      </c>
      <c r="E68" s="60">
        <v>49747</v>
      </c>
      <c r="F68" s="55" t="str">
        <f t="shared" si="7"/>
        <v>목요일</v>
      </c>
      <c r="G68" s="27">
        <v>0</v>
      </c>
      <c r="H68" s="28">
        <f t="shared" si="9"/>
        <v>450598821.38732624</v>
      </c>
      <c r="I68" s="28">
        <f t="shared" si="11"/>
        <v>434735781.13499504</v>
      </c>
      <c r="J68" s="28">
        <f t="shared" si="12"/>
        <v>15863040.252331203</v>
      </c>
      <c r="K68" s="47">
        <f t="shared" si="10"/>
        <v>8.9999999999999993E-3</v>
      </c>
      <c r="L68" s="44"/>
      <c r="M68" s="28">
        <f t="shared" si="13"/>
        <v>1327824246.9018054</v>
      </c>
    </row>
    <row r="69" spans="2:13">
      <c r="B69" s="52">
        <f t="shared" si="0"/>
        <v>58</v>
      </c>
      <c r="C69" s="26">
        <f t="shared" si="5"/>
        <v>49839</v>
      </c>
      <c r="D69" s="34" t="str">
        <f t="shared" si="6"/>
        <v>금요일</v>
      </c>
      <c r="E69" s="60">
        <v>49839</v>
      </c>
      <c r="F69" s="55" t="str">
        <f t="shared" si="7"/>
        <v>금요일</v>
      </c>
      <c r="G69" s="27">
        <v>0</v>
      </c>
      <c r="H69" s="28">
        <f t="shared" si="9"/>
        <v>450598821.38732624</v>
      </c>
      <c r="I69" s="28">
        <f t="shared" si="11"/>
        <v>438648403.16521001</v>
      </c>
      <c r="J69" s="28">
        <f t="shared" si="12"/>
        <v>11950418.222116247</v>
      </c>
      <c r="K69" s="47">
        <f t="shared" si="10"/>
        <v>8.9999999999999993E-3</v>
      </c>
      <c r="L69" s="44"/>
      <c r="M69" s="28">
        <f t="shared" si="13"/>
        <v>889175843.73659539</v>
      </c>
    </row>
    <row r="70" spans="2:13">
      <c r="B70" s="52">
        <f t="shared" si="0"/>
        <v>59</v>
      </c>
      <c r="C70" s="26">
        <f t="shared" si="5"/>
        <v>49931</v>
      </c>
      <c r="D70" s="36" t="str">
        <f t="shared" si="6"/>
        <v>토요일</v>
      </c>
      <c r="E70" s="59">
        <v>49930</v>
      </c>
      <c r="F70" s="54" t="str">
        <f t="shared" si="7"/>
        <v>금요일</v>
      </c>
      <c r="G70" s="27">
        <v>0</v>
      </c>
      <c r="H70" s="28">
        <f t="shared" si="9"/>
        <v>450598821.38732624</v>
      </c>
      <c r="I70" s="28">
        <f t="shared" si="11"/>
        <v>442596238.79369688</v>
      </c>
      <c r="J70" s="28">
        <f t="shared" si="12"/>
        <v>8002582.5936293583</v>
      </c>
      <c r="K70" s="47">
        <f t="shared" si="10"/>
        <v>8.9999999999999993E-3</v>
      </c>
      <c r="L70" s="44"/>
      <c r="M70" s="28">
        <f t="shared" si="13"/>
        <v>446579604.94289851</v>
      </c>
    </row>
    <row r="71" spans="2:13" ht="15" thickBot="1">
      <c r="B71" s="52">
        <f t="shared" si="0"/>
        <v>60</v>
      </c>
      <c r="C71" s="26">
        <f t="shared" si="5"/>
        <v>50022</v>
      </c>
      <c r="D71" s="36" t="str">
        <f t="shared" si="6"/>
        <v>토요일</v>
      </c>
      <c r="E71" s="62">
        <v>50021</v>
      </c>
      <c r="F71" s="57" t="str">
        <f t="shared" si="7"/>
        <v>금요일</v>
      </c>
      <c r="G71" s="27">
        <v>0</v>
      </c>
      <c r="H71" s="28">
        <f>IF(AND($B71&gt;K$6,$B71&lt;(K$5+K$6)),(G$3-G$4)/G$411,(I71+J71))</f>
        <v>450598821.38738459</v>
      </c>
      <c r="I71" s="28">
        <f t="shared" si="11"/>
        <v>446579604.94289851</v>
      </c>
      <c r="J71" s="28">
        <f t="shared" si="12"/>
        <v>4019216.4444860863</v>
      </c>
      <c r="K71" s="47">
        <f t="shared" si="10"/>
        <v>8.9999999999999993E-3</v>
      </c>
      <c r="L71" s="46">
        <f>SUM(K68:K71)</f>
        <v>3.5999999999999997E-2</v>
      </c>
      <c r="M71" s="28">
        <f t="shared" si="13"/>
        <v>0</v>
      </c>
    </row>
    <row r="72" spans="2:13" ht="15">
      <c r="B72" s="6"/>
      <c r="C72" s="39"/>
      <c r="D72" s="38" t="s">
        <v>28</v>
      </c>
      <c r="E72" s="38"/>
      <c r="F72" s="38"/>
      <c r="G72" s="39"/>
      <c r="H72" s="40">
        <f>SUM(H11:H71)</f>
        <v>23518743426.59169</v>
      </c>
      <c r="I72" s="40">
        <f>SUM(I11:I71)</f>
        <v>17500000000</v>
      </c>
      <c r="J72" s="40">
        <f>SUM(J11:J71)</f>
        <v>6018743426.5917187</v>
      </c>
      <c r="K72" s="41"/>
      <c r="L72" s="40"/>
      <c r="M72" s="40"/>
    </row>
    <row r="73" spans="2:13">
      <c r="B73" s="6"/>
      <c r="C73" s="50" t="s">
        <v>27</v>
      </c>
      <c r="I73" s="9"/>
      <c r="J73" s="9"/>
      <c r="K73" s="9"/>
      <c r="L73" s="9"/>
      <c r="M73" s="31"/>
    </row>
    <row r="74" spans="2:13">
      <c r="B74" s="6"/>
      <c r="C74" s="50" t="s">
        <v>31</v>
      </c>
      <c r="I74" s="9"/>
      <c r="J74" s="9"/>
      <c r="K74" s="9"/>
      <c r="L74" s="9"/>
      <c r="M74" s="31"/>
    </row>
    <row r="75" spans="2:13">
      <c r="B75" s="6"/>
      <c r="I75" s="9"/>
      <c r="J75" s="9"/>
      <c r="K75" s="9"/>
      <c r="L75" s="9"/>
    </row>
    <row r="76" spans="2:13">
      <c r="B76" s="6"/>
      <c r="I76" s="9"/>
      <c r="J76" s="9"/>
      <c r="K76" s="9"/>
      <c r="L76" s="9"/>
    </row>
    <row r="77" spans="2:13">
      <c r="B77" s="6"/>
      <c r="I77" s="9"/>
      <c r="J77" s="9"/>
      <c r="K77" s="9"/>
      <c r="L77" s="9"/>
    </row>
    <row r="78" spans="2:13">
      <c r="B78" s="6"/>
      <c r="I78" s="9"/>
      <c r="J78" s="9"/>
      <c r="K78" s="9"/>
      <c r="L78" s="9"/>
    </row>
    <row r="79" spans="2:13">
      <c r="B79" s="6"/>
      <c r="I79" s="9"/>
      <c r="J79" s="9"/>
      <c r="K79" s="9"/>
      <c r="L79" s="9"/>
    </row>
    <row r="80" spans="2:13">
      <c r="B80" s="6"/>
      <c r="I80" s="9"/>
      <c r="J80" s="9"/>
      <c r="K80" s="9"/>
      <c r="L80" s="9"/>
    </row>
    <row r="81" spans="2:12">
      <c r="B81" s="6"/>
      <c r="I81" s="9"/>
      <c r="J81" s="9"/>
      <c r="K81" s="9"/>
      <c r="L81" s="9"/>
    </row>
    <row r="82" spans="2:12">
      <c r="B82" s="6"/>
      <c r="I82" s="9"/>
      <c r="J82" s="9"/>
      <c r="K82" s="9"/>
      <c r="L82" s="9"/>
    </row>
    <row r="83" spans="2:12">
      <c r="B83" s="6"/>
      <c r="I83" s="9"/>
      <c r="J83" s="9"/>
      <c r="K83" s="9"/>
      <c r="L83" s="9"/>
    </row>
    <row r="84" spans="2:12">
      <c r="B84" s="6"/>
      <c r="I84" s="9"/>
      <c r="J84" s="9"/>
      <c r="K84" s="9"/>
      <c r="L84" s="9"/>
    </row>
    <row r="85" spans="2:12">
      <c r="B85" s="6"/>
      <c r="I85" s="9"/>
      <c r="J85" s="9"/>
      <c r="K85" s="9"/>
      <c r="L85" s="9"/>
    </row>
    <row r="86" spans="2:12">
      <c r="B86" s="6"/>
      <c r="I86" s="9"/>
      <c r="J86" s="9"/>
      <c r="K86" s="9"/>
      <c r="L86" s="9"/>
    </row>
    <row r="87" spans="2:12">
      <c r="B87" s="6"/>
      <c r="I87" s="9"/>
      <c r="J87" s="9"/>
      <c r="K87" s="9"/>
      <c r="L87" s="9"/>
    </row>
    <row r="88" spans="2:12">
      <c r="B88" s="6"/>
      <c r="I88" s="9"/>
      <c r="J88" s="9"/>
      <c r="K88" s="9"/>
      <c r="L88" s="9"/>
    </row>
    <row r="89" spans="2:12">
      <c r="B89" s="6"/>
      <c r="I89" s="9"/>
      <c r="J89" s="9"/>
      <c r="K89" s="9"/>
      <c r="L89" s="9"/>
    </row>
    <row r="90" spans="2:12">
      <c r="B90" s="6"/>
      <c r="I90" s="9"/>
      <c r="J90" s="9"/>
      <c r="K90" s="9"/>
      <c r="L90" s="9"/>
    </row>
    <row r="91" spans="2:12">
      <c r="B91" s="6"/>
      <c r="I91" s="9"/>
      <c r="J91" s="9"/>
      <c r="K91" s="9"/>
      <c r="L91" s="9"/>
    </row>
    <row r="92" spans="2:12">
      <c r="B92" s="6"/>
      <c r="I92" s="9"/>
      <c r="J92" s="9"/>
      <c r="K92" s="9"/>
      <c r="L92" s="9"/>
    </row>
    <row r="93" spans="2:12">
      <c r="B93" s="6"/>
      <c r="I93" s="9"/>
      <c r="J93" s="9"/>
      <c r="K93" s="9"/>
      <c r="L93" s="9"/>
    </row>
    <row r="94" spans="2:12">
      <c r="B94" s="6"/>
      <c r="I94" s="9"/>
      <c r="J94" s="9"/>
      <c r="K94" s="9"/>
      <c r="L94" s="9"/>
    </row>
    <row r="95" spans="2:12">
      <c r="B95" s="6"/>
      <c r="I95" s="9"/>
      <c r="J95" s="9"/>
      <c r="K95" s="9"/>
      <c r="L95" s="9"/>
    </row>
    <row r="96" spans="2:12">
      <c r="B96" s="6"/>
      <c r="I96" s="9"/>
      <c r="J96" s="9"/>
      <c r="K96" s="9"/>
      <c r="L96" s="9"/>
    </row>
    <row r="97" spans="2:12">
      <c r="B97" s="6"/>
      <c r="I97" s="9"/>
      <c r="J97" s="9"/>
      <c r="K97" s="9"/>
      <c r="L97" s="9"/>
    </row>
    <row r="98" spans="2:12">
      <c r="B98" s="6"/>
      <c r="I98" s="9"/>
      <c r="J98" s="9"/>
      <c r="K98" s="9"/>
      <c r="L98" s="9"/>
    </row>
    <row r="99" spans="2:12">
      <c r="B99" s="6"/>
      <c r="I99" s="9"/>
      <c r="J99" s="9"/>
      <c r="K99" s="9"/>
      <c r="L99" s="9"/>
    </row>
    <row r="100" spans="2:12">
      <c r="B100" s="6"/>
      <c r="I100" s="9"/>
      <c r="J100" s="9"/>
      <c r="K100" s="9"/>
      <c r="L100" s="9"/>
    </row>
    <row r="101" spans="2:12">
      <c r="B101" s="6"/>
      <c r="I101" s="9"/>
      <c r="J101" s="9"/>
      <c r="K101" s="9"/>
      <c r="L101" s="9"/>
    </row>
    <row r="102" spans="2:12">
      <c r="B102" s="6"/>
      <c r="I102" s="9"/>
      <c r="J102" s="9"/>
      <c r="K102" s="9"/>
      <c r="L102" s="9"/>
    </row>
    <row r="103" spans="2:12">
      <c r="B103" s="6"/>
      <c r="I103" s="9"/>
      <c r="J103" s="9"/>
      <c r="K103" s="9"/>
      <c r="L103" s="9"/>
    </row>
    <row r="104" spans="2:12">
      <c r="B104" s="6"/>
      <c r="I104" s="9"/>
      <c r="J104" s="9"/>
      <c r="K104" s="9"/>
      <c r="L104" s="9"/>
    </row>
    <row r="105" spans="2:12">
      <c r="B105" s="6"/>
      <c r="I105" s="9"/>
      <c r="J105" s="9"/>
      <c r="K105" s="9"/>
      <c r="L105" s="9"/>
    </row>
    <row r="106" spans="2:12">
      <c r="B106" s="6"/>
      <c r="I106" s="9"/>
      <c r="J106" s="9"/>
      <c r="K106" s="9"/>
      <c r="L106" s="9"/>
    </row>
    <row r="107" spans="2:12">
      <c r="B107" s="6"/>
      <c r="I107" s="9"/>
      <c r="J107" s="9"/>
      <c r="K107" s="9"/>
      <c r="L107" s="9"/>
    </row>
    <row r="108" spans="2:12">
      <c r="B108" s="6"/>
      <c r="I108" s="9"/>
      <c r="J108" s="9"/>
      <c r="K108" s="9"/>
      <c r="L108" s="9"/>
    </row>
    <row r="109" spans="2:12">
      <c r="B109" s="6"/>
      <c r="I109" s="9"/>
      <c r="J109" s="9"/>
      <c r="K109" s="9"/>
      <c r="L109" s="9"/>
    </row>
    <row r="110" spans="2:12">
      <c r="B110" s="6"/>
      <c r="I110" s="9"/>
      <c r="J110" s="9"/>
      <c r="K110" s="9"/>
      <c r="L110" s="9"/>
    </row>
    <row r="111" spans="2:12">
      <c r="B111" s="6"/>
      <c r="I111" s="9"/>
      <c r="J111" s="9"/>
      <c r="K111" s="9"/>
      <c r="L111" s="9"/>
    </row>
    <row r="112" spans="2:12">
      <c r="B112" s="6"/>
      <c r="I112" s="9"/>
      <c r="J112" s="9"/>
      <c r="K112" s="9"/>
      <c r="L112" s="9"/>
    </row>
    <row r="113" spans="2:12">
      <c r="B113" s="6"/>
      <c r="I113" s="9"/>
      <c r="J113" s="9"/>
      <c r="K113" s="9"/>
      <c r="L113" s="9"/>
    </row>
    <row r="114" spans="2:12">
      <c r="B114" s="6"/>
      <c r="I114" s="9"/>
      <c r="J114" s="9"/>
      <c r="K114" s="9"/>
      <c r="L114" s="9"/>
    </row>
    <row r="115" spans="2:12">
      <c r="B115" s="6"/>
      <c r="I115" s="9"/>
      <c r="J115" s="9"/>
      <c r="K115" s="9"/>
      <c r="L115" s="9"/>
    </row>
    <row r="116" spans="2:12">
      <c r="B116" s="6"/>
      <c r="I116" s="9"/>
      <c r="J116" s="9"/>
      <c r="K116" s="9"/>
      <c r="L116" s="9"/>
    </row>
    <row r="117" spans="2:12">
      <c r="B117" s="6"/>
      <c r="I117" s="9"/>
      <c r="J117" s="9"/>
      <c r="K117" s="9"/>
      <c r="L117" s="9"/>
    </row>
    <row r="118" spans="2:12">
      <c r="B118" s="6"/>
      <c r="I118" s="9"/>
      <c r="J118" s="9"/>
      <c r="K118" s="9"/>
      <c r="L118" s="9"/>
    </row>
    <row r="119" spans="2:12">
      <c r="B119" s="6"/>
      <c r="I119" s="9"/>
      <c r="J119" s="9"/>
      <c r="K119" s="9"/>
      <c r="L119" s="9"/>
    </row>
    <row r="120" spans="2:12">
      <c r="B120" s="6"/>
      <c r="I120" s="9"/>
      <c r="J120" s="9"/>
      <c r="K120" s="9"/>
      <c r="L120" s="9"/>
    </row>
    <row r="121" spans="2:12">
      <c r="B121" s="6"/>
      <c r="I121" s="9"/>
      <c r="J121" s="9"/>
      <c r="K121" s="9"/>
      <c r="L121" s="9"/>
    </row>
    <row r="122" spans="2:12">
      <c r="B122" s="6"/>
      <c r="I122" s="9"/>
      <c r="J122" s="9"/>
      <c r="K122" s="9"/>
      <c r="L122" s="9"/>
    </row>
    <row r="123" spans="2:12">
      <c r="B123" s="6"/>
      <c r="I123" s="9"/>
      <c r="J123" s="9"/>
      <c r="K123" s="9"/>
      <c r="L123" s="9"/>
    </row>
    <row r="124" spans="2:12">
      <c r="B124" s="6"/>
      <c r="I124" s="9"/>
      <c r="J124" s="9"/>
      <c r="K124" s="9"/>
      <c r="L124" s="9"/>
    </row>
    <row r="125" spans="2:12">
      <c r="B125" s="6"/>
      <c r="I125" s="9"/>
      <c r="J125" s="9"/>
      <c r="K125" s="9"/>
      <c r="L125" s="9"/>
    </row>
    <row r="126" spans="2:12">
      <c r="B126" s="6"/>
      <c r="I126" s="9"/>
      <c r="J126" s="9"/>
      <c r="K126" s="9"/>
      <c r="L126" s="9"/>
    </row>
    <row r="127" spans="2:12">
      <c r="B127" s="6"/>
      <c r="I127" s="9"/>
      <c r="J127" s="9"/>
      <c r="K127" s="9"/>
      <c r="L127" s="9"/>
    </row>
    <row r="128" spans="2:12">
      <c r="B128" s="6"/>
      <c r="I128" s="9"/>
      <c r="J128" s="9"/>
      <c r="K128" s="9"/>
      <c r="L128" s="9"/>
    </row>
    <row r="129" spans="2:13">
      <c r="B129" s="6"/>
      <c r="I129" s="9"/>
      <c r="J129" s="9"/>
      <c r="K129" s="9"/>
      <c r="L129" s="9"/>
    </row>
    <row r="130" spans="2:13">
      <c r="B130" s="6"/>
      <c r="I130" s="9"/>
      <c r="J130" s="9"/>
      <c r="K130" s="9"/>
      <c r="L130" s="9"/>
    </row>
    <row r="131" spans="2:13">
      <c r="B131" s="6"/>
      <c r="I131" s="9"/>
      <c r="J131" s="9"/>
      <c r="K131" s="9"/>
      <c r="L131" s="9"/>
    </row>
    <row r="132" spans="2:13">
      <c r="B132" s="6"/>
      <c r="I132" s="9"/>
      <c r="J132" s="9"/>
      <c r="K132" s="9"/>
      <c r="L132" s="9"/>
    </row>
    <row r="133" spans="2:13">
      <c r="B133" s="6"/>
      <c r="I133" s="9"/>
      <c r="J133" s="9"/>
      <c r="K133" s="9"/>
      <c r="L133" s="9"/>
      <c r="M133" s="29"/>
    </row>
    <row r="134" spans="2:13">
      <c r="B134" s="6"/>
      <c r="I134" s="9"/>
      <c r="J134" s="9"/>
      <c r="K134" s="9"/>
      <c r="L134" s="9"/>
      <c r="M134" s="29"/>
    </row>
    <row r="135" spans="2:13">
      <c r="B135" s="6"/>
      <c r="I135" s="9"/>
      <c r="J135" s="9"/>
      <c r="K135" s="9"/>
      <c r="L135" s="9"/>
      <c r="M135" s="29"/>
    </row>
    <row r="136" spans="2:13">
      <c r="B136" s="6"/>
      <c r="I136" s="9"/>
      <c r="J136" s="9"/>
      <c r="K136" s="9"/>
      <c r="L136" s="9"/>
      <c r="M136" s="29"/>
    </row>
    <row r="137" spans="2:13">
      <c r="B137" s="6"/>
      <c r="I137" s="9"/>
      <c r="J137" s="9"/>
      <c r="K137" s="9"/>
      <c r="L137" s="9"/>
      <c r="M137" s="29"/>
    </row>
    <row r="138" spans="2:13">
      <c r="B138" s="6"/>
      <c r="I138" s="9"/>
      <c r="J138" s="9"/>
      <c r="K138" s="9"/>
      <c r="L138" s="9"/>
      <c r="M138" s="29"/>
    </row>
    <row r="139" spans="2:13">
      <c r="B139" s="6"/>
      <c r="I139" s="9"/>
      <c r="J139" s="9"/>
      <c r="K139" s="9"/>
      <c r="L139" s="9"/>
      <c r="M139" s="29"/>
    </row>
    <row r="140" spans="2:13">
      <c r="B140" s="6"/>
      <c r="I140" s="9"/>
      <c r="J140" s="9"/>
      <c r="K140" s="9"/>
      <c r="L140" s="9"/>
      <c r="M140" s="29"/>
    </row>
    <row r="141" spans="2:13">
      <c r="B141" s="6"/>
      <c r="I141" s="9"/>
      <c r="J141" s="9"/>
      <c r="K141" s="9"/>
      <c r="L141" s="9"/>
      <c r="M141" s="9"/>
    </row>
    <row r="142" spans="2:13">
      <c r="B142" s="6"/>
      <c r="I142" s="9"/>
      <c r="J142" s="9"/>
      <c r="K142" s="9"/>
      <c r="L142" s="9"/>
      <c r="M142" s="9"/>
    </row>
    <row r="143" spans="2:13">
      <c r="B143" s="6"/>
      <c r="I143" s="9"/>
      <c r="J143" s="9"/>
      <c r="K143" s="9"/>
      <c r="L143" s="9"/>
      <c r="M143" s="9"/>
    </row>
    <row r="144" spans="2:13">
      <c r="B144" s="6"/>
      <c r="I144" s="9"/>
      <c r="J144" s="9"/>
      <c r="K144" s="9"/>
      <c r="L144" s="9"/>
      <c r="M144" s="9"/>
    </row>
    <row r="145" spans="2:13">
      <c r="B145" s="6"/>
      <c r="I145" s="9"/>
      <c r="J145" s="9"/>
      <c r="K145" s="9"/>
      <c r="L145" s="9"/>
      <c r="M145" s="9"/>
    </row>
    <row r="146" spans="2:13">
      <c r="B146" s="6"/>
      <c r="I146" s="9"/>
      <c r="J146" s="9"/>
      <c r="K146" s="9"/>
      <c r="L146" s="9"/>
      <c r="M146" s="9"/>
    </row>
    <row r="147" spans="2:13">
      <c r="B147" s="6"/>
      <c r="I147" s="9"/>
      <c r="J147" s="9"/>
      <c r="K147" s="9"/>
      <c r="L147" s="9"/>
      <c r="M147" s="9"/>
    </row>
    <row r="148" spans="2:13">
      <c r="B148" s="6"/>
      <c r="I148" s="9"/>
      <c r="J148" s="9"/>
      <c r="K148" s="9"/>
      <c r="L148" s="9"/>
      <c r="M148" s="9"/>
    </row>
    <row r="149" spans="2:13">
      <c r="B149" s="6"/>
      <c r="I149" s="9"/>
      <c r="J149" s="9"/>
      <c r="K149" s="9"/>
      <c r="L149" s="9"/>
      <c r="M149" s="9"/>
    </row>
    <row r="150" spans="2:13">
      <c r="B150" s="6"/>
      <c r="I150" s="9"/>
      <c r="J150" s="9"/>
      <c r="K150" s="9"/>
      <c r="L150" s="9"/>
      <c r="M150" s="9"/>
    </row>
    <row r="151" spans="2:13">
      <c r="B151" s="6"/>
      <c r="I151" s="9"/>
      <c r="J151" s="9"/>
      <c r="K151" s="9"/>
      <c r="L151" s="9"/>
      <c r="M151" s="9"/>
    </row>
    <row r="152" spans="2:13">
      <c r="B152" s="6"/>
      <c r="I152" s="9"/>
      <c r="J152" s="9"/>
      <c r="K152" s="9"/>
      <c r="L152" s="9"/>
      <c r="M152" s="9"/>
    </row>
    <row r="153" spans="2:13">
      <c r="B153" s="6"/>
      <c r="I153" s="9"/>
      <c r="J153" s="9"/>
      <c r="K153" s="9"/>
      <c r="L153" s="9"/>
      <c r="M153" s="9"/>
    </row>
    <row r="154" spans="2:13">
      <c r="B154" s="6"/>
      <c r="I154" s="9"/>
      <c r="J154" s="9"/>
      <c r="K154" s="9"/>
      <c r="L154" s="9"/>
      <c r="M154" s="9"/>
    </row>
    <row r="155" spans="2:13">
      <c r="B155" s="6"/>
      <c r="I155" s="9"/>
      <c r="J155" s="9"/>
      <c r="K155" s="9"/>
      <c r="L155" s="9"/>
      <c r="M155" s="9"/>
    </row>
    <row r="156" spans="2:13">
      <c r="B156" s="6"/>
      <c r="I156" s="9"/>
      <c r="J156" s="9"/>
      <c r="K156" s="9"/>
      <c r="L156" s="9"/>
      <c r="M156" s="9"/>
    </row>
    <row r="157" spans="2:13">
      <c r="B157" s="6"/>
      <c r="I157" s="9"/>
      <c r="J157" s="9"/>
      <c r="K157" s="9"/>
      <c r="L157" s="9"/>
      <c r="M157" s="9"/>
    </row>
    <row r="158" spans="2:13">
      <c r="B158" s="6"/>
      <c r="I158" s="9"/>
      <c r="J158" s="9"/>
      <c r="K158" s="9"/>
      <c r="L158" s="9"/>
      <c r="M158" s="9"/>
    </row>
    <row r="159" spans="2:13">
      <c r="B159" s="6"/>
      <c r="I159" s="9"/>
      <c r="J159" s="9"/>
      <c r="K159" s="9"/>
      <c r="L159" s="9"/>
      <c r="M159" s="9"/>
    </row>
    <row r="160" spans="2:13">
      <c r="B160" s="6"/>
      <c r="I160" s="9"/>
      <c r="J160" s="9"/>
      <c r="K160" s="9"/>
      <c r="L160" s="9"/>
      <c r="M160" s="9"/>
    </row>
    <row r="161" spans="2:13">
      <c r="B161" s="6"/>
      <c r="I161" s="9"/>
      <c r="J161" s="9"/>
      <c r="K161" s="9"/>
      <c r="L161" s="9"/>
      <c r="M161" s="9"/>
    </row>
    <row r="162" spans="2:13">
      <c r="B162" s="6"/>
      <c r="I162" s="9"/>
      <c r="J162" s="9"/>
      <c r="K162" s="9"/>
      <c r="L162" s="9"/>
      <c r="M162" s="9"/>
    </row>
    <row r="163" spans="2:13">
      <c r="B163" s="6"/>
      <c r="I163" s="9"/>
      <c r="J163" s="9"/>
      <c r="K163" s="9"/>
      <c r="L163" s="9"/>
      <c r="M163" s="9"/>
    </row>
    <row r="164" spans="2:13">
      <c r="B164" s="6"/>
      <c r="I164" s="9"/>
      <c r="J164" s="9"/>
      <c r="K164" s="9"/>
      <c r="L164" s="9"/>
      <c r="M164" s="9"/>
    </row>
    <row r="165" spans="2:13">
      <c r="B165" s="6"/>
      <c r="I165" s="9"/>
      <c r="J165" s="9"/>
      <c r="K165" s="9"/>
      <c r="L165" s="9"/>
      <c r="M165" s="9"/>
    </row>
    <row r="166" spans="2:13">
      <c r="B166" s="6"/>
      <c r="I166" s="9"/>
      <c r="J166" s="9"/>
      <c r="K166" s="9"/>
      <c r="L166" s="9"/>
      <c r="M166" s="9"/>
    </row>
    <row r="167" spans="2:13">
      <c r="B167" s="6"/>
      <c r="I167" s="9"/>
      <c r="J167" s="9"/>
      <c r="K167" s="9"/>
      <c r="L167" s="9"/>
      <c r="M167" s="9"/>
    </row>
    <row r="168" spans="2:13">
      <c r="B168" s="6"/>
      <c r="I168" s="9"/>
      <c r="J168" s="9"/>
      <c r="K168" s="9"/>
      <c r="L168" s="9"/>
      <c r="M168" s="9"/>
    </row>
    <row r="169" spans="2:13">
      <c r="B169" s="6"/>
      <c r="I169" s="9"/>
      <c r="J169" s="9"/>
      <c r="K169" s="9"/>
      <c r="L169" s="9"/>
      <c r="M169" s="9"/>
    </row>
    <row r="170" spans="2:13">
      <c r="B170" s="6"/>
      <c r="I170" s="9"/>
      <c r="J170" s="9"/>
      <c r="K170" s="9"/>
      <c r="L170" s="9"/>
      <c r="M170" s="9"/>
    </row>
    <row r="171" spans="2:13">
      <c r="B171" s="6"/>
      <c r="I171" s="9"/>
      <c r="J171" s="9"/>
      <c r="K171" s="9"/>
      <c r="L171" s="9"/>
      <c r="M171" s="9"/>
    </row>
    <row r="172" spans="2:13">
      <c r="B172" s="6"/>
      <c r="I172" s="9"/>
      <c r="J172" s="9"/>
      <c r="K172" s="9"/>
      <c r="L172" s="9"/>
      <c r="M172" s="9"/>
    </row>
    <row r="173" spans="2:13">
      <c r="B173" s="6"/>
      <c r="I173" s="9"/>
      <c r="J173" s="9"/>
      <c r="K173" s="9"/>
      <c r="L173" s="9"/>
      <c r="M173" s="9"/>
    </row>
    <row r="174" spans="2:13">
      <c r="B174" s="6"/>
      <c r="I174" s="9"/>
      <c r="J174" s="9"/>
      <c r="K174" s="9"/>
      <c r="L174" s="9"/>
      <c r="M174" s="9"/>
    </row>
    <row r="175" spans="2:13">
      <c r="B175" s="6"/>
      <c r="I175" s="9"/>
      <c r="J175" s="9"/>
      <c r="K175" s="9"/>
      <c r="L175" s="9"/>
      <c r="M175" s="9"/>
    </row>
    <row r="176" spans="2:13">
      <c r="B176" s="6"/>
      <c r="I176" s="9"/>
      <c r="J176" s="9"/>
      <c r="K176" s="9"/>
      <c r="L176" s="9"/>
      <c r="M176" s="9"/>
    </row>
    <row r="177" spans="2:13">
      <c r="B177" s="6"/>
      <c r="I177" s="9"/>
      <c r="J177" s="9"/>
      <c r="K177" s="9"/>
      <c r="L177" s="9"/>
      <c r="M177" s="9"/>
    </row>
    <row r="178" spans="2:13">
      <c r="B178" s="6"/>
      <c r="I178" s="9"/>
      <c r="J178" s="9"/>
      <c r="K178" s="9"/>
      <c r="L178" s="9"/>
      <c r="M178" s="9"/>
    </row>
    <row r="179" spans="2:13">
      <c r="B179" s="6"/>
      <c r="I179" s="9"/>
      <c r="J179" s="9"/>
      <c r="K179" s="9"/>
      <c r="L179" s="9"/>
      <c r="M179" s="9"/>
    </row>
    <row r="180" spans="2:13">
      <c r="B180" s="6"/>
      <c r="I180" s="9"/>
      <c r="J180" s="9"/>
      <c r="K180" s="9"/>
      <c r="L180" s="9"/>
      <c r="M180" s="9"/>
    </row>
    <row r="181" spans="2:13">
      <c r="B181" s="6"/>
      <c r="I181" s="9"/>
      <c r="J181" s="9"/>
      <c r="K181" s="9"/>
      <c r="L181" s="9"/>
      <c r="M181" s="9"/>
    </row>
    <row r="182" spans="2:13">
      <c r="B182" s="6"/>
      <c r="I182" s="9"/>
      <c r="J182" s="9"/>
      <c r="K182" s="9"/>
      <c r="L182" s="9"/>
      <c r="M182" s="9"/>
    </row>
    <row r="183" spans="2:13">
      <c r="B183" s="6"/>
      <c r="I183" s="9"/>
      <c r="J183" s="9"/>
      <c r="K183" s="9"/>
      <c r="L183" s="9"/>
      <c r="M183" s="9"/>
    </row>
    <row r="184" spans="2:13">
      <c r="B184" s="6"/>
      <c r="I184" s="9"/>
      <c r="J184" s="9"/>
      <c r="K184" s="9"/>
      <c r="L184" s="9"/>
      <c r="M184" s="9"/>
    </row>
    <row r="185" spans="2:13">
      <c r="B185" s="6"/>
      <c r="I185" s="9"/>
      <c r="J185" s="9"/>
      <c r="K185" s="9"/>
      <c r="L185" s="9"/>
      <c r="M185" s="9"/>
    </row>
    <row r="186" spans="2:13">
      <c r="B186" s="6"/>
      <c r="I186" s="9"/>
      <c r="J186" s="9"/>
      <c r="K186" s="9"/>
      <c r="L186" s="9"/>
      <c r="M186" s="9"/>
    </row>
    <row r="187" spans="2:13">
      <c r="B187" s="6"/>
      <c r="I187" s="9"/>
      <c r="J187" s="9"/>
      <c r="K187" s="9"/>
      <c r="L187" s="9"/>
      <c r="M187" s="9"/>
    </row>
    <row r="188" spans="2:13">
      <c r="B188" s="6"/>
      <c r="I188" s="9"/>
      <c r="J188" s="9"/>
      <c r="K188" s="9"/>
      <c r="L188" s="9"/>
      <c r="M188" s="9"/>
    </row>
    <row r="189" spans="2:13">
      <c r="B189" s="6"/>
      <c r="I189" s="9"/>
      <c r="J189" s="9"/>
      <c r="K189" s="9"/>
      <c r="L189" s="9"/>
      <c r="M189" s="9"/>
    </row>
    <row r="190" spans="2:13">
      <c r="B190" s="6"/>
      <c r="I190" s="9"/>
      <c r="J190" s="9"/>
      <c r="K190" s="9"/>
      <c r="L190" s="9"/>
      <c r="M190" s="9"/>
    </row>
    <row r="191" spans="2:13">
      <c r="B191" s="6"/>
      <c r="I191" s="9"/>
      <c r="J191" s="9"/>
      <c r="K191" s="9"/>
      <c r="L191" s="9"/>
      <c r="M191" s="9"/>
    </row>
    <row r="192" spans="2:13">
      <c r="B192" s="6"/>
      <c r="I192" s="9"/>
      <c r="J192" s="9"/>
      <c r="K192" s="9"/>
      <c r="L192" s="9"/>
      <c r="M192" s="9"/>
    </row>
    <row r="193" spans="2:13">
      <c r="B193" s="6"/>
      <c r="I193" s="9"/>
      <c r="J193" s="9"/>
      <c r="K193" s="9"/>
      <c r="L193" s="9"/>
      <c r="M193" s="9"/>
    </row>
    <row r="194" spans="2:13">
      <c r="B194" s="6"/>
      <c r="I194" s="9"/>
      <c r="J194" s="9"/>
      <c r="K194" s="9"/>
      <c r="L194" s="9"/>
      <c r="M194" s="9"/>
    </row>
    <row r="195" spans="2:13">
      <c r="B195" s="6"/>
      <c r="I195" s="9"/>
      <c r="J195" s="9"/>
      <c r="K195" s="9"/>
      <c r="L195" s="9"/>
      <c r="M195" s="9"/>
    </row>
    <row r="196" spans="2:13">
      <c r="B196" s="6"/>
      <c r="I196" s="9"/>
      <c r="J196" s="9"/>
      <c r="K196" s="9"/>
      <c r="L196" s="9"/>
      <c r="M196" s="9"/>
    </row>
    <row r="197" spans="2:13">
      <c r="B197" s="6"/>
      <c r="I197" s="9"/>
      <c r="J197" s="9"/>
      <c r="K197" s="9"/>
      <c r="L197" s="9"/>
      <c r="M197" s="9"/>
    </row>
    <row r="198" spans="2:13">
      <c r="B198" s="6"/>
      <c r="I198" s="9"/>
      <c r="J198" s="9"/>
      <c r="K198" s="9"/>
      <c r="L198" s="9"/>
      <c r="M198" s="9"/>
    </row>
    <row r="199" spans="2:13">
      <c r="B199" s="6"/>
      <c r="I199" s="9"/>
      <c r="J199" s="9"/>
      <c r="K199" s="9"/>
      <c r="L199" s="9"/>
      <c r="M199" s="9"/>
    </row>
    <row r="200" spans="2:13">
      <c r="B200" s="6"/>
      <c r="I200" s="9"/>
      <c r="J200" s="9"/>
      <c r="K200" s="9"/>
      <c r="L200" s="9"/>
      <c r="M200" s="9"/>
    </row>
    <row r="201" spans="2:13">
      <c r="B201" s="6"/>
      <c r="I201" s="9"/>
      <c r="J201" s="9"/>
      <c r="K201" s="9"/>
      <c r="L201" s="9"/>
      <c r="M201" s="9"/>
    </row>
    <row r="202" spans="2:13">
      <c r="B202" s="6"/>
      <c r="I202" s="9"/>
      <c r="J202" s="9"/>
      <c r="K202" s="9"/>
      <c r="L202" s="9"/>
      <c r="M202" s="9"/>
    </row>
    <row r="203" spans="2:13">
      <c r="B203" s="6"/>
      <c r="I203" s="9"/>
      <c r="J203" s="9"/>
      <c r="K203" s="9"/>
      <c r="L203" s="9"/>
      <c r="M203" s="9"/>
    </row>
    <row r="204" spans="2:13">
      <c r="B204" s="6"/>
      <c r="I204" s="9"/>
      <c r="J204" s="9"/>
      <c r="K204" s="9"/>
      <c r="L204" s="9"/>
      <c r="M204" s="9"/>
    </row>
    <row r="205" spans="2:13">
      <c r="B205" s="6"/>
      <c r="I205" s="9"/>
      <c r="J205" s="9"/>
      <c r="K205" s="9"/>
      <c r="L205" s="9"/>
      <c r="M205" s="9"/>
    </row>
    <row r="206" spans="2:13">
      <c r="B206" s="6"/>
      <c r="I206" s="9"/>
      <c r="J206" s="9"/>
      <c r="K206" s="9"/>
      <c r="L206" s="9"/>
      <c r="M206" s="9"/>
    </row>
    <row r="207" spans="2:13">
      <c r="B207" s="6"/>
      <c r="I207" s="9"/>
      <c r="J207" s="9"/>
      <c r="K207" s="9"/>
      <c r="L207" s="9"/>
      <c r="M207" s="9"/>
    </row>
    <row r="208" spans="2:13">
      <c r="B208" s="6"/>
      <c r="I208" s="9"/>
      <c r="J208" s="9"/>
      <c r="K208" s="9"/>
      <c r="L208" s="9"/>
      <c r="M208" s="9"/>
    </row>
    <row r="209" spans="2:13">
      <c r="B209" s="6"/>
      <c r="I209" s="9"/>
      <c r="J209" s="9"/>
      <c r="K209" s="9"/>
      <c r="L209" s="9"/>
      <c r="M209" s="9"/>
    </row>
    <row r="210" spans="2:13">
      <c r="B210" s="6"/>
      <c r="I210" s="9"/>
      <c r="J210" s="9"/>
      <c r="K210" s="9"/>
      <c r="L210" s="9"/>
      <c r="M210" s="9"/>
    </row>
    <row r="211" spans="2:13">
      <c r="B211" s="6"/>
      <c r="I211" s="9"/>
      <c r="J211" s="9"/>
      <c r="K211" s="9"/>
      <c r="L211" s="9"/>
      <c r="M211" s="9"/>
    </row>
    <row r="212" spans="2:13">
      <c r="B212" s="6"/>
      <c r="I212" s="9"/>
      <c r="J212" s="9"/>
      <c r="K212" s="9"/>
      <c r="L212" s="9"/>
      <c r="M212" s="9"/>
    </row>
    <row r="213" spans="2:13">
      <c r="B213" s="6"/>
      <c r="I213" s="9"/>
      <c r="J213" s="9"/>
      <c r="K213" s="9"/>
      <c r="L213" s="9"/>
      <c r="M213" s="9"/>
    </row>
    <row r="214" spans="2:13">
      <c r="B214" s="6"/>
      <c r="I214" s="9"/>
      <c r="J214" s="9"/>
      <c r="K214" s="9"/>
      <c r="L214" s="9"/>
      <c r="M214" s="9"/>
    </row>
    <row r="215" spans="2:13">
      <c r="B215" s="6"/>
      <c r="I215" s="9"/>
      <c r="J215" s="9"/>
      <c r="K215" s="9"/>
      <c r="L215" s="9"/>
      <c r="M215" s="9"/>
    </row>
    <row r="216" spans="2:13">
      <c r="B216" s="6"/>
      <c r="I216" s="9"/>
      <c r="J216" s="9"/>
      <c r="K216" s="9"/>
      <c r="L216" s="9"/>
      <c r="M216" s="9"/>
    </row>
    <row r="217" spans="2:13">
      <c r="B217" s="6"/>
      <c r="I217" s="9"/>
      <c r="J217" s="9"/>
      <c r="K217" s="9"/>
      <c r="L217" s="9"/>
      <c r="M217" s="9"/>
    </row>
    <row r="218" spans="2:13">
      <c r="B218" s="6"/>
      <c r="I218" s="9"/>
      <c r="J218" s="9"/>
      <c r="K218" s="9"/>
      <c r="L218" s="9"/>
      <c r="M218" s="9"/>
    </row>
    <row r="219" spans="2:13">
      <c r="B219" s="6"/>
      <c r="I219" s="9"/>
      <c r="J219" s="9"/>
      <c r="K219" s="9"/>
      <c r="L219" s="9"/>
      <c r="M219" s="9"/>
    </row>
    <row r="220" spans="2:13">
      <c r="B220" s="6"/>
      <c r="I220" s="9"/>
      <c r="J220" s="9"/>
      <c r="K220" s="9"/>
      <c r="L220" s="9"/>
      <c r="M220" s="9"/>
    </row>
    <row r="221" spans="2:13">
      <c r="B221" s="6"/>
      <c r="I221" s="9"/>
      <c r="J221" s="9"/>
      <c r="K221" s="9"/>
      <c r="L221" s="9"/>
      <c r="M221" s="9"/>
    </row>
    <row r="222" spans="2:13">
      <c r="B222" s="6"/>
      <c r="I222" s="9"/>
      <c r="J222" s="9"/>
      <c r="K222" s="9"/>
      <c r="L222" s="9"/>
      <c r="M222" s="9"/>
    </row>
    <row r="223" spans="2:13">
      <c r="B223" s="6"/>
      <c r="I223" s="9"/>
      <c r="J223" s="9"/>
      <c r="K223" s="9"/>
      <c r="L223" s="9"/>
      <c r="M223" s="9"/>
    </row>
    <row r="224" spans="2:13">
      <c r="B224" s="6"/>
      <c r="I224" s="9"/>
      <c r="J224" s="9"/>
      <c r="K224" s="9"/>
      <c r="L224" s="9"/>
      <c r="M224" s="9"/>
    </row>
    <row r="225" spans="2:13">
      <c r="B225" s="6"/>
      <c r="I225" s="9"/>
      <c r="J225" s="9"/>
      <c r="K225" s="9"/>
      <c r="L225" s="9"/>
      <c r="M225" s="9"/>
    </row>
    <row r="226" spans="2:13">
      <c r="B226" s="6"/>
      <c r="I226" s="9"/>
      <c r="J226" s="9"/>
      <c r="K226" s="9"/>
      <c r="L226" s="9"/>
      <c r="M226" s="9"/>
    </row>
    <row r="227" spans="2:13">
      <c r="B227" s="6"/>
      <c r="I227" s="9"/>
      <c r="J227" s="9"/>
      <c r="K227" s="9"/>
      <c r="L227" s="9"/>
      <c r="M227" s="9"/>
    </row>
    <row r="228" spans="2:13">
      <c r="B228" s="6"/>
      <c r="I228" s="9"/>
      <c r="J228" s="9"/>
      <c r="K228" s="9"/>
      <c r="L228" s="9"/>
      <c r="M228" s="9"/>
    </row>
    <row r="229" spans="2:13">
      <c r="B229" s="6"/>
      <c r="I229" s="9"/>
      <c r="J229" s="9"/>
      <c r="K229" s="9"/>
      <c r="L229" s="9"/>
      <c r="M229" s="9"/>
    </row>
    <row r="230" spans="2:13">
      <c r="B230" s="6"/>
      <c r="I230" s="9"/>
      <c r="J230" s="9"/>
      <c r="K230" s="9"/>
      <c r="L230" s="9"/>
      <c r="M230" s="9"/>
    </row>
    <row r="231" spans="2:13">
      <c r="B231" s="6"/>
      <c r="I231" s="9"/>
      <c r="J231" s="9"/>
      <c r="K231" s="9"/>
      <c r="L231" s="9"/>
      <c r="M231" s="9"/>
    </row>
    <row r="232" spans="2:13">
      <c r="B232" s="6"/>
      <c r="I232" s="9"/>
      <c r="J232" s="9"/>
      <c r="K232" s="9"/>
      <c r="L232" s="9"/>
      <c r="M232" s="9"/>
    </row>
    <row r="233" spans="2:13">
      <c r="B233" s="6"/>
      <c r="I233" s="9"/>
      <c r="J233" s="9"/>
      <c r="K233" s="9"/>
      <c r="L233" s="9"/>
      <c r="M233" s="9"/>
    </row>
    <row r="234" spans="2:13">
      <c r="B234" s="6"/>
      <c r="I234" s="9"/>
      <c r="J234" s="9"/>
      <c r="K234" s="9"/>
      <c r="L234" s="9"/>
      <c r="M234" s="9"/>
    </row>
    <row r="235" spans="2:13">
      <c r="B235" s="6"/>
      <c r="I235" s="9"/>
      <c r="J235" s="9"/>
      <c r="K235" s="9"/>
      <c r="L235" s="9"/>
      <c r="M235" s="9"/>
    </row>
    <row r="236" spans="2:13">
      <c r="B236" s="6"/>
      <c r="I236" s="9"/>
      <c r="J236" s="9"/>
      <c r="K236" s="9"/>
      <c r="L236" s="9"/>
      <c r="M236" s="9"/>
    </row>
    <row r="237" spans="2:13">
      <c r="B237" s="6"/>
      <c r="I237" s="9"/>
      <c r="J237" s="9"/>
      <c r="K237" s="9"/>
      <c r="L237" s="9"/>
      <c r="M237" s="9"/>
    </row>
    <row r="238" spans="2:13">
      <c r="B238" s="6"/>
      <c r="I238" s="9"/>
      <c r="J238" s="9"/>
      <c r="K238" s="9"/>
      <c r="L238" s="9"/>
      <c r="M238" s="9"/>
    </row>
    <row r="239" spans="2:13">
      <c r="B239" s="6"/>
      <c r="I239" s="9"/>
      <c r="J239" s="9"/>
      <c r="K239" s="9"/>
      <c r="L239" s="9"/>
      <c r="M239" s="9"/>
    </row>
    <row r="240" spans="2:13">
      <c r="B240" s="6"/>
      <c r="I240" s="9"/>
      <c r="J240" s="9"/>
      <c r="K240" s="9"/>
      <c r="L240" s="9"/>
      <c r="M240" s="9"/>
    </row>
    <row r="241" spans="2:13">
      <c r="B241" s="6"/>
      <c r="I241" s="9"/>
      <c r="J241" s="9"/>
      <c r="K241" s="9"/>
      <c r="L241" s="9"/>
      <c r="M241" s="9"/>
    </row>
    <row r="242" spans="2:13">
      <c r="B242" s="6"/>
      <c r="I242" s="9"/>
      <c r="J242" s="9"/>
      <c r="K242" s="9"/>
      <c r="L242" s="9"/>
      <c r="M242" s="9"/>
    </row>
    <row r="243" spans="2:13">
      <c r="B243" s="6"/>
      <c r="I243" s="9"/>
      <c r="J243" s="9"/>
      <c r="K243" s="9"/>
      <c r="L243" s="9"/>
      <c r="M243" s="9"/>
    </row>
    <row r="244" spans="2:13">
      <c r="B244" s="6"/>
      <c r="I244" s="9"/>
      <c r="J244" s="9"/>
      <c r="K244" s="9"/>
      <c r="L244" s="9"/>
      <c r="M244" s="9"/>
    </row>
    <row r="245" spans="2:13">
      <c r="B245" s="6"/>
      <c r="I245" s="9"/>
      <c r="J245" s="9"/>
      <c r="K245" s="9"/>
      <c r="L245" s="9"/>
      <c r="M245" s="9"/>
    </row>
    <row r="246" spans="2:13">
      <c r="B246" s="6"/>
      <c r="I246" s="9"/>
      <c r="J246" s="9"/>
      <c r="K246" s="9"/>
      <c r="L246" s="9"/>
      <c r="M246" s="9"/>
    </row>
    <row r="247" spans="2:13">
      <c r="B247" s="6"/>
      <c r="I247" s="9"/>
      <c r="J247" s="9"/>
      <c r="K247" s="9"/>
      <c r="L247" s="9"/>
      <c r="M247" s="9"/>
    </row>
    <row r="248" spans="2:13">
      <c r="B248" s="6"/>
      <c r="I248" s="9"/>
      <c r="J248" s="9"/>
      <c r="K248" s="9"/>
      <c r="L248" s="9"/>
      <c r="M248" s="9"/>
    </row>
    <row r="249" spans="2:13">
      <c r="B249" s="6"/>
      <c r="I249" s="9"/>
      <c r="J249" s="9"/>
      <c r="K249" s="9"/>
      <c r="L249" s="9"/>
      <c r="M249" s="9"/>
    </row>
    <row r="250" spans="2:13">
      <c r="B250" s="6"/>
      <c r="I250" s="9"/>
      <c r="J250" s="9"/>
      <c r="K250" s="9"/>
      <c r="L250" s="9"/>
      <c r="M250" s="9"/>
    </row>
    <row r="251" spans="2:13">
      <c r="B251" s="6"/>
      <c r="I251" s="9"/>
      <c r="J251" s="9"/>
      <c r="K251" s="9"/>
      <c r="L251" s="9"/>
      <c r="M251" s="9"/>
    </row>
    <row r="252" spans="2:13">
      <c r="B252" s="6"/>
      <c r="I252" s="9"/>
      <c r="J252" s="9"/>
      <c r="K252" s="9"/>
      <c r="L252" s="9"/>
      <c r="M252" s="9"/>
    </row>
    <row r="253" spans="2:13">
      <c r="B253" s="6"/>
      <c r="I253" s="9"/>
      <c r="J253" s="9"/>
      <c r="K253" s="9"/>
      <c r="L253" s="9"/>
      <c r="M253" s="9"/>
    </row>
    <row r="254" spans="2:13">
      <c r="B254" s="6"/>
      <c r="I254" s="9"/>
      <c r="J254" s="9"/>
      <c r="K254" s="9"/>
      <c r="L254" s="9"/>
      <c r="M254" s="9"/>
    </row>
    <row r="255" spans="2:13">
      <c r="B255" s="6"/>
      <c r="I255" s="9"/>
      <c r="J255" s="9"/>
      <c r="K255" s="9"/>
      <c r="L255" s="9"/>
      <c r="M255" s="9"/>
    </row>
    <row r="256" spans="2:13">
      <c r="B256" s="6"/>
      <c r="I256" s="9"/>
      <c r="J256" s="9"/>
      <c r="K256" s="9"/>
      <c r="L256" s="9"/>
      <c r="M256" s="9"/>
    </row>
    <row r="257" spans="2:13">
      <c r="B257" s="6"/>
      <c r="I257" s="9"/>
      <c r="J257" s="9"/>
      <c r="K257" s="9"/>
      <c r="L257" s="9"/>
      <c r="M257" s="9"/>
    </row>
    <row r="258" spans="2:13">
      <c r="B258" s="6"/>
      <c r="I258" s="9"/>
      <c r="J258" s="9"/>
      <c r="K258" s="9"/>
      <c r="L258" s="9"/>
      <c r="M258" s="9"/>
    </row>
    <row r="259" spans="2:13">
      <c r="B259" s="6"/>
      <c r="I259" s="9"/>
      <c r="J259" s="9"/>
      <c r="K259" s="9"/>
      <c r="L259" s="9"/>
      <c r="M259" s="9"/>
    </row>
    <row r="260" spans="2:13">
      <c r="B260" s="6"/>
      <c r="I260" s="9"/>
      <c r="J260" s="9"/>
      <c r="K260" s="9"/>
      <c r="L260" s="9"/>
      <c r="M260" s="9"/>
    </row>
    <row r="261" spans="2:13">
      <c r="B261" s="6"/>
      <c r="I261" s="9"/>
      <c r="J261" s="9"/>
      <c r="K261" s="9"/>
      <c r="L261" s="9"/>
      <c r="M261" s="9"/>
    </row>
    <row r="262" spans="2:13">
      <c r="B262" s="6"/>
      <c r="I262" s="9"/>
      <c r="J262" s="9"/>
      <c r="K262" s="9"/>
      <c r="L262" s="9"/>
      <c r="M262" s="9"/>
    </row>
    <row r="263" spans="2:13">
      <c r="B263" s="6"/>
      <c r="I263" s="9"/>
      <c r="J263" s="9"/>
      <c r="K263" s="9"/>
      <c r="L263" s="9"/>
      <c r="M263" s="9"/>
    </row>
    <row r="264" spans="2:13">
      <c r="B264" s="6"/>
      <c r="I264" s="9"/>
      <c r="J264" s="9"/>
      <c r="K264" s="9"/>
      <c r="L264" s="9"/>
      <c r="M264" s="9"/>
    </row>
    <row r="265" spans="2:13">
      <c r="B265" s="6"/>
      <c r="I265" s="9"/>
      <c r="J265" s="9"/>
      <c r="K265" s="9"/>
      <c r="L265" s="9"/>
      <c r="M265" s="9"/>
    </row>
    <row r="266" spans="2:13">
      <c r="B266" s="6"/>
      <c r="I266" s="9"/>
      <c r="J266" s="9"/>
      <c r="K266" s="9"/>
      <c r="L266" s="9"/>
      <c r="M266" s="9"/>
    </row>
    <row r="267" spans="2:13">
      <c r="B267" s="6"/>
      <c r="I267" s="9"/>
      <c r="J267" s="9"/>
      <c r="K267" s="9"/>
      <c r="L267" s="9"/>
      <c r="M267" s="9"/>
    </row>
    <row r="268" spans="2:13">
      <c r="B268" s="6"/>
      <c r="I268" s="9"/>
      <c r="J268" s="9"/>
      <c r="K268" s="9"/>
      <c r="L268" s="9"/>
      <c r="M268" s="9"/>
    </row>
    <row r="269" spans="2:13">
      <c r="B269" s="6"/>
      <c r="I269" s="9"/>
      <c r="J269" s="9"/>
      <c r="K269" s="9"/>
      <c r="L269" s="9"/>
      <c r="M269" s="9"/>
    </row>
    <row r="270" spans="2:13">
      <c r="B270" s="6"/>
      <c r="I270" s="9"/>
      <c r="J270" s="9"/>
      <c r="K270" s="9"/>
      <c r="L270" s="9"/>
      <c r="M270" s="9"/>
    </row>
    <row r="271" spans="2:13">
      <c r="B271" s="6"/>
      <c r="I271" s="9"/>
      <c r="J271" s="9"/>
      <c r="K271" s="9"/>
      <c r="L271" s="9"/>
      <c r="M271" s="9"/>
    </row>
    <row r="272" spans="2:13">
      <c r="B272" s="6"/>
      <c r="I272" s="9"/>
      <c r="J272" s="9"/>
      <c r="K272" s="9"/>
      <c r="L272" s="9"/>
      <c r="M272" s="9"/>
    </row>
    <row r="273" spans="2:13">
      <c r="B273" s="6"/>
      <c r="I273" s="9"/>
      <c r="J273" s="9"/>
      <c r="K273" s="9"/>
      <c r="L273" s="9"/>
      <c r="M273" s="9"/>
    </row>
    <row r="274" spans="2:13">
      <c r="B274" s="6"/>
      <c r="I274" s="9"/>
      <c r="J274" s="9"/>
      <c r="K274" s="9"/>
      <c r="L274" s="9"/>
      <c r="M274" s="9"/>
    </row>
    <row r="275" spans="2:13">
      <c r="B275" s="6"/>
      <c r="I275" s="9"/>
      <c r="J275" s="9"/>
      <c r="K275" s="9"/>
      <c r="L275" s="9"/>
      <c r="M275" s="9"/>
    </row>
    <row r="276" spans="2:13">
      <c r="B276" s="6"/>
      <c r="I276" s="9"/>
      <c r="J276" s="9"/>
      <c r="K276" s="9"/>
      <c r="L276" s="9"/>
      <c r="M276" s="9"/>
    </row>
    <row r="277" spans="2:13">
      <c r="B277" s="6"/>
      <c r="I277" s="9"/>
      <c r="J277" s="9"/>
      <c r="K277" s="9"/>
      <c r="L277" s="9"/>
      <c r="M277" s="9"/>
    </row>
    <row r="278" spans="2:13">
      <c r="B278" s="6"/>
      <c r="I278" s="9"/>
      <c r="J278" s="9"/>
      <c r="K278" s="9"/>
      <c r="L278" s="9"/>
      <c r="M278" s="9"/>
    </row>
    <row r="279" spans="2:13">
      <c r="B279" s="6"/>
      <c r="I279" s="9"/>
      <c r="J279" s="9"/>
      <c r="K279" s="9"/>
      <c r="L279" s="9"/>
      <c r="M279" s="9"/>
    </row>
    <row r="280" spans="2:13">
      <c r="B280" s="6"/>
      <c r="I280" s="9"/>
      <c r="J280" s="9"/>
      <c r="K280" s="9"/>
      <c r="L280" s="9"/>
      <c r="M280" s="9"/>
    </row>
    <row r="281" spans="2:13">
      <c r="B281" s="6"/>
      <c r="I281" s="9"/>
      <c r="J281" s="9"/>
      <c r="K281" s="9"/>
      <c r="L281" s="9"/>
      <c r="M281" s="9"/>
    </row>
    <row r="282" spans="2:13">
      <c r="B282" s="6"/>
      <c r="I282" s="9"/>
      <c r="J282" s="9"/>
      <c r="K282" s="9"/>
      <c r="L282" s="9"/>
      <c r="M282" s="9"/>
    </row>
    <row r="283" spans="2:13">
      <c r="B283" s="6"/>
      <c r="I283" s="9"/>
      <c r="J283" s="9"/>
      <c r="K283" s="9"/>
      <c r="L283" s="9"/>
      <c r="M283" s="9"/>
    </row>
    <row r="284" spans="2:13">
      <c r="B284" s="6"/>
      <c r="I284" s="9"/>
      <c r="J284" s="9"/>
      <c r="K284" s="9"/>
      <c r="L284" s="9"/>
      <c r="M284" s="9"/>
    </row>
    <row r="285" spans="2:13">
      <c r="B285" s="6"/>
      <c r="I285" s="9"/>
      <c r="J285" s="9"/>
      <c r="K285" s="9"/>
      <c r="L285" s="9"/>
      <c r="M285" s="9"/>
    </row>
    <row r="286" spans="2:13">
      <c r="B286" s="6"/>
      <c r="I286" s="9"/>
      <c r="J286" s="9"/>
      <c r="K286" s="9"/>
      <c r="L286" s="9"/>
      <c r="M286" s="9"/>
    </row>
    <row r="287" spans="2:13">
      <c r="B287" s="6"/>
      <c r="I287" s="9"/>
      <c r="J287" s="9"/>
      <c r="K287" s="9"/>
      <c r="L287" s="9"/>
      <c r="M287" s="9"/>
    </row>
    <row r="288" spans="2:13">
      <c r="B288" s="6"/>
      <c r="I288" s="9"/>
      <c r="J288" s="9"/>
      <c r="K288" s="9"/>
      <c r="L288" s="9"/>
      <c r="M288" s="9"/>
    </row>
    <row r="289" spans="2:13">
      <c r="B289" s="6"/>
      <c r="I289" s="9"/>
      <c r="J289" s="9"/>
      <c r="K289" s="9"/>
      <c r="L289" s="9"/>
      <c r="M289" s="9"/>
    </row>
    <row r="290" spans="2:13">
      <c r="B290" s="6"/>
      <c r="I290" s="9"/>
      <c r="J290" s="9"/>
      <c r="K290" s="9"/>
      <c r="L290" s="9"/>
      <c r="M290" s="9"/>
    </row>
    <row r="291" spans="2:13">
      <c r="B291" s="6"/>
      <c r="I291" s="9"/>
      <c r="J291" s="9"/>
      <c r="K291" s="9"/>
      <c r="L291" s="9"/>
      <c r="M291" s="9"/>
    </row>
    <row r="292" spans="2:13">
      <c r="B292" s="6"/>
      <c r="I292" s="9"/>
      <c r="J292" s="9"/>
      <c r="K292" s="9"/>
      <c r="L292" s="9"/>
      <c r="M292" s="9"/>
    </row>
    <row r="293" spans="2:13">
      <c r="B293" s="6"/>
      <c r="I293" s="9"/>
      <c r="J293" s="9"/>
      <c r="K293" s="9"/>
      <c r="L293" s="9"/>
      <c r="M293" s="9"/>
    </row>
    <row r="294" spans="2:13">
      <c r="B294" s="6"/>
      <c r="I294" s="9"/>
      <c r="J294" s="9"/>
      <c r="K294" s="9"/>
      <c r="L294" s="9"/>
      <c r="M294" s="9"/>
    </row>
    <row r="295" spans="2:13">
      <c r="B295" s="6"/>
      <c r="I295" s="9"/>
      <c r="J295" s="9"/>
      <c r="K295" s="9"/>
      <c r="L295" s="9"/>
      <c r="M295" s="9"/>
    </row>
    <row r="296" spans="2:13">
      <c r="B296" s="6"/>
      <c r="I296" s="9"/>
      <c r="J296" s="9"/>
      <c r="K296" s="9"/>
      <c r="L296" s="9"/>
      <c r="M296" s="9"/>
    </row>
    <row r="297" spans="2:13">
      <c r="B297" s="6"/>
      <c r="I297" s="9"/>
      <c r="J297" s="9"/>
      <c r="K297" s="9"/>
      <c r="L297" s="9"/>
      <c r="M297" s="9"/>
    </row>
    <row r="298" spans="2:13">
      <c r="B298" s="6"/>
      <c r="I298" s="9"/>
      <c r="J298" s="9"/>
      <c r="K298" s="9"/>
      <c r="L298" s="9"/>
      <c r="M298" s="9"/>
    </row>
    <row r="299" spans="2:13">
      <c r="B299" s="6"/>
      <c r="I299" s="9"/>
      <c r="J299" s="9"/>
      <c r="K299" s="9"/>
      <c r="L299" s="9"/>
      <c r="M299" s="9"/>
    </row>
    <row r="300" spans="2:13">
      <c r="B300" s="6"/>
      <c r="I300" s="9"/>
      <c r="J300" s="9"/>
      <c r="K300" s="9"/>
      <c r="L300" s="9"/>
      <c r="M300" s="9"/>
    </row>
    <row r="301" spans="2:13">
      <c r="B301" s="6"/>
      <c r="I301" s="9"/>
      <c r="J301" s="9"/>
      <c r="K301" s="9"/>
      <c r="L301" s="9"/>
      <c r="M301" s="9"/>
    </row>
    <row r="302" spans="2:13">
      <c r="B302" s="6"/>
      <c r="I302" s="9"/>
      <c r="J302" s="9"/>
      <c r="K302" s="9"/>
      <c r="L302" s="9"/>
      <c r="M302" s="9"/>
    </row>
    <row r="303" spans="2:13">
      <c r="B303" s="6"/>
      <c r="I303" s="9"/>
      <c r="J303" s="9"/>
      <c r="K303" s="9"/>
      <c r="L303" s="9"/>
      <c r="M303" s="9"/>
    </row>
    <row r="304" spans="2:13">
      <c r="B304" s="6"/>
      <c r="I304" s="9"/>
      <c r="J304" s="9"/>
      <c r="K304" s="9"/>
      <c r="L304" s="9"/>
      <c r="M304" s="9"/>
    </row>
    <row r="305" spans="2:13">
      <c r="B305" s="6"/>
      <c r="I305" s="9"/>
      <c r="J305" s="9"/>
      <c r="K305" s="9"/>
      <c r="L305" s="9"/>
      <c r="M305" s="9"/>
    </row>
    <row r="306" spans="2:13">
      <c r="B306" s="6"/>
      <c r="I306" s="9"/>
      <c r="J306" s="9"/>
      <c r="K306" s="9"/>
      <c r="L306" s="9"/>
      <c r="M306" s="9"/>
    </row>
    <row r="307" spans="2:13">
      <c r="B307" s="6"/>
      <c r="I307" s="9"/>
      <c r="J307" s="9"/>
      <c r="K307" s="9"/>
      <c r="L307" s="9"/>
      <c r="M307" s="9"/>
    </row>
    <row r="308" spans="2:13">
      <c r="B308" s="6"/>
      <c r="I308" s="9"/>
      <c r="J308" s="9"/>
      <c r="K308" s="9"/>
      <c r="L308" s="9"/>
      <c r="M308" s="9"/>
    </row>
    <row r="309" spans="2:13">
      <c r="B309" s="6"/>
      <c r="I309" s="9"/>
      <c r="J309" s="9"/>
      <c r="K309" s="9"/>
      <c r="L309" s="9"/>
      <c r="M309" s="9"/>
    </row>
    <row r="310" spans="2:13">
      <c r="B310" s="6"/>
      <c r="I310" s="9"/>
      <c r="J310" s="9"/>
      <c r="K310" s="9"/>
      <c r="L310" s="9"/>
      <c r="M310" s="9"/>
    </row>
    <row r="311" spans="2:13">
      <c r="B311" s="6"/>
      <c r="I311" s="9"/>
      <c r="J311" s="9"/>
      <c r="K311" s="9"/>
      <c r="L311" s="9"/>
      <c r="M311" s="9"/>
    </row>
    <row r="312" spans="2:13">
      <c r="B312" s="6"/>
      <c r="I312" s="9"/>
      <c r="J312" s="9"/>
      <c r="K312" s="9"/>
      <c r="L312" s="9"/>
      <c r="M312" s="9"/>
    </row>
    <row r="313" spans="2:13">
      <c r="B313" s="6"/>
      <c r="I313" s="9"/>
      <c r="J313" s="9"/>
      <c r="K313" s="9"/>
      <c r="L313" s="9"/>
      <c r="M313" s="9"/>
    </row>
    <row r="314" spans="2:13">
      <c r="B314" s="6"/>
      <c r="I314" s="9"/>
      <c r="J314" s="9"/>
      <c r="K314" s="9"/>
      <c r="L314" s="9"/>
      <c r="M314" s="9"/>
    </row>
    <row r="315" spans="2:13">
      <c r="B315" s="6"/>
      <c r="I315" s="9"/>
      <c r="J315" s="9"/>
      <c r="K315" s="9"/>
      <c r="L315" s="9"/>
      <c r="M315" s="9"/>
    </row>
    <row r="316" spans="2:13">
      <c r="B316" s="6"/>
      <c r="I316" s="9"/>
      <c r="J316" s="9"/>
      <c r="K316" s="9"/>
      <c r="L316" s="9"/>
      <c r="M316" s="9"/>
    </row>
    <row r="317" spans="2:13">
      <c r="B317" s="6"/>
      <c r="I317" s="9"/>
      <c r="J317" s="9"/>
      <c r="K317" s="9"/>
      <c r="L317" s="9"/>
      <c r="M317" s="9"/>
    </row>
    <row r="318" spans="2:13">
      <c r="B318" s="6"/>
      <c r="I318" s="9"/>
      <c r="J318" s="9"/>
      <c r="K318" s="9"/>
      <c r="L318" s="9"/>
      <c r="M318" s="9"/>
    </row>
    <row r="319" spans="2:13">
      <c r="B319" s="6"/>
      <c r="I319" s="9"/>
      <c r="J319" s="9"/>
      <c r="K319" s="9"/>
      <c r="L319" s="9"/>
      <c r="M319" s="9"/>
    </row>
    <row r="320" spans="2:13">
      <c r="B320" s="6"/>
      <c r="I320" s="9"/>
      <c r="J320" s="9"/>
      <c r="K320" s="9"/>
      <c r="L320" s="9"/>
      <c r="M320" s="9"/>
    </row>
    <row r="321" spans="2:13">
      <c r="B321" s="6"/>
      <c r="I321" s="9"/>
      <c r="J321" s="9"/>
      <c r="K321" s="9"/>
      <c r="L321" s="9"/>
      <c r="M321" s="9"/>
    </row>
    <row r="322" spans="2:13">
      <c r="B322" s="6"/>
      <c r="I322" s="9"/>
      <c r="J322" s="9"/>
      <c r="K322" s="9"/>
      <c r="L322" s="9"/>
      <c r="M322" s="9"/>
    </row>
    <row r="323" spans="2:13">
      <c r="B323" s="6"/>
      <c r="I323" s="9"/>
      <c r="J323" s="9"/>
      <c r="K323" s="9"/>
      <c r="L323" s="9"/>
      <c r="M323" s="9"/>
    </row>
    <row r="324" spans="2:13">
      <c r="B324" s="6"/>
      <c r="I324" s="9"/>
      <c r="J324" s="9"/>
      <c r="K324" s="9"/>
      <c r="L324" s="9"/>
      <c r="M324" s="9"/>
    </row>
    <row r="325" spans="2:13">
      <c r="B325" s="6"/>
      <c r="I325" s="9"/>
      <c r="J325" s="9"/>
      <c r="K325" s="9"/>
      <c r="L325" s="9"/>
      <c r="M325" s="9"/>
    </row>
    <row r="326" spans="2:13">
      <c r="B326" s="6"/>
      <c r="I326" s="9"/>
      <c r="J326" s="9"/>
      <c r="K326" s="9"/>
      <c r="L326" s="9"/>
      <c r="M326" s="9"/>
    </row>
    <row r="327" spans="2:13">
      <c r="B327" s="6"/>
      <c r="I327" s="9"/>
      <c r="J327" s="9"/>
      <c r="K327" s="9"/>
      <c r="L327" s="9"/>
      <c r="M327" s="9"/>
    </row>
    <row r="328" spans="2:13">
      <c r="B328" s="6"/>
      <c r="I328" s="9"/>
      <c r="J328" s="9"/>
      <c r="K328" s="9"/>
      <c r="L328" s="9"/>
      <c r="M328" s="9"/>
    </row>
    <row r="329" spans="2:13">
      <c r="B329" s="6"/>
      <c r="I329" s="9"/>
      <c r="J329" s="9"/>
      <c r="K329" s="9"/>
      <c r="L329" s="9"/>
      <c r="M329" s="9"/>
    </row>
    <row r="330" spans="2:13">
      <c r="B330" s="6"/>
      <c r="I330" s="9"/>
      <c r="J330" s="9"/>
      <c r="K330" s="9"/>
      <c r="L330" s="9"/>
      <c r="M330" s="9"/>
    </row>
    <row r="331" spans="2:13">
      <c r="B331" s="6"/>
      <c r="I331" s="9"/>
      <c r="J331" s="9"/>
      <c r="K331" s="9"/>
      <c r="L331" s="9"/>
      <c r="M331" s="9"/>
    </row>
    <row r="332" spans="2:13">
      <c r="B332" s="6"/>
      <c r="I332" s="9"/>
      <c r="J332" s="9"/>
      <c r="K332" s="9"/>
      <c r="L332" s="9"/>
      <c r="M332" s="9"/>
    </row>
    <row r="333" spans="2:13">
      <c r="B333" s="6"/>
      <c r="I333" s="9"/>
      <c r="J333" s="9"/>
      <c r="K333" s="9"/>
      <c r="L333" s="9"/>
      <c r="M333" s="9"/>
    </row>
    <row r="334" spans="2:13">
      <c r="B334" s="6"/>
      <c r="I334" s="9"/>
      <c r="J334" s="9"/>
      <c r="K334" s="9"/>
      <c r="L334" s="9"/>
      <c r="M334" s="9"/>
    </row>
    <row r="335" spans="2:13">
      <c r="B335" s="6"/>
      <c r="I335" s="9"/>
      <c r="J335" s="9"/>
      <c r="K335" s="9"/>
      <c r="L335" s="9"/>
      <c r="M335" s="9"/>
    </row>
    <row r="336" spans="2:13">
      <c r="B336" s="6"/>
      <c r="I336" s="9"/>
      <c r="J336" s="9"/>
      <c r="K336" s="9"/>
      <c r="L336" s="9"/>
      <c r="M336" s="9"/>
    </row>
    <row r="337" spans="2:13">
      <c r="B337" s="6"/>
      <c r="I337" s="9"/>
      <c r="J337" s="9"/>
      <c r="K337" s="9"/>
      <c r="L337" s="9"/>
      <c r="M337" s="9"/>
    </row>
    <row r="338" spans="2:13">
      <c r="B338" s="6"/>
      <c r="I338" s="9"/>
      <c r="J338" s="9"/>
      <c r="K338" s="9"/>
      <c r="L338" s="9"/>
      <c r="M338" s="9"/>
    </row>
    <row r="339" spans="2:13">
      <c r="B339" s="6"/>
      <c r="I339" s="9"/>
      <c r="J339" s="9"/>
      <c r="K339" s="9"/>
      <c r="L339" s="9"/>
      <c r="M339" s="9"/>
    </row>
    <row r="340" spans="2:13">
      <c r="B340" s="6"/>
      <c r="I340" s="9"/>
      <c r="J340" s="9"/>
      <c r="K340" s="9"/>
      <c r="L340" s="9"/>
      <c r="M340" s="9"/>
    </row>
    <row r="341" spans="2:13">
      <c r="B341" s="6"/>
      <c r="I341" s="9"/>
      <c r="J341" s="9"/>
      <c r="K341" s="9"/>
      <c r="L341" s="9"/>
      <c r="M341" s="9"/>
    </row>
    <row r="342" spans="2:13">
      <c r="B342" s="6"/>
      <c r="I342" s="9"/>
      <c r="J342" s="9"/>
      <c r="K342" s="9"/>
      <c r="L342" s="9"/>
      <c r="M342" s="9"/>
    </row>
    <row r="343" spans="2:13">
      <c r="B343" s="6"/>
      <c r="I343" s="9"/>
      <c r="J343" s="9"/>
      <c r="K343" s="9"/>
      <c r="L343" s="9"/>
      <c r="M343" s="9"/>
    </row>
    <row r="344" spans="2:13">
      <c r="B344" s="6"/>
      <c r="I344" s="9"/>
      <c r="J344" s="9"/>
      <c r="K344" s="9"/>
      <c r="L344" s="9"/>
      <c r="M344" s="9"/>
    </row>
    <row r="345" spans="2:13">
      <c r="B345" s="6"/>
      <c r="I345" s="9"/>
      <c r="J345" s="9"/>
      <c r="K345" s="9"/>
      <c r="L345" s="9"/>
      <c r="M345" s="9"/>
    </row>
    <row r="346" spans="2:13">
      <c r="B346" s="6"/>
      <c r="I346" s="9"/>
      <c r="J346" s="9"/>
      <c r="K346" s="9"/>
      <c r="L346" s="9"/>
      <c r="M346" s="9"/>
    </row>
    <row r="347" spans="2:13">
      <c r="B347" s="6"/>
      <c r="I347" s="9"/>
      <c r="J347" s="9"/>
      <c r="K347" s="9"/>
      <c r="L347" s="9"/>
      <c r="M347" s="9"/>
    </row>
    <row r="348" spans="2:13">
      <c r="B348" s="6"/>
      <c r="I348" s="9"/>
      <c r="J348" s="9"/>
      <c r="K348" s="9"/>
      <c r="L348" s="9"/>
      <c r="M348" s="9"/>
    </row>
    <row r="349" spans="2:13">
      <c r="B349" s="6"/>
      <c r="I349" s="9"/>
      <c r="J349" s="9"/>
      <c r="K349" s="9"/>
      <c r="L349" s="9"/>
      <c r="M349" s="9"/>
    </row>
    <row r="350" spans="2:13">
      <c r="B350" s="6"/>
      <c r="I350" s="9"/>
      <c r="J350" s="9"/>
      <c r="K350" s="9"/>
      <c r="L350" s="9"/>
      <c r="M350" s="9"/>
    </row>
    <row r="351" spans="2:13">
      <c r="B351" s="6"/>
      <c r="I351" s="9"/>
      <c r="J351" s="9"/>
      <c r="K351" s="9"/>
      <c r="L351" s="9"/>
      <c r="M351" s="9"/>
    </row>
    <row r="352" spans="2:13">
      <c r="B352" s="6"/>
      <c r="I352" s="9"/>
      <c r="J352" s="9"/>
      <c r="K352" s="9"/>
      <c r="L352" s="9"/>
      <c r="M352" s="9"/>
    </row>
    <row r="353" spans="2:13">
      <c r="B353" s="6"/>
      <c r="I353" s="9"/>
      <c r="J353" s="9"/>
      <c r="K353" s="9"/>
      <c r="L353" s="9"/>
      <c r="M353" s="9"/>
    </row>
    <row r="354" spans="2:13">
      <c r="B354" s="6"/>
      <c r="I354" s="9"/>
      <c r="J354" s="9"/>
      <c r="K354" s="9"/>
      <c r="L354" s="9"/>
      <c r="M354" s="9"/>
    </row>
    <row r="355" spans="2:13">
      <c r="B355" s="6"/>
      <c r="I355" s="9"/>
      <c r="J355" s="9"/>
      <c r="K355" s="9"/>
      <c r="L355" s="9"/>
      <c r="M355" s="9"/>
    </row>
    <row r="356" spans="2:13">
      <c r="B356" s="6"/>
      <c r="I356" s="9"/>
      <c r="J356" s="9"/>
      <c r="K356" s="9"/>
      <c r="L356" s="9"/>
      <c r="M356" s="9"/>
    </row>
    <row r="357" spans="2:13">
      <c r="B357" s="6"/>
      <c r="I357" s="9"/>
      <c r="J357" s="9"/>
      <c r="K357" s="9"/>
      <c r="L357" s="9"/>
      <c r="M357" s="9"/>
    </row>
    <row r="358" spans="2:13">
      <c r="B358" s="6"/>
      <c r="I358" s="9"/>
      <c r="J358" s="9"/>
      <c r="K358" s="9"/>
      <c r="L358" s="9"/>
      <c r="M358" s="9"/>
    </row>
    <row r="359" spans="2:13">
      <c r="B359" s="6"/>
      <c r="I359" s="9"/>
      <c r="J359" s="9"/>
      <c r="K359" s="9"/>
      <c r="L359" s="9"/>
      <c r="M359" s="9"/>
    </row>
    <row r="360" spans="2:13">
      <c r="B360" s="6"/>
      <c r="I360" s="9"/>
      <c r="J360" s="9"/>
      <c r="K360" s="9"/>
      <c r="L360" s="9"/>
      <c r="M360" s="9"/>
    </row>
    <row r="361" spans="2:13">
      <c r="B361" s="6"/>
      <c r="I361" s="9"/>
      <c r="J361" s="9"/>
      <c r="K361" s="9"/>
      <c r="L361" s="9"/>
      <c r="M361" s="9"/>
    </row>
    <row r="362" spans="2:13">
      <c r="B362" s="6"/>
      <c r="I362" s="9"/>
      <c r="J362" s="9"/>
      <c r="K362" s="9"/>
      <c r="L362" s="9"/>
      <c r="M362" s="9"/>
    </row>
    <row r="363" spans="2:13">
      <c r="B363" s="6"/>
      <c r="I363" s="9"/>
      <c r="J363" s="9"/>
      <c r="K363" s="9"/>
      <c r="L363" s="9"/>
      <c r="M363" s="9"/>
    </row>
    <row r="364" spans="2:13">
      <c r="B364" s="6"/>
      <c r="I364" s="9"/>
      <c r="J364" s="9"/>
      <c r="K364" s="9"/>
      <c r="L364" s="9"/>
      <c r="M364" s="9"/>
    </row>
    <row r="365" spans="2:13">
      <c r="B365" s="6"/>
      <c r="I365" s="9"/>
      <c r="J365" s="9"/>
      <c r="K365" s="9"/>
      <c r="L365" s="9"/>
      <c r="M365" s="9"/>
    </row>
    <row r="366" spans="2:13">
      <c r="B366" s="6"/>
      <c r="I366" s="9"/>
      <c r="J366" s="9"/>
      <c r="K366" s="9"/>
      <c r="L366" s="9"/>
      <c r="M366" s="9"/>
    </row>
    <row r="367" spans="2:13">
      <c r="B367" s="6"/>
      <c r="I367" s="9"/>
      <c r="J367" s="9"/>
      <c r="K367" s="9"/>
      <c r="L367" s="9"/>
      <c r="M367" s="9"/>
    </row>
    <row r="368" spans="2:13">
      <c r="B368" s="6"/>
      <c r="I368" s="9"/>
      <c r="J368" s="9"/>
      <c r="K368" s="9"/>
      <c r="L368" s="9"/>
      <c r="M368" s="9"/>
    </row>
    <row r="369" spans="2:13">
      <c r="B369" s="6"/>
      <c r="I369" s="9"/>
      <c r="J369" s="9"/>
      <c r="K369" s="9"/>
      <c r="L369" s="9"/>
      <c r="M369" s="9"/>
    </row>
    <row r="370" spans="2:13">
      <c r="B370" s="6"/>
      <c r="I370" s="9"/>
      <c r="J370" s="9"/>
      <c r="K370" s="9"/>
      <c r="L370" s="9"/>
      <c r="M370" s="9"/>
    </row>
    <row r="371" spans="2:13">
      <c r="B371" s="6"/>
      <c r="I371" s="9"/>
      <c r="J371" s="9"/>
      <c r="K371" s="9"/>
      <c r="L371" s="9"/>
      <c r="M371" s="9"/>
    </row>
    <row r="372" spans="2:13">
      <c r="B372" s="6"/>
      <c r="I372" s="9"/>
      <c r="J372" s="9"/>
      <c r="K372" s="9"/>
      <c r="L372" s="9"/>
      <c r="M372" s="9"/>
    </row>
    <row r="373" spans="2:13">
      <c r="B373" s="6"/>
      <c r="I373" s="9"/>
      <c r="J373" s="9"/>
      <c r="K373" s="9"/>
      <c r="L373" s="9"/>
      <c r="M373" s="9"/>
    </row>
    <row r="374" spans="2:13">
      <c r="B374" s="6"/>
      <c r="I374" s="9"/>
      <c r="J374" s="9"/>
      <c r="K374" s="9"/>
      <c r="L374" s="9"/>
      <c r="M374" s="9"/>
    </row>
    <row r="375" spans="2:13">
      <c r="B375" s="6"/>
      <c r="C375" s="7"/>
      <c r="D375" s="7"/>
      <c r="E375" s="7"/>
      <c r="F375" s="7"/>
      <c r="G375" s="64" t="s">
        <v>2</v>
      </c>
      <c r="H375" s="64"/>
      <c r="I375" s="64"/>
      <c r="J375" s="64" t="s">
        <v>15</v>
      </c>
      <c r="K375" s="64"/>
      <c r="L375" s="64"/>
      <c r="M375" s="65"/>
    </row>
    <row r="376" spans="2:13">
      <c r="B376" s="6"/>
      <c r="C376" s="13" t="s">
        <v>10</v>
      </c>
      <c r="D376" s="13"/>
      <c r="E376" s="13"/>
      <c r="F376" s="13"/>
      <c r="G376" s="13" t="s">
        <v>11</v>
      </c>
      <c r="H376" s="13" t="s">
        <v>13</v>
      </c>
      <c r="I376" s="13" t="s">
        <v>14</v>
      </c>
      <c r="J376" s="13" t="s">
        <v>11</v>
      </c>
      <c r="K376" s="13" t="s">
        <v>13</v>
      </c>
      <c r="L376" s="13"/>
      <c r="M376" s="13" t="s">
        <v>14</v>
      </c>
    </row>
    <row r="377" spans="2:13">
      <c r="B377" s="6"/>
      <c r="C377" s="1">
        <v>2021</v>
      </c>
      <c r="G377" s="9">
        <f>SUMIF($C$11:$C$373,$C377,H$11:H$373)</f>
        <v>0</v>
      </c>
      <c r="H377" s="9">
        <f t="shared" ref="H377:H407" ca="1" si="14">SUMIF($C$11:$C$373,$C377,J$72:J$373)</f>
        <v>0</v>
      </c>
      <c r="I377" s="9">
        <f>SUMIF($C$11:$C$373,$C377,K$11:K$373)</f>
        <v>0</v>
      </c>
      <c r="J377" s="9" t="e">
        <f>SUMIF(#REF!,$C377,#REF!)</f>
        <v>#REF!</v>
      </c>
      <c r="K377" s="9" t="e">
        <f>SUMIF(#REF!,$C377,#REF!)</f>
        <v>#REF!</v>
      </c>
      <c r="L377" s="9"/>
      <c r="M377" s="9" t="e">
        <f>SUMIF(#REF!,$C377,#REF!)</f>
        <v>#REF!</v>
      </c>
    </row>
    <row r="378" spans="2:13">
      <c r="B378" s="6"/>
      <c r="C378" s="1">
        <f>C377+1</f>
        <v>2022</v>
      </c>
      <c r="G378" s="9">
        <f t="shared" ref="G378:G407" si="15">SUMIF($C$11:$C$373,$C378,H$11:H$373)</f>
        <v>0</v>
      </c>
      <c r="H378" s="9">
        <f t="shared" ca="1" si="14"/>
        <v>0</v>
      </c>
      <c r="I378" s="9">
        <f t="shared" ref="I378:I407" si="16">SUMIF($C$11:$C$373,$C378,K$11:K$373)</f>
        <v>0</v>
      </c>
      <c r="J378" s="9" t="e">
        <f>SUMIF(#REF!,$C378,#REF!)</f>
        <v>#REF!</v>
      </c>
      <c r="K378" s="9" t="e">
        <f>SUMIF(#REF!,$C378,#REF!)</f>
        <v>#REF!</v>
      </c>
      <c r="L378" s="9"/>
      <c r="M378" s="9" t="e">
        <f>SUMIF(#REF!,$C378,#REF!)</f>
        <v>#REF!</v>
      </c>
    </row>
    <row r="379" spans="2:13">
      <c r="B379" s="6"/>
      <c r="C379" s="1">
        <f t="shared" ref="C379:C407" si="17">C378+1</f>
        <v>2023</v>
      </c>
      <c r="G379" s="9">
        <f t="shared" si="15"/>
        <v>0</v>
      </c>
      <c r="H379" s="9">
        <f t="shared" ca="1" si="14"/>
        <v>0</v>
      </c>
      <c r="I379" s="9">
        <f t="shared" si="16"/>
        <v>0</v>
      </c>
      <c r="J379" s="9" t="e">
        <f>SUMIF(#REF!,$C379,#REF!)</f>
        <v>#REF!</v>
      </c>
      <c r="K379" s="9" t="e">
        <f>SUMIF(#REF!,$C379,#REF!)</f>
        <v>#REF!</v>
      </c>
      <c r="L379" s="9"/>
      <c r="M379" s="9" t="e">
        <f>SUMIF(#REF!,$C379,#REF!)</f>
        <v>#REF!</v>
      </c>
    </row>
    <row r="380" spans="2:13">
      <c r="B380" s="6"/>
      <c r="C380" s="1">
        <f t="shared" si="17"/>
        <v>2024</v>
      </c>
      <c r="G380" s="9">
        <f t="shared" si="15"/>
        <v>0</v>
      </c>
      <c r="H380" s="9">
        <f t="shared" ca="1" si="14"/>
        <v>0</v>
      </c>
      <c r="I380" s="9">
        <f t="shared" si="16"/>
        <v>0</v>
      </c>
      <c r="J380" s="9" t="e">
        <f>SUMIF(#REF!,$C380,#REF!)</f>
        <v>#REF!</v>
      </c>
      <c r="K380" s="9" t="e">
        <f>SUMIF(#REF!,$C380,#REF!)</f>
        <v>#REF!</v>
      </c>
      <c r="L380" s="9"/>
      <c r="M380" s="9" t="e">
        <f>SUMIF(#REF!,$C380,#REF!)</f>
        <v>#REF!</v>
      </c>
    </row>
    <row r="381" spans="2:13">
      <c r="B381" s="6"/>
      <c r="C381" s="1">
        <f t="shared" si="17"/>
        <v>2025</v>
      </c>
      <c r="G381" s="9">
        <f t="shared" si="15"/>
        <v>0</v>
      </c>
      <c r="H381" s="9">
        <f t="shared" ca="1" si="14"/>
        <v>0</v>
      </c>
      <c r="I381" s="9">
        <f t="shared" si="16"/>
        <v>0</v>
      </c>
      <c r="J381" s="9" t="e">
        <f>SUMIF(#REF!,$C381,#REF!)</f>
        <v>#REF!</v>
      </c>
      <c r="K381" s="9" t="e">
        <f>SUMIF(#REF!,$C381,#REF!)</f>
        <v>#REF!</v>
      </c>
      <c r="L381" s="9"/>
      <c r="M381" s="9" t="e">
        <f>SUMIF(#REF!,$C381,#REF!)</f>
        <v>#REF!</v>
      </c>
    </row>
    <row r="382" spans="2:13">
      <c r="B382" s="6"/>
      <c r="C382" s="1">
        <f t="shared" si="17"/>
        <v>2026</v>
      </c>
      <c r="G382" s="9">
        <f t="shared" si="15"/>
        <v>0</v>
      </c>
      <c r="H382" s="9">
        <f t="shared" ca="1" si="14"/>
        <v>0</v>
      </c>
      <c r="I382" s="9">
        <f t="shared" si="16"/>
        <v>0</v>
      </c>
      <c r="J382" s="9" t="e">
        <f>SUMIF(#REF!,$C382,#REF!)</f>
        <v>#REF!</v>
      </c>
      <c r="K382" s="9" t="e">
        <f>SUMIF(#REF!,$C382,#REF!)</f>
        <v>#REF!</v>
      </c>
      <c r="L382" s="9"/>
      <c r="M382" s="9" t="e">
        <f>SUMIF(#REF!,$C382,#REF!)</f>
        <v>#REF!</v>
      </c>
    </row>
    <row r="383" spans="2:13">
      <c r="B383" s="6"/>
      <c r="C383" s="1">
        <f t="shared" si="17"/>
        <v>2027</v>
      </c>
      <c r="G383" s="9">
        <f t="shared" si="15"/>
        <v>0</v>
      </c>
      <c r="H383" s="9">
        <f t="shared" ca="1" si="14"/>
        <v>0</v>
      </c>
      <c r="I383" s="9">
        <f t="shared" si="16"/>
        <v>0</v>
      </c>
      <c r="J383" s="9" t="e">
        <f>SUMIF(#REF!,$C383,#REF!)</f>
        <v>#REF!</v>
      </c>
      <c r="K383" s="9" t="e">
        <f>SUMIF(#REF!,$C383,#REF!)</f>
        <v>#REF!</v>
      </c>
      <c r="L383" s="9"/>
      <c r="M383" s="9" t="e">
        <f>SUMIF(#REF!,$C383,#REF!)</f>
        <v>#REF!</v>
      </c>
    </row>
    <row r="384" spans="2:13">
      <c r="B384" s="6"/>
      <c r="C384" s="1">
        <f t="shared" si="17"/>
        <v>2028</v>
      </c>
      <c r="G384" s="9">
        <f t="shared" si="15"/>
        <v>0</v>
      </c>
      <c r="H384" s="9">
        <f t="shared" ca="1" si="14"/>
        <v>0</v>
      </c>
      <c r="I384" s="9">
        <f t="shared" si="16"/>
        <v>0</v>
      </c>
      <c r="J384" s="9" t="e">
        <f>SUMIF(#REF!,$C384,#REF!)</f>
        <v>#REF!</v>
      </c>
      <c r="K384" s="9" t="e">
        <f>SUMIF(#REF!,$C384,#REF!)</f>
        <v>#REF!</v>
      </c>
      <c r="L384" s="9"/>
      <c r="M384" s="9" t="e">
        <f>SUMIF(#REF!,$C384,#REF!)</f>
        <v>#REF!</v>
      </c>
    </row>
    <row r="385" spans="2:13">
      <c r="B385" s="6"/>
      <c r="C385" s="1">
        <f t="shared" si="17"/>
        <v>2029</v>
      </c>
      <c r="G385" s="9">
        <f t="shared" si="15"/>
        <v>0</v>
      </c>
      <c r="H385" s="9">
        <f t="shared" ca="1" si="14"/>
        <v>0</v>
      </c>
      <c r="I385" s="9">
        <f t="shared" si="16"/>
        <v>0</v>
      </c>
      <c r="J385" s="9" t="e">
        <f>SUMIF(#REF!,$C385,#REF!)</f>
        <v>#REF!</v>
      </c>
      <c r="K385" s="9" t="e">
        <f>SUMIF(#REF!,$C385,#REF!)</f>
        <v>#REF!</v>
      </c>
      <c r="L385" s="9"/>
      <c r="M385" s="9" t="e">
        <f>SUMIF(#REF!,$C385,#REF!)</f>
        <v>#REF!</v>
      </c>
    </row>
    <row r="386" spans="2:13">
      <c r="B386" s="6"/>
      <c r="C386" s="1">
        <f t="shared" si="17"/>
        <v>2030</v>
      </c>
      <c r="G386" s="9">
        <f t="shared" si="15"/>
        <v>0</v>
      </c>
      <c r="H386" s="9">
        <f t="shared" ca="1" si="14"/>
        <v>0</v>
      </c>
      <c r="I386" s="9">
        <f t="shared" si="16"/>
        <v>0</v>
      </c>
      <c r="J386" s="9" t="e">
        <f>SUMIF(#REF!,$C386,#REF!)</f>
        <v>#REF!</v>
      </c>
      <c r="K386" s="9" t="e">
        <f>SUMIF(#REF!,$C386,#REF!)</f>
        <v>#REF!</v>
      </c>
      <c r="L386" s="9"/>
      <c r="M386" s="9" t="e">
        <f>SUMIF(#REF!,$C386,#REF!)</f>
        <v>#REF!</v>
      </c>
    </row>
    <row r="387" spans="2:13">
      <c r="B387" s="6"/>
      <c r="C387" s="1">
        <f t="shared" si="17"/>
        <v>2031</v>
      </c>
      <c r="G387" s="9">
        <f t="shared" si="15"/>
        <v>0</v>
      </c>
      <c r="H387" s="9">
        <f t="shared" ca="1" si="14"/>
        <v>0</v>
      </c>
      <c r="I387" s="9">
        <f t="shared" si="16"/>
        <v>0</v>
      </c>
      <c r="J387" s="9" t="e">
        <f>SUMIF(#REF!,$C387,#REF!)</f>
        <v>#REF!</v>
      </c>
      <c r="K387" s="9" t="e">
        <f>SUMIF(#REF!,$C387,#REF!)</f>
        <v>#REF!</v>
      </c>
      <c r="L387" s="9"/>
      <c r="M387" s="9" t="e">
        <f>SUMIF(#REF!,$C387,#REF!)</f>
        <v>#REF!</v>
      </c>
    </row>
    <row r="388" spans="2:13">
      <c r="B388" s="6"/>
      <c r="C388" s="1">
        <f t="shared" si="17"/>
        <v>2032</v>
      </c>
      <c r="G388" s="9">
        <f t="shared" si="15"/>
        <v>0</v>
      </c>
      <c r="H388" s="9">
        <f t="shared" ca="1" si="14"/>
        <v>0</v>
      </c>
      <c r="I388" s="9">
        <f t="shared" si="16"/>
        <v>0</v>
      </c>
      <c r="J388" s="9" t="e">
        <f>SUMIF(#REF!,$C388,#REF!)</f>
        <v>#REF!</v>
      </c>
      <c r="K388" s="9" t="e">
        <f>SUMIF(#REF!,$C388,#REF!)</f>
        <v>#REF!</v>
      </c>
      <c r="L388" s="9"/>
      <c r="M388" s="9" t="e">
        <f>SUMIF(#REF!,$C388,#REF!)</f>
        <v>#REF!</v>
      </c>
    </row>
    <row r="389" spans="2:13">
      <c r="B389" s="6"/>
      <c r="C389" s="1">
        <f t="shared" si="17"/>
        <v>2033</v>
      </c>
      <c r="G389" s="9">
        <f t="shared" si="15"/>
        <v>0</v>
      </c>
      <c r="H389" s="9">
        <f t="shared" ca="1" si="14"/>
        <v>0</v>
      </c>
      <c r="I389" s="9">
        <f t="shared" si="16"/>
        <v>0</v>
      </c>
      <c r="J389" s="9" t="e">
        <f>SUMIF(#REF!,$C389,#REF!)</f>
        <v>#REF!</v>
      </c>
      <c r="K389" s="9" t="e">
        <f>SUMIF(#REF!,$C389,#REF!)</f>
        <v>#REF!</v>
      </c>
      <c r="L389" s="9"/>
      <c r="M389" s="9" t="e">
        <f>SUMIF(#REF!,$C389,#REF!)</f>
        <v>#REF!</v>
      </c>
    </row>
    <row r="390" spans="2:13">
      <c r="B390" s="6"/>
      <c r="C390" s="1">
        <f t="shared" si="17"/>
        <v>2034</v>
      </c>
      <c r="G390" s="9">
        <f t="shared" si="15"/>
        <v>0</v>
      </c>
      <c r="H390" s="9">
        <f t="shared" ca="1" si="14"/>
        <v>0</v>
      </c>
      <c r="I390" s="9">
        <f t="shared" si="16"/>
        <v>0</v>
      </c>
      <c r="J390" s="9" t="e">
        <f>SUMIF(#REF!,$C390,#REF!)</f>
        <v>#REF!</v>
      </c>
      <c r="K390" s="9" t="e">
        <f>SUMIF(#REF!,$C390,#REF!)</f>
        <v>#REF!</v>
      </c>
      <c r="L390" s="9"/>
      <c r="M390" s="9" t="e">
        <f>SUMIF(#REF!,$C390,#REF!)</f>
        <v>#REF!</v>
      </c>
    </row>
    <row r="391" spans="2:13">
      <c r="B391" s="6"/>
      <c r="C391" s="1">
        <f t="shared" si="17"/>
        <v>2035</v>
      </c>
      <c r="G391" s="9">
        <f t="shared" si="15"/>
        <v>0</v>
      </c>
      <c r="H391" s="9">
        <f t="shared" ca="1" si="14"/>
        <v>0</v>
      </c>
      <c r="I391" s="9">
        <f t="shared" si="16"/>
        <v>0</v>
      </c>
      <c r="J391" s="9" t="e">
        <f>SUMIF(#REF!,$C391,#REF!)</f>
        <v>#REF!</v>
      </c>
      <c r="K391" s="9" t="e">
        <f>SUMIF(#REF!,$C391,#REF!)</f>
        <v>#REF!</v>
      </c>
      <c r="L391" s="9"/>
      <c r="M391" s="9" t="e">
        <f>SUMIF(#REF!,$C391,#REF!)</f>
        <v>#REF!</v>
      </c>
    </row>
    <row r="392" spans="2:13">
      <c r="B392" s="6"/>
      <c r="C392" s="1">
        <f t="shared" si="17"/>
        <v>2036</v>
      </c>
      <c r="G392" s="9">
        <f t="shared" si="15"/>
        <v>0</v>
      </c>
      <c r="H392" s="9">
        <f t="shared" ca="1" si="14"/>
        <v>0</v>
      </c>
      <c r="I392" s="9">
        <f t="shared" si="16"/>
        <v>0</v>
      </c>
      <c r="J392" s="9" t="e">
        <f>SUMIF(#REF!,$C392,#REF!)</f>
        <v>#REF!</v>
      </c>
      <c r="K392" s="9" t="e">
        <f>SUMIF(#REF!,$C392,#REF!)</f>
        <v>#REF!</v>
      </c>
      <c r="L392" s="9"/>
      <c r="M392" s="9" t="e">
        <f>SUMIF(#REF!,$C392,#REF!)</f>
        <v>#REF!</v>
      </c>
    </row>
    <row r="393" spans="2:13">
      <c r="B393" s="6"/>
      <c r="C393" s="1">
        <f t="shared" si="17"/>
        <v>2037</v>
      </c>
      <c r="G393" s="9">
        <f t="shared" si="15"/>
        <v>0</v>
      </c>
      <c r="H393" s="9">
        <f t="shared" ca="1" si="14"/>
        <v>0</v>
      </c>
      <c r="I393" s="9">
        <f t="shared" si="16"/>
        <v>0</v>
      </c>
      <c r="J393" s="9" t="e">
        <f>SUMIF(#REF!,$C393,#REF!)</f>
        <v>#REF!</v>
      </c>
      <c r="K393" s="9" t="e">
        <f>SUMIF(#REF!,$C393,#REF!)</f>
        <v>#REF!</v>
      </c>
      <c r="L393" s="9"/>
      <c r="M393" s="9" t="e">
        <f>SUMIF(#REF!,$C393,#REF!)</f>
        <v>#REF!</v>
      </c>
    </row>
    <row r="394" spans="2:13">
      <c r="B394" s="6"/>
      <c r="C394" s="1">
        <f t="shared" si="17"/>
        <v>2038</v>
      </c>
      <c r="G394" s="9">
        <f t="shared" si="15"/>
        <v>0</v>
      </c>
      <c r="H394" s="9">
        <f t="shared" ca="1" si="14"/>
        <v>0</v>
      </c>
      <c r="I394" s="9">
        <f t="shared" si="16"/>
        <v>0</v>
      </c>
      <c r="J394" s="9" t="e">
        <f>SUMIF(#REF!,$C394,#REF!)</f>
        <v>#REF!</v>
      </c>
      <c r="K394" s="9" t="e">
        <f>SUMIF(#REF!,$C394,#REF!)</f>
        <v>#REF!</v>
      </c>
      <c r="L394" s="9"/>
      <c r="M394" s="9" t="e">
        <f>SUMIF(#REF!,$C394,#REF!)</f>
        <v>#REF!</v>
      </c>
    </row>
    <row r="395" spans="2:13">
      <c r="B395" s="6"/>
      <c r="C395" s="1">
        <f t="shared" si="17"/>
        <v>2039</v>
      </c>
      <c r="G395" s="9">
        <f t="shared" si="15"/>
        <v>0</v>
      </c>
      <c r="H395" s="9">
        <f t="shared" ca="1" si="14"/>
        <v>0</v>
      </c>
      <c r="I395" s="9">
        <f t="shared" si="16"/>
        <v>0</v>
      </c>
      <c r="J395" s="9" t="e">
        <f>SUMIF(#REF!,$C395,#REF!)</f>
        <v>#REF!</v>
      </c>
      <c r="K395" s="9" t="e">
        <f>SUMIF(#REF!,$C395,#REF!)</f>
        <v>#REF!</v>
      </c>
      <c r="L395" s="9"/>
      <c r="M395" s="9" t="e">
        <f>SUMIF(#REF!,$C395,#REF!)</f>
        <v>#REF!</v>
      </c>
    </row>
    <row r="396" spans="2:13">
      <c r="B396" s="6"/>
      <c r="C396" s="1">
        <f t="shared" si="17"/>
        <v>2040</v>
      </c>
      <c r="G396" s="9">
        <f t="shared" si="15"/>
        <v>0</v>
      </c>
      <c r="H396" s="9">
        <f t="shared" ca="1" si="14"/>
        <v>0</v>
      </c>
      <c r="I396" s="9">
        <f t="shared" si="16"/>
        <v>0</v>
      </c>
      <c r="J396" s="9" t="e">
        <f>SUMIF(#REF!,$C396,#REF!)</f>
        <v>#REF!</v>
      </c>
      <c r="K396" s="9" t="e">
        <f>SUMIF(#REF!,$C396,#REF!)</f>
        <v>#REF!</v>
      </c>
      <c r="L396" s="9"/>
      <c r="M396" s="9" t="e">
        <f>SUMIF(#REF!,$C396,#REF!)</f>
        <v>#REF!</v>
      </c>
    </row>
    <row r="397" spans="2:13">
      <c r="B397" s="6"/>
      <c r="C397" s="1">
        <f t="shared" si="17"/>
        <v>2041</v>
      </c>
      <c r="G397" s="9">
        <f t="shared" si="15"/>
        <v>0</v>
      </c>
      <c r="H397" s="9">
        <f t="shared" ca="1" si="14"/>
        <v>0</v>
      </c>
      <c r="I397" s="9">
        <f t="shared" si="16"/>
        <v>0</v>
      </c>
      <c r="J397" s="9" t="e">
        <f>SUMIF(#REF!,$C397,#REF!)</f>
        <v>#REF!</v>
      </c>
      <c r="K397" s="9" t="e">
        <f>SUMIF(#REF!,$C397,#REF!)</f>
        <v>#REF!</v>
      </c>
      <c r="L397" s="9"/>
      <c r="M397" s="9" t="e">
        <f>SUMIF(#REF!,$C397,#REF!)</f>
        <v>#REF!</v>
      </c>
    </row>
    <row r="398" spans="2:13">
      <c r="B398" s="6"/>
      <c r="C398" s="1">
        <f t="shared" si="17"/>
        <v>2042</v>
      </c>
      <c r="G398" s="9">
        <f t="shared" si="15"/>
        <v>0</v>
      </c>
      <c r="H398" s="9">
        <f t="shared" ca="1" si="14"/>
        <v>0</v>
      </c>
      <c r="I398" s="9">
        <f t="shared" si="16"/>
        <v>0</v>
      </c>
      <c r="J398" s="9" t="e">
        <f>SUMIF(#REF!,$C398,#REF!)</f>
        <v>#REF!</v>
      </c>
      <c r="K398" s="9" t="e">
        <f>SUMIF(#REF!,$C398,#REF!)</f>
        <v>#REF!</v>
      </c>
      <c r="L398" s="9"/>
      <c r="M398" s="9" t="e">
        <f>SUMIF(#REF!,$C398,#REF!)</f>
        <v>#REF!</v>
      </c>
    </row>
    <row r="399" spans="2:13">
      <c r="B399" s="6"/>
      <c r="C399" s="1">
        <f t="shared" si="17"/>
        <v>2043</v>
      </c>
      <c r="G399" s="9">
        <f t="shared" si="15"/>
        <v>0</v>
      </c>
      <c r="H399" s="9">
        <f t="shared" ca="1" si="14"/>
        <v>0</v>
      </c>
      <c r="I399" s="9">
        <f t="shared" si="16"/>
        <v>0</v>
      </c>
      <c r="J399" s="9" t="e">
        <f>SUMIF(#REF!,$C399,#REF!)</f>
        <v>#REF!</v>
      </c>
      <c r="K399" s="9" t="e">
        <f>SUMIF(#REF!,$C399,#REF!)</f>
        <v>#REF!</v>
      </c>
      <c r="L399" s="9"/>
      <c r="M399" s="9" t="e">
        <f>SUMIF(#REF!,$C399,#REF!)</f>
        <v>#REF!</v>
      </c>
    </row>
    <row r="400" spans="2:13">
      <c r="B400" s="6"/>
      <c r="C400" s="1">
        <f t="shared" si="17"/>
        <v>2044</v>
      </c>
      <c r="G400" s="9">
        <f t="shared" si="15"/>
        <v>0</v>
      </c>
      <c r="H400" s="9">
        <f t="shared" ca="1" si="14"/>
        <v>0</v>
      </c>
      <c r="I400" s="9">
        <f t="shared" si="16"/>
        <v>0</v>
      </c>
      <c r="J400" s="9" t="e">
        <f>SUMIF(#REF!,$C400,#REF!)</f>
        <v>#REF!</v>
      </c>
      <c r="K400" s="9" t="e">
        <f>SUMIF(#REF!,$C400,#REF!)</f>
        <v>#REF!</v>
      </c>
      <c r="L400" s="9"/>
      <c r="M400" s="9" t="e">
        <f>SUMIF(#REF!,$C400,#REF!)</f>
        <v>#REF!</v>
      </c>
    </row>
    <row r="401" spans="1:13">
      <c r="B401" s="6"/>
      <c r="C401" s="1">
        <f t="shared" si="17"/>
        <v>2045</v>
      </c>
      <c r="G401" s="9">
        <f t="shared" si="15"/>
        <v>0</v>
      </c>
      <c r="H401" s="9">
        <f t="shared" ca="1" si="14"/>
        <v>0</v>
      </c>
      <c r="I401" s="9">
        <f t="shared" si="16"/>
        <v>0</v>
      </c>
      <c r="J401" s="9" t="e">
        <f>SUMIF(#REF!,$C401,#REF!)</f>
        <v>#REF!</v>
      </c>
      <c r="K401" s="9" t="e">
        <f>SUMIF(#REF!,$C401,#REF!)</f>
        <v>#REF!</v>
      </c>
      <c r="L401" s="9"/>
      <c r="M401" s="9" t="e">
        <f>SUMIF(#REF!,$C401,#REF!)</f>
        <v>#REF!</v>
      </c>
    </row>
    <row r="402" spans="1:13">
      <c r="B402" s="6"/>
      <c r="C402" s="1">
        <f t="shared" si="17"/>
        <v>2046</v>
      </c>
      <c r="G402" s="9">
        <f t="shared" si="15"/>
        <v>0</v>
      </c>
      <c r="H402" s="9">
        <f t="shared" ca="1" si="14"/>
        <v>0</v>
      </c>
      <c r="I402" s="9">
        <f t="shared" si="16"/>
        <v>0</v>
      </c>
      <c r="J402" s="9" t="e">
        <f>SUMIF(#REF!,$C402,#REF!)</f>
        <v>#REF!</v>
      </c>
      <c r="K402" s="9" t="e">
        <f>SUMIF(#REF!,$C402,#REF!)</f>
        <v>#REF!</v>
      </c>
      <c r="L402" s="9"/>
      <c r="M402" s="9" t="e">
        <f>SUMIF(#REF!,$C402,#REF!)</f>
        <v>#REF!</v>
      </c>
    </row>
    <row r="403" spans="1:13">
      <c r="B403" s="6"/>
      <c r="C403" s="1">
        <f t="shared" si="17"/>
        <v>2047</v>
      </c>
      <c r="G403" s="9">
        <f t="shared" si="15"/>
        <v>0</v>
      </c>
      <c r="H403" s="9">
        <f t="shared" ca="1" si="14"/>
        <v>0</v>
      </c>
      <c r="I403" s="9">
        <f t="shared" si="16"/>
        <v>0</v>
      </c>
      <c r="J403" s="9" t="e">
        <f>SUMIF(#REF!,$C403,#REF!)</f>
        <v>#REF!</v>
      </c>
      <c r="K403" s="9" t="e">
        <f>SUMIF(#REF!,$C403,#REF!)</f>
        <v>#REF!</v>
      </c>
      <c r="L403" s="9"/>
      <c r="M403" s="9" t="e">
        <f>SUMIF(#REF!,$C403,#REF!)</f>
        <v>#REF!</v>
      </c>
    </row>
    <row r="404" spans="1:13">
      <c r="B404" s="6"/>
      <c r="C404" s="1">
        <f t="shared" si="17"/>
        <v>2048</v>
      </c>
      <c r="G404" s="9">
        <f t="shared" si="15"/>
        <v>0</v>
      </c>
      <c r="H404" s="9">
        <f t="shared" ca="1" si="14"/>
        <v>0</v>
      </c>
      <c r="I404" s="9">
        <f t="shared" si="16"/>
        <v>0</v>
      </c>
      <c r="J404" s="9" t="e">
        <f>SUMIF(#REF!,$C404,#REF!)</f>
        <v>#REF!</v>
      </c>
      <c r="K404" s="9" t="e">
        <f>SUMIF(#REF!,$C404,#REF!)</f>
        <v>#REF!</v>
      </c>
      <c r="L404" s="9"/>
      <c r="M404" s="9" t="e">
        <f>SUMIF(#REF!,$C404,#REF!)</f>
        <v>#REF!</v>
      </c>
    </row>
    <row r="405" spans="1:13">
      <c r="B405" s="6"/>
      <c r="C405" s="1">
        <f t="shared" si="17"/>
        <v>2049</v>
      </c>
      <c r="G405" s="9">
        <f t="shared" si="15"/>
        <v>0</v>
      </c>
      <c r="H405" s="9">
        <f t="shared" ca="1" si="14"/>
        <v>0</v>
      </c>
      <c r="I405" s="9">
        <f t="shared" si="16"/>
        <v>0</v>
      </c>
      <c r="J405" s="9" t="e">
        <f>SUMIF(#REF!,$C405,#REF!)</f>
        <v>#REF!</v>
      </c>
      <c r="K405" s="9" t="e">
        <f>SUMIF(#REF!,$C405,#REF!)</f>
        <v>#REF!</v>
      </c>
      <c r="L405" s="9"/>
      <c r="M405" s="9" t="e">
        <f>SUMIF(#REF!,$C405,#REF!)</f>
        <v>#REF!</v>
      </c>
    </row>
    <row r="406" spans="1:13">
      <c r="B406" s="6"/>
      <c r="C406" s="1">
        <f t="shared" si="17"/>
        <v>2050</v>
      </c>
      <c r="G406" s="9">
        <f t="shared" si="15"/>
        <v>0</v>
      </c>
      <c r="H406" s="9">
        <f t="shared" ca="1" si="14"/>
        <v>0</v>
      </c>
      <c r="I406" s="9">
        <f t="shared" si="16"/>
        <v>0</v>
      </c>
      <c r="J406" s="9" t="e">
        <f>SUMIF(#REF!,$C406,#REF!)</f>
        <v>#REF!</v>
      </c>
      <c r="K406" s="9" t="e">
        <f>SUMIF(#REF!,$C406,#REF!)</f>
        <v>#REF!</v>
      </c>
      <c r="L406" s="9"/>
      <c r="M406" s="9" t="e">
        <f>SUMIF(#REF!,$C406,#REF!)</f>
        <v>#REF!</v>
      </c>
    </row>
    <row r="407" spans="1:13">
      <c r="B407" s="6"/>
      <c r="C407" s="1">
        <f t="shared" si="17"/>
        <v>2051</v>
      </c>
      <c r="G407" s="9">
        <f t="shared" si="15"/>
        <v>0</v>
      </c>
      <c r="H407" s="9">
        <f t="shared" ca="1" si="14"/>
        <v>0</v>
      </c>
      <c r="I407" s="9">
        <f t="shared" si="16"/>
        <v>0</v>
      </c>
      <c r="J407" s="9" t="e">
        <f>SUMIF(#REF!,$C407,#REF!)</f>
        <v>#REF!</v>
      </c>
      <c r="K407" s="9" t="e">
        <f>SUMIF(#REF!,$C407,#REF!)</f>
        <v>#REF!</v>
      </c>
      <c r="L407" s="9"/>
      <c r="M407" s="9" t="e">
        <f>SUMIF(#REF!,$C407,#REF!)</f>
        <v>#REF!</v>
      </c>
    </row>
    <row r="408" spans="1:13">
      <c r="B408" s="6"/>
    </row>
    <row r="409" spans="1:13" s="5" customFormat="1">
      <c r="A409" s="1"/>
      <c r="B409" s="14" t="s">
        <v>16</v>
      </c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</row>
    <row r="410" spans="1:13">
      <c r="B410" s="6"/>
    </row>
    <row r="411" spans="1:13">
      <c r="B411" s="6"/>
      <c r="C411" s="16" t="s">
        <v>17</v>
      </c>
      <c r="D411" s="16"/>
      <c r="E411" s="16"/>
      <c r="F411" s="16"/>
      <c r="G411" s="8">
        <f>SUMIF($G$414:$G$776,"y",C$414:C$776)</f>
        <v>38.837207665390963</v>
      </c>
      <c r="H411" s="9"/>
    </row>
    <row r="412" spans="1:13">
      <c r="B412" s="6"/>
    </row>
    <row r="413" spans="1:13">
      <c r="B413" s="12" t="s">
        <v>9</v>
      </c>
      <c r="C413" s="13" t="s">
        <v>18</v>
      </c>
      <c r="D413" s="32"/>
      <c r="E413" s="11"/>
      <c r="F413" s="11"/>
    </row>
    <row r="414" spans="1:13">
      <c r="B414" s="6">
        <v>1</v>
      </c>
      <c r="C414" s="17">
        <f>1/(1+K$7)</f>
        <v>0.99108027750247785</v>
      </c>
      <c r="D414" s="17"/>
      <c r="E414" s="17"/>
      <c r="F414" s="17"/>
      <c r="G414" s="1" t="str">
        <f t="shared" ref="G414:G477" si="18">IF($B414&lt;=$K$5,"y","n")</f>
        <v>y</v>
      </c>
    </row>
    <row r="415" spans="1:13">
      <c r="B415" s="6">
        <f t="shared" ref="B415:B478" si="19">B414+1</f>
        <v>2</v>
      </c>
      <c r="C415" s="17">
        <f t="shared" ref="C415:C478" si="20">C414/(1+K$7)</f>
        <v>0.98224011645438847</v>
      </c>
      <c r="D415" s="17"/>
      <c r="E415" s="17"/>
      <c r="F415" s="17"/>
      <c r="G415" s="1" t="str">
        <f t="shared" si="18"/>
        <v>y</v>
      </c>
    </row>
    <row r="416" spans="1:13">
      <c r="B416" s="6">
        <f t="shared" si="19"/>
        <v>3</v>
      </c>
      <c r="C416" s="17">
        <f t="shared" si="20"/>
        <v>0.97347880718968138</v>
      </c>
      <c r="D416" s="17"/>
      <c r="E416" s="17"/>
      <c r="F416" s="17"/>
      <c r="G416" s="1" t="str">
        <f t="shared" si="18"/>
        <v>y</v>
      </c>
    </row>
    <row r="417" spans="2:7">
      <c r="B417" s="6">
        <f t="shared" si="19"/>
        <v>4</v>
      </c>
      <c r="C417" s="17">
        <f t="shared" si="20"/>
        <v>0.96479564637233051</v>
      </c>
      <c r="D417" s="17"/>
      <c r="E417" s="17"/>
      <c r="F417" s="17"/>
      <c r="G417" s="1" t="str">
        <f t="shared" si="18"/>
        <v>y</v>
      </c>
    </row>
    <row r="418" spans="2:7">
      <c r="B418" s="6">
        <f t="shared" si="19"/>
        <v>5</v>
      </c>
      <c r="C418" s="17">
        <f t="shared" si="20"/>
        <v>0.95618993693987175</v>
      </c>
      <c r="D418" s="17"/>
      <c r="E418" s="17"/>
      <c r="F418" s="17"/>
      <c r="G418" s="1" t="str">
        <f t="shared" si="18"/>
        <v>y</v>
      </c>
    </row>
    <row r="419" spans="2:7">
      <c r="B419" s="6">
        <f t="shared" si="19"/>
        <v>6</v>
      </c>
      <c r="C419" s="17">
        <f t="shared" si="20"/>
        <v>0.94766098804744481</v>
      </c>
      <c r="D419" s="17"/>
      <c r="E419" s="17"/>
      <c r="F419" s="17"/>
      <c r="G419" s="1" t="str">
        <f t="shared" si="18"/>
        <v>y</v>
      </c>
    </row>
    <row r="420" spans="2:7">
      <c r="B420" s="6">
        <f t="shared" si="19"/>
        <v>7</v>
      </c>
      <c r="C420" s="17">
        <f t="shared" si="20"/>
        <v>0.93920811501233392</v>
      </c>
      <c r="D420" s="17"/>
      <c r="E420" s="17"/>
      <c r="F420" s="17"/>
      <c r="G420" s="1" t="str">
        <f t="shared" si="18"/>
        <v>y</v>
      </c>
    </row>
    <row r="421" spans="2:7">
      <c r="B421" s="6">
        <f t="shared" si="19"/>
        <v>8</v>
      </c>
      <c r="C421" s="17">
        <f t="shared" si="20"/>
        <v>0.930830639259003</v>
      </c>
      <c r="D421" s="17"/>
      <c r="E421" s="17"/>
      <c r="F421" s="17"/>
      <c r="G421" s="1" t="str">
        <f t="shared" si="18"/>
        <v>y</v>
      </c>
    </row>
    <row r="422" spans="2:7">
      <c r="B422" s="6">
        <f t="shared" si="19"/>
        <v>9</v>
      </c>
      <c r="C422" s="17">
        <f t="shared" si="20"/>
        <v>0.92252788826462151</v>
      </c>
      <c r="D422" s="17"/>
      <c r="E422" s="17"/>
      <c r="F422" s="17"/>
      <c r="G422" s="1" t="str">
        <f t="shared" si="18"/>
        <v>y</v>
      </c>
    </row>
    <row r="423" spans="2:7">
      <c r="B423" s="6">
        <f t="shared" si="19"/>
        <v>10</v>
      </c>
      <c r="C423" s="17">
        <f t="shared" si="20"/>
        <v>0.91429919550507588</v>
      </c>
      <c r="D423" s="17"/>
      <c r="E423" s="17"/>
      <c r="F423" s="17"/>
      <c r="G423" s="1" t="str">
        <f t="shared" si="18"/>
        <v>y</v>
      </c>
    </row>
    <row r="424" spans="2:7">
      <c r="B424" s="6">
        <f t="shared" si="19"/>
        <v>11</v>
      </c>
      <c r="C424" s="17">
        <f t="shared" si="20"/>
        <v>0.90614390040146275</v>
      </c>
      <c r="D424" s="17"/>
      <c r="E424" s="17"/>
      <c r="F424" s="17"/>
      <c r="G424" s="1" t="str">
        <f t="shared" si="18"/>
        <v>y</v>
      </c>
    </row>
    <row r="425" spans="2:7">
      <c r="B425" s="6">
        <f t="shared" si="19"/>
        <v>12</v>
      </c>
      <c r="C425" s="17">
        <f t="shared" si="20"/>
        <v>0.8980613482670593</v>
      </c>
      <c r="D425" s="17"/>
      <c r="E425" s="17"/>
      <c r="F425" s="17"/>
      <c r="G425" s="1" t="str">
        <f t="shared" si="18"/>
        <v>y</v>
      </c>
    </row>
    <row r="426" spans="2:7">
      <c r="B426" s="6">
        <f t="shared" si="19"/>
        <v>13</v>
      </c>
      <c r="C426" s="17">
        <f t="shared" si="20"/>
        <v>0.89005089025476647</v>
      </c>
      <c r="D426" s="17"/>
      <c r="E426" s="17"/>
      <c r="F426" s="17"/>
      <c r="G426" s="1" t="str">
        <f t="shared" si="18"/>
        <v>y</v>
      </c>
    </row>
    <row r="427" spans="2:7">
      <c r="B427" s="6">
        <f t="shared" si="19"/>
        <v>14</v>
      </c>
      <c r="C427" s="17">
        <f t="shared" si="20"/>
        <v>0.88211188330502133</v>
      </c>
      <c r="D427" s="17"/>
      <c r="E427" s="17"/>
      <c r="F427" s="17"/>
      <c r="G427" s="1" t="str">
        <f t="shared" si="18"/>
        <v>y</v>
      </c>
    </row>
    <row r="428" spans="2:7">
      <c r="B428" s="6">
        <f t="shared" si="19"/>
        <v>15</v>
      </c>
      <c r="C428" s="17">
        <f t="shared" si="20"/>
        <v>0.8742436900941738</v>
      </c>
      <c r="D428" s="17"/>
      <c r="E428" s="17"/>
      <c r="F428" s="17"/>
      <c r="G428" s="1" t="str">
        <f t="shared" si="18"/>
        <v>y</v>
      </c>
    </row>
    <row r="429" spans="2:7">
      <c r="B429" s="6">
        <f t="shared" si="19"/>
        <v>16</v>
      </c>
      <c r="C429" s="17">
        <f t="shared" si="20"/>
        <v>0.86644567898332392</v>
      </c>
      <c r="D429" s="17"/>
      <c r="E429" s="17"/>
      <c r="F429" s="17"/>
      <c r="G429" s="1" t="str">
        <f t="shared" si="18"/>
        <v>y</v>
      </c>
    </row>
    <row r="430" spans="2:7">
      <c r="B430" s="6">
        <f t="shared" si="19"/>
        <v>17</v>
      </c>
      <c r="C430" s="17">
        <f t="shared" si="20"/>
        <v>0.85871722396761552</v>
      </c>
      <c r="D430" s="17"/>
      <c r="E430" s="17"/>
      <c r="F430" s="17"/>
      <c r="G430" s="1" t="str">
        <f t="shared" si="18"/>
        <v>y</v>
      </c>
    </row>
    <row r="431" spans="2:7">
      <c r="B431" s="6">
        <f t="shared" si="19"/>
        <v>18</v>
      </c>
      <c r="C431" s="17">
        <f t="shared" si="20"/>
        <v>0.85105770462598174</v>
      </c>
      <c r="D431" s="17"/>
      <c r="E431" s="17"/>
      <c r="F431" s="17"/>
      <c r="G431" s="1" t="str">
        <f t="shared" si="18"/>
        <v>y</v>
      </c>
    </row>
    <row r="432" spans="2:7">
      <c r="B432" s="6">
        <f t="shared" si="19"/>
        <v>19</v>
      </c>
      <c r="C432" s="17">
        <f t="shared" si="20"/>
        <v>0.84346650607133977</v>
      </c>
      <c r="D432" s="17"/>
      <c r="E432" s="17"/>
      <c r="F432" s="17"/>
      <c r="G432" s="1" t="str">
        <f t="shared" si="18"/>
        <v>y</v>
      </c>
    </row>
    <row r="433" spans="2:7">
      <c r="B433" s="6">
        <f t="shared" si="19"/>
        <v>20</v>
      </c>
      <c r="C433" s="17">
        <f t="shared" si="20"/>
        <v>0.8359430189012288</v>
      </c>
      <c r="D433" s="17"/>
      <c r="E433" s="17"/>
      <c r="F433" s="17"/>
      <c r="G433" s="1" t="str">
        <f t="shared" si="18"/>
        <v>y</v>
      </c>
    </row>
    <row r="434" spans="2:7">
      <c r="B434" s="6">
        <f t="shared" si="19"/>
        <v>21</v>
      </c>
      <c r="C434" s="17">
        <f t="shared" si="20"/>
        <v>0.82848663914888887</v>
      </c>
      <c r="D434" s="17"/>
      <c r="E434" s="17"/>
      <c r="F434" s="17"/>
      <c r="G434" s="1" t="str">
        <f t="shared" si="18"/>
        <v>y</v>
      </c>
    </row>
    <row r="435" spans="2:7">
      <c r="B435" s="6">
        <f t="shared" si="19"/>
        <v>22</v>
      </c>
      <c r="C435" s="17">
        <f t="shared" si="20"/>
        <v>0.82109676823477595</v>
      </c>
      <c r="D435" s="17"/>
      <c r="E435" s="17"/>
      <c r="F435" s="17"/>
      <c r="G435" s="1" t="str">
        <f t="shared" si="18"/>
        <v>y</v>
      </c>
    </row>
    <row r="436" spans="2:7">
      <c r="B436" s="6">
        <f t="shared" si="19"/>
        <v>23</v>
      </c>
      <c r="C436" s="17">
        <f t="shared" si="20"/>
        <v>0.81377281291850945</v>
      </c>
      <c r="D436" s="17"/>
      <c r="E436" s="17"/>
      <c r="F436" s="17"/>
      <c r="G436" s="1" t="str">
        <f t="shared" si="18"/>
        <v>y</v>
      </c>
    </row>
    <row r="437" spans="2:7">
      <c r="B437" s="6">
        <f t="shared" si="19"/>
        <v>24</v>
      </c>
      <c r="C437" s="17">
        <f t="shared" si="20"/>
        <v>0.80651418525124829</v>
      </c>
      <c r="D437" s="17"/>
      <c r="E437" s="17"/>
      <c r="F437" s="17"/>
      <c r="G437" s="1" t="str">
        <f t="shared" si="18"/>
        <v>y</v>
      </c>
    </row>
    <row r="438" spans="2:7">
      <c r="B438" s="6">
        <f t="shared" si="19"/>
        <v>25</v>
      </c>
      <c r="C438" s="17">
        <f t="shared" si="20"/>
        <v>0.79932030252849195</v>
      </c>
      <c r="D438" s="17"/>
      <c r="E438" s="17"/>
      <c r="F438" s="17"/>
      <c r="G438" s="1" t="str">
        <f t="shared" si="18"/>
        <v>y</v>
      </c>
    </row>
    <row r="439" spans="2:7">
      <c r="B439" s="6">
        <f t="shared" si="19"/>
        <v>26</v>
      </c>
      <c r="C439" s="17">
        <f t="shared" si="20"/>
        <v>0.79219058724330227</v>
      </c>
      <c r="D439" s="17"/>
      <c r="E439" s="17"/>
      <c r="F439" s="17"/>
      <c r="G439" s="1" t="str">
        <f t="shared" si="18"/>
        <v>y</v>
      </c>
    </row>
    <row r="440" spans="2:7">
      <c r="B440" s="6">
        <f t="shared" si="19"/>
        <v>27</v>
      </c>
      <c r="C440" s="17">
        <f t="shared" si="20"/>
        <v>0.78512446703994287</v>
      </c>
      <c r="D440" s="17"/>
      <c r="E440" s="17"/>
      <c r="F440" s="17"/>
      <c r="G440" s="1" t="str">
        <f t="shared" si="18"/>
        <v>y</v>
      </c>
    </row>
    <row r="441" spans="2:7">
      <c r="B441" s="6">
        <f t="shared" si="19"/>
        <v>28</v>
      </c>
      <c r="C441" s="17">
        <f t="shared" si="20"/>
        <v>0.77812137466793152</v>
      </c>
      <c r="D441" s="17"/>
      <c r="E441" s="17"/>
      <c r="F441" s="17"/>
      <c r="G441" s="1" t="str">
        <f t="shared" si="18"/>
        <v>y</v>
      </c>
    </row>
    <row r="442" spans="2:7">
      <c r="B442" s="6">
        <f t="shared" si="19"/>
        <v>29</v>
      </c>
      <c r="C442" s="17">
        <f t="shared" si="20"/>
        <v>0.77118074793650304</v>
      </c>
      <c r="D442" s="17"/>
      <c r="E442" s="17"/>
      <c r="F442" s="17"/>
      <c r="G442" s="1" t="str">
        <f t="shared" si="18"/>
        <v>y</v>
      </c>
    </row>
    <row r="443" spans="2:7">
      <c r="B443" s="6">
        <f t="shared" si="19"/>
        <v>30</v>
      </c>
      <c r="C443" s="17">
        <f t="shared" si="20"/>
        <v>0.7643020296694778</v>
      </c>
      <c r="D443" s="17"/>
      <c r="E443" s="17"/>
      <c r="F443" s="17"/>
      <c r="G443" s="1" t="str">
        <f t="shared" si="18"/>
        <v>y</v>
      </c>
    </row>
    <row r="444" spans="2:7">
      <c r="B444" s="6">
        <f t="shared" si="19"/>
        <v>31</v>
      </c>
      <c r="C444" s="17">
        <f t="shared" si="20"/>
        <v>0.75748466766053313</v>
      </c>
      <c r="D444" s="17"/>
      <c r="E444" s="17"/>
      <c r="F444" s="17"/>
      <c r="G444" s="1" t="str">
        <f t="shared" si="18"/>
        <v>y</v>
      </c>
    </row>
    <row r="445" spans="2:7">
      <c r="B445" s="6">
        <f t="shared" si="19"/>
        <v>32</v>
      </c>
      <c r="C445" s="17">
        <f t="shared" si="20"/>
        <v>0.75072811462887334</v>
      </c>
      <c r="D445" s="17"/>
      <c r="E445" s="17"/>
      <c r="F445" s="17"/>
      <c r="G445" s="1" t="str">
        <f t="shared" si="18"/>
        <v>y</v>
      </c>
    </row>
    <row r="446" spans="2:7">
      <c r="B446" s="6">
        <f t="shared" si="19"/>
        <v>33</v>
      </c>
      <c r="C446" s="17">
        <f t="shared" si="20"/>
        <v>0.74403182817529578</v>
      </c>
      <c r="D446" s="17"/>
      <c r="E446" s="17"/>
      <c r="F446" s="17"/>
      <c r="G446" s="1" t="str">
        <f t="shared" si="18"/>
        <v>y</v>
      </c>
    </row>
    <row r="447" spans="2:7">
      <c r="B447" s="6">
        <f t="shared" si="19"/>
        <v>34</v>
      </c>
      <c r="C447" s="17">
        <f t="shared" si="20"/>
        <v>0.73739527073864808</v>
      </c>
      <c r="D447" s="17"/>
      <c r="E447" s="17"/>
      <c r="F447" s="17"/>
      <c r="G447" s="1" t="str">
        <f t="shared" si="18"/>
        <v>y</v>
      </c>
    </row>
    <row r="448" spans="2:7">
      <c r="B448" s="6">
        <f t="shared" si="19"/>
        <v>35</v>
      </c>
      <c r="C448" s="17">
        <f t="shared" si="20"/>
        <v>0.73081790955267412</v>
      </c>
      <c r="D448" s="17"/>
      <c r="E448" s="17"/>
      <c r="F448" s="17"/>
      <c r="G448" s="1" t="str">
        <f t="shared" si="18"/>
        <v>y</v>
      </c>
    </row>
    <row r="449" spans="2:7">
      <c r="B449" s="6">
        <f t="shared" si="19"/>
        <v>36</v>
      </c>
      <c r="C449" s="17">
        <f t="shared" si="20"/>
        <v>0.72429921660324503</v>
      </c>
      <c r="D449" s="17"/>
      <c r="E449" s="17"/>
      <c r="F449" s="17"/>
      <c r="G449" s="1" t="str">
        <f t="shared" si="18"/>
        <v>y</v>
      </c>
    </row>
    <row r="450" spans="2:7">
      <c r="B450" s="6">
        <f t="shared" si="19"/>
        <v>37</v>
      </c>
      <c r="C450" s="17">
        <f t="shared" si="20"/>
        <v>0.71783866858597134</v>
      </c>
      <c r="D450" s="17"/>
      <c r="E450" s="17"/>
      <c r="F450" s="17"/>
      <c r="G450" s="1" t="str">
        <f t="shared" si="18"/>
        <v>y</v>
      </c>
    </row>
    <row r="451" spans="2:7">
      <c r="B451" s="6">
        <f t="shared" si="19"/>
        <v>38</v>
      </c>
      <c r="C451" s="17">
        <f t="shared" si="20"/>
        <v>0.71143574686419364</v>
      </c>
      <c r="D451" s="17"/>
      <c r="E451" s="17"/>
      <c r="F451" s="17"/>
      <c r="G451" s="1" t="str">
        <f t="shared" si="18"/>
        <v>y</v>
      </c>
    </row>
    <row r="452" spans="2:7">
      <c r="B452" s="6">
        <f t="shared" si="19"/>
        <v>39</v>
      </c>
      <c r="C452" s="17">
        <f t="shared" si="20"/>
        <v>0.7050899374273476</v>
      </c>
      <c r="D452" s="17"/>
      <c r="E452" s="17"/>
      <c r="F452" s="17"/>
      <c r="G452" s="1" t="str">
        <f t="shared" si="18"/>
        <v>y</v>
      </c>
    </row>
    <row r="453" spans="2:7">
      <c r="B453" s="6">
        <f t="shared" si="19"/>
        <v>40</v>
      </c>
      <c r="C453" s="17">
        <f t="shared" si="20"/>
        <v>0.6988007308497004</v>
      </c>
      <c r="D453" s="17"/>
      <c r="E453" s="17"/>
      <c r="F453" s="17"/>
      <c r="G453" s="1" t="str">
        <f t="shared" si="18"/>
        <v>y</v>
      </c>
    </row>
    <row r="454" spans="2:7">
      <c r="B454" s="6">
        <f t="shared" si="19"/>
        <v>41</v>
      </c>
      <c r="C454" s="17">
        <f t="shared" si="20"/>
        <v>0.69256762224945534</v>
      </c>
      <c r="D454" s="17"/>
      <c r="E454" s="17"/>
      <c r="F454" s="17"/>
      <c r="G454" s="1" t="str">
        <f t="shared" si="18"/>
        <v>y</v>
      </c>
    </row>
    <row r="455" spans="2:7">
      <c r="B455" s="6">
        <f t="shared" si="19"/>
        <v>42</v>
      </c>
      <c r="C455" s="17">
        <f t="shared" si="20"/>
        <v>0.68639011124822147</v>
      </c>
      <c r="D455" s="17"/>
      <c r="E455" s="17"/>
      <c r="F455" s="17"/>
      <c r="G455" s="1" t="str">
        <f t="shared" si="18"/>
        <v>y</v>
      </c>
    </row>
    <row r="456" spans="2:7">
      <c r="B456" s="6">
        <f t="shared" si="19"/>
        <v>43</v>
      </c>
      <c r="C456" s="17">
        <f t="shared" si="20"/>
        <v>0.68026770193084396</v>
      </c>
      <c r="D456" s="17"/>
      <c r="E456" s="17"/>
      <c r="F456" s="17"/>
      <c r="G456" s="1" t="str">
        <f t="shared" si="18"/>
        <v>y</v>
      </c>
    </row>
    <row r="457" spans="2:7">
      <c r="B457" s="6">
        <f t="shared" si="19"/>
        <v>44</v>
      </c>
      <c r="C457" s="17">
        <f t="shared" si="20"/>
        <v>0.67419990280559372</v>
      </c>
      <c r="D457" s="17"/>
      <c r="E457" s="17"/>
      <c r="F457" s="17"/>
      <c r="G457" s="1" t="str">
        <f t="shared" si="18"/>
        <v>y</v>
      </c>
    </row>
    <row r="458" spans="2:7">
      <c r="B458" s="6">
        <f t="shared" si="19"/>
        <v>45</v>
      </c>
      <c r="C458" s="17">
        <f t="shared" si="20"/>
        <v>0.6681862267647114</v>
      </c>
      <c r="D458" s="17"/>
      <c r="E458" s="17"/>
      <c r="F458" s="17"/>
      <c r="G458" s="1" t="str">
        <f t="shared" si="18"/>
        <v>y</v>
      </c>
    </row>
    <row r="459" spans="2:7">
      <c r="B459" s="6">
        <f t="shared" si="19"/>
        <v>46</v>
      </c>
      <c r="C459" s="17">
        <f t="shared" si="20"/>
        <v>0.66222619104530378</v>
      </c>
      <c r="D459" s="17"/>
      <c r="E459" s="17"/>
      <c r="F459" s="17"/>
      <c r="G459" s="1" t="str">
        <f t="shared" si="18"/>
        <v>y</v>
      </c>
    </row>
    <row r="460" spans="2:7">
      <c r="B460" s="6">
        <f t="shared" si="19"/>
        <v>47</v>
      </c>
      <c r="C460" s="17">
        <f t="shared" si="20"/>
        <v>0.65631931719058856</v>
      </c>
      <c r="D460" s="17"/>
      <c r="E460" s="17"/>
      <c r="F460" s="17"/>
      <c r="G460" s="1" t="str">
        <f t="shared" si="18"/>
        <v>y</v>
      </c>
    </row>
    <row r="461" spans="2:7">
      <c r="B461" s="6">
        <f t="shared" si="19"/>
        <v>48</v>
      </c>
      <c r="C461" s="17">
        <f t="shared" si="20"/>
        <v>0.65046513101148529</v>
      </c>
      <c r="D461" s="17"/>
      <c r="E461" s="17"/>
      <c r="F461" s="17"/>
      <c r="G461" s="1" t="str">
        <f t="shared" si="18"/>
        <v>y</v>
      </c>
    </row>
    <row r="462" spans="2:7">
      <c r="B462" s="6">
        <f t="shared" si="19"/>
        <v>49</v>
      </c>
      <c r="C462" s="17">
        <f t="shared" si="20"/>
        <v>0.64466316254854839</v>
      </c>
      <c r="D462" s="17"/>
      <c r="E462" s="17"/>
      <c r="F462" s="17"/>
      <c r="G462" s="1" t="str">
        <f t="shared" si="18"/>
        <v>n</v>
      </c>
    </row>
    <row r="463" spans="2:7">
      <c r="B463" s="6">
        <f t="shared" si="19"/>
        <v>50</v>
      </c>
      <c r="C463" s="17">
        <f t="shared" si="20"/>
        <v>0.63891294603424031</v>
      </c>
      <c r="D463" s="17"/>
      <c r="E463" s="17"/>
      <c r="F463" s="17"/>
      <c r="G463" s="1" t="str">
        <f t="shared" si="18"/>
        <v>n</v>
      </c>
    </row>
    <row r="464" spans="2:7">
      <c r="B464" s="6">
        <f t="shared" si="19"/>
        <v>51</v>
      </c>
      <c r="C464" s="17">
        <f t="shared" si="20"/>
        <v>0.63321401985554049</v>
      </c>
      <c r="D464" s="17"/>
      <c r="E464" s="17"/>
      <c r="F464" s="17"/>
      <c r="G464" s="1" t="str">
        <f t="shared" si="18"/>
        <v>n</v>
      </c>
    </row>
    <row r="465" spans="2:7">
      <c r="B465" s="6">
        <f t="shared" si="19"/>
        <v>52</v>
      </c>
      <c r="C465" s="17">
        <f t="shared" si="20"/>
        <v>0.62756592651688858</v>
      </c>
      <c r="D465" s="17"/>
      <c r="E465" s="17"/>
      <c r="F465" s="17"/>
      <c r="G465" s="1" t="str">
        <f t="shared" si="18"/>
        <v>n</v>
      </c>
    </row>
    <row r="466" spans="2:7">
      <c r="B466" s="6">
        <f t="shared" si="19"/>
        <v>53</v>
      </c>
      <c r="C466" s="17">
        <f t="shared" si="20"/>
        <v>0.62196821260345758</v>
      </c>
      <c r="D466" s="17"/>
      <c r="E466" s="17"/>
      <c r="F466" s="17"/>
      <c r="G466" s="1" t="str">
        <f t="shared" si="18"/>
        <v>n</v>
      </c>
    </row>
    <row r="467" spans="2:7">
      <c r="B467" s="6">
        <f t="shared" si="19"/>
        <v>54</v>
      </c>
      <c r="C467" s="17">
        <f t="shared" si="20"/>
        <v>0.61642042874475489</v>
      </c>
      <c r="D467" s="17"/>
      <c r="E467" s="17"/>
      <c r="F467" s="17"/>
      <c r="G467" s="1" t="str">
        <f t="shared" si="18"/>
        <v>n</v>
      </c>
    </row>
    <row r="468" spans="2:7">
      <c r="B468" s="6">
        <f t="shared" si="19"/>
        <v>55</v>
      </c>
      <c r="C468" s="17">
        <f t="shared" si="20"/>
        <v>0.61092212957854797</v>
      </c>
      <c r="D468" s="17"/>
      <c r="E468" s="17"/>
      <c r="F468" s="17"/>
      <c r="G468" s="1" t="str">
        <f t="shared" si="18"/>
        <v>n</v>
      </c>
    </row>
    <row r="469" spans="2:7">
      <c r="B469" s="6">
        <f t="shared" si="19"/>
        <v>56</v>
      </c>
      <c r="C469" s="17">
        <f t="shared" si="20"/>
        <v>0.60547287371511205</v>
      </c>
      <c r="D469" s="17"/>
      <c r="E469" s="17"/>
      <c r="F469" s="17"/>
      <c r="G469" s="1" t="str">
        <f t="shared" si="18"/>
        <v>n</v>
      </c>
    </row>
    <row r="470" spans="2:7">
      <c r="B470" s="6">
        <f t="shared" si="19"/>
        <v>57</v>
      </c>
      <c r="C470" s="17">
        <f t="shared" si="20"/>
        <v>0.60007222370179591</v>
      </c>
      <c r="D470" s="17"/>
      <c r="E470" s="17"/>
      <c r="F470" s="17"/>
      <c r="G470" s="1" t="str">
        <f t="shared" si="18"/>
        <v>n</v>
      </c>
    </row>
    <row r="471" spans="2:7">
      <c r="B471" s="6">
        <f t="shared" si="19"/>
        <v>58</v>
      </c>
      <c r="C471" s="17">
        <f t="shared" si="20"/>
        <v>0.59471974598790478</v>
      </c>
      <c r="D471" s="17"/>
      <c r="E471" s="17"/>
      <c r="F471" s="17"/>
      <c r="G471" s="1" t="str">
        <f t="shared" si="18"/>
        <v>n</v>
      </c>
    </row>
    <row r="472" spans="2:7">
      <c r="B472" s="6">
        <f t="shared" si="19"/>
        <v>59</v>
      </c>
      <c r="C472" s="17">
        <f t="shared" si="20"/>
        <v>0.58941501088989579</v>
      </c>
      <c r="D472" s="17"/>
      <c r="E472" s="17"/>
      <c r="F472" s="17"/>
      <c r="G472" s="1" t="str">
        <f t="shared" si="18"/>
        <v>n</v>
      </c>
    </row>
    <row r="473" spans="2:7">
      <c r="B473" s="6">
        <f t="shared" si="19"/>
        <v>60</v>
      </c>
      <c r="C473" s="17">
        <f t="shared" si="20"/>
        <v>0.58415759255688393</v>
      </c>
      <c r="D473" s="17"/>
      <c r="E473" s="17"/>
      <c r="F473" s="17"/>
      <c r="G473" s="1" t="str">
        <f t="shared" si="18"/>
        <v>n</v>
      </c>
    </row>
    <row r="474" spans="2:7">
      <c r="B474" s="6">
        <f t="shared" si="19"/>
        <v>61</v>
      </c>
      <c r="C474" s="17">
        <f t="shared" si="20"/>
        <v>0.57894706893645587</v>
      </c>
      <c r="D474" s="17"/>
      <c r="E474" s="17"/>
      <c r="F474" s="17"/>
      <c r="G474" s="1" t="str">
        <f t="shared" si="18"/>
        <v>n</v>
      </c>
    </row>
    <row r="475" spans="2:7">
      <c r="B475" s="6">
        <f t="shared" si="19"/>
        <v>62</v>
      </c>
      <c r="C475" s="17">
        <f t="shared" si="20"/>
        <v>0.57378302174078888</v>
      </c>
      <c r="D475" s="17"/>
      <c r="E475" s="17"/>
      <c r="F475" s="17"/>
      <c r="G475" s="1" t="str">
        <f t="shared" si="18"/>
        <v>n</v>
      </c>
    </row>
    <row r="476" spans="2:7">
      <c r="B476" s="6">
        <f t="shared" si="19"/>
        <v>63</v>
      </c>
      <c r="C476" s="17">
        <f t="shared" si="20"/>
        <v>0.56866503641307131</v>
      </c>
      <c r="D476" s="17"/>
      <c r="E476" s="17"/>
      <c r="F476" s="17"/>
      <c r="G476" s="1" t="str">
        <f t="shared" si="18"/>
        <v>n</v>
      </c>
    </row>
    <row r="477" spans="2:7">
      <c r="B477" s="6">
        <f t="shared" si="19"/>
        <v>64</v>
      </c>
      <c r="C477" s="17">
        <f t="shared" si="20"/>
        <v>0.56359270209422341</v>
      </c>
      <c r="D477" s="17"/>
      <c r="E477" s="17"/>
      <c r="F477" s="17"/>
      <c r="G477" s="1" t="str">
        <f t="shared" si="18"/>
        <v>n</v>
      </c>
    </row>
    <row r="478" spans="2:7">
      <c r="B478" s="6">
        <f t="shared" si="19"/>
        <v>65</v>
      </c>
      <c r="C478" s="17">
        <f t="shared" si="20"/>
        <v>0.55856561158991425</v>
      </c>
      <c r="D478" s="17"/>
      <c r="E478" s="17"/>
      <c r="F478" s="17"/>
      <c r="G478" s="1" t="str">
        <f t="shared" ref="G478:G541" si="21">IF($B478&lt;=$K$5,"y","n")</f>
        <v>n</v>
      </c>
    </row>
    <row r="479" spans="2:7">
      <c r="B479" s="6">
        <f t="shared" ref="B479:B542" si="22">B478+1</f>
        <v>66</v>
      </c>
      <c r="C479" s="17">
        <f t="shared" ref="C479:C542" si="23">C478/(1+K$7)</f>
        <v>0.55358336133787345</v>
      </c>
      <c r="D479" s="17"/>
      <c r="E479" s="17"/>
      <c r="F479" s="17"/>
      <c r="G479" s="1" t="str">
        <f t="shared" si="21"/>
        <v>n</v>
      </c>
    </row>
    <row r="480" spans="2:7">
      <c r="B480" s="6">
        <f t="shared" si="22"/>
        <v>67</v>
      </c>
      <c r="C480" s="17">
        <f t="shared" si="23"/>
        <v>0.54864555137549409</v>
      </c>
      <c r="D480" s="17"/>
      <c r="E480" s="17"/>
      <c r="F480" s="17"/>
      <c r="G480" s="1" t="str">
        <f t="shared" si="21"/>
        <v>n</v>
      </c>
    </row>
    <row r="481" spans="2:7">
      <c r="B481" s="6">
        <f t="shared" si="22"/>
        <v>68</v>
      </c>
      <c r="C481" s="17">
        <f t="shared" si="23"/>
        <v>0.54375178530772461</v>
      </c>
      <c r="D481" s="17"/>
      <c r="E481" s="17"/>
      <c r="F481" s="17"/>
      <c r="G481" s="1" t="str">
        <f t="shared" si="21"/>
        <v>n</v>
      </c>
    </row>
    <row r="482" spans="2:7">
      <c r="B482" s="6">
        <f t="shared" si="22"/>
        <v>69</v>
      </c>
      <c r="C482" s="17">
        <f t="shared" si="23"/>
        <v>0.53890167027524749</v>
      </c>
      <c r="D482" s="17"/>
      <c r="E482" s="17"/>
      <c r="F482" s="17"/>
      <c r="G482" s="1" t="str">
        <f t="shared" si="21"/>
        <v>n</v>
      </c>
    </row>
    <row r="483" spans="2:7">
      <c r="B483" s="6">
        <f t="shared" si="22"/>
        <v>70</v>
      </c>
      <c r="C483" s="17">
        <f t="shared" si="23"/>
        <v>0.53409481692294103</v>
      </c>
      <c r="D483" s="17"/>
      <c r="E483" s="17"/>
      <c r="F483" s="17"/>
      <c r="G483" s="1" t="str">
        <f t="shared" si="21"/>
        <v>n</v>
      </c>
    </row>
    <row r="484" spans="2:7">
      <c r="B484" s="6">
        <f t="shared" si="22"/>
        <v>71</v>
      </c>
      <c r="C484" s="17">
        <f t="shared" si="23"/>
        <v>0.52933083936862346</v>
      </c>
      <c r="D484" s="17"/>
      <c r="E484" s="17"/>
      <c r="F484" s="17"/>
      <c r="G484" s="1" t="str">
        <f t="shared" si="21"/>
        <v>n</v>
      </c>
    </row>
    <row r="485" spans="2:7">
      <c r="B485" s="6">
        <f t="shared" si="22"/>
        <v>72</v>
      </c>
      <c r="C485" s="17">
        <f t="shared" si="23"/>
        <v>0.52460935517207485</v>
      </c>
      <c r="D485" s="17"/>
      <c r="E485" s="17"/>
      <c r="F485" s="17"/>
      <c r="G485" s="1" t="str">
        <f t="shared" si="21"/>
        <v>n</v>
      </c>
    </row>
    <row r="486" spans="2:7">
      <c r="B486" s="6">
        <f t="shared" si="22"/>
        <v>73</v>
      </c>
      <c r="C486" s="17">
        <f t="shared" si="23"/>
        <v>0.51992998530433587</v>
      </c>
      <c r="D486" s="17"/>
      <c r="E486" s="17"/>
      <c r="F486" s="17"/>
      <c r="G486" s="1" t="str">
        <f t="shared" si="21"/>
        <v>n</v>
      </c>
    </row>
    <row r="487" spans="2:7">
      <c r="B487" s="6">
        <f t="shared" si="22"/>
        <v>74</v>
      </c>
      <c r="C487" s="17">
        <f t="shared" si="23"/>
        <v>0.51529235411728036</v>
      </c>
      <c r="D487" s="17"/>
      <c r="E487" s="17"/>
      <c r="F487" s="17"/>
      <c r="G487" s="1" t="str">
        <f t="shared" si="21"/>
        <v>n</v>
      </c>
    </row>
    <row r="488" spans="2:7">
      <c r="B488" s="6">
        <f t="shared" si="22"/>
        <v>75</v>
      </c>
      <c r="C488" s="17">
        <f t="shared" si="23"/>
        <v>0.51069608931345933</v>
      </c>
      <c r="D488" s="17"/>
      <c r="E488" s="17"/>
      <c r="F488" s="17"/>
      <c r="G488" s="1" t="str">
        <f t="shared" si="21"/>
        <v>n</v>
      </c>
    </row>
    <row r="489" spans="2:7">
      <c r="B489" s="6">
        <f t="shared" si="22"/>
        <v>76</v>
      </c>
      <c r="C489" s="17">
        <f t="shared" si="23"/>
        <v>0.50614082191621346</v>
      </c>
      <c r="D489" s="17"/>
      <c r="E489" s="17"/>
      <c r="F489" s="17"/>
      <c r="G489" s="1" t="str">
        <f t="shared" si="21"/>
        <v>n</v>
      </c>
    </row>
    <row r="490" spans="2:7">
      <c r="B490" s="6">
        <f t="shared" si="22"/>
        <v>77</v>
      </c>
      <c r="C490" s="17">
        <f t="shared" si="23"/>
        <v>0.50162618624005306</v>
      </c>
      <c r="D490" s="17"/>
      <c r="E490" s="17"/>
      <c r="F490" s="17"/>
      <c r="G490" s="1" t="str">
        <f t="shared" si="21"/>
        <v>n</v>
      </c>
    </row>
    <row r="491" spans="2:7">
      <c r="B491" s="6">
        <f t="shared" si="22"/>
        <v>78</v>
      </c>
      <c r="C491" s="17">
        <f t="shared" si="23"/>
        <v>0.49715181986130141</v>
      </c>
      <c r="D491" s="17"/>
      <c r="E491" s="17"/>
      <c r="F491" s="17"/>
      <c r="G491" s="1" t="str">
        <f t="shared" si="21"/>
        <v>n</v>
      </c>
    </row>
    <row r="492" spans="2:7">
      <c r="B492" s="6">
        <f t="shared" si="22"/>
        <v>79</v>
      </c>
      <c r="C492" s="17">
        <f t="shared" si="23"/>
        <v>0.49271736358900048</v>
      </c>
      <c r="D492" s="17"/>
      <c r="E492" s="17"/>
      <c r="F492" s="17"/>
      <c r="G492" s="1" t="str">
        <f t="shared" si="21"/>
        <v>n</v>
      </c>
    </row>
    <row r="493" spans="2:7">
      <c r="B493" s="6">
        <f t="shared" si="22"/>
        <v>80</v>
      </c>
      <c r="C493" s="17">
        <f t="shared" si="23"/>
        <v>0.48832246143607583</v>
      </c>
      <c r="D493" s="17"/>
      <c r="E493" s="17"/>
      <c r="F493" s="17"/>
      <c r="G493" s="1" t="str">
        <f t="shared" si="21"/>
        <v>n</v>
      </c>
    </row>
    <row r="494" spans="2:7">
      <c r="B494" s="6">
        <f t="shared" si="22"/>
        <v>81</v>
      </c>
      <c r="C494" s="17">
        <f t="shared" si="23"/>
        <v>0.48396676059075905</v>
      </c>
      <c r="D494" s="17"/>
      <c r="E494" s="17"/>
      <c r="F494" s="17"/>
      <c r="G494" s="1" t="str">
        <f t="shared" si="21"/>
        <v>n</v>
      </c>
    </row>
    <row r="495" spans="2:7">
      <c r="B495" s="6">
        <f t="shared" si="22"/>
        <v>82</v>
      </c>
      <c r="C495" s="17">
        <f t="shared" si="23"/>
        <v>0.47964991138826474</v>
      </c>
      <c r="D495" s="17"/>
      <c r="E495" s="17"/>
      <c r="F495" s="17"/>
      <c r="G495" s="1" t="str">
        <f t="shared" si="21"/>
        <v>n</v>
      </c>
    </row>
    <row r="496" spans="2:7">
      <c r="B496" s="6">
        <f t="shared" si="22"/>
        <v>83</v>
      </c>
      <c r="C496" s="17">
        <f t="shared" si="23"/>
        <v>0.47537156728272029</v>
      </c>
      <c r="D496" s="17"/>
      <c r="E496" s="17"/>
      <c r="F496" s="17"/>
      <c r="G496" s="1" t="str">
        <f t="shared" si="21"/>
        <v>n</v>
      </c>
    </row>
    <row r="497" spans="2:7">
      <c r="B497" s="6">
        <f t="shared" si="22"/>
        <v>84</v>
      </c>
      <c r="C497" s="17">
        <f t="shared" si="23"/>
        <v>0.47113138481934624</v>
      </c>
      <c r="D497" s="17"/>
      <c r="E497" s="17"/>
      <c r="F497" s="17"/>
      <c r="G497" s="1" t="str">
        <f t="shared" si="21"/>
        <v>n</v>
      </c>
    </row>
    <row r="498" spans="2:7">
      <c r="B498" s="6">
        <f t="shared" si="22"/>
        <v>85</v>
      </c>
      <c r="C498" s="17">
        <f t="shared" si="23"/>
        <v>0.46692902360688432</v>
      </c>
      <c r="D498" s="17"/>
      <c r="E498" s="17"/>
      <c r="F498" s="17"/>
      <c r="G498" s="1" t="str">
        <f t="shared" si="21"/>
        <v>n</v>
      </c>
    </row>
    <row r="499" spans="2:7">
      <c r="B499" s="6">
        <f t="shared" si="22"/>
        <v>86</v>
      </c>
      <c r="C499" s="17">
        <f t="shared" si="23"/>
        <v>0.4627641462902719</v>
      </c>
      <c r="D499" s="17"/>
      <c r="E499" s="17"/>
      <c r="F499" s="17"/>
      <c r="G499" s="1" t="str">
        <f t="shared" si="21"/>
        <v>n</v>
      </c>
    </row>
    <row r="500" spans="2:7">
      <c r="B500" s="6">
        <f t="shared" si="22"/>
        <v>87</v>
      </c>
      <c r="C500" s="17">
        <f t="shared" si="23"/>
        <v>0.45863641852355991</v>
      </c>
      <c r="D500" s="17"/>
      <c r="E500" s="17"/>
      <c r="F500" s="17"/>
      <c r="G500" s="1" t="str">
        <f t="shared" si="21"/>
        <v>n</v>
      </c>
    </row>
    <row r="501" spans="2:7">
      <c r="B501" s="6">
        <f t="shared" si="22"/>
        <v>88</v>
      </c>
      <c r="C501" s="17">
        <f t="shared" si="23"/>
        <v>0.45454550894307233</v>
      </c>
      <c r="D501" s="17"/>
      <c r="E501" s="17"/>
      <c r="F501" s="17"/>
      <c r="G501" s="1" t="str">
        <f t="shared" si="21"/>
        <v>n</v>
      </c>
    </row>
    <row r="502" spans="2:7">
      <c r="B502" s="6">
        <f t="shared" si="22"/>
        <v>89</v>
      </c>
      <c r="C502" s="17">
        <f t="shared" si="23"/>
        <v>0.45049108914080516</v>
      </c>
      <c r="D502" s="17"/>
      <c r="E502" s="17"/>
      <c r="F502" s="17"/>
      <c r="G502" s="1" t="str">
        <f t="shared" si="21"/>
        <v>n</v>
      </c>
    </row>
    <row r="503" spans="2:7">
      <c r="B503" s="6">
        <f t="shared" si="22"/>
        <v>90</v>
      </c>
      <c r="C503" s="17">
        <f t="shared" si="23"/>
        <v>0.44647283363806262</v>
      </c>
      <c r="D503" s="17"/>
      <c r="E503" s="17"/>
      <c r="F503" s="17"/>
      <c r="G503" s="1" t="str">
        <f t="shared" si="21"/>
        <v>n</v>
      </c>
    </row>
    <row r="504" spans="2:7">
      <c r="B504" s="6">
        <f t="shared" si="22"/>
        <v>91</v>
      </c>
      <c r="C504" s="17">
        <f t="shared" si="23"/>
        <v>0.44249041985932869</v>
      </c>
      <c r="D504" s="17"/>
      <c r="E504" s="17"/>
      <c r="F504" s="17"/>
      <c r="G504" s="1" t="str">
        <f t="shared" si="21"/>
        <v>n</v>
      </c>
    </row>
    <row r="505" spans="2:7">
      <c r="B505" s="6">
        <f t="shared" si="22"/>
        <v>92</v>
      </c>
      <c r="C505" s="17">
        <f t="shared" si="23"/>
        <v>0.43854352810637137</v>
      </c>
      <c r="D505" s="17"/>
      <c r="E505" s="17"/>
      <c r="F505" s="17"/>
      <c r="G505" s="1" t="str">
        <f t="shared" si="21"/>
        <v>n</v>
      </c>
    </row>
    <row r="506" spans="2:7">
      <c r="B506" s="6">
        <f t="shared" si="22"/>
        <v>93</v>
      </c>
      <c r="C506" s="17">
        <f t="shared" si="23"/>
        <v>0.43463184153257822</v>
      </c>
      <c r="D506" s="17"/>
      <c r="E506" s="17"/>
      <c r="F506" s="17"/>
      <c r="G506" s="1" t="str">
        <f t="shared" si="21"/>
        <v>n</v>
      </c>
    </row>
    <row r="507" spans="2:7">
      <c r="B507" s="6">
        <f t="shared" si="22"/>
        <v>94</v>
      </c>
      <c r="C507" s="17">
        <f t="shared" si="23"/>
        <v>0.43075504611752058</v>
      </c>
      <c r="D507" s="17"/>
      <c r="E507" s="17"/>
      <c r="F507" s="17"/>
      <c r="G507" s="1" t="str">
        <f t="shared" si="21"/>
        <v>n</v>
      </c>
    </row>
    <row r="508" spans="2:7">
      <c r="B508" s="6">
        <f t="shared" si="22"/>
        <v>95</v>
      </c>
      <c r="C508" s="17">
        <f t="shared" si="23"/>
        <v>0.4269128306417449</v>
      </c>
      <c r="D508" s="17"/>
      <c r="E508" s="17"/>
      <c r="F508" s="17"/>
      <c r="G508" s="1" t="str">
        <f t="shared" si="21"/>
        <v>n</v>
      </c>
    </row>
    <row r="509" spans="2:7">
      <c r="B509" s="6">
        <f t="shared" si="22"/>
        <v>96</v>
      </c>
      <c r="C509" s="17">
        <f t="shared" si="23"/>
        <v>0.42310488666178886</v>
      </c>
      <c r="D509" s="17"/>
      <c r="E509" s="17"/>
      <c r="F509" s="17"/>
      <c r="G509" s="1" t="str">
        <f t="shared" si="21"/>
        <v>n</v>
      </c>
    </row>
    <row r="510" spans="2:7">
      <c r="B510" s="6">
        <f t="shared" si="22"/>
        <v>97</v>
      </c>
      <c r="C510" s="17">
        <f t="shared" si="23"/>
        <v>0.4193309084854201</v>
      </c>
      <c r="D510" s="17"/>
      <c r="E510" s="17"/>
      <c r="F510" s="17"/>
      <c r="G510" s="1" t="str">
        <f t="shared" si="21"/>
        <v>n</v>
      </c>
    </row>
    <row r="511" spans="2:7">
      <c r="B511" s="6">
        <f t="shared" si="22"/>
        <v>98</v>
      </c>
      <c r="C511" s="17">
        <f t="shared" si="23"/>
        <v>0.41559059314709629</v>
      </c>
      <c r="D511" s="17"/>
      <c r="E511" s="17"/>
      <c r="F511" s="17"/>
      <c r="G511" s="1" t="str">
        <f t="shared" si="21"/>
        <v>n</v>
      </c>
    </row>
    <row r="512" spans="2:7">
      <c r="B512" s="6">
        <f t="shared" si="22"/>
        <v>99</v>
      </c>
      <c r="C512" s="17">
        <f t="shared" si="23"/>
        <v>0.41188364038364356</v>
      </c>
      <c r="D512" s="17"/>
      <c r="E512" s="17"/>
      <c r="F512" s="17"/>
      <c r="G512" s="1" t="str">
        <f t="shared" si="21"/>
        <v>n</v>
      </c>
    </row>
    <row r="513" spans="2:7">
      <c r="B513" s="6">
        <f t="shared" si="22"/>
        <v>100</v>
      </c>
      <c r="C513" s="17">
        <f t="shared" si="23"/>
        <v>0.40820975261015224</v>
      </c>
      <c r="D513" s="17"/>
      <c r="E513" s="17"/>
      <c r="F513" s="17"/>
      <c r="G513" s="1" t="str">
        <f t="shared" si="21"/>
        <v>n</v>
      </c>
    </row>
    <row r="514" spans="2:7">
      <c r="B514" s="6">
        <f t="shared" si="22"/>
        <v>101</v>
      </c>
      <c r="C514" s="17">
        <f t="shared" si="23"/>
        <v>0.40456863489608752</v>
      </c>
      <c r="D514" s="17"/>
      <c r="E514" s="17"/>
      <c r="F514" s="17"/>
      <c r="G514" s="1" t="str">
        <f t="shared" si="21"/>
        <v>n</v>
      </c>
    </row>
    <row r="515" spans="2:7">
      <c r="B515" s="6">
        <f t="shared" si="22"/>
        <v>102</v>
      </c>
      <c r="C515" s="17">
        <f t="shared" si="23"/>
        <v>0.40095999494161305</v>
      </c>
      <c r="D515" s="17"/>
      <c r="E515" s="17"/>
      <c r="F515" s="17"/>
      <c r="G515" s="1" t="str">
        <f t="shared" si="21"/>
        <v>n</v>
      </c>
    </row>
    <row r="516" spans="2:7">
      <c r="B516" s="6">
        <f t="shared" si="22"/>
        <v>103</v>
      </c>
      <c r="C516" s="17">
        <f t="shared" si="23"/>
        <v>0.39738354305412593</v>
      </c>
      <c r="D516" s="17"/>
      <c r="E516" s="17"/>
      <c r="F516" s="17"/>
      <c r="G516" s="1" t="str">
        <f t="shared" si="21"/>
        <v>n</v>
      </c>
    </row>
    <row r="517" spans="2:7">
      <c r="B517" s="6">
        <f t="shared" si="22"/>
        <v>104</v>
      </c>
      <c r="C517" s="17">
        <f t="shared" si="23"/>
        <v>0.39383899212500095</v>
      </c>
      <c r="D517" s="17"/>
      <c r="E517" s="17"/>
      <c r="F517" s="17"/>
      <c r="G517" s="1" t="str">
        <f t="shared" si="21"/>
        <v>n</v>
      </c>
    </row>
    <row r="518" spans="2:7">
      <c r="B518" s="6">
        <f t="shared" si="22"/>
        <v>105</v>
      </c>
      <c r="C518" s="17">
        <f t="shared" si="23"/>
        <v>0.3903260576065421</v>
      </c>
      <c r="D518" s="17"/>
      <c r="E518" s="17"/>
      <c r="F518" s="17"/>
      <c r="G518" s="1" t="str">
        <f t="shared" si="21"/>
        <v>n</v>
      </c>
    </row>
    <row r="519" spans="2:7">
      <c r="B519" s="6">
        <f t="shared" si="22"/>
        <v>106</v>
      </c>
      <c r="C519" s="17">
        <f t="shared" si="23"/>
        <v>0.38684445748913987</v>
      </c>
      <c r="D519" s="17"/>
      <c r="E519" s="17"/>
      <c r="F519" s="17"/>
      <c r="G519" s="1" t="str">
        <f t="shared" si="21"/>
        <v>n</v>
      </c>
    </row>
    <row r="520" spans="2:7">
      <c r="B520" s="6">
        <f t="shared" si="22"/>
        <v>107</v>
      </c>
      <c r="C520" s="17">
        <f t="shared" si="23"/>
        <v>0.38339391227863223</v>
      </c>
      <c r="D520" s="17"/>
      <c r="E520" s="17"/>
      <c r="F520" s="17"/>
      <c r="G520" s="1" t="str">
        <f t="shared" si="21"/>
        <v>n</v>
      </c>
    </row>
    <row r="521" spans="2:7">
      <c r="B521" s="6">
        <f t="shared" si="22"/>
        <v>108</v>
      </c>
      <c r="C521" s="17">
        <f t="shared" si="23"/>
        <v>0.37997414497386744</v>
      </c>
      <c r="D521" s="17"/>
      <c r="E521" s="17"/>
      <c r="F521" s="17"/>
      <c r="G521" s="1" t="str">
        <f t="shared" si="21"/>
        <v>n</v>
      </c>
    </row>
    <row r="522" spans="2:7">
      <c r="B522" s="6">
        <f t="shared" si="22"/>
        <v>109</v>
      </c>
      <c r="C522" s="17">
        <f t="shared" si="23"/>
        <v>0.3765848810444673</v>
      </c>
      <c r="D522" s="17"/>
      <c r="E522" s="17"/>
      <c r="F522" s="17"/>
      <c r="G522" s="1" t="str">
        <f t="shared" si="21"/>
        <v>n</v>
      </c>
    </row>
    <row r="523" spans="2:7">
      <c r="B523" s="6">
        <f t="shared" si="22"/>
        <v>110</v>
      </c>
      <c r="C523" s="17">
        <f t="shared" si="23"/>
        <v>0.37322584840878825</v>
      </c>
      <c r="D523" s="17"/>
      <c r="E523" s="17"/>
      <c r="F523" s="17"/>
      <c r="G523" s="1" t="str">
        <f t="shared" si="21"/>
        <v>n</v>
      </c>
    </row>
    <row r="524" spans="2:7">
      <c r="B524" s="6">
        <f t="shared" si="22"/>
        <v>111</v>
      </c>
      <c r="C524" s="17">
        <f t="shared" si="23"/>
        <v>0.36989677741207955</v>
      </c>
      <c r="D524" s="17"/>
      <c r="E524" s="17"/>
      <c r="F524" s="17"/>
      <c r="G524" s="1" t="str">
        <f t="shared" si="21"/>
        <v>n</v>
      </c>
    </row>
    <row r="525" spans="2:7">
      <c r="B525" s="6">
        <f t="shared" si="22"/>
        <v>112</v>
      </c>
      <c r="C525" s="17">
        <f t="shared" si="23"/>
        <v>0.36659740080483605</v>
      </c>
      <c r="D525" s="17"/>
      <c r="E525" s="17"/>
      <c r="F525" s="17"/>
      <c r="G525" s="1" t="str">
        <f t="shared" si="21"/>
        <v>n</v>
      </c>
    </row>
    <row r="526" spans="2:7">
      <c r="B526" s="6">
        <f t="shared" si="22"/>
        <v>113</v>
      </c>
      <c r="C526" s="17">
        <f t="shared" si="23"/>
        <v>0.36332745372134401</v>
      </c>
      <c r="D526" s="17"/>
      <c r="E526" s="17"/>
      <c r="F526" s="17"/>
      <c r="G526" s="1" t="str">
        <f t="shared" si="21"/>
        <v>n</v>
      </c>
    </row>
    <row r="527" spans="2:7">
      <c r="B527" s="6">
        <f t="shared" si="22"/>
        <v>114</v>
      </c>
      <c r="C527" s="17">
        <f t="shared" si="23"/>
        <v>0.36008667365841829</v>
      </c>
      <c r="D527" s="17"/>
      <c r="E527" s="17"/>
      <c r="F527" s="17"/>
      <c r="G527" s="1" t="str">
        <f t="shared" si="21"/>
        <v>n</v>
      </c>
    </row>
    <row r="528" spans="2:7">
      <c r="B528" s="6">
        <f t="shared" si="22"/>
        <v>115</v>
      </c>
      <c r="C528" s="17">
        <f t="shared" si="23"/>
        <v>0.35687480045432934</v>
      </c>
      <c r="D528" s="17"/>
      <c r="E528" s="17"/>
      <c r="F528" s="17"/>
      <c r="G528" s="1" t="str">
        <f t="shared" si="21"/>
        <v>n</v>
      </c>
    </row>
    <row r="529" spans="2:7">
      <c r="B529" s="6">
        <f t="shared" si="22"/>
        <v>116</v>
      </c>
      <c r="C529" s="17">
        <f t="shared" si="23"/>
        <v>0.35369157626791814</v>
      </c>
      <c r="D529" s="17"/>
      <c r="E529" s="17"/>
      <c r="F529" s="17"/>
      <c r="G529" s="1" t="str">
        <f t="shared" si="21"/>
        <v>n</v>
      </c>
    </row>
    <row r="530" spans="2:7">
      <c r="B530" s="6">
        <f t="shared" si="22"/>
        <v>117</v>
      </c>
      <c r="C530" s="17">
        <f t="shared" si="23"/>
        <v>0.3505367455578971</v>
      </c>
      <c r="D530" s="17"/>
      <c r="E530" s="17"/>
      <c r="F530" s="17"/>
      <c r="G530" s="1" t="str">
        <f t="shared" si="21"/>
        <v>n</v>
      </c>
    </row>
    <row r="531" spans="2:7">
      <c r="B531" s="6">
        <f t="shared" si="22"/>
        <v>118</v>
      </c>
      <c r="C531" s="17">
        <f t="shared" si="23"/>
        <v>0.34741005506233613</v>
      </c>
      <c r="D531" s="17"/>
      <c r="E531" s="17"/>
      <c r="F531" s="17"/>
      <c r="G531" s="1" t="str">
        <f t="shared" si="21"/>
        <v>n</v>
      </c>
    </row>
    <row r="532" spans="2:7">
      <c r="B532" s="6">
        <f t="shared" si="22"/>
        <v>119</v>
      </c>
      <c r="C532" s="17">
        <f t="shared" si="23"/>
        <v>0.34431125377833116</v>
      </c>
      <c r="D532" s="17"/>
      <c r="E532" s="17"/>
      <c r="F532" s="17"/>
      <c r="G532" s="1" t="str">
        <f t="shared" si="21"/>
        <v>n</v>
      </c>
    </row>
    <row r="533" spans="2:7">
      <c r="B533" s="6">
        <f t="shared" si="22"/>
        <v>120</v>
      </c>
      <c r="C533" s="17">
        <f t="shared" si="23"/>
        <v>0.34124009294185448</v>
      </c>
      <c r="D533" s="17"/>
      <c r="E533" s="17"/>
      <c r="F533" s="17"/>
      <c r="G533" s="1" t="str">
        <f t="shared" si="21"/>
        <v>n</v>
      </c>
    </row>
    <row r="534" spans="2:7">
      <c r="B534" s="6">
        <f t="shared" si="22"/>
        <v>121</v>
      </c>
      <c r="C534" s="17">
        <f t="shared" si="23"/>
        <v>0.33819632600778443</v>
      </c>
      <c r="D534" s="17"/>
      <c r="E534" s="17"/>
      <c r="F534" s="17"/>
      <c r="G534" s="1" t="str">
        <f t="shared" si="21"/>
        <v>n</v>
      </c>
    </row>
    <row r="535" spans="2:7">
      <c r="B535" s="6">
        <f t="shared" si="22"/>
        <v>122</v>
      </c>
      <c r="C535" s="17">
        <f t="shared" si="23"/>
        <v>0.33517970863011343</v>
      </c>
      <c r="D535" s="17"/>
      <c r="E535" s="17"/>
      <c r="F535" s="17"/>
      <c r="G535" s="1" t="str">
        <f t="shared" si="21"/>
        <v>n</v>
      </c>
    </row>
    <row r="536" spans="2:7">
      <c r="B536" s="6">
        <f t="shared" si="22"/>
        <v>123</v>
      </c>
      <c r="C536" s="17">
        <f t="shared" si="23"/>
        <v>0.33218999864233245</v>
      </c>
      <c r="D536" s="17"/>
      <c r="E536" s="17"/>
      <c r="F536" s="17"/>
      <c r="G536" s="1" t="str">
        <f t="shared" si="21"/>
        <v>n</v>
      </c>
    </row>
    <row r="537" spans="2:7">
      <c r="B537" s="6">
        <f t="shared" si="22"/>
        <v>124</v>
      </c>
      <c r="C537" s="17">
        <f t="shared" si="23"/>
        <v>0.32922695603799057</v>
      </c>
      <c r="D537" s="17"/>
      <c r="E537" s="17"/>
      <c r="F537" s="17"/>
      <c r="G537" s="1" t="str">
        <f t="shared" si="21"/>
        <v>n</v>
      </c>
    </row>
    <row r="538" spans="2:7">
      <c r="B538" s="6">
        <f t="shared" si="22"/>
        <v>125</v>
      </c>
      <c r="C538" s="17">
        <f t="shared" si="23"/>
        <v>0.32629034295142778</v>
      </c>
      <c r="D538" s="17"/>
      <c r="E538" s="17"/>
      <c r="F538" s="17"/>
      <c r="G538" s="1" t="str">
        <f t="shared" si="21"/>
        <v>n</v>
      </c>
    </row>
    <row r="539" spans="2:7">
      <c r="B539" s="6">
        <f t="shared" si="22"/>
        <v>126</v>
      </c>
      <c r="C539" s="17">
        <f t="shared" si="23"/>
        <v>0.32337992363867968</v>
      </c>
      <c r="D539" s="17"/>
      <c r="E539" s="17"/>
      <c r="F539" s="17"/>
      <c r="G539" s="1" t="str">
        <f t="shared" si="21"/>
        <v>n</v>
      </c>
    </row>
    <row r="540" spans="2:7">
      <c r="B540" s="6">
        <f t="shared" si="22"/>
        <v>127</v>
      </c>
      <c r="C540" s="17">
        <f t="shared" si="23"/>
        <v>0.32049546445855276</v>
      </c>
      <c r="D540" s="17"/>
      <c r="E540" s="17"/>
      <c r="F540" s="17"/>
      <c r="G540" s="1" t="str">
        <f t="shared" si="21"/>
        <v>n</v>
      </c>
    </row>
    <row r="541" spans="2:7">
      <c r="B541" s="6">
        <f t="shared" si="22"/>
        <v>128</v>
      </c>
      <c r="C541" s="17">
        <f t="shared" si="23"/>
        <v>0.31763673385386798</v>
      </c>
      <c r="D541" s="17"/>
      <c r="E541" s="17"/>
      <c r="F541" s="17"/>
      <c r="G541" s="1" t="str">
        <f t="shared" si="21"/>
        <v>n</v>
      </c>
    </row>
    <row r="542" spans="2:7">
      <c r="B542" s="6">
        <f t="shared" si="22"/>
        <v>129</v>
      </c>
      <c r="C542" s="17">
        <f t="shared" si="23"/>
        <v>0.31480350233287219</v>
      </c>
      <c r="D542" s="17"/>
      <c r="E542" s="17"/>
      <c r="F542" s="17"/>
      <c r="G542" s="1" t="str">
        <f t="shared" ref="G542:G605" si="24">IF($B542&lt;=$K$5,"y","n")</f>
        <v>n</v>
      </c>
    </row>
    <row r="543" spans="2:7">
      <c r="B543" s="6">
        <f t="shared" ref="B543:B606" si="25">B542+1</f>
        <v>130</v>
      </c>
      <c r="C543" s="17">
        <f t="shared" ref="C543:C606" si="26">C542/(1+K$7)</f>
        <v>0.3119955424508149</v>
      </c>
      <c r="D543" s="17"/>
      <c r="E543" s="17"/>
      <c r="F543" s="17"/>
      <c r="G543" s="1" t="str">
        <f t="shared" si="24"/>
        <v>n</v>
      </c>
    </row>
    <row r="544" spans="2:7">
      <c r="B544" s="6">
        <f t="shared" si="25"/>
        <v>131</v>
      </c>
      <c r="C544" s="17">
        <f t="shared" si="26"/>
        <v>0.3092126287916897</v>
      </c>
      <c r="D544" s="17"/>
      <c r="E544" s="17"/>
      <c r="F544" s="17"/>
      <c r="G544" s="1" t="str">
        <f t="shared" si="24"/>
        <v>n</v>
      </c>
    </row>
    <row r="545" spans="2:7">
      <c r="B545" s="6">
        <f t="shared" si="25"/>
        <v>132</v>
      </c>
      <c r="C545" s="17">
        <f t="shared" si="26"/>
        <v>0.30645453795013849</v>
      </c>
      <c r="D545" s="17"/>
      <c r="E545" s="17"/>
      <c r="F545" s="17"/>
      <c r="G545" s="1" t="str">
        <f t="shared" si="24"/>
        <v>n</v>
      </c>
    </row>
    <row r="546" spans="2:7">
      <c r="B546" s="6">
        <f t="shared" si="25"/>
        <v>133</v>
      </c>
      <c r="C546" s="17">
        <f t="shared" si="26"/>
        <v>0.30372104851351689</v>
      </c>
      <c r="D546" s="17"/>
      <c r="E546" s="17"/>
      <c r="F546" s="17"/>
      <c r="G546" s="1" t="str">
        <f t="shared" si="24"/>
        <v>n</v>
      </c>
    </row>
    <row r="547" spans="2:7">
      <c r="B547" s="6">
        <f t="shared" si="25"/>
        <v>134</v>
      </c>
      <c r="C547" s="17">
        <f t="shared" si="26"/>
        <v>0.30101194104411982</v>
      </c>
      <c r="D547" s="17"/>
      <c r="E547" s="17"/>
      <c r="F547" s="17"/>
      <c r="G547" s="1" t="str">
        <f t="shared" si="24"/>
        <v>n</v>
      </c>
    </row>
    <row r="548" spans="2:7">
      <c r="B548" s="6">
        <f t="shared" si="25"/>
        <v>135</v>
      </c>
      <c r="C548" s="17">
        <f t="shared" si="26"/>
        <v>0.29832699806156576</v>
      </c>
      <c r="D548" s="17"/>
      <c r="E548" s="17"/>
      <c r="F548" s="17"/>
      <c r="G548" s="1" t="str">
        <f t="shared" si="24"/>
        <v>n</v>
      </c>
    </row>
    <row r="549" spans="2:7">
      <c r="B549" s="6">
        <f t="shared" si="25"/>
        <v>136</v>
      </c>
      <c r="C549" s="17">
        <f t="shared" si="26"/>
        <v>0.29566600402533777</v>
      </c>
      <c r="D549" s="17"/>
      <c r="E549" s="17"/>
      <c r="F549" s="17"/>
      <c r="G549" s="1" t="str">
        <f t="shared" si="24"/>
        <v>n</v>
      </c>
    </row>
    <row r="550" spans="2:7">
      <c r="B550" s="6">
        <f t="shared" si="25"/>
        <v>137</v>
      </c>
      <c r="C550" s="17">
        <f t="shared" si="26"/>
        <v>0.29302874531748047</v>
      </c>
      <c r="D550" s="17"/>
      <c r="E550" s="17"/>
      <c r="F550" s="17"/>
      <c r="G550" s="1" t="str">
        <f t="shared" si="24"/>
        <v>n</v>
      </c>
    </row>
    <row r="551" spans="2:7">
      <c r="B551" s="6">
        <f t="shared" si="25"/>
        <v>138</v>
      </c>
      <c r="C551" s="17">
        <f t="shared" si="26"/>
        <v>0.29041501022545141</v>
      </c>
      <c r="D551" s="17"/>
      <c r="E551" s="17"/>
      <c r="F551" s="17"/>
      <c r="G551" s="1" t="str">
        <f t="shared" si="24"/>
        <v>n</v>
      </c>
    </row>
    <row r="552" spans="2:7">
      <c r="B552" s="6">
        <f t="shared" si="25"/>
        <v>139</v>
      </c>
      <c r="C552" s="17">
        <f t="shared" si="26"/>
        <v>0.2878245889251253</v>
      </c>
      <c r="D552" s="17"/>
      <c r="E552" s="17"/>
      <c r="F552" s="17"/>
      <c r="G552" s="1" t="str">
        <f t="shared" si="24"/>
        <v>n</v>
      </c>
    </row>
    <row r="553" spans="2:7">
      <c r="B553" s="6">
        <f t="shared" si="25"/>
        <v>140</v>
      </c>
      <c r="C553" s="17">
        <f t="shared" si="26"/>
        <v>0.2852572734639498</v>
      </c>
      <c r="D553" s="17"/>
      <c r="E553" s="17"/>
      <c r="F553" s="17"/>
      <c r="G553" s="1" t="str">
        <f t="shared" si="24"/>
        <v>n</v>
      </c>
    </row>
    <row r="554" spans="2:7">
      <c r="B554" s="6">
        <f t="shared" si="25"/>
        <v>141</v>
      </c>
      <c r="C554" s="17">
        <f t="shared" si="26"/>
        <v>0.28271285774425159</v>
      </c>
      <c r="D554" s="17"/>
      <c r="E554" s="17"/>
      <c r="F554" s="17"/>
      <c r="G554" s="1" t="str">
        <f t="shared" si="24"/>
        <v>n</v>
      </c>
    </row>
    <row r="555" spans="2:7">
      <c r="B555" s="6">
        <f t="shared" si="25"/>
        <v>142</v>
      </c>
      <c r="C555" s="17">
        <f t="shared" si="26"/>
        <v>0.28019113750669139</v>
      </c>
      <c r="D555" s="17"/>
      <c r="E555" s="17"/>
      <c r="F555" s="17"/>
      <c r="G555" s="1" t="str">
        <f t="shared" si="24"/>
        <v>n</v>
      </c>
    </row>
    <row r="556" spans="2:7">
      <c r="B556" s="6">
        <f t="shared" si="25"/>
        <v>143</v>
      </c>
      <c r="C556" s="17">
        <f t="shared" si="26"/>
        <v>0.27769191031386664</v>
      </c>
      <c r="D556" s="17"/>
      <c r="E556" s="17"/>
      <c r="F556" s="17"/>
      <c r="G556" s="1" t="str">
        <f t="shared" si="24"/>
        <v>n</v>
      </c>
    </row>
    <row r="557" spans="2:7">
      <c r="B557" s="6">
        <f t="shared" si="25"/>
        <v>144</v>
      </c>
      <c r="C557" s="17">
        <f t="shared" si="26"/>
        <v>0.2752149755340601</v>
      </c>
      <c r="D557" s="17"/>
      <c r="E557" s="17"/>
      <c r="F557" s="17"/>
      <c r="G557" s="1" t="str">
        <f t="shared" si="24"/>
        <v>n</v>
      </c>
    </row>
    <row r="558" spans="2:7">
      <c r="B558" s="6">
        <f t="shared" si="25"/>
        <v>145</v>
      </c>
      <c r="C558" s="17">
        <f t="shared" si="26"/>
        <v>0.27276013432513391</v>
      </c>
      <c r="D558" s="17"/>
      <c r="E558" s="17"/>
      <c r="F558" s="17"/>
      <c r="G558" s="1" t="str">
        <f t="shared" si="24"/>
        <v>n</v>
      </c>
    </row>
    <row r="559" spans="2:7">
      <c r="B559" s="6">
        <f t="shared" si="25"/>
        <v>146</v>
      </c>
      <c r="C559" s="17">
        <f t="shared" si="26"/>
        <v>0.27032718961856683</v>
      </c>
      <c r="D559" s="17"/>
      <c r="E559" s="17"/>
      <c r="F559" s="17"/>
      <c r="G559" s="1" t="str">
        <f t="shared" si="24"/>
        <v>n</v>
      </c>
    </row>
    <row r="560" spans="2:7">
      <c r="B560" s="6">
        <f t="shared" si="25"/>
        <v>147</v>
      </c>
      <c r="C560" s="17">
        <f t="shared" si="26"/>
        <v>0.26791594610363417</v>
      </c>
      <c r="D560" s="17"/>
      <c r="E560" s="17"/>
      <c r="F560" s="17"/>
      <c r="G560" s="1" t="str">
        <f t="shared" si="24"/>
        <v>n</v>
      </c>
    </row>
    <row r="561" spans="2:7">
      <c r="B561" s="6">
        <f t="shared" si="25"/>
        <v>148</v>
      </c>
      <c r="C561" s="17">
        <f t="shared" si="26"/>
        <v>0.26552621021172862</v>
      </c>
      <c r="D561" s="17"/>
      <c r="E561" s="17"/>
      <c r="F561" s="17"/>
      <c r="G561" s="1" t="str">
        <f t="shared" si="24"/>
        <v>n</v>
      </c>
    </row>
    <row r="562" spans="2:7">
      <c r="B562" s="6">
        <f t="shared" si="25"/>
        <v>149</v>
      </c>
      <c r="C562" s="17">
        <f t="shared" si="26"/>
        <v>0.26315779010082124</v>
      </c>
      <c r="D562" s="17"/>
      <c r="E562" s="17"/>
      <c r="F562" s="17"/>
      <c r="G562" s="1" t="str">
        <f t="shared" si="24"/>
        <v>n</v>
      </c>
    </row>
    <row r="563" spans="2:7">
      <c r="B563" s="6">
        <f t="shared" si="25"/>
        <v>150</v>
      </c>
      <c r="C563" s="17">
        <f t="shared" si="26"/>
        <v>0.2608104956400607</v>
      </c>
      <c r="D563" s="17"/>
      <c r="E563" s="17"/>
      <c r="F563" s="17"/>
      <c r="G563" s="1" t="str">
        <f t="shared" si="24"/>
        <v>n</v>
      </c>
    </row>
    <row r="564" spans="2:7">
      <c r="B564" s="6">
        <f t="shared" si="25"/>
        <v>151</v>
      </c>
      <c r="C564" s="17">
        <f t="shared" si="26"/>
        <v>0.25848413839451012</v>
      </c>
      <c r="D564" s="17"/>
      <c r="E564" s="17"/>
      <c r="F564" s="17"/>
      <c r="G564" s="1" t="str">
        <f t="shared" si="24"/>
        <v>n</v>
      </c>
    </row>
    <row r="565" spans="2:7">
      <c r="B565" s="6">
        <f t="shared" si="25"/>
        <v>152</v>
      </c>
      <c r="C565" s="17">
        <f t="shared" si="26"/>
        <v>0.25617853161001997</v>
      </c>
      <c r="D565" s="17"/>
      <c r="E565" s="17"/>
      <c r="F565" s="17"/>
      <c r="G565" s="1" t="str">
        <f t="shared" si="24"/>
        <v>n</v>
      </c>
    </row>
    <row r="566" spans="2:7">
      <c r="B566" s="6">
        <f t="shared" si="25"/>
        <v>153</v>
      </c>
      <c r="C566" s="17">
        <f t="shared" si="26"/>
        <v>0.25389349019823587</v>
      </c>
      <c r="D566" s="17"/>
      <c r="E566" s="17"/>
      <c r="F566" s="17"/>
      <c r="G566" s="1" t="str">
        <f t="shared" si="24"/>
        <v>n</v>
      </c>
    </row>
    <row r="567" spans="2:7">
      <c r="B567" s="6">
        <f t="shared" si="25"/>
        <v>154</v>
      </c>
      <c r="C567" s="17">
        <f t="shared" si="26"/>
        <v>0.25162883072174025</v>
      </c>
      <c r="D567" s="17"/>
      <c r="E567" s="17"/>
      <c r="F567" s="17"/>
      <c r="G567" s="1" t="str">
        <f t="shared" si="24"/>
        <v>n</v>
      </c>
    </row>
    <row r="568" spans="2:7">
      <c r="B568" s="6">
        <f t="shared" si="25"/>
        <v>155</v>
      </c>
      <c r="C568" s="17">
        <f t="shared" si="26"/>
        <v>0.24938437137932634</v>
      </c>
      <c r="D568" s="17"/>
      <c r="E568" s="17"/>
      <c r="F568" s="17"/>
      <c r="G568" s="1" t="str">
        <f t="shared" si="24"/>
        <v>n</v>
      </c>
    </row>
    <row r="569" spans="2:7">
      <c r="B569" s="6">
        <f t="shared" si="25"/>
        <v>156</v>
      </c>
      <c r="C569" s="17">
        <f t="shared" si="26"/>
        <v>0.24715993199140374</v>
      </c>
      <c r="D569" s="17"/>
      <c r="E569" s="17"/>
      <c r="F569" s="17"/>
      <c r="G569" s="1" t="str">
        <f t="shared" si="24"/>
        <v>n</v>
      </c>
    </row>
    <row r="570" spans="2:7">
      <c r="B570" s="6">
        <f t="shared" si="25"/>
        <v>157</v>
      </c>
      <c r="C570" s="17">
        <f t="shared" si="26"/>
        <v>0.24495533398553396</v>
      </c>
      <c r="D570" s="17"/>
      <c r="E570" s="17"/>
      <c r="F570" s="17"/>
      <c r="G570" s="1" t="str">
        <f t="shared" si="24"/>
        <v>n</v>
      </c>
    </row>
    <row r="571" spans="2:7">
      <c r="B571" s="6">
        <f t="shared" si="25"/>
        <v>158</v>
      </c>
      <c r="C571" s="17">
        <f t="shared" si="26"/>
        <v>0.24277040038209513</v>
      </c>
      <c r="D571" s="17"/>
      <c r="E571" s="17"/>
      <c r="F571" s="17"/>
      <c r="G571" s="1" t="str">
        <f t="shared" si="24"/>
        <v>n</v>
      </c>
    </row>
    <row r="572" spans="2:7">
      <c r="B572" s="6">
        <f t="shared" si="25"/>
        <v>159</v>
      </c>
      <c r="C572" s="17">
        <f t="shared" si="26"/>
        <v>0.24060495578007449</v>
      </c>
      <c r="D572" s="17"/>
      <c r="E572" s="17"/>
      <c r="F572" s="17"/>
      <c r="G572" s="1" t="str">
        <f t="shared" si="24"/>
        <v>n</v>
      </c>
    </row>
    <row r="573" spans="2:7">
      <c r="B573" s="6">
        <f t="shared" si="25"/>
        <v>160</v>
      </c>
      <c r="C573" s="17">
        <f t="shared" si="26"/>
        <v>0.23845882634298762</v>
      </c>
      <c r="D573" s="17"/>
      <c r="E573" s="17"/>
      <c r="F573" s="17"/>
      <c r="G573" s="1" t="str">
        <f t="shared" si="24"/>
        <v>n</v>
      </c>
    </row>
    <row r="574" spans="2:7">
      <c r="B574" s="6">
        <f t="shared" si="25"/>
        <v>161</v>
      </c>
      <c r="C574" s="17">
        <f t="shared" si="26"/>
        <v>0.23633183978492334</v>
      </c>
      <c r="D574" s="17"/>
      <c r="E574" s="17"/>
      <c r="F574" s="17"/>
      <c r="G574" s="1" t="str">
        <f t="shared" si="24"/>
        <v>n</v>
      </c>
    </row>
    <row r="575" spans="2:7">
      <c r="B575" s="6">
        <f t="shared" si="25"/>
        <v>162</v>
      </c>
      <c r="C575" s="17">
        <f t="shared" si="26"/>
        <v>0.23422382535671293</v>
      </c>
      <c r="D575" s="17"/>
      <c r="E575" s="17"/>
      <c r="F575" s="17"/>
      <c r="G575" s="1" t="str">
        <f t="shared" si="24"/>
        <v>n</v>
      </c>
    </row>
    <row r="576" spans="2:7">
      <c r="B576" s="6">
        <f t="shared" si="25"/>
        <v>163</v>
      </c>
      <c r="C576" s="17">
        <f t="shared" si="26"/>
        <v>0.23213461383222295</v>
      </c>
      <c r="D576" s="17"/>
      <c r="E576" s="17"/>
      <c r="F576" s="17"/>
      <c r="G576" s="1" t="str">
        <f t="shared" si="24"/>
        <v>n</v>
      </c>
    </row>
    <row r="577" spans="2:7">
      <c r="B577" s="6">
        <f t="shared" si="25"/>
        <v>164</v>
      </c>
      <c r="C577" s="17">
        <f t="shared" si="26"/>
        <v>0.23006403749477003</v>
      </c>
      <c r="D577" s="17"/>
      <c r="E577" s="17"/>
      <c r="F577" s="17"/>
      <c r="G577" s="1" t="str">
        <f t="shared" si="24"/>
        <v>n</v>
      </c>
    </row>
    <row r="578" spans="2:7">
      <c r="B578" s="6">
        <f t="shared" si="25"/>
        <v>165</v>
      </c>
      <c r="C578" s="17">
        <f t="shared" si="26"/>
        <v>0.22801193012365714</v>
      </c>
      <c r="D578" s="17"/>
      <c r="E578" s="17"/>
      <c r="F578" s="17"/>
      <c r="G578" s="1" t="str">
        <f t="shared" si="24"/>
        <v>n</v>
      </c>
    </row>
    <row r="579" spans="2:7">
      <c r="B579" s="6">
        <f t="shared" si="25"/>
        <v>166</v>
      </c>
      <c r="C579" s="17">
        <f t="shared" si="26"/>
        <v>0.2259781269808297</v>
      </c>
      <c r="D579" s="17"/>
      <c r="E579" s="17"/>
      <c r="F579" s="17"/>
      <c r="G579" s="1" t="str">
        <f t="shared" si="24"/>
        <v>n</v>
      </c>
    </row>
    <row r="580" spans="2:7">
      <c r="B580" s="6">
        <f t="shared" si="25"/>
        <v>167</v>
      </c>
      <c r="C580" s="17">
        <f t="shared" si="26"/>
        <v>0.22396246479765086</v>
      </c>
      <c r="D580" s="17"/>
      <c r="E580" s="17"/>
      <c r="F580" s="17"/>
      <c r="G580" s="1" t="str">
        <f t="shared" si="24"/>
        <v>n</v>
      </c>
    </row>
    <row r="581" spans="2:7">
      <c r="B581" s="6">
        <f t="shared" si="25"/>
        <v>168</v>
      </c>
      <c r="C581" s="17">
        <f t="shared" si="26"/>
        <v>0.22196478176179474</v>
      </c>
      <c r="D581" s="17"/>
      <c r="E581" s="17"/>
      <c r="F581" s="17"/>
      <c r="G581" s="1" t="str">
        <f t="shared" si="24"/>
        <v>n</v>
      </c>
    </row>
    <row r="582" spans="2:7">
      <c r="B582" s="6">
        <f t="shared" si="25"/>
        <v>169</v>
      </c>
      <c r="C582" s="17">
        <f t="shared" si="26"/>
        <v>0.21998491750425644</v>
      </c>
      <c r="D582" s="17"/>
      <c r="E582" s="17"/>
      <c r="F582" s="17"/>
      <c r="G582" s="1" t="str">
        <f t="shared" si="24"/>
        <v>n</v>
      </c>
    </row>
    <row r="583" spans="2:7">
      <c r="B583" s="6">
        <f t="shared" si="25"/>
        <v>170</v>
      </c>
      <c r="C583" s="17">
        <f t="shared" si="26"/>
        <v>0.21802271308647816</v>
      </c>
      <c r="D583" s="17"/>
      <c r="E583" s="17"/>
      <c r="F583" s="17"/>
      <c r="G583" s="1" t="str">
        <f t="shared" si="24"/>
        <v>n</v>
      </c>
    </row>
    <row r="584" spans="2:7">
      <c r="B584" s="6">
        <f t="shared" si="25"/>
        <v>171</v>
      </c>
      <c r="C584" s="17">
        <f t="shared" si="26"/>
        <v>0.21607801098758989</v>
      </c>
      <c r="D584" s="17"/>
      <c r="E584" s="17"/>
      <c r="F584" s="17"/>
      <c r="G584" s="1" t="str">
        <f t="shared" si="24"/>
        <v>n</v>
      </c>
    </row>
    <row r="585" spans="2:7">
      <c r="B585" s="6">
        <f t="shared" si="25"/>
        <v>172</v>
      </c>
      <c r="C585" s="17">
        <f t="shared" si="26"/>
        <v>0.21415065509176404</v>
      </c>
      <c r="D585" s="17"/>
      <c r="E585" s="17"/>
      <c r="F585" s="17"/>
      <c r="G585" s="1" t="str">
        <f t="shared" si="24"/>
        <v>n</v>
      </c>
    </row>
    <row r="586" spans="2:7">
      <c r="B586" s="6">
        <f t="shared" si="25"/>
        <v>173</v>
      </c>
      <c r="C586" s="17">
        <f t="shared" si="26"/>
        <v>0.2122404906756829</v>
      </c>
      <c r="D586" s="17"/>
      <c r="E586" s="17"/>
      <c r="F586" s="17"/>
      <c r="G586" s="1" t="str">
        <f t="shared" si="24"/>
        <v>n</v>
      </c>
    </row>
    <row r="587" spans="2:7">
      <c r="B587" s="6">
        <f t="shared" si="25"/>
        <v>174</v>
      </c>
      <c r="C587" s="17">
        <f t="shared" si="26"/>
        <v>0.21034736439611787</v>
      </c>
      <c r="D587" s="17"/>
      <c r="E587" s="17"/>
      <c r="F587" s="17"/>
      <c r="G587" s="1" t="str">
        <f t="shared" si="24"/>
        <v>n</v>
      </c>
    </row>
    <row r="588" spans="2:7">
      <c r="B588" s="6">
        <f t="shared" si="25"/>
        <v>175</v>
      </c>
      <c r="C588" s="17">
        <f t="shared" si="26"/>
        <v>0.20847112427761932</v>
      </c>
      <c r="D588" s="17"/>
      <c r="E588" s="17"/>
      <c r="F588" s="17"/>
      <c r="G588" s="1" t="str">
        <f t="shared" si="24"/>
        <v>n</v>
      </c>
    </row>
    <row r="589" spans="2:7">
      <c r="B589" s="6">
        <f t="shared" si="25"/>
        <v>176</v>
      </c>
      <c r="C589" s="17">
        <f t="shared" si="26"/>
        <v>0.2066116197003165</v>
      </c>
      <c r="D589" s="17"/>
      <c r="E589" s="17"/>
      <c r="F589" s="17"/>
      <c r="G589" s="1" t="str">
        <f t="shared" si="24"/>
        <v>n</v>
      </c>
    </row>
    <row r="590" spans="2:7">
      <c r="B590" s="6">
        <f t="shared" si="25"/>
        <v>177</v>
      </c>
      <c r="C590" s="17">
        <f t="shared" si="26"/>
        <v>0.20476870138782607</v>
      </c>
      <c r="D590" s="17"/>
      <c r="E590" s="17"/>
      <c r="F590" s="17"/>
      <c r="G590" s="1" t="str">
        <f t="shared" si="24"/>
        <v>n</v>
      </c>
    </row>
    <row r="591" spans="2:7">
      <c r="B591" s="6">
        <f t="shared" si="25"/>
        <v>178</v>
      </c>
      <c r="C591" s="17">
        <f t="shared" si="26"/>
        <v>0.20294222139526868</v>
      </c>
      <c r="D591" s="17"/>
      <c r="E591" s="17"/>
      <c r="F591" s="17"/>
      <c r="G591" s="1" t="str">
        <f t="shared" si="24"/>
        <v>n</v>
      </c>
    </row>
    <row r="592" spans="2:7">
      <c r="B592" s="6">
        <f t="shared" si="25"/>
        <v>179</v>
      </c>
      <c r="C592" s="17">
        <f t="shared" si="26"/>
        <v>0.20113203309739217</v>
      </c>
      <c r="D592" s="17"/>
      <c r="E592" s="17"/>
      <c r="F592" s="17"/>
      <c r="G592" s="1" t="str">
        <f t="shared" si="24"/>
        <v>n</v>
      </c>
    </row>
    <row r="593" spans="2:7">
      <c r="B593" s="6">
        <f t="shared" si="25"/>
        <v>180</v>
      </c>
      <c r="C593" s="17">
        <f t="shared" si="26"/>
        <v>0.19933799117680098</v>
      </c>
      <c r="D593" s="17"/>
      <c r="E593" s="17"/>
      <c r="F593" s="17"/>
      <c r="G593" s="1" t="str">
        <f t="shared" si="24"/>
        <v>n</v>
      </c>
    </row>
    <row r="594" spans="2:7">
      <c r="B594" s="6">
        <f t="shared" si="25"/>
        <v>181</v>
      </c>
      <c r="C594" s="17">
        <f t="shared" si="26"/>
        <v>0.1975599516122904</v>
      </c>
      <c r="D594" s="17"/>
      <c r="E594" s="17"/>
      <c r="F594" s="17"/>
      <c r="G594" s="1" t="str">
        <f t="shared" si="24"/>
        <v>n</v>
      </c>
    </row>
    <row r="595" spans="2:7">
      <c r="B595" s="6">
        <f t="shared" si="25"/>
        <v>182</v>
      </c>
      <c r="C595" s="17">
        <f t="shared" si="26"/>
        <v>0.19579777166728485</v>
      </c>
      <c r="D595" s="17"/>
      <c r="E595" s="17"/>
      <c r="F595" s="17"/>
      <c r="G595" s="1" t="str">
        <f t="shared" si="24"/>
        <v>n</v>
      </c>
    </row>
    <row r="596" spans="2:7">
      <c r="B596" s="6">
        <f t="shared" si="25"/>
        <v>183</v>
      </c>
      <c r="C596" s="17">
        <f t="shared" si="26"/>
        <v>0.19405130987837946</v>
      </c>
      <c r="D596" s="17"/>
      <c r="E596" s="17"/>
      <c r="F596" s="17"/>
      <c r="G596" s="1" t="str">
        <f t="shared" si="24"/>
        <v>n</v>
      </c>
    </row>
    <row r="597" spans="2:7">
      <c r="B597" s="6">
        <f t="shared" si="25"/>
        <v>184</v>
      </c>
      <c r="C597" s="17">
        <f t="shared" si="26"/>
        <v>0.19232042604398361</v>
      </c>
      <c r="D597" s="17"/>
      <c r="E597" s="17"/>
      <c r="F597" s="17"/>
      <c r="G597" s="1" t="str">
        <f t="shared" si="24"/>
        <v>n</v>
      </c>
    </row>
    <row r="598" spans="2:7">
      <c r="B598" s="6">
        <f t="shared" si="25"/>
        <v>185</v>
      </c>
      <c r="C598" s="17">
        <f t="shared" si="26"/>
        <v>0.19060498121306604</v>
      </c>
      <c r="D598" s="17"/>
      <c r="E598" s="17"/>
      <c r="F598" s="17"/>
      <c r="G598" s="1" t="str">
        <f t="shared" si="24"/>
        <v>n</v>
      </c>
    </row>
    <row r="599" spans="2:7">
      <c r="B599" s="6">
        <f t="shared" si="25"/>
        <v>186</v>
      </c>
      <c r="C599" s="17">
        <f t="shared" si="26"/>
        <v>0.18890483767400007</v>
      </c>
      <c r="D599" s="17"/>
      <c r="E599" s="17"/>
      <c r="F599" s="17"/>
      <c r="G599" s="1" t="str">
        <f t="shared" si="24"/>
        <v>n</v>
      </c>
    </row>
    <row r="600" spans="2:7">
      <c r="B600" s="6">
        <f t="shared" si="25"/>
        <v>187</v>
      </c>
      <c r="C600" s="17">
        <f t="shared" si="26"/>
        <v>0.18721985894350851</v>
      </c>
      <c r="D600" s="17"/>
      <c r="E600" s="17"/>
      <c r="F600" s="17"/>
      <c r="G600" s="1" t="str">
        <f t="shared" si="24"/>
        <v>n</v>
      </c>
    </row>
    <row r="601" spans="2:7">
      <c r="B601" s="6">
        <f t="shared" si="25"/>
        <v>188</v>
      </c>
      <c r="C601" s="17">
        <f t="shared" si="26"/>
        <v>0.18554990975570718</v>
      </c>
      <c r="D601" s="17"/>
      <c r="E601" s="17"/>
      <c r="F601" s="17"/>
      <c r="G601" s="1" t="str">
        <f t="shared" si="24"/>
        <v>n</v>
      </c>
    </row>
    <row r="602" spans="2:7">
      <c r="B602" s="6">
        <f t="shared" si="25"/>
        <v>189</v>
      </c>
      <c r="C602" s="17">
        <f t="shared" si="26"/>
        <v>0.18389485605124598</v>
      </c>
      <c r="D602" s="17"/>
      <c r="E602" s="17"/>
      <c r="F602" s="17"/>
      <c r="G602" s="1" t="str">
        <f t="shared" si="24"/>
        <v>n</v>
      </c>
    </row>
    <row r="603" spans="2:7">
      <c r="B603" s="6">
        <f t="shared" si="25"/>
        <v>190</v>
      </c>
      <c r="C603" s="17">
        <f t="shared" si="26"/>
        <v>0.18225456496654707</v>
      </c>
      <c r="D603" s="17"/>
      <c r="E603" s="17"/>
      <c r="F603" s="17"/>
      <c r="G603" s="1" t="str">
        <f t="shared" si="24"/>
        <v>n</v>
      </c>
    </row>
    <row r="604" spans="2:7">
      <c r="B604" s="6">
        <f t="shared" si="25"/>
        <v>191</v>
      </c>
      <c r="C604" s="17">
        <f t="shared" si="26"/>
        <v>0.18062890482313884</v>
      </c>
      <c r="D604" s="17"/>
      <c r="E604" s="17"/>
      <c r="F604" s="17"/>
      <c r="G604" s="1" t="str">
        <f t="shared" si="24"/>
        <v>n</v>
      </c>
    </row>
    <row r="605" spans="2:7">
      <c r="B605" s="6">
        <f t="shared" si="25"/>
        <v>192</v>
      </c>
      <c r="C605" s="17">
        <f t="shared" si="26"/>
        <v>0.1790177451170851</v>
      </c>
      <c r="D605" s="17"/>
      <c r="E605" s="17"/>
      <c r="F605" s="17"/>
      <c r="G605" s="1" t="str">
        <f t="shared" si="24"/>
        <v>n</v>
      </c>
    </row>
    <row r="606" spans="2:7">
      <c r="B606" s="6">
        <f t="shared" si="25"/>
        <v>193</v>
      </c>
      <c r="C606" s="17">
        <f t="shared" si="26"/>
        <v>0.17742095650850853</v>
      </c>
      <c r="D606" s="17"/>
      <c r="E606" s="17"/>
      <c r="F606" s="17"/>
      <c r="G606" s="1" t="str">
        <f t="shared" ref="G606:G669" si="27">IF($B606&lt;=$K$5,"y","n")</f>
        <v>n</v>
      </c>
    </row>
    <row r="607" spans="2:7">
      <c r="B607" s="6">
        <f t="shared" ref="B607:B670" si="28">B606+1</f>
        <v>194</v>
      </c>
      <c r="C607" s="17">
        <f t="shared" ref="C607:C670" si="29">C606/(1+K$7)</f>
        <v>0.17583841081120768</v>
      </c>
      <c r="D607" s="17"/>
      <c r="E607" s="17"/>
      <c r="F607" s="17"/>
      <c r="G607" s="1" t="str">
        <f t="shared" si="27"/>
        <v>n</v>
      </c>
    </row>
    <row r="608" spans="2:7">
      <c r="B608" s="6">
        <f t="shared" si="28"/>
        <v>195</v>
      </c>
      <c r="C608" s="17">
        <f t="shared" si="29"/>
        <v>0.1742699809823664</v>
      </c>
      <c r="D608" s="17"/>
      <c r="E608" s="17"/>
      <c r="F608" s="17"/>
      <c r="G608" s="1" t="str">
        <f t="shared" si="27"/>
        <v>n</v>
      </c>
    </row>
    <row r="609" spans="2:7">
      <c r="B609" s="6">
        <f t="shared" si="28"/>
        <v>196</v>
      </c>
      <c r="C609" s="17">
        <f t="shared" si="29"/>
        <v>0.17271554111235521</v>
      </c>
      <c r="D609" s="17"/>
      <c r="E609" s="17"/>
      <c r="F609" s="17"/>
      <c r="G609" s="1" t="str">
        <f t="shared" si="27"/>
        <v>n</v>
      </c>
    </row>
    <row r="610" spans="2:7">
      <c r="B610" s="6">
        <f t="shared" si="28"/>
        <v>197</v>
      </c>
      <c r="C610" s="17">
        <f t="shared" si="29"/>
        <v>0.17117496641462362</v>
      </c>
      <c r="D610" s="17"/>
      <c r="E610" s="17"/>
      <c r="F610" s="17"/>
      <c r="G610" s="1" t="str">
        <f t="shared" si="27"/>
        <v>n</v>
      </c>
    </row>
    <row r="611" spans="2:7">
      <c r="B611" s="6">
        <f t="shared" si="28"/>
        <v>198</v>
      </c>
      <c r="C611" s="17">
        <f t="shared" si="29"/>
        <v>0.16964813321568251</v>
      </c>
      <c r="D611" s="17"/>
      <c r="E611" s="17"/>
      <c r="F611" s="17"/>
      <c r="G611" s="1" t="str">
        <f t="shared" si="27"/>
        <v>n</v>
      </c>
    </row>
    <row r="612" spans="2:7">
      <c r="B612" s="6">
        <f t="shared" si="28"/>
        <v>199</v>
      </c>
      <c r="C612" s="17">
        <f t="shared" si="29"/>
        <v>0.16813491894517593</v>
      </c>
      <c r="D612" s="17"/>
      <c r="E612" s="17"/>
      <c r="F612" s="17"/>
      <c r="G612" s="1" t="str">
        <f t="shared" si="27"/>
        <v>n</v>
      </c>
    </row>
    <row r="613" spans="2:7">
      <c r="B613" s="6">
        <f t="shared" si="28"/>
        <v>200</v>
      </c>
      <c r="C613" s="17">
        <f t="shared" si="29"/>
        <v>0.16663520212604158</v>
      </c>
      <c r="D613" s="17"/>
      <c r="E613" s="17"/>
      <c r="F613" s="17"/>
      <c r="G613" s="1" t="str">
        <f t="shared" si="27"/>
        <v>n</v>
      </c>
    </row>
    <row r="614" spans="2:7">
      <c r="B614" s="6">
        <f t="shared" si="28"/>
        <v>201</v>
      </c>
      <c r="C614" s="17">
        <f t="shared" si="29"/>
        <v>0.16514886236475876</v>
      </c>
      <c r="D614" s="17"/>
      <c r="E614" s="17"/>
      <c r="F614" s="17"/>
      <c r="G614" s="1" t="str">
        <f t="shared" si="27"/>
        <v>n</v>
      </c>
    </row>
    <row r="615" spans="2:7">
      <c r="B615" s="6">
        <f t="shared" si="28"/>
        <v>202</v>
      </c>
      <c r="C615" s="17">
        <f t="shared" si="29"/>
        <v>0.16367578034168362</v>
      </c>
      <c r="D615" s="17"/>
      <c r="E615" s="17"/>
      <c r="F615" s="17"/>
      <c r="G615" s="1" t="str">
        <f t="shared" si="27"/>
        <v>n</v>
      </c>
    </row>
    <row r="616" spans="2:7">
      <c r="B616" s="6">
        <f t="shared" si="28"/>
        <v>203</v>
      </c>
      <c r="C616" s="17">
        <f t="shared" si="29"/>
        <v>0.16221583780147039</v>
      </c>
      <c r="D616" s="17"/>
      <c r="E616" s="17"/>
      <c r="F616" s="17"/>
      <c r="G616" s="1" t="str">
        <f t="shared" si="27"/>
        <v>n</v>
      </c>
    </row>
    <row r="617" spans="2:7">
      <c r="B617" s="6">
        <f t="shared" si="28"/>
        <v>204</v>
      </c>
      <c r="C617" s="17">
        <f t="shared" si="29"/>
        <v>0.16076891754357819</v>
      </c>
      <c r="D617" s="17"/>
      <c r="E617" s="17"/>
      <c r="F617" s="17"/>
      <c r="G617" s="1" t="str">
        <f t="shared" si="27"/>
        <v>n</v>
      </c>
    </row>
    <row r="618" spans="2:7">
      <c r="B618" s="6">
        <f t="shared" si="28"/>
        <v>205</v>
      </c>
      <c r="C618" s="17">
        <f t="shared" si="29"/>
        <v>0.15933490341286244</v>
      </c>
      <c r="D618" s="17"/>
      <c r="E618" s="17"/>
      <c r="F618" s="17"/>
      <c r="G618" s="1" t="str">
        <f t="shared" si="27"/>
        <v>n</v>
      </c>
    </row>
    <row r="619" spans="2:7">
      <c r="B619" s="6">
        <f t="shared" si="28"/>
        <v>206</v>
      </c>
      <c r="C619" s="17">
        <f t="shared" si="29"/>
        <v>0.15791368029025021</v>
      </c>
      <c r="D619" s="17"/>
      <c r="E619" s="17"/>
      <c r="F619" s="17"/>
      <c r="G619" s="1" t="str">
        <f t="shared" si="27"/>
        <v>n</v>
      </c>
    </row>
    <row r="620" spans="2:7">
      <c r="B620" s="6">
        <f t="shared" si="28"/>
        <v>207</v>
      </c>
      <c r="C620" s="17">
        <f t="shared" si="29"/>
        <v>0.15650513408349875</v>
      </c>
      <c r="D620" s="17"/>
      <c r="E620" s="17"/>
      <c r="F620" s="17"/>
      <c r="G620" s="1" t="str">
        <f t="shared" si="27"/>
        <v>n</v>
      </c>
    </row>
    <row r="621" spans="2:7">
      <c r="B621" s="6">
        <f t="shared" si="28"/>
        <v>208</v>
      </c>
      <c r="C621" s="17">
        <f t="shared" si="29"/>
        <v>0.15510915171803644</v>
      </c>
      <c r="D621" s="17"/>
      <c r="E621" s="17"/>
      <c r="F621" s="17"/>
      <c r="G621" s="1" t="str">
        <f t="shared" si="27"/>
        <v>n</v>
      </c>
    </row>
    <row r="622" spans="2:7">
      <c r="B622" s="6">
        <f t="shared" si="28"/>
        <v>209</v>
      </c>
      <c r="C622" s="17">
        <f t="shared" si="29"/>
        <v>0.15372562112788549</v>
      </c>
      <c r="D622" s="17"/>
      <c r="E622" s="17"/>
      <c r="F622" s="17"/>
      <c r="G622" s="1" t="str">
        <f t="shared" si="27"/>
        <v>n</v>
      </c>
    </row>
    <row r="623" spans="2:7">
      <c r="B623" s="6">
        <f t="shared" si="28"/>
        <v>210</v>
      </c>
      <c r="C623" s="17">
        <f t="shared" si="29"/>
        <v>0.15235443124666551</v>
      </c>
      <c r="D623" s="17"/>
      <c r="E623" s="17"/>
      <c r="F623" s="17"/>
      <c r="G623" s="1" t="str">
        <f t="shared" si="27"/>
        <v>n</v>
      </c>
    </row>
    <row r="624" spans="2:7">
      <c r="B624" s="6">
        <f t="shared" si="28"/>
        <v>211</v>
      </c>
      <c r="C624" s="17">
        <f t="shared" si="29"/>
        <v>0.15099547199867744</v>
      </c>
      <c r="D624" s="17"/>
      <c r="E624" s="17"/>
      <c r="F624" s="17"/>
      <c r="G624" s="1" t="str">
        <f t="shared" si="27"/>
        <v>n</v>
      </c>
    </row>
    <row r="625" spans="2:7">
      <c r="B625" s="6">
        <f t="shared" si="28"/>
        <v>212</v>
      </c>
      <c r="C625" s="17">
        <f t="shared" si="29"/>
        <v>0.14964863429006686</v>
      </c>
      <c r="D625" s="17"/>
      <c r="E625" s="17"/>
      <c r="F625" s="17"/>
      <c r="G625" s="1" t="str">
        <f t="shared" si="27"/>
        <v>n</v>
      </c>
    </row>
    <row r="626" spans="2:7">
      <c r="B626" s="6">
        <f t="shared" si="28"/>
        <v>213</v>
      </c>
      <c r="C626" s="17">
        <f t="shared" si="29"/>
        <v>0.14831381000006627</v>
      </c>
      <c r="D626" s="17"/>
      <c r="E626" s="17"/>
      <c r="F626" s="17"/>
      <c r="G626" s="1" t="str">
        <f t="shared" si="27"/>
        <v>n</v>
      </c>
    </row>
    <row r="627" spans="2:7">
      <c r="B627" s="6">
        <f t="shared" si="28"/>
        <v>214</v>
      </c>
      <c r="C627" s="17">
        <f t="shared" si="29"/>
        <v>0.14699089197231544</v>
      </c>
      <c r="D627" s="17"/>
      <c r="E627" s="17"/>
      <c r="F627" s="17"/>
      <c r="G627" s="1" t="str">
        <f t="shared" si="27"/>
        <v>n</v>
      </c>
    </row>
    <row r="628" spans="2:7">
      <c r="B628" s="6">
        <f t="shared" si="28"/>
        <v>215</v>
      </c>
      <c r="C628" s="17">
        <f t="shared" si="29"/>
        <v>0.14567977400625912</v>
      </c>
      <c r="D628" s="17"/>
      <c r="E628" s="17"/>
      <c r="F628" s="17"/>
      <c r="G628" s="1" t="str">
        <f t="shared" si="27"/>
        <v>n</v>
      </c>
    </row>
    <row r="629" spans="2:7">
      <c r="B629" s="6">
        <f t="shared" si="28"/>
        <v>216</v>
      </c>
      <c r="C629" s="17">
        <f t="shared" si="29"/>
        <v>0.14438035084862152</v>
      </c>
      <c r="D629" s="17"/>
      <c r="E629" s="17"/>
      <c r="F629" s="17"/>
      <c r="G629" s="1" t="str">
        <f t="shared" si="27"/>
        <v>n</v>
      </c>
    </row>
    <row r="630" spans="2:7">
      <c r="B630" s="6">
        <f t="shared" si="28"/>
        <v>217</v>
      </c>
      <c r="C630" s="17">
        <f t="shared" si="29"/>
        <v>0.14309251818495694</v>
      </c>
      <c r="D630" s="17"/>
      <c r="E630" s="17"/>
      <c r="F630" s="17"/>
      <c r="G630" s="1" t="str">
        <f t="shared" si="27"/>
        <v>n</v>
      </c>
    </row>
    <row r="631" spans="2:7">
      <c r="B631" s="6">
        <f t="shared" si="28"/>
        <v>218</v>
      </c>
      <c r="C631" s="17">
        <f t="shared" si="29"/>
        <v>0.14181617263127547</v>
      </c>
      <c r="D631" s="17"/>
      <c r="E631" s="17"/>
      <c r="F631" s="17"/>
      <c r="G631" s="1" t="str">
        <f t="shared" si="27"/>
        <v>n</v>
      </c>
    </row>
    <row r="632" spans="2:7">
      <c r="B632" s="6">
        <f t="shared" si="28"/>
        <v>219</v>
      </c>
      <c r="C632" s="17">
        <f t="shared" si="29"/>
        <v>0.14055121172574378</v>
      </c>
      <c r="D632" s="17"/>
      <c r="E632" s="17"/>
      <c r="F632" s="17"/>
      <c r="G632" s="1" t="str">
        <f t="shared" si="27"/>
        <v>n</v>
      </c>
    </row>
    <row r="633" spans="2:7">
      <c r="B633" s="6">
        <f t="shared" si="28"/>
        <v>220</v>
      </c>
      <c r="C633" s="17">
        <f t="shared" si="29"/>
        <v>0.13929753392045965</v>
      </c>
      <c r="D633" s="17"/>
      <c r="E633" s="17"/>
      <c r="F633" s="17"/>
      <c r="G633" s="1" t="str">
        <f t="shared" si="27"/>
        <v>n</v>
      </c>
    </row>
    <row r="634" spans="2:7">
      <c r="B634" s="6">
        <f t="shared" si="28"/>
        <v>221</v>
      </c>
      <c r="C634" s="17">
        <f t="shared" si="29"/>
        <v>0.13805503857329998</v>
      </c>
      <c r="D634" s="17"/>
      <c r="E634" s="17"/>
      <c r="F634" s="17"/>
      <c r="G634" s="1" t="str">
        <f t="shared" si="27"/>
        <v>n</v>
      </c>
    </row>
    <row r="635" spans="2:7">
      <c r="B635" s="6">
        <f t="shared" si="28"/>
        <v>222</v>
      </c>
      <c r="C635" s="17">
        <f t="shared" si="29"/>
        <v>0.13682362593984143</v>
      </c>
      <c r="D635" s="17"/>
      <c r="E635" s="17"/>
      <c r="F635" s="17"/>
      <c r="G635" s="1" t="str">
        <f t="shared" si="27"/>
        <v>n</v>
      </c>
    </row>
    <row r="636" spans="2:7">
      <c r="B636" s="6">
        <f t="shared" si="28"/>
        <v>223</v>
      </c>
      <c r="C636" s="17">
        <f t="shared" si="29"/>
        <v>0.13560319716535327</v>
      </c>
      <c r="D636" s="17"/>
      <c r="E636" s="17"/>
      <c r="F636" s="17"/>
      <c r="G636" s="1" t="str">
        <f t="shared" si="27"/>
        <v>n</v>
      </c>
    </row>
    <row r="637" spans="2:7">
      <c r="B637" s="6">
        <f t="shared" si="28"/>
        <v>224</v>
      </c>
      <c r="C637" s="17">
        <f t="shared" si="29"/>
        <v>0.13439365427686153</v>
      </c>
      <c r="D637" s="17"/>
      <c r="E637" s="17"/>
      <c r="F637" s="17"/>
      <c r="G637" s="1" t="str">
        <f t="shared" si="27"/>
        <v>n</v>
      </c>
    </row>
    <row r="638" spans="2:7">
      <c r="B638" s="6">
        <f t="shared" si="28"/>
        <v>225</v>
      </c>
      <c r="C638" s="17">
        <f t="shared" si="29"/>
        <v>0.13319490017528399</v>
      </c>
      <c r="D638" s="17"/>
      <c r="E638" s="17"/>
      <c r="F638" s="17"/>
      <c r="G638" s="1" t="str">
        <f t="shared" si="27"/>
        <v>n</v>
      </c>
    </row>
    <row r="639" spans="2:7">
      <c r="B639" s="6">
        <f t="shared" si="28"/>
        <v>226</v>
      </c>
      <c r="C639" s="17">
        <f t="shared" si="29"/>
        <v>0.13200683862763529</v>
      </c>
      <c r="D639" s="17"/>
      <c r="E639" s="17"/>
      <c r="F639" s="17"/>
      <c r="G639" s="1" t="str">
        <f t="shared" si="27"/>
        <v>n</v>
      </c>
    </row>
    <row r="640" spans="2:7">
      <c r="B640" s="6">
        <f t="shared" si="28"/>
        <v>227</v>
      </c>
      <c r="C640" s="17">
        <f t="shared" si="29"/>
        <v>0.13082937425930158</v>
      </c>
      <c r="D640" s="17"/>
      <c r="E640" s="17"/>
      <c r="F640" s="17"/>
      <c r="G640" s="1" t="str">
        <f t="shared" si="27"/>
        <v>n</v>
      </c>
    </row>
    <row r="641" spans="2:7">
      <c r="B641" s="6">
        <f t="shared" si="28"/>
        <v>228</v>
      </c>
      <c r="C641" s="17">
        <f t="shared" si="29"/>
        <v>0.12966241254638414</v>
      </c>
      <c r="D641" s="17"/>
      <c r="E641" s="17"/>
      <c r="F641" s="17"/>
      <c r="G641" s="1" t="str">
        <f t="shared" si="27"/>
        <v>n</v>
      </c>
    </row>
    <row r="642" spans="2:7">
      <c r="B642" s="6">
        <f t="shared" si="28"/>
        <v>229</v>
      </c>
      <c r="C642" s="17">
        <f t="shared" si="29"/>
        <v>0.12850585980811116</v>
      </c>
      <c r="D642" s="17"/>
      <c r="E642" s="17"/>
      <c r="F642" s="17"/>
      <c r="G642" s="1" t="str">
        <f t="shared" si="27"/>
        <v>n</v>
      </c>
    </row>
    <row r="643" spans="2:7">
      <c r="B643" s="6">
        <f t="shared" si="28"/>
        <v>230</v>
      </c>
      <c r="C643" s="17">
        <f t="shared" si="29"/>
        <v>0.12735962319931732</v>
      </c>
      <c r="D643" s="17"/>
      <c r="E643" s="17"/>
      <c r="F643" s="17"/>
      <c r="G643" s="1" t="str">
        <f t="shared" si="27"/>
        <v>n</v>
      </c>
    </row>
    <row r="644" spans="2:7">
      <c r="B644" s="6">
        <f t="shared" si="28"/>
        <v>231</v>
      </c>
      <c r="C644" s="17">
        <f t="shared" si="29"/>
        <v>0.12622361070299043</v>
      </c>
      <c r="D644" s="17"/>
      <c r="E644" s="17"/>
      <c r="F644" s="17"/>
      <c r="G644" s="1" t="str">
        <f t="shared" si="27"/>
        <v>n</v>
      </c>
    </row>
    <row r="645" spans="2:7">
      <c r="B645" s="6">
        <f t="shared" si="28"/>
        <v>232</v>
      </c>
      <c r="C645" s="17">
        <f t="shared" si="29"/>
        <v>0.12509773112288447</v>
      </c>
      <c r="D645" s="17"/>
      <c r="E645" s="17"/>
      <c r="F645" s="17"/>
      <c r="G645" s="1" t="str">
        <f t="shared" si="27"/>
        <v>n</v>
      </c>
    </row>
    <row r="646" spans="2:7">
      <c r="B646" s="6">
        <f t="shared" si="28"/>
        <v>233</v>
      </c>
      <c r="C646" s="17">
        <f t="shared" si="29"/>
        <v>0.1239818940761987</v>
      </c>
      <c r="D646" s="17"/>
      <c r="E646" s="17"/>
      <c r="F646" s="17"/>
      <c r="G646" s="1" t="str">
        <f t="shared" si="27"/>
        <v>n</v>
      </c>
    </row>
    <row r="647" spans="2:7">
      <c r="B647" s="6">
        <f t="shared" si="28"/>
        <v>234</v>
      </c>
      <c r="C647" s="17">
        <f t="shared" si="29"/>
        <v>0.12287600998632181</v>
      </c>
      <c r="D647" s="17"/>
      <c r="E647" s="17"/>
      <c r="F647" s="17"/>
      <c r="G647" s="1" t="str">
        <f t="shared" si="27"/>
        <v>n</v>
      </c>
    </row>
    <row r="648" spans="2:7">
      <c r="B648" s="6">
        <f t="shared" si="28"/>
        <v>235</v>
      </c>
      <c r="C648" s="17">
        <f t="shared" si="29"/>
        <v>0.12177999007564105</v>
      </c>
      <c r="D648" s="17"/>
      <c r="E648" s="17"/>
      <c r="F648" s="17"/>
      <c r="G648" s="1" t="str">
        <f t="shared" si="27"/>
        <v>n</v>
      </c>
    </row>
    <row r="649" spans="2:7">
      <c r="B649" s="6">
        <f t="shared" si="28"/>
        <v>236</v>
      </c>
      <c r="C649" s="17">
        <f t="shared" si="29"/>
        <v>0.12069374635841533</v>
      </c>
      <c r="D649" s="17"/>
      <c r="E649" s="17"/>
      <c r="F649" s="17"/>
      <c r="G649" s="1" t="str">
        <f t="shared" si="27"/>
        <v>n</v>
      </c>
    </row>
    <row r="650" spans="2:7">
      <c r="B650" s="6">
        <f t="shared" si="28"/>
        <v>237</v>
      </c>
      <c r="C650" s="17">
        <f t="shared" si="29"/>
        <v>0.11961719163371193</v>
      </c>
      <c r="D650" s="17"/>
      <c r="E650" s="17"/>
      <c r="F650" s="17"/>
      <c r="G650" s="1" t="str">
        <f t="shared" si="27"/>
        <v>n</v>
      </c>
    </row>
    <row r="651" spans="2:7">
      <c r="B651" s="6">
        <f t="shared" si="28"/>
        <v>238</v>
      </c>
      <c r="C651" s="17">
        <f t="shared" si="29"/>
        <v>0.11855023947840629</v>
      </c>
      <c r="D651" s="17"/>
      <c r="E651" s="17"/>
      <c r="F651" s="17"/>
      <c r="G651" s="1" t="str">
        <f t="shared" si="27"/>
        <v>n</v>
      </c>
    </row>
    <row r="652" spans="2:7">
      <c r="B652" s="6">
        <f t="shared" si="28"/>
        <v>239</v>
      </c>
      <c r="C652" s="17">
        <f t="shared" si="29"/>
        <v>0.11749280424024411</v>
      </c>
      <c r="D652" s="17"/>
      <c r="E652" s="17"/>
      <c r="F652" s="17"/>
      <c r="G652" s="1" t="str">
        <f t="shared" si="27"/>
        <v>n</v>
      </c>
    </row>
    <row r="653" spans="2:7">
      <c r="B653" s="6">
        <f t="shared" si="28"/>
        <v>240</v>
      </c>
      <c r="C653" s="17">
        <f t="shared" si="29"/>
        <v>0.11644480103096543</v>
      </c>
      <c r="D653" s="17"/>
      <c r="E653" s="17"/>
      <c r="F653" s="17"/>
      <c r="G653" s="1" t="str">
        <f t="shared" si="27"/>
        <v>n</v>
      </c>
    </row>
    <row r="654" spans="2:7">
      <c r="B654" s="6">
        <f t="shared" si="28"/>
        <v>241</v>
      </c>
      <c r="C654" s="17">
        <f t="shared" si="29"/>
        <v>0.11540614571949002</v>
      </c>
      <c r="D654" s="17"/>
      <c r="E654" s="17"/>
      <c r="F654" s="17"/>
      <c r="G654" s="1" t="str">
        <f t="shared" si="27"/>
        <v>n</v>
      </c>
    </row>
    <row r="655" spans="2:7">
      <c r="B655" s="6">
        <f t="shared" si="28"/>
        <v>242</v>
      </c>
      <c r="C655" s="17">
        <f t="shared" si="29"/>
        <v>0.11437675492516357</v>
      </c>
      <c r="D655" s="17"/>
      <c r="E655" s="17"/>
      <c r="F655" s="17"/>
      <c r="G655" s="1" t="str">
        <f t="shared" si="27"/>
        <v>n</v>
      </c>
    </row>
    <row r="656" spans="2:7">
      <c r="B656" s="6">
        <f t="shared" si="28"/>
        <v>243</v>
      </c>
      <c r="C656" s="17">
        <f t="shared" si="29"/>
        <v>0.113356546011064</v>
      </c>
      <c r="D656" s="17"/>
      <c r="E656" s="17"/>
      <c r="F656" s="17"/>
      <c r="G656" s="1" t="str">
        <f t="shared" si="27"/>
        <v>n</v>
      </c>
    </row>
    <row r="657" spans="2:7">
      <c r="B657" s="6">
        <f t="shared" si="28"/>
        <v>244</v>
      </c>
      <c r="C657" s="17">
        <f t="shared" si="29"/>
        <v>0.1123454370773677</v>
      </c>
      <c r="D657" s="17"/>
      <c r="E657" s="17"/>
      <c r="F657" s="17"/>
      <c r="G657" s="1" t="str">
        <f t="shared" si="27"/>
        <v>n</v>
      </c>
    </row>
    <row r="658" spans="2:7">
      <c r="B658" s="6">
        <f t="shared" si="28"/>
        <v>245</v>
      </c>
      <c r="C658" s="17">
        <f t="shared" si="29"/>
        <v>0.11134334695477474</v>
      </c>
      <c r="D658" s="17"/>
      <c r="E658" s="17"/>
      <c r="F658" s="17"/>
      <c r="G658" s="1" t="str">
        <f t="shared" si="27"/>
        <v>n</v>
      </c>
    </row>
    <row r="659" spans="2:7">
      <c r="B659" s="6">
        <f t="shared" si="28"/>
        <v>246</v>
      </c>
      <c r="C659" s="17">
        <f t="shared" si="29"/>
        <v>0.11035019519799281</v>
      </c>
      <c r="D659" s="17"/>
      <c r="E659" s="17"/>
      <c r="F659" s="17"/>
      <c r="G659" s="1" t="str">
        <f t="shared" si="27"/>
        <v>n</v>
      </c>
    </row>
    <row r="660" spans="2:7">
      <c r="B660" s="6">
        <f t="shared" si="28"/>
        <v>247</v>
      </c>
      <c r="C660" s="17">
        <f t="shared" si="29"/>
        <v>0.10936590207927931</v>
      </c>
      <c r="D660" s="17"/>
      <c r="E660" s="17"/>
      <c r="F660" s="17"/>
      <c r="G660" s="1" t="str">
        <f t="shared" si="27"/>
        <v>n</v>
      </c>
    </row>
    <row r="661" spans="2:7">
      <c r="B661" s="6">
        <f t="shared" si="28"/>
        <v>248</v>
      </c>
      <c r="C661" s="17">
        <f t="shared" si="29"/>
        <v>0.10839038858204095</v>
      </c>
      <c r="D661" s="17"/>
      <c r="E661" s="17"/>
      <c r="F661" s="17"/>
      <c r="G661" s="1" t="str">
        <f t="shared" si="27"/>
        <v>n</v>
      </c>
    </row>
    <row r="662" spans="2:7">
      <c r="B662" s="6">
        <f t="shared" si="28"/>
        <v>249</v>
      </c>
      <c r="C662" s="17">
        <f t="shared" si="29"/>
        <v>0.10742357639449054</v>
      </c>
      <c r="D662" s="17"/>
      <c r="E662" s="17"/>
      <c r="F662" s="17"/>
      <c r="G662" s="1" t="str">
        <f t="shared" si="27"/>
        <v>n</v>
      </c>
    </row>
    <row r="663" spans="2:7">
      <c r="B663" s="6">
        <f t="shared" si="28"/>
        <v>250</v>
      </c>
      <c r="C663" s="17">
        <f t="shared" si="29"/>
        <v>0.10646538790336031</v>
      </c>
      <c r="D663" s="17"/>
      <c r="E663" s="17"/>
      <c r="F663" s="17"/>
      <c r="G663" s="1" t="str">
        <f t="shared" si="27"/>
        <v>n</v>
      </c>
    </row>
    <row r="664" spans="2:7">
      <c r="B664" s="6">
        <f t="shared" si="28"/>
        <v>251</v>
      </c>
      <c r="C664" s="17">
        <f t="shared" si="29"/>
        <v>0.10551574618767127</v>
      </c>
      <c r="D664" s="17"/>
      <c r="E664" s="17"/>
      <c r="F664" s="17"/>
      <c r="G664" s="1" t="str">
        <f t="shared" si="27"/>
        <v>n</v>
      </c>
    </row>
    <row r="665" spans="2:7">
      <c r="B665" s="6">
        <f t="shared" si="28"/>
        <v>252</v>
      </c>
      <c r="C665" s="17">
        <f t="shared" si="29"/>
        <v>0.10457457501255826</v>
      </c>
      <c r="D665" s="17"/>
      <c r="E665" s="17"/>
      <c r="F665" s="17"/>
      <c r="G665" s="1" t="str">
        <f t="shared" si="27"/>
        <v>n</v>
      </c>
    </row>
    <row r="666" spans="2:7">
      <c r="B666" s="6">
        <f t="shared" si="28"/>
        <v>253</v>
      </c>
      <c r="C666" s="17">
        <f t="shared" si="29"/>
        <v>0.10364179882314993</v>
      </c>
      <c r="D666" s="17"/>
      <c r="E666" s="17"/>
      <c r="F666" s="17"/>
      <c r="G666" s="1" t="str">
        <f t="shared" si="27"/>
        <v>n</v>
      </c>
    </row>
    <row r="667" spans="2:7">
      <c r="B667" s="6">
        <f t="shared" si="28"/>
        <v>254</v>
      </c>
      <c r="C667" s="17">
        <f t="shared" si="29"/>
        <v>0.10271734273850341</v>
      </c>
      <c r="D667" s="17"/>
      <c r="E667" s="17"/>
      <c r="F667" s="17"/>
      <c r="G667" s="1" t="str">
        <f t="shared" si="27"/>
        <v>n</v>
      </c>
    </row>
    <row r="668" spans="2:7">
      <c r="B668" s="6">
        <f t="shared" si="28"/>
        <v>255</v>
      </c>
      <c r="C668" s="17">
        <f t="shared" si="29"/>
        <v>0.10180113254559309</v>
      </c>
      <c r="D668" s="17"/>
      <c r="E668" s="17"/>
      <c r="F668" s="17"/>
      <c r="G668" s="1" t="str">
        <f t="shared" si="27"/>
        <v>n</v>
      </c>
    </row>
    <row r="669" spans="2:7">
      <c r="B669" s="6">
        <f t="shared" si="28"/>
        <v>256</v>
      </c>
      <c r="C669" s="17">
        <f t="shared" si="29"/>
        <v>0.10089309469335292</v>
      </c>
      <c r="D669" s="17"/>
      <c r="E669" s="17"/>
      <c r="F669" s="17"/>
      <c r="G669" s="1" t="str">
        <f t="shared" si="27"/>
        <v>n</v>
      </c>
    </row>
    <row r="670" spans="2:7">
      <c r="B670" s="6">
        <f t="shared" si="28"/>
        <v>257</v>
      </c>
      <c r="C670" s="17">
        <f t="shared" si="29"/>
        <v>9.9993156286771981E-2</v>
      </c>
      <c r="D670" s="17"/>
      <c r="E670" s="17"/>
      <c r="F670" s="17"/>
      <c r="G670" s="1" t="str">
        <f t="shared" ref="G670:G733" si="30">IF($B670&lt;=$K$5,"y","n")</f>
        <v>n</v>
      </c>
    </row>
    <row r="671" spans="2:7">
      <c r="B671" s="6">
        <f t="shared" ref="B671:B734" si="31">B670+1</f>
        <v>258</v>
      </c>
      <c r="C671" s="17">
        <f t="shared" ref="C671:C734" si="32">C670/(1+K$7)</f>
        <v>9.9101245081042608E-2</v>
      </c>
      <c r="D671" s="17"/>
      <c r="E671" s="17"/>
      <c r="F671" s="17"/>
      <c r="G671" s="1" t="str">
        <f t="shared" si="30"/>
        <v>n</v>
      </c>
    </row>
    <row r="672" spans="2:7">
      <c r="B672" s="6">
        <f t="shared" si="31"/>
        <v>259</v>
      </c>
      <c r="C672" s="17">
        <f t="shared" si="32"/>
        <v>9.8217289475760777E-2</v>
      </c>
      <c r="D672" s="17"/>
      <c r="E672" s="17"/>
      <c r="F672" s="17"/>
      <c r="G672" s="1" t="str">
        <f t="shared" si="30"/>
        <v>n</v>
      </c>
    </row>
    <row r="673" spans="2:7">
      <c r="B673" s="6">
        <f t="shared" si="31"/>
        <v>260</v>
      </c>
      <c r="C673" s="17">
        <f t="shared" si="32"/>
        <v>9.7341218509178179E-2</v>
      </c>
      <c r="D673" s="17"/>
      <c r="E673" s="17"/>
      <c r="F673" s="17"/>
      <c r="G673" s="1" t="str">
        <f t="shared" si="30"/>
        <v>n</v>
      </c>
    </row>
    <row r="674" spans="2:7">
      <c r="B674" s="6">
        <f t="shared" si="31"/>
        <v>261</v>
      </c>
      <c r="C674" s="17">
        <f t="shared" si="32"/>
        <v>9.6472961852505631E-2</v>
      </c>
      <c r="D674" s="17"/>
      <c r="E674" s="17"/>
      <c r="F674" s="17"/>
      <c r="G674" s="1" t="str">
        <f t="shared" si="30"/>
        <v>n</v>
      </c>
    </row>
    <row r="675" spans="2:7">
      <c r="B675" s="6">
        <f t="shared" si="31"/>
        <v>262</v>
      </c>
      <c r="C675" s="17">
        <f t="shared" si="32"/>
        <v>9.5612449804267238E-2</v>
      </c>
      <c r="D675" s="17"/>
      <c r="E675" s="17"/>
      <c r="F675" s="17"/>
      <c r="G675" s="1" t="str">
        <f t="shared" si="30"/>
        <v>n</v>
      </c>
    </row>
    <row r="676" spans="2:7">
      <c r="B676" s="6">
        <f t="shared" si="31"/>
        <v>263</v>
      </c>
      <c r="C676" s="17">
        <f t="shared" si="32"/>
        <v>9.4759613284704905E-2</v>
      </c>
      <c r="D676" s="17"/>
      <c r="E676" s="17"/>
      <c r="F676" s="17"/>
      <c r="G676" s="1" t="str">
        <f t="shared" si="30"/>
        <v>n</v>
      </c>
    </row>
    <row r="677" spans="2:7">
      <c r="B677" s="6">
        <f t="shared" si="31"/>
        <v>264</v>
      </c>
      <c r="C677" s="17">
        <f t="shared" si="32"/>
        <v>9.3914383830232817E-2</v>
      </c>
      <c r="D677" s="17"/>
      <c r="E677" s="17"/>
      <c r="F677" s="17"/>
      <c r="G677" s="1" t="str">
        <f t="shared" si="30"/>
        <v>n</v>
      </c>
    </row>
    <row r="678" spans="2:7">
      <c r="B678" s="6">
        <f t="shared" si="31"/>
        <v>265</v>
      </c>
      <c r="C678" s="17">
        <f t="shared" si="32"/>
        <v>9.307669358794135E-2</v>
      </c>
      <c r="D678" s="17"/>
      <c r="E678" s="17"/>
      <c r="F678" s="17"/>
      <c r="G678" s="1" t="str">
        <f t="shared" si="30"/>
        <v>n</v>
      </c>
    </row>
    <row r="679" spans="2:7">
      <c r="B679" s="6">
        <f t="shared" si="31"/>
        <v>266</v>
      </c>
      <c r="C679" s="17">
        <f t="shared" si="32"/>
        <v>9.2246475310150011E-2</v>
      </c>
      <c r="D679" s="17"/>
      <c r="E679" s="17"/>
      <c r="F679" s="17"/>
      <c r="G679" s="1" t="str">
        <f t="shared" si="30"/>
        <v>n</v>
      </c>
    </row>
    <row r="680" spans="2:7">
      <c r="B680" s="6">
        <f t="shared" si="31"/>
        <v>267</v>
      </c>
      <c r="C680" s="17">
        <f t="shared" si="32"/>
        <v>9.1423662349008936E-2</v>
      </c>
      <c r="D680" s="17"/>
      <c r="E680" s="17"/>
      <c r="F680" s="17"/>
      <c r="G680" s="1" t="str">
        <f t="shared" si="30"/>
        <v>n</v>
      </c>
    </row>
    <row r="681" spans="2:7">
      <c r="B681" s="6">
        <f t="shared" si="31"/>
        <v>268</v>
      </c>
      <c r="C681" s="17">
        <f t="shared" si="32"/>
        <v>9.0608188651148613E-2</v>
      </c>
      <c r="D681" s="17"/>
      <c r="E681" s="17"/>
      <c r="F681" s="17"/>
      <c r="G681" s="1" t="str">
        <f t="shared" si="30"/>
        <v>n</v>
      </c>
    </row>
    <row r="682" spans="2:7">
      <c r="B682" s="6">
        <f t="shared" si="31"/>
        <v>269</v>
      </c>
      <c r="C682" s="17">
        <f t="shared" si="32"/>
        <v>8.9799988752377227E-2</v>
      </c>
      <c r="D682" s="17"/>
      <c r="E682" s="17"/>
      <c r="F682" s="17"/>
      <c r="G682" s="1" t="str">
        <f t="shared" si="30"/>
        <v>n</v>
      </c>
    </row>
    <row r="683" spans="2:7">
      <c r="B683" s="6">
        <f t="shared" si="31"/>
        <v>270</v>
      </c>
      <c r="C683" s="17">
        <f t="shared" si="32"/>
        <v>8.8998997772425412E-2</v>
      </c>
      <c r="D683" s="17"/>
      <c r="E683" s="17"/>
      <c r="F683" s="17"/>
      <c r="G683" s="1" t="str">
        <f t="shared" si="30"/>
        <v>n</v>
      </c>
    </row>
    <row r="684" spans="2:7">
      <c r="B684" s="6">
        <f t="shared" si="31"/>
        <v>271</v>
      </c>
      <c r="C684" s="17">
        <f t="shared" si="32"/>
        <v>8.8205151409737781E-2</v>
      </c>
      <c r="D684" s="17"/>
      <c r="E684" s="17"/>
      <c r="F684" s="17"/>
      <c r="G684" s="1" t="str">
        <f t="shared" si="30"/>
        <v>n</v>
      </c>
    </row>
    <row r="685" spans="2:7">
      <c r="B685" s="6">
        <f t="shared" si="31"/>
        <v>272</v>
      </c>
      <c r="C685" s="17">
        <f t="shared" si="32"/>
        <v>8.7418385936310988E-2</v>
      </c>
      <c r="D685" s="17"/>
      <c r="E685" s="17"/>
      <c r="F685" s="17"/>
      <c r="G685" s="1" t="str">
        <f t="shared" si="30"/>
        <v>n</v>
      </c>
    </row>
    <row r="686" spans="2:7">
      <c r="B686" s="6">
        <f t="shared" si="31"/>
        <v>273</v>
      </c>
      <c r="C686" s="17">
        <f t="shared" si="32"/>
        <v>8.6638638192577791E-2</v>
      </c>
      <c r="D686" s="17"/>
      <c r="E686" s="17"/>
      <c r="F686" s="17"/>
      <c r="G686" s="1" t="str">
        <f t="shared" si="30"/>
        <v>n</v>
      </c>
    </row>
    <row r="687" spans="2:7">
      <c r="B687" s="6">
        <f t="shared" si="31"/>
        <v>274</v>
      </c>
      <c r="C687" s="17">
        <f t="shared" si="32"/>
        <v>8.5865845582336772E-2</v>
      </c>
      <c r="D687" s="17"/>
      <c r="E687" s="17"/>
      <c r="F687" s="17"/>
      <c r="G687" s="1" t="str">
        <f t="shared" si="30"/>
        <v>n</v>
      </c>
    </row>
    <row r="688" spans="2:7">
      <c r="B688" s="6">
        <f t="shared" si="31"/>
        <v>275</v>
      </c>
      <c r="C688" s="17">
        <f t="shared" si="32"/>
        <v>8.5099946067727236E-2</v>
      </c>
      <c r="D688" s="17"/>
      <c r="E688" s="17"/>
      <c r="F688" s="17"/>
      <c r="G688" s="1" t="str">
        <f t="shared" si="30"/>
        <v>n</v>
      </c>
    </row>
    <row r="689" spans="2:7">
      <c r="B689" s="6">
        <f t="shared" si="31"/>
        <v>276</v>
      </c>
      <c r="C689" s="17">
        <f t="shared" si="32"/>
        <v>8.4340878164248997E-2</v>
      </c>
      <c r="D689" s="17"/>
      <c r="E689" s="17"/>
      <c r="F689" s="17"/>
      <c r="G689" s="1" t="str">
        <f t="shared" si="30"/>
        <v>n</v>
      </c>
    </row>
    <row r="690" spans="2:7">
      <c r="B690" s="6">
        <f t="shared" si="31"/>
        <v>277</v>
      </c>
      <c r="C690" s="17">
        <f t="shared" si="32"/>
        <v>8.3588580935826565E-2</v>
      </c>
      <c r="D690" s="17"/>
      <c r="E690" s="17"/>
      <c r="F690" s="17"/>
      <c r="G690" s="1" t="str">
        <f t="shared" si="30"/>
        <v>n</v>
      </c>
    </row>
    <row r="691" spans="2:7">
      <c r="B691" s="6">
        <f t="shared" si="31"/>
        <v>278</v>
      </c>
      <c r="C691" s="17">
        <f t="shared" si="32"/>
        <v>8.2842993989917318E-2</v>
      </c>
      <c r="D691" s="17"/>
      <c r="E691" s="17"/>
      <c r="F691" s="17"/>
      <c r="G691" s="1" t="str">
        <f t="shared" si="30"/>
        <v>n</v>
      </c>
    </row>
    <row r="692" spans="2:7">
      <c r="B692" s="6">
        <f t="shared" si="31"/>
        <v>279</v>
      </c>
      <c r="C692" s="17">
        <f t="shared" si="32"/>
        <v>8.2104057472663361E-2</v>
      </c>
      <c r="D692" s="17"/>
      <c r="E692" s="17"/>
      <c r="F692" s="17"/>
      <c r="G692" s="1" t="str">
        <f t="shared" si="30"/>
        <v>n</v>
      </c>
    </row>
    <row r="693" spans="2:7">
      <c r="B693" s="6">
        <f t="shared" si="31"/>
        <v>280</v>
      </c>
      <c r="C693" s="17">
        <f t="shared" si="32"/>
        <v>8.1371712064086596E-2</v>
      </c>
      <c r="D693" s="17"/>
      <c r="E693" s="17"/>
      <c r="F693" s="17"/>
      <c r="G693" s="1" t="str">
        <f t="shared" si="30"/>
        <v>n</v>
      </c>
    </row>
    <row r="694" spans="2:7">
      <c r="B694" s="6">
        <f t="shared" si="31"/>
        <v>281</v>
      </c>
      <c r="C694" s="17">
        <f t="shared" si="32"/>
        <v>8.0645898973326663E-2</v>
      </c>
      <c r="D694" s="17"/>
      <c r="E694" s="17"/>
      <c r="F694" s="17"/>
      <c r="G694" s="1" t="str">
        <f t="shared" si="30"/>
        <v>n</v>
      </c>
    </row>
    <row r="695" spans="2:7">
      <c r="B695" s="6">
        <f t="shared" si="31"/>
        <v>282</v>
      </c>
      <c r="C695" s="17">
        <f t="shared" si="32"/>
        <v>7.9926559933921379E-2</v>
      </c>
      <c r="D695" s="17"/>
      <c r="E695" s="17"/>
      <c r="F695" s="17"/>
      <c r="G695" s="1" t="str">
        <f t="shared" si="30"/>
        <v>n</v>
      </c>
    </row>
    <row r="696" spans="2:7">
      <c r="B696" s="6">
        <f t="shared" si="31"/>
        <v>283</v>
      </c>
      <c r="C696" s="17">
        <f t="shared" si="32"/>
        <v>7.921363719912923E-2</v>
      </c>
      <c r="D696" s="17"/>
      <c r="E696" s="17"/>
      <c r="F696" s="17"/>
      <c r="G696" s="1" t="str">
        <f t="shared" si="30"/>
        <v>n</v>
      </c>
    </row>
    <row r="697" spans="2:7">
      <c r="B697" s="6">
        <f t="shared" si="31"/>
        <v>284</v>
      </c>
      <c r="C697" s="17">
        <f t="shared" si="32"/>
        <v>7.8507073537293595E-2</v>
      </c>
      <c r="D697" s="17"/>
      <c r="E697" s="17"/>
      <c r="F697" s="17"/>
      <c r="G697" s="1" t="str">
        <f t="shared" si="30"/>
        <v>n</v>
      </c>
    </row>
    <row r="698" spans="2:7">
      <c r="B698" s="6">
        <f t="shared" si="31"/>
        <v>285</v>
      </c>
      <c r="C698" s="17">
        <f t="shared" si="32"/>
        <v>7.7806812227248362E-2</v>
      </c>
      <c r="D698" s="17"/>
      <c r="E698" s="17"/>
      <c r="F698" s="17"/>
      <c r="G698" s="1" t="str">
        <f t="shared" si="30"/>
        <v>n</v>
      </c>
    </row>
    <row r="699" spans="2:7">
      <c r="B699" s="6">
        <f t="shared" si="31"/>
        <v>286</v>
      </c>
      <c r="C699" s="17">
        <f t="shared" si="32"/>
        <v>7.711279705376449E-2</v>
      </c>
      <c r="D699" s="17"/>
      <c r="E699" s="17"/>
      <c r="F699" s="17"/>
      <c r="G699" s="1" t="str">
        <f t="shared" si="30"/>
        <v>n</v>
      </c>
    </row>
    <row r="700" spans="2:7">
      <c r="B700" s="6">
        <f t="shared" si="31"/>
        <v>287</v>
      </c>
      <c r="C700" s="17">
        <f t="shared" si="32"/>
        <v>7.6424972303037159E-2</v>
      </c>
      <c r="D700" s="17"/>
      <c r="E700" s="17"/>
      <c r="F700" s="17"/>
      <c r="G700" s="1" t="str">
        <f t="shared" si="30"/>
        <v>n</v>
      </c>
    </row>
    <row r="701" spans="2:7">
      <c r="B701" s="6">
        <f t="shared" si="31"/>
        <v>288</v>
      </c>
      <c r="C701" s="17">
        <f t="shared" si="32"/>
        <v>7.5743282758213251E-2</v>
      </c>
      <c r="D701" s="17"/>
      <c r="E701" s="17"/>
      <c r="F701" s="17"/>
      <c r="G701" s="1" t="str">
        <f t="shared" si="30"/>
        <v>n</v>
      </c>
    </row>
    <row r="702" spans="2:7">
      <c r="B702" s="6">
        <f t="shared" si="31"/>
        <v>289</v>
      </c>
      <c r="C702" s="17">
        <f t="shared" si="32"/>
        <v>7.5067673694958634E-2</v>
      </c>
      <c r="D702" s="17"/>
      <c r="E702" s="17"/>
      <c r="F702" s="17"/>
      <c r="G702" s="1" t="str">
        <f t="shared" si="30"/>
        <v>n</v>
      </c>
    </row>
    <row r="703" spans="2:7">
      <c r="B703" s="6">
        <f t="shared" si="31"/>
        <v>290</v>
      </c>
      <c r="C703" s="17">
        <f t="shared" si="32"/>
        <v>7.439809087706506E-2</v>
      </c>
      <c r="D703" s="17"/>
      <c r="E703" s="17"/>
      <c r="F703" s="17"/>
      <c r="G703" s="1" t="str">
        <f t="shared" si="30"/>
        <v>n</v>
      </c>
    </row>
    <row r="704" spans="2:7">
      <c r="B704" s="6">
        <f t="shared" si="31"/>
        <v>291</v>
      </c>
      <c r="C704" s="17">
        <f t="shared" si="32"/>
        <v>7.3734480552096207E-2</v>
      </c>
      <c r="D704" s="17"/>
      <c r="E704" s="17"/>
      <c r="F704" s="17"/>
      <c r="G704" s="1" t="str">
        <f t="shared" si="30"/>
        <v>n</v>
      </c>
    </row>
    <row r="705" spans="2:7">
      <c r="B705" s="6">
        <f t="shared" si="31"/>
        <v>292</v>
      </c>
      <c r="C705" s="17">
        <f t="shared" si="32"/>
        <v>7.3076789447072563E-2</v>
      </c>
      <c r="D705" s="17"/>
      <c r="E705" s="17"/>
      <c r="F705" s="17"/>
      <c r="G705" s="1" t="str">
        <f t="shared" si="30"/>
        <v>n</v>
      </c>
    </row>
    <row r="706" spans="2:7">
      <c r="B706" s="6">
        <f t="shared" si="31"/>
        <v>293</v>
      </c>
      <c r="C706" s="17">
        <f t="shared" si="32"/>
        <v>7.2424964764194813E-2</v>
      </c>
      <c r="D706" s="17"/>
      <c r="E706" s="17"/>
      <c r="F706" s="17"/>
      <c r="G706" s="1" t="str">
        <f t="shared" si="30"/>
        <v>n</v>
      </c>
    </row>
    <row r="707" spans="2:7">
      <c r="B707" s="6">
        <f t="shared" si="31"/>
        <v>294</v>
      </c>
      <c r="C707" s="17">
        <f t="shared" si="32"/>
        <v>7.1778954176605375E-2</v>
      </c>
      <c r="D707" s="17"/>
      <c r="E707" s="17"/>
      <c r="F707" s="17"/>
      <c r="G707" s="1" t="str">
        <f t="shared" si="30"/>
        <v>n</v>
      </c>
    </row>
    <row r="708" spans="2:7">
      <c r="B708" s="6">
        <f t="shared" si="31"/>
        <v>295</v>
      </c>
      <c r="C708" s="17">
        <f t="shared" si="32"/>
        <v>7.1138705824187687E-2</v>
      </c>
      <c r="D708" s="17"/>
      <c r="E708" s="17"/>
      <c r="F708" s="17"/>
      <c r="G708" s="1" t="str">
        <f t="shared" si="30"/>
        <v>n</v>
      </c>
    </row>
    <row r="709" spans="2:7">
      <c r="B709" s="6">
        <f t="shared" si="31"/>
        <v>296</v>
      </c>
      <c r="C709" s="17">
        <f t="shared" si="32"/>
        <v>7.0504168309403065E-2</v>
      </c>
      <c r="D709" s="17"/>
      <c r="E709" s="17"/>
      <c r="F709" s="17"/>
      <c r="G709" s="1" t="str">
        <f t="shared" si="30"/>
        <v>n</v>
      </c>
    </row>
    <row r="710" spans="2:7">
      <c r="B710" s="6">
        <f t="shared" si="31"/>
        <v>297</v>
      </c>
      <c r="C710" s="17">
        <f t="shared" si="32"/>
        <v>6.9875290693164588E-2</v>
      </c>
      <c r="D710" s="17"/>
      <c r="E710" s="17"/>
      <c r="F710" s="17"/>
      <c r="G710" s="1" t="str">
        <f t="shared" si="30"/>
        <v>n</v>
      </c>
    </row>
    <row r="711" spans="2:7">
      <c r="B711" s="6">
        <f t="shared" si="31"/>
        <v>298</v>
      </c>
      <c r="C711" s="17">
        <f t="shared" si="32"/>
        <v>6.9252022490747869E-2</v>
      </c>
      <c r="D711" s="17"/>
      <c r="E711" s="17"/>
      <c r="F711" s="17"/>
      <c r="G711" s="1" t="str">
        <f t="shared" si="30"/>
        <v>n</v>
      </c>
    </row>
    <row r="712" spans="2:7">
      <c r="B712" s="6">
        <f t="shared" si="31"/>
        <v>299</v>
      </c>
      <c r="C712" s="17">
        <f t="shared" si="32"/>
        <v>6.8634313667738228E-2</v>
      </c>
      <c r="D712" s="17"/>
      <c r="E712" s="17"/>
      <c r="F712" s="17"/>
      <c r="G712" s="1" t="str">
        <f t="shared" si="30"/>
        <v>n</v>
      </c>
    </row>
    <row r="713" spans="2:7">
      <c r="B713" s="6">
        <f t="shared" si="31"/>
        <v>300</v>
      </c>
      <c r="C713" s="17">
        <f t="shared" si="32"/>
        <v>6.8022114636014111E-2</v>
      </c>
      <c r="D713" s="17"/>
      <c r="E713" s="17"/>
      <c r="F713" s="17"/>
      <c r="G713" s="1" t="str">
        <f t="shared" si="30"/>
        <v>n</v>
      </c>
    </row>
    <row r="714" spans="2:7">
      <c r="B714" s="6">
        <f t="shared" si="31"/>
        <v>301</v>
      </c>
      <c r="C714" s="17">
        <f t="shared" si="32"/>
        <v>6.7415376249766221E-2</v>
      </c>
      <c r="D714" s="17"/>
      <c r="E714" s="17"/>
      <c r="F714" s="17"/>
      <c r="G714" s="1" t="str">
        <f t="shared" si="30"/>
        <v>n</v>
      </c>
    </row>
    <row r="715" spans="2:7">
      <c r="B715" s="6">
        <f t="shared" si="31"/>
        <v>302</v>
      </c>
      <c r="C715" s="17">
        <f t="shared" si="32"/>
        <v>6.6814049801552255E-2</v>
      </c>
      <c r="D715" s="17"/>
      <c r="E715" s="17"/>
      <c r="F715" s="17"/>
      <c r="G715" s="1" t="str">
        <f t="shared" si="30"/>
        <v>n</v>
      </c>
    </row>
    <row r="716" spans="2:7">
      <c r="B716" s="6">
        <f t="shared" si="31"/>
        <v>303</v>
      </c>
      <c r="C716" s="17">
        <f t="shared" si="32"/>
        <v>6.6218087018386787E-2</v>
      </c>
      <c r="D716" s="17"/>
      <c r="E716" s="17"/>
      <c r="F716" s="17"/>
      <c r="G716" s="1" t="str">
        <f t="shared" si="30"/>
        <v>n</v>
      </c>
    </row>
    <row r="717" spans="2:7">
      <c r="B717" s="6">
        <f t="shared" si="31"/>
        <v>304</v>
      </c>
      <c r="C717" s="17">
        <f t="shared" si="32"/>
        <v>6.5627440057865999E-2</v>
      </c>
      <c r="D717" s="17"/>
      <c r="E717" s="17"/>
      <c r="F717" s="17"/>
      <c r="G717" s="1" t="str">
        <f t="shared" si="30"/>
        <v>n</v>
      </c>
    </row>
    <row r="718" spans="2:7">
      <c r="B718" s="6">
        <f t="shared" si="31"/>
        <v>305</v>
      </c>
      <c r="C718" s="17">
        <f t="shared" si="32"/>
        <v>6.5042061504327064E-2</v>
      </c>
      <c r="D718" s="17"/>
      <c r="E718" s="17"/>
      <c r="F718" s="17"/>
      <c r="G718" s="1" t="str">
        <f t="shared" si="30"/>
        <v>n</v>
      </c>
    </row>
    <row r="719" spans="2:7">
      <c r="B719" s="6">
        <f t="shared" si="31"/>
        <v>306</v>
      </c>
      <c r="C719" s="17">
        <f t="shared" si="32"/>
        <v>6.4461904365041692E-2</v>
      </c>
      <c r="D719" s="17"/>
      <c r="E719" s="17"/>
      <c r="F719" s="17"/>
      <c r="G719" s="1" t="str">
        <f t="shared" si="30"/>
        <v>n</v>
      </c>
    </row>
    <row r="720" spans="2:7">
      <c r="B720" s="6">
        <f t="shared" si="31"/>
        <v>307</v>
      </c>
      <c r="C720" s="17">
        <f t="shared" si="32"/>
        <v>6.388692206644371E-2</v>
      </c>
      <c r="D720" s="17"/>
      <c r="E720" s="17"/>
      <c r="F720" s="17"/>
      <c r="G720" s="1" t="str">
        <f t="shared" si="30"/>
        <v>n</v>
      </c>
    </row>
    <row r="721" spans="2:7">
      <c r="B721" s="6">
        <f t="shared" si="31"/>
        <v>308</v>
      </c>
      <c r="C721" s="17">
        <f t="shared" si="32"/>
        <v>6.3317068450390201E-2</v>
      </c>
      <c r="D721" s="17"/>
      <c r="E721" s="17"/>
      <c r="F721" s="17"/>
      <c r="G721" s="1" t="str">
        <f t="shared" si="30"/>
        <v>n</v>
      </c>
    </row>
    <row r="722" spans="2:7">
      <c r="B722" s="6">
        <f t="shared" si="31"/>
        <v>309</v>
      </c>
      <c r="C722" s="17">
        <f t="shared" si="32"/>
        <v>6.27522977704561E-2</v>
      </c>
      <c r="D722" s="17"/>
      <c r="E722" s="17"/>
      <c r="F722" s="17"/>
      <c r="G722" s="1" t="str">
        <f t="shared" si="30"/>
        <v>n</v>
      </c>
    </row>
    <row r="723" spans="2:7">
      <c r="B723" s="6">
        <f t="shared" si="31"/>
        <v>310</v>
      </c>
      <c r="C723" s="17">
        <f t="shared" si="32"/>
        <v>6.2192564688261752E-2</v>
      </c>
      <c r="D723" s="17"/>
      <c r="E723" s="17"/>
      <c r="F723" s="17"/>
      <c r="G723" s="1" t="str">
        <f t="shared" si="30"/>
        <v>n</v>
      </c>
    </row>
    <row r="724" spans="2:7">
      <c r="B724" s="6">
        <f t="shared" si="31"/>
        <v>311</v>
      </c>
      <c r="C724" s="17">
        <f t="shared" si="32"/>
        <v>6.1637824269833261E-2</v>
      </c>
      <c r="D724" s="17"/>
      <c r="E724" s="17"/>
      <c r="F724" s="17"/>
      <c r="G724" s="1" t="str">
        <f t="shared" si="30"/>
        <v>n</v>
      </c>
    </row>
    <row r="725" spans="2:7">
      <c r="B725" s="6">
        <f t="shared" si="31"/>
        <v>312</v>
      </c>
      <c r="C725" s="17">
        <f t="shared" si="32"/>
        <v>6.1088031981995312E-2</v>
      </c>
      <c r="D725" s="17"/>
      <c r="E725" s="17"/>
      <c r="F725" s="17"/>
      <c r="G725" s="1" t="str">
        <f t="shared" si="30"/>
        <v>n</v>
      </c>
    </row>
    <row r="726" spans="2:7">
      <c r="B726" s="6">
        <f t="shared" si="31"/>
        <v>313</v>
      </c>
      <c r="C726" s="17">
        <f t="shared" si="32"/>
        <v>6.0543143688796153E-2</v>
      </c>
      <c r="D726" s="17"/>
      <c r="E726" s="17"/>
      <c r="F726" s="17"/>
      <c r="G726" s="1" t="str">
        <f t="shared" si="30"/>
        <v>n</v>
      </c>
    </row>
    <row r="727" spans="2:7">
      <c r="B727" s="6">
        <f t="shared" si="31"/>
        <v>314</v>
      </c>
      <c r="C727" s="17">
        <f t="shared" si="32"/>
        <v>6.0003115647964476E-2</v>
      </c>
      <c r="D727" s="17"/>
      <c r="E727" s="17"/>
      <c r="F727" s="17"/>
      <c r="G727" s="1" t="str">
        <f t="shared" si="30"/>
        <v>n</v>
      </c>
    </row>
    <row r="728" spans="2:7">
      <c r="B728" s="6">
        <f t="shared" si="31"/>
        <v>315</v>
      </c>
      <c r="C728" s="17">
        <f t="shared" si="32"/>
        <v>5.9467904507397903E-2</v>
      </c>
      <c r="D728" s="17"/>
      <c r="E728" s="17"/>
      <c r="F728" s="17"/>
      <c r="G728" s="1" t="str">
        <f t="shared" si="30"/>
        <v>n</v>
      </c>
    </row>
    <row r="729" spans="2:7">
      <c r="B729" s="6">
        <f t="shared" si="31"/>
        <v>316</v>
      </c>
      <c r="C729" s="17">
        <f t="shared" si="32"/>
        <v>5.8937467301682762E-2</v>
      </c>
      <c r="D729" s="17"/>
      <c r="E729" s="17"/>
      <c r="F729" s="17"/>
      <c r="G729" s="1" t="str">
        <f t="shared" si="30"/>
        <v>n</v>
      </c>
    </row>
    <row r="730" spans="2:7">
      <c r="B730" s="6">
        <f t="shared" si="31"/>
        <v>317</v>
      </c>
      <c r="C730" s="17">
        <f t="shared" si="32"/>
        <v>5.8411761448644961E-2</v>
      </c>
      <c r="D730" s="17"/>
      <c r="E730" s="17"/>
      <c r="F730" s="17"/>
      <c r="G730" s="1" t="str">
        <f t="shared" si="30"/>
        <v>n</v>
      </c>
    </row>
    <row r="731" spans="2:7">
      <c r="B731" s="6">
        <f t="shared" si="31"/>
        <v>318</v>
      </c>
      <c r="C731" s="17">
        <f t="shared" si="32"/>
        <v>5.7890744745931581E-2</v>
      </c>
      <c r="D731" s="17"/>
      <c r="E731" s="17"/>
      <c r="F731" s="17"/>
      <c r="G731" s="1" t="str">
        <f t="shared" si="30"/>
        <v>n</v>
      </c>
    </row>
    <row r="732" spans="2:7">
      <c r="B732" s="6">
        <f t="shared" si="31"/>
        <v>319</v>
      </c>
      <c r="C732" s="17">
        <f t="shared" si="32"/>
        <v>5.7374375367622979E-2</v>
      </c>
      <c r="D732" s="17"/>
      <c r="E732" s="17"/>
      <c r="F732" s="17"/>
      <c r="G732" s="1" t="str">
        <f t="shared" si="30"/>
        <v>n</v>
      </c>
    </row>
    <row r="733" spans="2:7">
      <c r="B733" s="6">
        <f t="shared" si="31"/>
        <v>320</v>
      </c>
      <c r="C733" s="17">
        <f t="shared" si="32"/>
        <v>5.6862611860875108E-2</v>
      </c>
      <c r="D733" s="17"/>
      <c r="E733" s="17"/>
      <c r="F733" s="17"/>
      <c r="G733" s="1" t="str">
        <f t="shared" si="30"/>
        <v>n</v>
      </c>
    </row>
    <row r="734" spans="2:7">
      <c r="B734" s="6">
        <f t="shared" si="31"/>
        <v>321</v>
      </c>
      <c r="C734" s="17">
        <f t="shared" si="32"/>
        <v>5.6355413142591786E-2</v>
      </c>
      <c r="D734" s="17"/>
      <c r="E734" s="17"/>
      <c r="F734" s="17"/>
      <c r="G734" s="1" t="str">
        <f t="shared" ref="G734:G776" si="33">IF($B734&lt;=$K$5,"y","n")</f>
        <v>n</v>
      </c>
    </row>
    <row r="735" spans="2:7">
      <c r="B735" s="6">
        <f t="shared" ref="B735:B776" si="34">B734+1</f>
        <v>322</v>
      </c>
      <c r="C735" s="17">
        <f t="shared" ref="C735:C776" si="35">C734/(1+K$7)</f>
        <v>5.5852738496126653E-2</v>
      </c>
      <c r="D735" s="17"/>
      <c r="E735" s="17"/>
      <c r="F735" s="17"/>
      <c r="G735" s="1" t="str">
        <f t="shared" si="33"/>
        <v>n</v>
      </c>
    </row>
    <row r="736" spans="2:7">
      <c r="B736" s="6">
        <f t="shared" si="34"/>
        <v>323</v>
      </c>
      <c r="C736" s="17">
        <f t="shared" si="35"/>
        <v>5.5354547568014528E-2</v>
      </c>
      <c r="D736" s="17"/>
      <c r="E736" s="17"/>
      <c r="F736" s="17"/>
      <c r="G736" s="1" t="str">
        <f t="shared" si="33"/>
        <v>n</v>
      </c>
    </row>
    <row r="737" spans="2:7">
      <c r="B737" s="6">
        <f t="shared" si="34"/>
        <v>324</v>
      </c>
      <c r="C737" s="17">
        <f t="shared" si="35"/>
        <v>5.4860800364731947E-2</v>
      </c>
      <c r="D737" s="17"/>
      <c r="E737" s="17"/>
      <c r="F737" s="17"/>
      <c r="G737" s="1" t="str">
        <f t="shared" si="33"/>
        <v>n</v>
      </c>
    </row>
    <row r="738" spans="2:7">
      <c r="B738" s="6">
        <f t="shared" si="34"/>
        <v>325</v>
      </c>
      <c r="C738" s="17">
        <f t="shared" si="35"/>
        <v>5.4371457249486575E-2</v>
      </c>
      <c r="D738" s="17"/>
      <c r="E738" s="17"/>
      <c r="F738" s="17"/>
      <c r="G738" s="1" t="str">
        <f t="shared" si="33"/>
        <v>n</v>
      </c>
    </row>
    <row r="739" spans="2:7">
      <c r="B739" s="6">
        <f t="shared" si="34"/>
        <v>326</v>
      </c>
      <c r="C739" s="17">
        <f t="shared" si="35"/>
        <v>5.3886478939035261E-2</v>
      </c>
      <c r="D739" s="17"/>
      <c r="E739" s="17"/>
      <c r="F739" s="17"/>
      <c r="G739" s="1" t="str">
        <f t="shared" si="33"/>
        <v>n</v>
      </c>
    </row>
    <row r="740" spans="2:7">
      <c r="B740" s="6">
        <f t="shared" si="34"/>
        <v>327</v>
      </c>
      <c r="C740" s="17">
        <f t="shared" si="35"/>
        <v>5.3405826500530489E-2</v>
      </c>
      <c r="D740" s="17"/>
      <c r="E740" s="17"/>
      <c r="F740" s="17"/>
      <c r="G740" s="1" t="str">
        <f t="shared" si="33"/>
        <v>n</v>
      </c>
    </row>
    <row r="741" spans="2:7">
      <c r="B741" s="6">
        <f t="shared" si="34"/>
        <v>328</v>
      </c>
      <c r="C741" s="17">
        <f t="shared" si="35"/>
        <v>5.2929461348394942E-2</v>
      </c>
      <c r="D741" s="17"/>
      <c r="E741" s="17"/>
      <c r="F741" s="17"/>
      <c r="G741" s="1" t="str">
        <f t="shared" si="33"/>
        <v>n</v>
      </c>
    </row>
    <row r="742" spans="2:7">
      <c r="B742" s="6">
        <f t="shared" si="34"/>
        <v>329</v>
      </c>
      <c r="C742" s="17">
        <f t="shared" si="35"/>
        <v>5.2457345241223932E-2</v>
      </c>
      <c r="D742" s="17"/>
      <c r="E742" s="17"/>
      <c r="F742" s="17"/>
      <c r="G742" s="1" t="str">
        <f t="shared" si="33"/>
        <v>n</v>
      </c>
    </row>
    <row r="743" spans="2:7">
      <c r="B743" s="6">
        <f t="shared" si="34"/>
        <v>330</v>
      </c>
      <c r="C743" s="17">
        <f t="shared" si="35"/>
        <v>5.19894402787155E-2</v>
      </c>
      <c r="D743" s="17"/>
      <c r="E743" s="17"/>
      <c r="F743" s="17"/>
      <c r="G743" s="1" t="str">
        <f t="shared" si="33"/>
        <v>n</v>
      </c>
    </row>
    <row r="744" spans="2:7">
      <c r="B744" s="6">
        <f t="shared" si="34"/>
        <v>331</v>
      </c>
      <c r="C744" s="17">
        <f t="shared" si="35"/>
        <v>5.1525708898627856E-2</v>
      </c>
      <c r="D744" s="17"/>
      <c r="E744" s="17"/>
      <c r="F744" s="17"/>
      <c r="G744" s="1" t="str">
        <f t="shared" si="33"/>
        <v>n</v>
      </c>
    </row>
    <row r="745" spans="2:7">
      <c r="B745" s="6">
        <f t="shared" si="34"/>
        <v>332</v>
      </c>
      <c r="C745" s="17">
        <f t="shared" si="35"/>
        <v>5.1066113873763988E-2</v>
      </c>
      <c r="D745" s="17"/>
      <c r="E745" s="17"/>
      <c r="F745" s="17"/>
      <c r="G745" s="1" t="str">
        <f t="shared" si="33"/>
        <v>n</v>
      </c>
    </row>
    <row r="746" spans="2:7">
      <c r="B746" s="6">
        <f t="shared" si="34"/>
        <v>333</v>
      </c>
      <c r="C746" s="17">
        <f t="shared" si="35"/>
        <v>5.0610618308983148E-2</v>
      </c>
      <c r="D746" s="17"/>
      <c r="E746" s="17"/>
      <c r="F746" s="17"/>
      <c r="G746" s="1" t="str">
        <f t="shared" si="33"/>
        <v>n</v>
      </c>
    </row>
    <row r="747" spans="2:7">
      <c r="B747" s="6">
        <f t="shared" si="34"/>
        <v>334</v>
      </c>
      <c r="C747" s="17">
        <f t="shared" si="35"/>
        <v>5.0159185638239005E-2</v>
      </c>
      <c r="D747" s="17"/>
      <c r="E747" s="17"/>
      <c r="F747" s="17"/>
      <c r="G747" s="1" t="str">
        <f t="shared" si="33"/>
        <v>n</v>
      </c>
    </row>
    <row r="748" spans="2:7">
      <c r="B748" s="6">
        <f t="shared" si="34"/>
        <v>335</v>
      </c>
      <c r="C748" s="17">
        <f t="shared" si="35"/>
        <v>4.9711779621644213E-2</v>
      </c>
      <c r="D748" s="17"/>
      <c r="E748" s="17"/>
      <c r="F748" s="17"/>
      <c r="G748" s="1" t="str">
        <f t="shared" si="33"/>
        <v>n</v>
      </c>
    </row>
    <row r="749" spans="2:7">
      <c r="B749" s="6">
        <f t="shared" si="34"/>
        <v>336</v>
      </c>
      <c r="C749" s="17">
        <f t="shared" si="35"/>
        <v>4.9268364342561169E-2</v>
      </c>
      <c r="D749" s="17"/>
      <c r="E749" s="17"/>
      <c r="F749" s="17"/>
      <c r="G749" s="1" t="str">
        <f t="shared" si="33"/>
        <v>n</v>
      </c>
    </row>
    <row r="750" spans="2:7">
      <c r="B750" s="6">
        <f t="shared" si="34"/>
        <v>337</v>
      </c>
      <c r="C750" s="17">
        <f t="shared" si="35"/>
        <v>4.8828904204718707E-2</v>
      </c>
      <c r="D750" s="17"/>
      <c r="E750" s="17"/>
      <c r="F750" s="17"/>
      <c r="G750" s="1" t="str">
        <f t="shared" si="33"/>
        <v>n</v>
      </c>
    </row>
    <row r="751" spans="2:7">
      <c r="B751" s="6">
        <f t="shared" si="34"/>
        <v>338</v>
      </c>
      <c r="C751" s="17">
        <f t="shared" si="35"/>
        <v>4.8393363929354519E-2</v>
      </c>
      <c r="D751" s="17"/>
      <c r="E751" s="17"/>
      <c r="F751" s="17"/>
      <c r="G751" s="1" t="str">
        <f t="shared" si="33"/>
        <v>n</v>
      </c>
    </row>
    <row r="752" spans="2:7">
      <c r="B752" s="6">
        <f t="shared" si="34"/>
        <v>339</v>
      </c>
      <c r="C752" s="17">
        <f t="shared" si="35"/>
        <v>4.7961708552383076E-2</v>
      </c>
      <c r="D752" s="17"/>
      <c r="E752" s="17"/>
      <c r="F752" s="17"/>
      <c r="G752" s="1" t="str">
        <f t="shared" si="33"/>
        <v>n</v>
      </c>
    </row>
    <row r="753" spans="2:7">
      <c r="B753" s="6">
        <f t="shared" si="34"/>
        <v>340</v>
      </c>
      <c r="C753" s="17">
        <f t="shared" si="35"/>
        <v>4.753390342158878E-2</v>
      </c>
      <c r="D753" s="17"/>
      <c r="E753" s="17"/>
      <c r="F753" s="17"/>
      <c r="G753" s="1" t="str">
        <f t="shared" si="33"/>
        <v>n</v>
      </c>
    </row>
    <row r="754" spans="2:7">
      <c r="B754" s="6">
        <f t="shared" si="34"/>
        <v>341</v>
      </c>
      <c r="C754" s="17">
        <f t="shared" si="35"/>
        <v>4.7109914193844186E-2</v>
      </c>
      <c r="D754" s="17"/>
      <c r="E754" s="17"/>
      <c r="F754" s="17"/>
      <c r="G754" s="1" t="str">
        <f t="shared" si="33"/>
        <v>n</v>
      </c>
    </row>
    <row r="755" spans="2:7">
      <c r="B755" s="6">
        <f t="shared" si="34"/>
        <v>342</v>
      </c>
      <c r="C755" s="17">
        <f t="shared" si="35"/>
        <v>4.6689706832353017E-2</v>
      </c>
      <c r="D755" s="17"/>
      <c r="E755" s="17"/>
      <c r="F755" s="17"/>
      <c r="G755" s="1" t="str">
        <f t="shared" si="33"/>
        <v>n</v>
      </c>
    </row>
    <row r="756" spans="2:7">
      <c r="B756" s="6">
        <f t="shared" si="34"/>
        <v>343</v>
      </c>
      <c r="C756" s="17">
        <f t="shared" si="35"/>
        <v>4.627324760391776E-2</v>
      </c>
      <c r="D756" s="17"/>
      <c r="E756" s="17"/>
      <c r="F756" s="17"/>
      <c r="G756" s="1" t="str">
        <f t="shared" si="33"/>
        <v>n</v>
      </c>
    </row>
    <row r="757" spans="2:7">
      <c r="B757" s="6">
        <f t="shared" si="34"/>
        <v>344</v>
      </c>
      <c r="C757" s="17">
        <f t="shared" si="35"/>
        <v>4.5860503076231678E-2</v>
      </c>
      <c r="D757" s="17"/>
      <c r="E757" s="17"/>
      <c r="F757" s="17"/>
      <c r="G757" s="1" t="str">
        <f t="shared" si="33"/>
        <v>n</v>
      </c>
    </row>
    <row r="758" spans="2:7">
      <c r="B758" s="6">
        <f t="shared" si="34"/>
        <v>345</v>
      </c>
      <c r="C758" s="17">
        <f t="shared" si="35"/>
        <v>4.5451440115194926E-2</v>
      </c>
      <c r="D758" s="17"/>
      <c r="E758" s="17"/>
      <c r="F758" s="17"/>
      <c r="G758" s="1" t="str">
        <f t="shared" si="33"/>
        <v>n</v>
      </c>
    </row>
    <row r="759" spans="2:7">
      <c r="B759" s="6">
        <f t="shared" si="34"/>
        <v>346</v>
      </c>
      <c r="C759" s="17">
        <f t="shared" si="35"/>
        <v>4.5046025882254641E-2</v>
      </c>
      <c r="D759" s="17"/>
      <c r="E759" s="17"/>
      <c r="F759" s="17"/>
      <c r="G759" s="1" t="str">
        <f t="shared" si="33"/>
        <v>n</v>
      </c>
    </row>
    <row r="760" spans="2:7">
      <c r="B760" s="6">
        <f t="shared" si="34"/>
        <v>347</v>
      </c>
      <c r="C760" s="17">
        <f t="shared" si="35"/>
        <v>4.4644227831768725E-2</v>
      </c>
      <c r="D760" s="17"/>
      <c r="E760" s="17"/>
      <c r="F760" s="17"/>
      <c r="G760" s="1" t="str">
        <f t="shared" si="33"/>
        <v>n</v>
      </c>
    </row>
    <row r="761" spans="2:7">
      <c r="B761" s="6">
        <f t="shared" si="34"/>
        <v>348</v>
      </c>
      <c r="C761" s="17">
        <f t="shared" si="35"/>
        <v>4.4246013708393192E-2</v>
      </c>
      <c r="D761" s="17"/>
      <c r="E761" s="17"/>
      <c r="F761" s="17"/>
      <c r="G761" s="1" t="str">
        <f t="shared" si="33"/>
        <v>n</v>
      </c>
    </row>
    <row r="762" spans="2:7">
      <c r="B762" s="6">
        <f t="shared" si="34"/>
        <v>349</v>
      </c>
      <c r="C762" s="17">
        <f t="shared" si="35"/>
        <v>4.385135154449276E-2</v>
      </c>
      <c r="D762" s="17"/>
      <c r="E762" s="17"/>
      <c r="F762" s="17"/>
      <c r="G762" s="1" t="str">
        <f t="shared" si="33"/>
        <v>n</v>
      </c>
    </row>
    <row r="763" spans="2:7">
      <c r="B763" s="6">
        <f t="shared" si="34"/>
        <v>350</v>
      </c>
      <c r="C763" s="17">
        <f t="shared" si="35"/>
        <v>4.3460209657574592E-2</v>
      </c>
      <c r="D763" s="17"/>
      <c r="E763" s="17"/>
      <c r="F763" s="17"/>
      <c r="G763" s="1" t="str">
        <f t="shared" si="33"/>
        <v>n</v>
      </c>
    </row>
    <row r="764" spans="2:7">
      <c r="B764" s="6">
        <f t="shared" si="34"/>
        <v>351</v>
      </c>
      <c r="C764" s="17">
        <f t="shared" si="35"/>
        <v>4.307255664774489E-2</v>
      </c>
      <c r="D764" s="17"/>
      <c r="E764" s="17"/>
      <c r="F764" s="17"/>
      <c r="G764" s="1" t="str">
        <f t="shared" si="33"/>
        <v>n</v>
      </c>
    </row>
    <row r="765" spans="2:7">
      <c r="B765" s="6">
        <f t="shared" si="34"/>
        <v>352</v>
      </c>
      <c r="C765" s="17">
        <f t="shared" si="35"/>
        <v>4.2688361395188203E-2</v>
      </c>
      <c r="D765" s="17"/>
      <c r="E765" s="17"/>
      <c r="F765" s="17"/>
      <c r="G765" s="1" t="str">
        <f t="shared" si="33"/>
        <v>n</v>
      </c>
    </row>
    <row r="766" spans="2:7">
      <c r="B766" s="6">
        <f t="shared" si="34"/>
        <v>353</v>
      </c>
      <c r="C766" s="17">
        <f t="shared" si="35"/>
        <v>4.2307593057669186E-2</v>
      </c>
      <c r="D766" s="17"/>
      <c r="E766" s="17"/>
      <c r="F766" s="17"/>
      <c r="G766" s="1" t="str">
        <f t="shared" si="33"/>
        <v>n</v>
      </c>
    </row>
    <row r="767" spans="2:7">
      <c r="B767" s="6">
        <f t="shared" si="34"/>
        <v>354</v>
      </c>
      <c r="C767" s="17">
        <f t="shared" si="35"/>
        <v>4.1930221068056682E-2</v>
      </c>
      <c r="D767" s="17"/>
      <c r="E767" s="17"/>
      <c r="F767" s="17"/>
      <c r="G767" s="1" t="str">
        <f t="shared" si="33"/>
        <v>n</v>
      </c>
    </row>
    <row r="768" spans="2:7">
      <c r="B768" s="6">
        <f t="shared" si="34"/>
        <v>355</v>
      </c>
      <c r="C768" s="17">
        <f t="shared" si="35"/>
        <v>4.1556215131869856E-2</v>
      </c>
      <c r="D768" s="17"/>
      <c r="E768" s="17"/>
      <c r="F768" s="17"/>
      <c r="G768" s="1" t="str">
        <f t="shared" si="33"/>
        <v>n</v>
      </c>
    </row>
    <row r="769" spans="2:13">
      <c r="B769" s="6">
        <f t="shared" si="34"/>
        <v>356</v>
      </c>
      <c r="C769" s="17">
        <f t="shared" si="35"/>
        <v>4.1185545224846243E-2</v>
      </c>
      <c r="D769" s="17"/>
      <c r="E769" s="17"/>
      <c r="F769" s="17"/>
      <c r="G769" s="1" t="str">
        <f t="shared" si="33"/>
        <v>n</v>
      </c>
    </row>
    <row r="770" spans="2:13">
      <c r="B770" s="6">
        <f t="shared" si="34"/>
        <v>357</v>
      </c>
      <c r="C770" s="17">
        <f t="shared" si="35"/>
        <v>4.0818181590531466E-2</v>
      </c>
      <c r="D770" s="17"/>
      <c r="E770" s="17"/>
      <c r="F770" s="17"/>
      <c r="G770" s="1" t="str">
        <f t="shared" si="33"/>
        <v>n</v>
      </c>
    </row>
    <row r="771" spans="2:13">
      <c r="B771" s="6">
        <f t="shared" si="34"/>
        <v>358</v>
      </c>
      <c r="C771" s="17">
        <f t="shared" si="35"/>
        <v>4.0454094737890453E-2</v>
      </c>
      <c r="D771" s="17"/>
      <c r="E771" s="17"/>
      <c r="F771" s="17"/>
      <c r="G771" s="1" t="str">
        <f t="shared" si="33"/>
        <v>n</v>
      </c>
    </row>
    <row r="772" spans="2:13">
      <c r="B772" s="6">
        <f t="shared" si="34"/>
        <v>359</v>
      </c>
      <c r="C772" s="17">
        <f t="shared" si="35"/>
        <v>4.0093255438939997E-2</v>
      </c>
      <c r="D772" s="17"/>
      <c r="E772" s="17"/>
      <c r="F772" s="17"/>
      <c r="G772" s="1" t="str">
        <f t="shared" si="33"/>
        <v>n</v>
      </c>
    </row>
    <row r="773" spans="2:13">
      <c r="B773" s="6">
        <f t="shared" si="34"/>
        <v>360</v>
      </c>
      <c r="C773" s="17">
        <f t="shared" si="35"/>
        <v>3.9735634726402382E-2</v>
      </c>
      <c r="D773" s="17"/>
      <c r="E773" s="17"/>
      <c r="F773" s="17"/>
      <c r="G773" s="1" t="str">
        <f t="shared" si="33"/>
        <v>n</v>
      </c>
    </row>
    <row r="774" spans="2:13">
      <c r="B774" s="6">
        <f t="shared" si="34"/>
        <v>361</v>
      </c>
      <c r="C774" s="17">
        <f t="shared" si="35"/>
        <v>3.9381203891379966E-2</v>
      </c>
      <c r="D774" s="17"/>
      <c r="E774" s="17"/>
      <c r="F774" s="17"/>
      <c r="G774" s="1" t="str">
        <f t="shared" si="33"/>
        <v>n</v>
      </c>
    </row>
    <row r="775" spans="2:13">
      <c r="B775" s="6">
        <f t="shared" si="34"/>
        <v>362</v>
      </c>
      <c r="C775" s="17">
        <f t="shared" si="35"/>
        <v>3.9029934481050514E-2</v>
      </c>
      <c r="D775" s="17"/>
      <c r="E775" s="17"/>
      <c r="F775" s="17"/>
      <c r="G775" s="1" t="str">
        <f t="shared" si="33"/>
        <v>n</v>
      </c>
    </row>
    <row r="776" spans="2:13" ht="15" thickBot="1">
      <c r="B776" s="18">
        <f t="shared" si="34"/>
        <v>363</v>
      </c>
      <c r="C776" s="19">
        <f t="shared" si="35"/>
        <v>3.8681798296383067E-2</v>
      </c>
      <c r="D776" s="19"/>
      <c r="E776" s="19"/>
      <c r="F776" s="19"/>
      <c r="G776" s="20" t="str">
        <f t="shared" si="33"/>
        <v>n</v>
      </c>
      <c r="H776" s="20"/>
      <c r="I776" s="20"/>
      <c r="J776" s="20"/>
      <c r="K776" s="20"/>
      <c r="L776" s="20"/>
      <c r="M776" s="20"/>
    </row>
  </sheetData>
  <mergeCells count="3">
    <mergeCell ref="G375:I375"/>
    <mergeCell ref="J375:M375"/>
    <mergeCell ref="E10:F10"/>
  </mergeCells>
  <phoneticPr fontId="1" type="noConversion"/>
  <pageMargins left="0.7" right="0.7" top="0.75" bottom="0.75" header="0.3" footer="0.3"/>
  <pageSetup paperSize="9"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상환일정</vt:lpstr>
      <vt:lpstr>상환일정!Print_Area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hdjung2</dc:creator>
  <cp:lastModifiedBy>김 영훈</cp:lastModifiedBy>
  <cp:lastPrinted>2021-09-13T01:08:30Z</cp:lastPrinted>
  <dcterms:created xsi:type="dcterms:W3CDTF">2021-09-10T07:53:52Z</dcterms:created>
  <dcterms:modified xsi:type="dcterms:W3CDTF">2021-12-02T06:51:01Z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2021-09-28T10:53:53Z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b0591291-8db2-4cae-9a6b-3f39667d2277</vt:lpwstr>
  </property>
  <property fmtid="{D5CDD505-2E9C-101B-9397-08002B2CF9AE}" pid="8" name="MSIP_Label_ea60d57e-af5b-4752-ac57-3e4f28ca11dc_ContentBits">
    <vt:lpwstr>0</vt:lpwstr>
  </property>
</Properties>
</file>