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★산금4과\2.사학연금,공무원연금 정기감사\00-9-1.수익률, 벤치마크, 기금운용평가, 위탁운용사 평가-사학연금\"/>
    </mc:Choice>
  </mc:AlternateContent>
  <xr:revisionPtr revIDLastSave="0" documentId="13_ncr:1_{D5A5A65E-880D-4DA8-9B94-8210205EA682}" xr6:coauthVersionLast="36" xr6:coauthVersionMax="47" xr10:uidLastSave="{00000000-0000-0000-0000-000000000000}"/>
  <bookViews>
    <workbookView xWindow="0" yWindow="0" windowWidth="14280" windowHeight="11280" activeTab="1" xr2:uid="{1DEE81C9-F88A-48D1-BB5F-EA27DFF0E774}"/>
  </bookViews>
  <sheets>
    <sheet name="총괄" sheetId="1" r:id="rId1"/>
    <sheet name="기업금융" sheetId="3" r:id="rId2"/>
    <sheet name="부동산" sheetId="8" r:id="rId3"/>
    <sheet name="인프라" sheetId="9" r:id="rId4"/>
  </sheets>
  <definedNames>
    <definedName name="_xlnm._FilterDatabase" localSheetId="1" hidden="1">기업금융!$A$4:$AZ$108</definedName>
    <definedName name="_xlnm._FilterDatabase" localSheetId="2" hidden="1">부동산!$A$4:$AZ$39</definedName>
    <definedName name="_xlnm._FilterDatabase" localSheetId="3" hidden="1">인프라!$A$4:$AZ$37</definedName>
    <definedName name="_xlnm.Print_Area" localSheetId="1">기업금융!$A$1:$AZ$109</definedName>
    <definedName name="_xlnm.Print_Area" localSheetId="3">인프라!$A$1:$AZ$37</definedName>
    <definedName name="_xlnm.Print_Titles" localSheetId="2">부동산!$A:$C,부동산!$1:$4</definedName>
    <definedName name="_xlnm.Print_Titles" localSheetId="3">인프라!$A:$C,인프라!$1:$4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9" l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K19" i="9"/>
  <c r="L19" i="9"/>
  <c r="M19" i="9"/>
  <c r="N19" i="9"/>
  <c r="O19" i="9"/>
  <c r="P19" i="9"/>
  <c r="Q19" i="9"/>
  <c r="R19" i="9"/>
  <c r="S19" i="9"/>
  <c r="T19" i="9"/>
  <c r="U19" i="9"/>
  <c r="Q20" i="9"/>
  <c r="Q35" i="9" s="1"/>
  <c r="Q36" i="9" s="1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K35" i="9"/>
  <c r="K36" i="9" s="1"/>
  <c r="L35" i="9"/>
  <c r="L36" i="9" s="1"/>
  <c r="M35" i="9"/>
  <c r="N35" i="9"/>
  <c r="N36" i="9" s="1"/>
  <c r="O35" i="9"/>
  <c r="O36" i="9" s="1"/>
  <c r="P35" i="9"/>
  <c r="R35" i="9"/>
  <c r="R36" i="9" s="1"/>
  <c r="S35" i="9"/>
  <c r="T35" i="9"/>
  <c r="T36" i="9" s="1"/>
  <c r="U35" i="9"/>
  <c r="U36" i="9" s="1"/>
  <c r="M36" i="9"/>
  <c r="P36" i="9"/>
  <c r="S36" i="9"/>
  <c r="Q5" i="8"/>
  <c r="Q16" i="8" s="1"/>
  <c r="Q38" i="8" s="1"/>
  <c r="Q6" i="8"/>
  <c r="Q7" i="8"/>
  <c r="Q8" i="8"/>
  <c r="Q9" i="8"/>
  <c r="Q10" i="8"/>
  <c r="Q11" i="8"/>
  <c r="Q12" i="8"/>
  <c r="Q13" i="8"/>
  <c r="Q14" i="8"/>
  <c r="Q15" i="8"/>
  <c r="K16" i="8"/>
  <c r="L16" i="8"/>
  <c r="M16" i="8"/>
  <c r="N16" i="8"/>
  <c r="N38" i="8" s="1"/>
  <c r="O16" i="8"/>
  <c r="P16" i="8"/>
  <c r="P38" i="8" s="1"/>
  <c r="R16" i="8"/>
  <c r="S16" i="8"/>
  <c r="T16" i="8"/>
  <c r="T38" i="8" s="1"/>
  <c r="U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K37" i="8"/>
  <c r="N37" i="8"/>
  <c r="O37" i="8"/>
  <c r="P37" i="8"/>
  <c r="Q37" i="8"/>
  <c r="S37" i="8"/>
  <c r="T37" i="8"/>
  <c r="U37" i="8"/>
  <c r="K38" i="8"/>
  <c r="L38" i="8"/>
  <c r="M38" i="8"/>
  <c r="O38" i="8"/>
  <c r="R38" i="8"/>
  <c r="S38" i="8"/>
  <c r="U38" i="8"/>
  <c r="C12" i="1" l="1"/>
  <c r="C11" i="1"/>
  <c r="C9" i="1"/>
  <c r="C2" i="1"/>
  <c r="E14" i="1"/>
  <c r="F14" i="1"/>
  <c r="J14" i="1"/>
  <c r="D14" i="1"/>
  <c r="C8" i="1" s="1"/>
  <c r="C10" i="1" s="1"/>
  <c r="E10" i="1"/>
  <c r="F10" i="1"/>
  <c r="G10" i="1"/>
  <c r="H10" i="1"/>
  <c r="I10" i="1"/>
  <c r="I14" i="1" s="1"/>
  <c r="J10" i="1"/>
  <c r="D10" i="1"/>
  <c r="E7" i="1"/>
  <c r="F7" i="1"/>
  <c r="G7" i="1"/>
  <c r="G14" i="1" s="1"/>
  <c r="H7" i="1"/>
  <c r="H14" i="1" s="1"/>
  <c r="I7" i="1"/>
  <c r="J7" i="1"/>
  <c r="D7" i="1"/>
  <c r="C4" i="1" l="1"/>
  <c r="C3" i="1"/>
  <c r="C5" i="1"/>
  <c r="C13" i="1"/>
  <c r="C6" i="1"/>
  <c r="Q99" i="3"/>
  <c r="U15" i="3"/>
  <c r="U25" i="3"/>
  <c r="U20" i="3"/>
  <c r="U17" i="3"/>
  <c r="U10" i="3"/>
  <c r="U9" i="3"/>
  <c r="U7" i="3"/>
  <c r="U11" i="3"/>
  <c r="P28" i="3"/>
  <c r="U14" i="3"/>
  <c r="N28" i="3"/>
  <c r="K28" i="3"/>
  <c r="U19" i="3"/>
  <c r="U24" i="3"/>
  <c r="L28" i="3"/>
  <c r="L32" i="3" s="1"/>
  <c r="M28" i="3"/>
  <c r="S28" i="3"/>
  <c r="S106" i="3"/>
  <c r="L106" i="3"/>
  <c r="S99" i="3"/>
  <c r="R99" i="3"/>
  <c r="P99" i="3"/>
  <c r="O99" i="3"/>
  <c r="N99" i="3"/>
  <c r="M99" i="3"/>
  <c r="L99" i="3"/>
  <c r="K99" i="3"/>
  <c r="T99" i="3"/>
  <c r="S96" i="3"/>
  <c r="M96" i="3"/>
  <c r="L96" i="3"/>
  <c r="S79" i="3"/>
  <c r="M79" i="3"/>
  <c r="L79" i="3"/>
  <c r="M67" i="3"/>
  <c r="L67" i="3"/>
  <c r="S32" i="3"/>
  <c r="K32" i="3"/>
  <c r="C7" i="1" l="1"/>
  <c r="C14" i="1"/>
  <c r="AI99" i="3"/>
  <c r="AJ99" i="3"/>
  <c r="T96" i="3"/>
  <c r="P32" i="3"/>
  <c r="R32" i="3"/>
  <c r="K79" i="3"/>
  <c r="K96" i="3"/>
  <c r="K106" i="3"/>
  <c r="L107" i="3"/>
  <c r="N96" i="3"/>
  <c r="N106" i="3"/>
  <c r="N32" i="3"/>
  <c r="AI32" i="3" s="1"/>
  <c r="K67" i="3"/>
  <c r="Q79" i="3"/>
  <c r="O96" i="3"/>
  <c r="R96" i="3"/>
  <c r="P96" i="3"/>
  <c r="P106" i="3"/>
  <c r="O32" i="3"/>
  <c r="R106" i="3"/>
  <c r="P67" i="3"/>
  <c r="N79" i="3"/>
  <c r="N67" i="3"/>
  <c r="T32" i="3"/>
  <c r="R67" i="3"/>
  <c r="P79" i="3"/>
  <c r="U6" i="3"/>
  <c r="U13" i="3"/>
  <c r="U8" i="3"/>
  <c r="AI28" i="3"/>
  <c r="U16" i="3"/>
  <c r="U27" i="3"/>
  <c r="U18" i="3"/>
  <c r="U5" i="3"/>
  <c r="T28" i="3"/>
  <c r="U22" i="3"/>
  <c r="Q28" i="3"/>
  <c r="AJ28" i="3" s="1"/>
  <c r="U21" i="3"/>
  <c r="R28" i="3"/>
  <c r="O28" i="3"/>
  <c r="U26" i="3"/>
  <c r="U23" i="3"/>
  <c r="U12" i="3"/>
  <c r="M32" i="3"/>
  <c r="M107" i="3" s="1"/>
  <c r="O106" i="3"/>
  <c r="O67" i="3"/>
  <c r="U99" i="3"/>
  <c r="T106" i="3"/>
  <c r="O79" i="3"/>
  <c r="R79" i="3"/>
  <c r="AI106" i="3" l="1"/>
  <c r="AI96" i="3"/>
  <c r="K107" i="3"/>
  <c r="U32" i="3"/>
  <c r="U79" i="3"/>
  <c r="Q67" i="3"/>
  <c r="U96" i="3"/>
  <c r="P107" i="3"/>
  <c r="T67" i="3"/>
  <c r="Q32" i="3"/>
  <c r="AJ32" i="3" s="1"/>
  <c r="T79" i="3"/>
  <c r="U106" i="3"/>
  <c r="Q96" i="3"/>
  <c r="AJ96" i="3" s="1"/>
  <c r="N107" i="3"/>
  <c r="Q106" i="3"/>
  <c r="AJ106" i="3" s="1"/>
  <c r="U28" i="3"/>
  <c r="U67" i="3"/>
  <c r="S67" i="3"/>
  <c r="S107" i="3" s="1"/>
  <c r="O107" i="3"/>
  <c r="R107" i="3"/>
  <c r="T107" i="3" l="1"/>
  <c r="AI107" i="3"/>
  <c r="U107" i="3"/>
  <c r="Q107" i="3"/>
  <c r="AJ10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F65A01BD-B864-4A9F-A63A-6528E11AAB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AZ37" authorId="0" shapeId="0" xr:uid="{D23ED19A-D2D4-420E-BE8A-72FD51DDFEDB}">
      <text>
        <r>
          <rPr>
            <b/>
            <sz val="9"/>
            <color indexed="81"/>
            <rFont val="Tahoma"/>
            <family val="2"/>
          </rPr>
          <t>23.12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초기모니터링에서</t>
        </r>
        <r>
          <rPr>
            <b/>
            <sz val="9"/>
            <color indexed="81"/>
            <rFont val="Tahoma"/>
            <family val="2"/>
          </rPr>
          <t xml:space="preserve"> 24.7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집중모니터링으로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AZ63" authorId="0" shapeId="0" xr:uid="{701DE383-C3E9-45D4-A6B8-3DE6C4C6DF0F}">
      <text>
        <r>
          <rPr>
            <b/>
            <sz val="9"/>
            <color indexed="81"/>
            <rFont val="돋움"/>
            <family val="3"/>
            <charset val="129"/>
          </rPr>
          <t>대체투자자산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사후모니터링상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모니터링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펀드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아님</t>
        </r>
        <r>
          <rPr>
            <b/>
            <sz val="9"/>
            <color indexed="81"/>
            <rFont val="Tahoma"/>
            <family val="2"/>
          </rPr>
          <t>(4-3</t>
        </r>
        <r>
          <rPr>
            <b/>
            <sz val="9"/>
            <color indexed="81"/>
            <rFont val="돋움"/>
            <family val="3"/>
            <charset val="129"/>
          </rPr>
          <t>호만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95C6B57F-FAEF-4AD2-A107-4F4EC7D5A9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0815C110-B876-4617-B9AD-4AF06F6691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</commentList>
</comments>
</file>

<file path=xl/sharedStrings.xml><?xml version="1.0" encoding="utf-8"?>
<sst xmlns="http://schemas.openxmlformats.org/spreadsheetml/2006/main" count="4221" uniqueCount="1136">
  <si>
    <t>구분</t>
    <phoneticPr fontId="7" type="noConversion"/>
  </si>
  <si>
    <t>비중(%)</t>
    <phoneticPr fontId="7" type="noConversion"/>
  </si>
  <si>
    <t>투자건수</t>
    <phoneticPr fontId="7" type="noConversion"/>
  </si>
  <si>
    <t>순자산가치</t>
    <phoneticPr fontId="7" type="noConversion"/>
  </si>
  <si>
    <t>현금회수</t>
    <phoneticPr fontId="7" type="noConversion"/>
  </si>
  <si>
    <t>총자산가치</t>
    <phoneticPr fontId="7" type="noConversion"/>
  </si>
  <si>
    <t>순현금흐름</t>
    <phoneticPr fontId="7" type="noConversion"/>
  </si>
  <si>
    <t>투자액</t>
    <phoneticPr fontId="7" type="noConversion"/>
  </si>
  <si>
    <t>투자수익</t>
    <phoneticPr fontId="7" type="noConversion"/>
  </si>
  <si>
    <t>사모주식</t>
    <phoneticPr fontId="7" type="noConversion"/>
  </si>
  <si>
    <t>직접</t>
    <phoneticPr fontId="7" type="noConversion"/>
  </si>
  <si>
    <t>-</t>
    <phoneticPr fontId="7" type="noConversion"/>
  </si>
  <si>
    <t>간접</t>
    <phoneticPr fontId="7" type="noConversion"/>
  </si>
  <si>
    <t>합계</t>
    <phoneticPr fontId="7" type="noConversion"/>
  </si>
  <si>
    <t>부동산</t>
    <phoneticPr fontId="7" type="noConversion"/>
  </si>
  <si>
    <t>인프라</t>
    <phoneticPr fontId="7" type="noConversion"/>
  </si>
  <si>
    <t>헤지펀드</t>
    <phoneticPr fontId="7" type="noConversion"/>
  </si>
  <si>
    <t>기타</t>
    <phoneticPr fontId="7" type="noConversion"/>
  </si>
  <si>
    <t>현금(단기자금 등)</t>
    <phoneticPr fontId="7" type="noConversion"/>
  </si>
  <si>
    <t>총계</t>
    <phoneticPr fontId="7" type="noConversion"/>
  </si>
  <si>
    <t>-</t>
  </si>
  <si>
    <t>(2024.7.31. 기준)</t>
    <phoneticPr fontId="7" type="noConversion"/>
  </si>
  <si>
    <t>(단위: 억원)</t>
    <phoneticPr fontId="7" type="noConversion"/>
  </si>
  <si>
    <t>구분</t>
    <phoneticPr fontId="13" type="noConversion"/>
  </si>
  <si>
    <t>세부내역</t>
  </si>
  <si>
    <t>회수내역</t>
  </si>
  <si>
    <t>투자잔액 (C)
(A-B)</t>
    <phoneticPr fontId="7" type="noConversion"/>
  </si>
  <si>
    <t>조정금액 (D)</t>
    <phoneticPr fontId="7" type="noConversion"/>
  </si>
  <si>
    <t>장부가액 (E)
(C+D)</t>
    <phoneticPr fontId="7" type="noConversion"/>
  </si>
  <si>
    <t>투자 현황</t>
    <phoneticPr fontId="7" type="noConversion"/>
  </si>
  <si>
    <t>운용 성과(투자 및 회수현황)</t>
    <phoneticPr fontId="7" type="noConversion"/>
  </si>
  <si>
    <t>이슈 및 문제점</t>
    <phoneticPr fontId="7" type="noConversion"/>
  </si>
  <si>
    <t>기관별 관리 등급</t>
    <phoneticPr fontId="7" type="noConversion"/>
  </si>
  <si>
    <t>직접/간접투자</t>
    <phoneticPr fontId="7" type="noConversion"/>
  </si>
  <si>
    <t>투자전략</t>
    <phoneticPr fontId="7" type="noConversion"/>
  </si>
  <si>
    <t>투자일</t>
  </si>
  <si>
    <t>최초 투자 
당시 만기일</t>
    <phoneticPr fontId="7" type="noConversion"/>
  </si>
  <si>
    <t>연장된 만기일(1차)</t>
    <phoneticPr fontId="7" type="noConversion"/>
  </si>
  <si>
    <t>연장된 만기일(추가)</t>
    <phoneticPr fontId="7" type="noConversion"/>
  </si>
  <si>
    <t>만기 연장 사유</t>
    <phoneticPr fontId="7" type="noConversion"/>
  </si>
  <si>
    <t>투자약정액</t>
  </si>
  <si>
    <t>추가 투자액</t>
    <phoneticPr fontId="7" type="noConversion"/>
  </si>
  <si>
    <t>추가 투자 
사유</t>
    <phoneticPr fontId="7" type="noConversion"/>
  </si>
  <si>
    <t>투자금 (A)</t>
    <phoneticPr fontId="7" type="noConversion"/>
  </si>
  <si>
    <t>원금 (B)</t>
  </si>
  <si>
    <t>수익</t>
  </si>
  <si>
    <t>합계</t>
  </si>
  <si>
    <t>감액손실</t>
    <phoneticPr fontId="7" type="noConversion"/>
  </si>
  <si>
    <t>자본조정
및 기타</t>
    <phoneticPr fontId="7" type="noConversion"/>
  </si>
  <si>
    <t>투자 개요</t>
    <phoneticPr fontId="7" type="noConversion"/>
  </si>
  <si>
    <t>포트폴리오 내역</t>
    <phoneticPr fontId="7" type="noConversion"/>
  </si>
  <si>
    <t>주요 투자금 회수 방안</t>
    <phoneticPr fontId="7" type="noConversion"/>
  </si>
  <si>
    <t>목표수익률</t>
    <phoneticPr fontId="7" type="noConversion"/>
  </si>
  <si>
    <t>운용사(국내/해외)</t>
    <phoneticPr fontId="7" type="noConversion"/>
  </si>
  <si>
    <t>대출/지분/혼합</t>
    <phoneticPr fontId="7" type="noConversion"/>
  </si>
  <si>
    <t>담보(대출형)</t>
  </si>
  <si>
    <t>커버넌트</t>
    <phoneticPr fontId="7" type="noConversion"/>
  </si>
  <si>
    <t>투자유형</t>
  </si>
  <si>
    <t>집행률</t>
    <phoneticPr fontId="7" type="noConversion"/>
  </si>
  <si>
    <t>누적회수율</t>
    <phoneticPr fontId="13" type="noConversion"/>
  </si>
  <si>
    <t>추정수익률</t>
    <phoneticPr fontId="7" type="noConversion"/>
  </si>
  <si>
    <t>TVPI(21년 4Q)</t>
  </si>
  <si>
    <t>TVPI(22년 1Q)</t>
    <phoneticPr fontId="7" type="noConversion"/>
  </si>
  <si>
    <t>TVPI(22년 2Q)</t>
  </si>
  <si>
    <t>TVPI(22년 3Q)</t>
  </si>
  <si>
    <t>TVPI(22년 4Q)</t>
  </si>
  <si>
    <t>TVPI(23년 1Q)</t>
    <phoneticPr fontId="7" type="noConversion"/>
  </si>
  <si>
    <t>TVPI(23년 2Q)</t>
  </si>
  <si>
    <t>TVPI(23년 3Q)</t>
  </si>
  <si>
    <t>TVPI(23년 4Q)</t>
  </si>
  <si>
    <t>TVPI(24년 1Q)</t>
    <phoneticPr fontId="7" type="noConversion"/>
  </si>
  <si>
    <t>TVPI(24년 2Q)</t>
    <phoneticPr fontId="7" type="noConversion"/>
  </si>
  <si>
    <t>수익률 산출기준</t>
    <phoneticPr fontId="7" type="noConversion"/>
  </si>
  <si>
    <t>기   타</t>
    <phoneticPr fontId="7" type="noConversion"/>
  </si>
  <si>
    <t>국내VC</t>
    <phoneticPr fontId="7" type="noConversion"/>
  </si>
  <si>
    <t>1</t>
    <phoneticPr fontId="7" type="noConversion"/>
  </si>
  <si>
    <t>KTBN11호한중시너지펀드</t>
  </si>
  <si>
    <t>간접투자</t>
    <phoneticPr fontId="7" type="noConversion"/>
  </si>
  <si>
    <t>Venture</t>
  </si>
  <si>
    <t>국내 중소기업 및 벤처기업에 대해 주로 투자</t>
    <phoneticPr fontId="7" type="noConversion"/>
  </si>
  <si>
    <t>바디텍메드,티움바이오 등 벤처 및 중소기업</t>
    <phoneticPr fontId="7" type="noConversion"/>
  </si>
  <si>
    <t>IPO, 장내/장외매각, M&amp;A 등</t>
  </si>
  <si>
    <t>국내</t>
    <phoneticPr fontId="7" type="noConversion"/>
  </si>
  <si>
    <t>혼합</t>
  </si>
  <si>
    <t>블라인드</t>
  </si>
  <si>
    <t>주로 지분증권에 투자한 펀드 특성상 투자자산 대부분의 매각 이전에는 수익률 추정 어려움</t>
    <phoneticPr fontId="7" type="noConversion"/>
  </si>
  <si>
    <t>투자 완료</t>
  </si>
  <si>
    <t>정상</t>
  </si>
  <si>
    <t>2</t>
  </si>
  <si>
    <t>미래창조LB선도기업 투자펀드 20호</t>
    <phoneticPr fontId="7" type="noConversion"/>
  </si>
  <si>
    <t>바이오니아, 스탠다드펌 등 벤처 및 중소기업</t>
    <phoneticPr fontId="7" type="noConversion"/>
  </si>
  <si>
    <t>3</t>
  </si>
  <si>
    <t>SV Gap-Coverage 펀드2호</t>
  </si>
  <si>
    <t>에스트래픽, 카페24 등 벤처 및 중소기업</t>
    <phoneticPr fontId="7" type="noConversion"/>
  </si>
  <si>
    <t>4</t>
  </si>
  <si>
    <t>유안타세컨더리2호펀드</t>
  </si>
  <si>
    <t>인성메디칼, 타우메디칼 등 벤처 및 중소기업</t>
    <phoneticPr fontId="7" type="noConversion"/>
  </si>
  <si>
    <t>5</t>
  </si>
  <si>
    <t>아주좋은벤처펀드</t>
  </si>
  <si>
    <t>덱스터스튜디오, 오스코텍 등 벤처 및 중소기업</t>
    <phoneticPr fontId="7" type="noConversion"/>
  </si>
  <si>
    <t>6</t>
  </si>
  <si>
    <t>서울투자성장산업벤처투자</t>
  </si>
  <si>
    <t>아톤, 오스테오시스 등 벤처 및 중소기업</t>
    <phoneticPr fontId="7" type="noConversion"/>
  </si>
  <si>
    <t>7</t>
  </si>
  <si>
    <t>2018 IMM 벤처펀드</t>
  </si>
  <si>
    <t>마이리얼트립, 미띵스 등 벤처 및 중소기업</t>
    <phoneticPr fontId="7" type="noConversion"/>
  </si>
  <si>
    <t>8</t>
  </si>
  <si>
    <t>KTBN16호벤처투자조합</t>
  </si>
  <si>
    <t>제이엘케이, 에피바이오텍 등 벤처 및 중소기업</t>
    <phoneticPr fontId="7" type="noConversion"/>
  </si>
  <si>
    <t>9</t>
  </si>
  <si>
    <t>아주좋은성장지원펀드</t>
  </si>
  <si>
    <t>해피문데이, 케어메디 등 벤처 및 중소기업</t>
    <phoneticPr fontId="7" type="noConversion"/>
  </si>
  <si>
    <t>10</t>
  </si>
  <si>
    <t>LB넥스트유니콘펀드</t>
  </si>
  <si>
    <t>스탠다임, 엠디헬스케어 등 벤처 및 중소기업</t>
    <phoneticPr fontId="7" type="noConversion"/>
  </si>
  <si>
    <t>현재 투자기간으로 수익률 추정이 어려움</t>
  </si>
  <si>
    <t>투자 진행 중</t>
  </si>
  <si>
    <t>11</t>
  </si>
  <si>
    <t>에이티넘성장투자조합2020</t>
  </si>
  <si>
    <t>모빌테크, 바이오디자인랩 등 벤처 및 중소기업</t>
    <phoneticPr fontId="7" type="noConversion"/>
  </si>
  <si>
    <t>12</t>
  </si>
  <si>
    <t>KTBN18호벤처투자조합</t>
  </si>
  <si>
    <t>젤라또랩, 팜캐드 등 벤처 및 중소기업</t>
    <phoneticPr fontId="7" type="noConversion"/>
  </si>
  <si>
    <t>13</t>
  </si>
  <si>
    <t>아주좋은벤처펀드2.0</t>
  </si>
  <si>
    <t>해피문데이, 바잇미 등 벤처 및 중소기업</t>
    <phoneticPr fontId="7" type="noConversion"/>
  </si>
  <si>
    <t>14</t>
  </si>
  <si>
    <t>티에스14호뉴딜혁신성장투자조합</t>
  </si>
  <si>
    <t>도프, 신사유람단 등 벤처 및 중소기업</t>
    <phoneticPr fontId="7" type="noConversion"/>
  </si>
  <si>
    <t>15</t>
  </si>
  <si>
    <t>에스브이스케일업펀드</t>
  </si>
  <si>
    <t>이노보테라퓨틱스, 아틀라스가이드 등 벤처 및 중소기업</t>
    <phoneticPr fontId="7" type="noConversion"/>
  </si>
  <si>
    <t>16</t>
  </si>
  <si>
    <t>한국투자 Re-up Ⅱ 펀드</t>
  </si>
  <si>
    <t>엠브릭스, 제네시스랩 등 벤처 및 중소기업</t>
    <phoneticPr fontId="7" type="noConversion"/>
  </si>
  <si>
    <t>17</t>
  </si>
  <si>
    <t>인터베스트딥테크투자조합</t>
  </si>
  <si>
    <t>모빌린트, 클로봇 등 벤처 및 중소기업</t>
    <phoneticPr fontId="7" type="noConversion"/>
  </si>
  <si>
    <t>해당 VC 펀드는 투자 초기 단계로 투자 초기 J-Curve 효과에 따른 수익률 하락 발생</t>
    <phoneticPr fontId="7" type="noConversion"/>
  </si>
  <si>
    <t>초기모니터링</t>
    <phoneticPr fontId="7" type="noConversion"/>
  </si>
  <si>
    <t>18</t>
  </si>
  <si>
    <t>엘비혁신성장펀드II</t>
  </si>
  <si>
    <t>긴트 이큐브랩 등 벤처 및 중소기업</t>
    <phoneticPr fontId="7" type="noConversion"/>
  </si>
  <si>
    <t>19</t>
  </si>
  <si>
    <t>우리 2022 스케일업 펀드</t>
  </si>
  <si>
    <t>크리에이티브멋, 티움바이오 등 벤처 및 중소기업</t>
    <phoneticPr fontId="7" type="noConversion"/>
  </si>
  <si>
    <t>혼합</t>
    <phoneticPr fontId="7" type="noConversion"/>
  </si>
  <si>
    <t>20</t>
  </si>
  <si>
    <t>에이티넘성장투자조합2023</t>
  </si>
  <si>
    <t>케어메디, 레몬베이스 등 벤처 및 중소기업</t>
    <phoneticPr fontId="7" type="noConversion"/>
  </si>
  <si>
    <r>
      <t>해당 PE 펀드는 투자 초기 단계로 투자 초기 J-Curve</t>
    </r>
    <r>
      <rPr>
        <sz val="9"/>
        <color rgb="FF000000"/>
        <rFont val="맑은 고딕"/>
        <family val="3"/>
        <charset val="129"/>
        <scheme val="minor"/>
      </rPr>
      <t xml:space="preserve"> 효과에 따른 수익률 하락 발생</t>
    </r>
    <phoneticPr fontId="7" type="noConversion"/>
  </si>
  <si>
    <t>21</t>
  </si>
  <si>
    <t>아주좋은초격차스케일업펀드</t>
  </si>
  <si>
    <t>레보메드, 카운터포인트리서치 등 벤처 및 중소기업</t>
    <phoneticPr fontId="7" type="noConversion"/>
  </si>
  <si>
    <t>22</t>
  </si>
  <si>
    <t>DSC세컨더리패키지인수펀드제1호</t>
  </si>
  <si>
    <t>백패커, 크몽, 토모큐브 등 벤처 및 중소기업</t>
    <phoneticPr fontId="7" type="noConversion"/>
  </si>
  <si>
    <t>23</t>
  </si>
  <si>
    <t>IMM세컨더리벤처펀드제6호</t>
  </si>
  <si>
    <t>한라캐스트, 더콘텐츠온, 비모뉴먼트 등 벤처 및 중소기업</t>
    <phoneticPr fontId="7" type="noConversion"/>
  </si>
  <si>
    <t>소 계 ( 23건 )</t>
    <phoneticPr fontId="7" type="noConversion"/>
  </si>
  <si>
    <t>국내PDF</t>
    <phoneticPr fontId="7" type="noConversion"/>
  </si>
  <si>
    <t>IMM머큐리2호코인베스트PEF</t>
  </si>
  <si>
    <t>국내 중대형 M&amp;A 및 IPO 예정 비상장기업, 국내 상장기업에 주로 투자하는 펀드</t>
    <phoneticPr fontId="7" type="noConversion"/>
  </si>
  <si>
    <t>신한금융지주</t>
    <phoneticPr fontId="7" type="noConversion"/>
  </si>
  <si>
    <t>상환, 장내/장외매각</t>
    <phoneticPr fontId="7" type="noConversion"/>
  </si>
  <si>
    <t>프로젝트</t>
    <phoneticPr fontId="7" type="noConversion"/>
  </si>
  <si>
    <t>프로젝트 펀드 투자 특성상 투자자산 대부분의 매각 이전에는 수익률 추정 불가</t>
  </si>
  <si>
    <t>투자완료</t>
    <phoneticPr fontId="7" type="noConversion"/>
  </si>
  <si>
    <t>정상</t>
    <phoneticPr fontId="7" type="noConversion"/>
  </si>
  <si>
    <t>2</t>
    <phoneticPr fontId="7" type="noConversion"/>
  </si>
  <si>
    <t>스카이레이크메자닌제1호PEF</t>
  </si>
  <si>
    <t>솔루스첨단소재</t>
    <phoneticPr fontId="7" type="noConversion"/>
  </si>
  <si>
    <t>상환, 장외매각/ M&amp;A, 제3자거래 등</t>
    <phoneticPr fontId="7" type="noConversion"/>
  </si>
  <si>
    <t>당 펀드의 투자자산 중 코스피 상장종목인 솔루스첨단소재의 종가 하락으로 NAV/순투자 수치가 하락함. 하지만 기업자체실적은 큰 문제는 없음. Exit또한 장내매각은 지양할 것으로, 실적관리에 중점을 두고 지켜보는 중</t>
    <phoneticPr fontId="7" type="noConversion"/>
  </si>
  <si>
    <t>집중모니터링</t>
    <phoneticPr fontId="7" type="noConversion"/>
  </si>
  <si>
    <t>페트라8호 사모투자전문회사(IMM인베스트)</t>
  </si>
  <si>
    <t>무신사, 헬리녹스 등 중대형 기업투자</t>
    <phoneticPr fontId="7" type="noConversion"/>
  </si>
  <si>
    <t>소 계 ( 3건 )</t>
    <phoneticPr fontId="7" type="noConversion"/>
  </si>
  <si>
    <t>국내PEF</t>
    <phoneticPr fontId="7" type="noConversion"/>
  </si>
  <si>
    <t>MKOF PEF</t>
  </si>
  <si>
    <t>딜라이브 등 중대형 기업투자</t>
    <phoneticPr fontId="7" type="noConversion"/>
  </si>
  <si>
    <t>잔여자산(1개)매각 관련, 여러 방안으로 확인 중. 23년 최종 인수예정자가 인수포기함으로써 다방면으로 매각가능성 논의중</t>
  </si>
  <si>
    <t>디지털컨버전스바이아웃 PEF</t>
  </si>
  <si>
    <t>없음</t>
    <phoneticPr fontId="7" type="noConversion"/>
  </si>
  <si>
    <t>현재까지의 회수내역 기준 추정(감액반영)</t>
    <phoneticPr fontId="7" type="noConversion"/>
  </si>
  <si>
    <t>펀드 청산을 위한 SPC 파산 종결, 펀드 청산 방안에 대해 여러방안으로 논의중</t>
  </si>
  <si>
    <t>미래에셋파트너스4호 PEF</t>
  </si>
  <si>
    <t>두산밥캣, 딜라이브 등 중대형 기업투자</t>
    <phoneticPr fontId="7" type="noConversion"/>
  </si>
  <si>
    <t>티스톤2호 PEF</t>
  </si>
  <si>
    <t>스틱오퍼튜니티제3호사모투자 합자회사</t>
  </si>
  <si>
    <t>오케스트로 등 중대형 기업투자</t>
    <phoneticPr fontId="7" type="noConversion"/>
  </si>
  <si>
    <t>투자 진행 중</t>
    <phoneticPr fontId="7" type="noConversion"/>
  </si>
  <si>
    <t>IMM로즈골드5PEF</t>
  </si>
  <si>
    <t>에어퍼스트 등 등 중대형 기업투자</t>
    <phoneticPr fontId="7" type="noConversion"/>
  </si>
  <si>
    <t>해당 PE 펀드는 투자 초기 단계로 투자 초기 J-Curve 효과에 따른 수익률 하락 발생</t>
    <phoneticPr fontId="7" type="noConversion"/>
  </si>
  <si>
    <t>SV글로벌인더스트리얼 제2호 PEF</t>
  </si>
  <si>
    <t>BMC</t>
    <phoneticPr fontId="7" type="noConversion"/>
  </si>
  <si>
    <t>KHQ제3호사모투자전문회사</t>
  </si>
  <si>
    <t>잡코리아, 일동제약 등 중대형 기업투자</t>
    <phoneticPr fontId="7" type="noConversion"/>
  </si>
  <si>
    <t>IMM로즈골드3PEF</t>
  </si>
  <si>
    <t>우리금융지수, 케이뱅크 등 중대형 기업투자</t>
    <phoneticPr fontId="7" type="noConversion"/>
  </si>
  <si>
    <t>코스톤성장전략엠앤에이사모투자합자회사</t>
  </si>
  <si>
    <t>잔여 자산 가치제고 및 회수를 위한 펀드 만기 연장</t>
  </si>
  <si>
    <t>알케이드코리아, 엘이티 등 중대형 기업투자</t>
    <phoneticPr fontId="7" type="noConversion"/>
  </si>
  <si>
    <t>나우그로쓰캐피탈사모투자합자회사</t>
  </si>
  <si>
    <t>에이에스티지, 제이더블유신약 등 중형 기업투자</t>
    <phoneticPr fontId="7" type="noConversion"/>
  </si>
  <si>
    <t>미래에셋파트너스제9호사모투자합자회사</t>
  </si>
  <si>
    <t>HK이노엔, 차헬스케어 등 중대형 기업투자</t>
    <phoneticPr fontId="7" type="noConversion"/>
  </si>
  <si>
    <t>아주좋은PEF</t>
  </si>
  <si>
    <t>코로나로 인한 투자계획 철회로 출자금 환급(12억) 후 재투자, 순투자액 290억</t>
  </si>
  <si>
    <t>드림텍, 야놀자  등 중형 기업투자</t>
    <phoneticPr fontId="7" type="noConversion"/>
  </si>
  <si>
    <t>스틱스페셜시츄에이션PEF</t>
  </si>
  <si>
    <t>한화시스템, 하이브 등 중대형 기업투자</t>
    <phoneticPr fontId="7" type="noConversion"/>
  </si>
  <si>
    <t>에스지 2017 사모투자합자회사</t>
  </si>
  <si>
    <t>보림씨에스, 캐프 등 중대형 기업투자</t>
    <phoneticPr fontId="7" type="noConversion"/>
  </si>
  <si>
    <t>IMM로즈골드4PEF</t>
  </si>
  <si>
    <t>하나투어, 펫프렌즈 등 중대형 기업투자</t>
    <phoneticPr fontId="7" type="noConversion"/>
  </si>
  <si>
    <t>스틱스페셜시츄에이션2호PEF</t>
  </si>
  <si>
    <t>휴맥스모빌리티, 뮤직카우 등 중대형 기업투자</t>
    <phoneticPr fontId="7" type="noConversion"/>
  </si>
  <si>
    <t>스톤브릿지미드캡제1호PEF</t>
  </si>
  <si>
    <t>클루커스, ACE냉장 등 중대형 기업투자</t>
    <phoneticPr fontId="7" type="noConversion"/>
  </si>
  <si>
    <t>스카이레이크신성장바이아웃4-1PEF</t>
  </si>
  <si>
    <t>리텍, 두산건설 등 중대형 기업투자</t>
    <phoneticPr fontId="7" type="noConversion"/>
  </si>
  <si>
    <t>투자진행 중, 상장 투자자산의 종가 하락 및 비상장 투자자산의 실적 악화로 인한 하락. 전자의 경우, 기업자체 실적은 큰 문제가 없으며, 후자의 경우 기업가치제고를 위한 운용사 조치진행 중으로 지속적으로 모니터링 중</t>
    <phoneticPr fontId="7" type="noConversion"/>
  </si>
  <si>
    <t>스카이레이크에쿼티제1호PEF</t>
  </si>
  <si>
    <t>지분</t>
    <phoneticPr fontId="7" type="noConversion"/>
  </si>
  <si>
    <t>에스브이글로벌인더스트리얼제1호(PEF)</t>
  </si>
  <si>
    <t>엠비케이파트너스오호의이사모투자합자회사</t>
  </si>
  <si>
    <t>오스템임플란트 메디트 등 중대형 기업투자</t>
    <phoneticPr fontId="7" type="noConversion"/>
  </si>
  <si>
    <t>크레센도 제3의에이호 PEF</t>
  </si>
  <si>
    <t>서진시스템, 메디포스트 등 중대형 기업투자</t>
    <phoneticPr fontId="7" type="noConversion"/>
  </si>
  <si>
    <t>24</t>
  </si>
  <si>
    <t>스틱글로벌혁신성장 사모투자합자회사</t>
  </si>
  <si>
    <t>신흥에스이씨, 팀프레시 등 중대형 기업투자</t>
    <phoneticPr fontId="7" type="noConversion"/>
  </si>
  <si>
    <t>25</t>
  </si>
  <si>
    <t>맥쿼리코리아오퍼튜니티즈 PEF 제5호</t>
  </si>
  <si>
    <t>LG CNS, 로카모빌리티 등 중대형 기업투자</t>
    <phoneticPr fontId="7" type="noConversion"/>
  </si>
  <si>
    <t>26</t>
  </si>
  <si>
    <t>스톤브릿지에쿼티오퍼튜니티제2호의2</t>
  </si>
  <si>
    <t>유진소닉, 에이스엔지니어링 등 중대형 기업투자</t>
    <phoneticPr fontId="7" type="noConversion"/>
  </si>
  <si>
    <t>27</t>
  </si>
  <si>
    <t>한투EB글로벌그린에너지 제1호</t>
  </si>
  <si>
    <t>SK 온</t>
    <phoneticPr fontId="7" type="noConversion"/>
  </si>
  <si>
    <t>28</t>
  </si>
  <si>
    <t>페트라 9호 사모투자전문회사(IMM인베스트)</t>
  </si>
  <si>
    <t>에코프로이노베이션 등 중대형 기업투자</t>
    <phoneticPr fontId="7" type="noConversion"/>
  </si>
  <si>
    <t>29</t>
  </si>
  <si>
    <t>한앤컴퍼니 제4-3호</t>
  </si>
  <si>
    <t>에스케이엔펄스 등 중대형 기업투자</t>
    <phoneticPr fontId="7" type="noConversion"/>
  </si>
  <si>
    <t>30</t>
  </si>
  <si>
    <t>브이아이지 제5의 2호 PEF</t>
  </si>
  <si>
    <t>현재 관리보수만 나간상태로 수익률 추정불가</t>
    <phoneticPr fontId="7" type="noConversion"/>
  </si>
  <si>
    <t>관리보수만 나간상태, 미투자상태</t>
    <phoneticPr fontId="7" type="noConversion"/>
  </si>
  <si>
    <t>31</t>
  </si>
  <si>
    <t>한앤컴퍼니 제4-4호</t>
  </si>
  <si>
    <t>블라인드</t>
    <phoneticPr fontId="7" type="noConversion"/>
  </si>
  <si>
    <t>32</t>
  </si>
  <si>
    <t>스카이레이크 신성장바이아웃 6호</t>
  </si>
  <si>
    <t>에코프로BM, 에코프로이노베이션 등 중대형 기업투자</t>
    <phoneticPr fontId="7" type="noConversion"/>
  </si>
  <si>
    <t>33</t>
  </si>
  <si>
    <t>웅진금융파트너스 PEF</t>
  </si>
  <si>
    <t>운용사 파산 및 투자자산 대주단과 소송(재상고심) 진행 중</t>
    <phoneticPr fontId="7" type="noConversion"/>
  </si>
  <si>
    <t>34</t>
  </si>
  <si>
    <t>IMM로즈골드2호PEF</t>
  </si>
  <si>
    <t>포스토특수강, 태림포장 등 중대형 기업투자</t>
    <phoneticPr fontId="7" type="noConversion"/>
  </si>
  <si>
    <t>소 계 ( 34건 )</t>
    <phoneticPr fontId="7" type="noConversion"/>
  </si>
  <si>
    <t>해외PDF</t>
    <phoneticPr fontId="7" type="noConversion"/>
  </si>
  <si>
    <t>BSP Debt Fund V</t>
  </si>
  <si>
    <r>
      <t>북미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Middle Market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기업을 대상으로 사모 Direct Lending을 통해 수익을 추구하는 전략</t>
    </r>
    <phoneticPr fontId="7" type="noConversion"/>
  </si>
  <si>
    <t>ㅇ투자유형 : First lien Senior Secured Loan 84%, Second lien 14%, others 2% 
ㅇ자산분류 : Healthcare 19.2%, Industrials 15.7%, Business Services 14.6% Software/Services 8.5%</t>
    <phoneticPr fontId="7" type="noConversion"/>
  </si>
  <si>
    <t>상환</t>
    <phoneticPr fontId="7" type="noConversion"/>
  </si>
  <si>
    <t>해외</t>
    <phoneticPr fontId="7" type="noConversion"/>
  </si>
  <si>
    <t>대출</t>
    <phoneticPr fontId="7" type="noConversion"/>
  </si>
  <si>
    <t>Monroe Capital Private Credit Ⅴ</t>
  </si>
  <si>
    <t>북미 Middle Market 기업을 대상으로 사모 Direct Lending을 통해 수익을 추구하는 전략</t>
  </si>
  <si>
    <t>○ 투자유형 : 선순위 대출 중심
○ 자산분류 : 10개 이상의 산업 분산투자</t>
    <phoneticPr fontId="7" type="noConversion"/>
  </si>
  <si>
    <t>하우Ares 일반사모투자신탁 2호</t>
  </si>
  <si>
    <t>유럽 Direct Lending(Senior)을 통해 수익을 추구하는 전략</t>
    <phoneticPr fontId="7" type="noConversion"/>
  </si>
  <si>
    <t>○ 투자유형 : 선순위 대출 중심</t>
    <phoneticPr fontId="7" type="noConversion"/>
  </si>
  <si>
    <t>BSP Special Situations Fund II</t>
  </si>
  <si>
    <t>북미 Middle Market 기업을 대상으로 시장의 Dislocation 상황을 활용한 대출 위주의 자금공급을 통해 수익을 추구하는 전략</t>
    <phoneticPr fontId="7" type="noConversion"/>
  </si>
  <si>
    <t>○ 투자유형 : Distressed Debt
○ 지역분류 : 북미(90% 이상)</t>
    <phoneticPr fontId="7" type="noConversion"/>
  </si>
  <si>
    <t>해외사모대출펀드(GSO)</t>
  </si>
  <si>
    <r>
      <t>북미 Middle Market 기업에 주로 Senior Secured Debt 또는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우선주로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자금을 제공하는 전략 펀드</t>
    </r>
  </si>
  <si>
    <t>o 투자유형 : Debt 59%, Commom Equity 17%, Preferred Equity 9%
o 자산분류 : Energy 28%, Industrias 14%, Game 8%, House 7%, Media 6%,  등</t>
    <phoneticPr fontId="7" type="noConversion"/>
  </si>
  <si>
    <t>상환, IPO, 장내/장외매각, M&amp;A 등</t>
    <phoneticPr fontId="7" type="noConversion"/>
  </si>
  <si>
    <t>운용사 자체 공정가치 평가 금액에 추가출자금 및 분배현황, 환율효과 반영하여 산정하여 정확하지 않음</t>
    <phoneticPr fontId="7" type="noConversion"/>
  </si>
  <si>
    <t>Crescent Mezzanine Partners VIIC, L.P.</t>
  </si>
  <si>
    <t>북미 메자닌 투자를 통해 안정적인 현금수익 창출을 추구하는 펀드</t>
  </si>
  <si>
    <t>o 투자유형 : Junior Debt 59%, Senior Debt 32%, Equity 9%
o 자산분류 : Business Services 35%, Healthcare 18%, Software 16%, Consumer 12% 등</t>
    <phoneticPr fontId="7" type="noConversion"/>
  </si>
  <si>
    <t>GSO CAPITAL SOLUTIONS FUND III</t>
  </si>
  <si>
    <t>2025-06-28</t>
  </si>
  <si>
    <t>잔여 자산 가치제고 및 회수를 위한 펀드 만기 연장(운용보수 면제)</t>
  </si>
  <si>
    <t>북미 Middle Market 기업에 주로 Senior Secured Debt 또는 우선주로 자금을 제공하는 전략 펀드</t>
    <phoneticPr fontId="7" type="noConversion"/>
  </si>
  <si>
    <t>o 지역분류 : North America, Europe
o 자산분류 : Consumer, Energy, Financial 등</t>
    <phoneticPr fontId="7" type="noConversion"/>
  </si>
  <si>
    <t>Oaktree Opportunities Fund Xb</t>
  </si>
  <si>
    <t>운용 위기를 겪고 있는 기업부채 저가 매입 후 가치 상승을 통한 이익을 추구하는 전략의 펀드</t>
    <phoneticPr fontId="7" type="noConversion"/>
  </si>
  <si>
    <t>o 지역분류 : North America 55%, Europe 27%, Asia 17% 등
o 자산분류 : Real Estate Mgt. &amp; Development 27%, Energy Equipment&amp;Services 12% 등</t>
    <phoneticPr fontId="7" type="noConversion"/>
  </si>
  <si>
    <t>ARES CAPITAL EUROPE IV</t>
  </si>
  <si>
    <t>유럽 Middle Market 기업을 대상으로 사모 Direct Lending을 통해 수익을 추구하는 전략</t>
    <phoneticPr fontId="7" type="noConversion"/>
  </si>
  <si>
    <t>o 자산분류 : Finance 18%, Services 18%, Leisure 12%, Telecommunication 11% 등</t>
    <phoneticPr fontId="7" type="noConversion"/>
  </si>
  <si>
    <t>ICG EUROPE FUND VII</t>
  </si>
  <si>
    <t>유럽 메자닌 투자를 통해 안정적인 현금수익 창출을 추구하는 펀드</t>
    <phoneticPr fontId="7" type="noConversion"/>
  </si>
  <si>
    <t>o 자산분류 : Healthcare 27%, Pharmaceuticals 14%, Fire Suppression 13% 등</t>
    <phoneticPr fontId="7" type="noConversion"/>
  </si>
  <si>
    <t>ICG Europe Fund 8</t>
  </si>
  <si>
    <t>유럽 메자닌 투자를 통해 안정적인 현금수익 창출을 추구하는 펀드</t>
  </si>
  <si>
    <t>소 계 ( 11건 )</t>
    <phoneticPr fontId="7" type="noConversion"/>
  </si>
  <si>
    <t>해외PEF</t>
    <phoneticPr fontId="7" type="noConversion"/>
  </si>
  <si>
    <t>Blackstone Capital Partners Ⅸ</t>
  </si>
  <si>
    <t xml:space="preserve"> 북미, 유럽 중심의 글로벌 Buyout 펀드</t>
    <phoneticPr fontId="7" type="noConversion"/>
  </si>
  <si>
    <t>현재 미출자 약정만 한 펀드로 수익률 추정불가</t>
    <phoneticPr fontId="7" type="noConversion"/>
  </si>
  <si>
    <t>미출자</t>
    <phoneticPr fontId="7" type="noConversion"/>
  </si>
  <si>
    <t>NB CROSSROADS FUND XXI</t>
  </si>
  <si>
    <t>Primary, Secondary, Co-investment 등 멀티 전략을 구사하는 펀드</t>
    <phoneticPr fontId="7" type="noConversion"/>
  </si>
  <si>
    <t xml:space="preserve"> o 지역 : North America 76%, Europe 17% 등
 o 유형 : Buyout 65%, Venture/Growth 14%, Special Situations 21% 등
 o 산업 : IT 34%, Industrials 14%, Consumer/Retail 12%, Services 17%, Healthcare 10% 등</t>
    <phoneticPr fontId="7" type="noConversion"/>
  </si>
  <si>
    <t>해밀턴레인 세컨더리 펀드</t>
  </si>
  <si>
    <t>기존에 운용되고 있는 사모펀드의 LP지분을 매입하는 전략의 펀드</t>
    <phoneticPr fontId="7" type="noConversion"/>
  </si>
  <si>
    <t>ㅇ 지역분류 : North America 73%, Europe 21%, Asia 1%, Others 5% 
 ㅇ 투자유형 : Buyout 52%, Venture Capital 13%, Distressed Debt 11%, Energy 13% 등 
 ㅇ 자산분류 : IT 23%, Health Care 18%, Financials 19%, IT 24%, Consumer 15% 등</t>
    <phoneticPr fontId="7" type="noConversion"/>
  </si>
  <si>
    <t>해밀턴레인 CO-INV 펀드</t>
  </si>
  <si>
    <t>PE시장 내 영향력을 활용하여 고수익 투자기회에 펀드자금을 no-fee/no-carry 조건으로 공동 투자</t>
    <phoneticPr fontId="7" type="noConversion"/>
  </si>
  <si>
    <t>o 지역분류 : North America 84%, Europe 6%, Asia 4%, Other 6%
o 자산분류 : Consurmer 25%, Healthcare 23%, Energy 16%, Industries 15% 등</t>
    <phoneticPr fontId="7" type="noConversion"/>
  </si>
  <si>
    <t>스텝스톤 CO-INV FUND</t>
  </si>
  <si>
    <t>운용사의 PE시장 내 영향력을 활용하여 고수익 투자기회에 no-fee/no-carry 조건으로 공동 투자</t>
    <phoneticPr fontId="7" type="noConversion"/>
  </si>
  <si>
    <t>o 지역분류 : North America 79%, Europe 20%, Asia 1%
o 자산분류 : Consumer 36%, Financial 28%, IT 25%, Inderstrials 5% 등</t>
    <phoneticPr fontId="7" type="noConversion"/>
  </si>
  <si>
    <t>하버베스트2015글로벌펀드</t>
  </si>
  <si>
    <t xml:space="preserve"> o 지역 : North America 54%, Europe 30%, Asia 13% 등
 o 유형 : Buyout 70%, Venture/Growth 22%, Credit 6% 등
 o 산업 : IT 24%, Healthcare 16%, Consumer 19%, Industrials 14%, Financials 11% 등</t>
    <phoneticPr fontId="7" type="noConversion"/>
  </si>
  <si>
    <t>Crown Europe Middle Market III</t>
  </si>
  <si>
    <t>Primary, Secondary, Co-Investment 등 멀티 전략을 구사하는 펀드</t>
    <phoneticPr fontId="7" type="noConversion"/>
  </si>
  <si>
    <t>o 지역분류 : Europe 99%, North America 1% 등
 o 투자유형 : Buyout 93%, Growth Capital 4% 등</t>
    <phoneticPr fontId="7" type="noConversion"/>
  </si>
  <si>
    <t>해밀턴레인 세컨더리4호</t>
  </si>
  <si>
    <t xml:space="preserve"> o 지역분류 : North America 67%, Middle East 17%, Asia 13%, Europe 3%
 o 투자유형 : Buyout(Mid) 56%, Growth Capital 17%, Venture Capital 14%, others : 13% 
 o 자산분류 : IT 25%, Health Care 15%, Consumer 16%, Industrials 12% 등</t>
    <phoneticPr fontId="7" type="noConversion"/>
  </si>
  <si>
    <t>STEPSTONE CAPITAL PARTNERS IV</t>
  </si>
  <si>
    <t xml:space="preserve"> o 지역분류 : North America 69%, Europe 20%, Asia 11% 등
 o 자산분류 : Financial 27%, Industrial 26%, Health Care 17%, IT 16% 등</t>
    <phoneticPr fontId="7" type="noConversion"/>
  </si>
  <si>
    <t>해밀턴레인 CO-INV 4호</t>
  </si>
  <si>
    <t>운용사의 PE시장 내 영향력을 활용하여 고수익 투자기회에 no-fee/no-carry 조건으로 공동 투자</t>
  </si>
  <si>
    <t>o 지역분류 : North America 69%, Europe 25%, Asia 4%, Middle East 2% 등
o 자산분류 : Industrials 24%, IT 19%, Fianacials 16%, Healthcare 14% 등</t>
    <phoneticPr fontId="7" type="noConversion"/>
  </si>
  <si>
    <t>HARBOURVEST 2018 GLOBAL FUND</t>
  </si>
  <si>
    <t xml:space="preserve"> Primary, Secondary, Co-investment 등 멀티 전략을 구사하는 펀드</t>
    <phoneticPr fontId="7" type="noConversion"/>
  </si>
  <si>
    <t xml:space="preserve"> o 지역 : North America 60%, Europe 25%, Asia 12% 등
 o 유형 : Buyout 63%, Venture/Growth 27%, Credit 5% 등
 o 산업 : IT 26%, Consumer 17%, Industrials 15%, Financials 15%, Healthcare 13% 등</t>
    <phoneticPr fontId="7" type="noConversion"/>
  </si>
  <si>
    <t>Carlyle Partners 8</t>
  </si>
  <si>
    <t xml:space="preserve"> 북미 중심 Buyout 펀드</t>
    <phoneticPr fontId="7" type="noConversion"/>
  </si>
  <si>
    <t xml:space="preserve"> o 자산분류 : Aerospace&amp;Gov't Service 26%, HealthCare 25%, Industrial 18%, Fianacial Services 21% 등</t>
    <phoneticPr fontId="7" type="noConversion"/>
  </si>
  <si>
    <t>KKR North America Fund 13</t>
  </si>
  <si>
    <t>북미 Upper-mid 기업 지분(Equity)에 투자하는 Buyout 전략 펀드</t>
    <phoneticPr fontId="7" type="noConversion"/>
  </si>
  <si>
    <t xml:space="preserve"> o 자산분류(13개) : Tech 4개, Consumer 3개, Industries 3개, Financial Service 2개, Media 1개</t>
    <phoneticPr fontId="7" type="noConversion"/>
  </si>
  <si>
    <t>KKR ChinaGrowthFund</t>
    <phoneticPr fontId="7" type="noConversion"/>
  </si>
  <si>
    <t>2024-11-30</t>
  </si>
  <si>
    <t>중화권 소비재 산업의 성장자본(Equity)에 투자하는 Growth 전략 펀드</t>
    <phoneticPr fontId="7" type="noConversion"/>
  </si>
  <si>
    <t xml:space="preserve"> o 자산분류 : Consumer 68%, Technology 13%, Real Estate 12% 등</t>
    <phoneticPr fontId="7" type="noConversion"/>
  </si>
  <si>
    <t>Apax XI</t>
  </si>
  <si>
    <t>KY Global Cell &amp; Gene 2</t>
  </si>
  <si>
    <t>북미 CDMO기업 Pre-IPO 자금모집에 투자하는 펀드</t>
    <phoneticPr fontId="7" type="noConversion"/>
  </si>
  <si>
    <t>소 계 ( 16건 )</t>
    <phoneticPr fontId="7" type="noConversion"/>
  </si>
  <si>
    <t>해외헤지펀드</t>
    <phoneticPr fontId="7" type="noConversion"/>
  </si>
  <si>
    <t>대한firstclass재간접</t>
    <phoneticPr fontId="7" type="noConversion"/>
  </si>
  <si>
    <t>주식형 펀드와 헷지펀드에 주로 투자하여 안정적인 수익 추구</t>
    <phoneticPr fontId="7" type="noConversion"/>
  </si>
  <si>
    <t>외국간접투자증권 50% 이상, 채권및유동자산 50% 이하</t>
    <phoneticPr fontId="7" type="noConversion"/>
  </si>
  <si>
    <t>환매</t>
    <phoneticPr fontId="7" type="noConversion"/>
  </si>
  <si>
    <t>MSCI World 45% + CSFB/Tremont Market Neutral 45%</t>
    <phoneticPr fontId="7" type="noConversion"/>
  </si>
  <si>
    <t>Madoff Investment Securities 헤지 펀드로 관련 자산 환매 지속 모니터링, Madoff Victim Fund 분배금 수령</t>
    <phoneticPr fontId="7" type="noConversion"/>
  </si>
  <si>
    <t>한국트루알파재간접T-1호</t>
  </si>
  <si>
    <t>해외 헷지펀드 및 해외 구조화채권 등에 분산 투자</t>
    <phoneticPr fontId="7" type="noConversion"/>
  </si>
  <si>
    <t>글로벌 주식, 채권, 상품 등</t>
    <phoneticPr fontId="7" type="noConversion"/>
  </si>
  <si>
    <t>소 계 ( 2건 )</t>
    <phoneticPr fontId="7" type="noConversion"/>
  </si>
  <si>
    <t>기타 Commodity 등</t>
    <phoneticPr fontId="7" type="noConversion"/>
  </si>
  <si>
    <t>신재생에너지특별자산투자신탁</t>
  </si>
  <si>
    <t>2024-05-22</t>
  </si>
  <si>
    <t>투자신탁 보유재산 처분 및 매각을 위한 만기 연장</t>
  </si>
  <si>
    <t>태양광 발전사업 관련 기업에 대출 및 지분</t>
    <phoneticPr fontId="7" type="noConversion"/>
  </si>
  <si>
    <t>씨케이솔라, 우수영에너지 등 태양광 발전 기업(선/후순위 대출채권, 지분)</t>
    <phoneticPr fontId="7" type="noConversion"/>
  </si>
  <si>
    <t>인수금융 대출 상환 및 영업양도, SPC주식 매각 등</t>
    <phoneticPr fontId="7" type="noConversion"/>
  </si>
  <si>
    <t>재무제표상 자산, 부채 내역을 공정가치로 환산</t>
    <phoneticPr fontId="7" type="noConversion"/>
  </si>
  <si>
    <t>KOTAM마리타임특별신탁21(구 하이골드오션)</t>
  </si>
  <si>
    <t>선박 투자를 목적으로 설립된 특수목적회사의 사업에 투자하는 펀드</t>
    <phoneticPr fontId="7" type="noConversion"/>
  </si>
  <si>
    <t>4,600 TEU주2급 컨테이너선박 2척</t>
    <phoneticPr fontId="7" type="noConversion"/>
  </si>
  <si>
    <t>선박 매각</t>
    <phoneticPr fontId="7" type="noConversion"/>
  </si>
  <si>
    <t>프로젝트</t>
  </si>
  <si>
    <t>3</t>
    <phoneticPr fontId="7" type="noConversion"/>
  </si>
  <si>
    <t>하나신재생에너지사모특별자산투자신탁1호</t>
  </si>
  <si>
    <t>영광약수풍력발전소에 대출 및 지분</t>
    <phoneticPr fontId="7" type="noConversion"/>
  </si>
  <si>
    <t>영광양수풍력발전소(선/후순위 대출채권, 지분)</t>
    <phoneticPr fontId="7" type="noConversion"/>
  </si>
  <si>
    <t>4</t>
    <phoneticPr fontId="7" type="noConversion"/>
  </si>
  <si>
    <t>KIAMCO파주곤돌라사모특별자산투자신탁</t>
  </si>
  <si>
    <t>파주 곤돌라의 BTO(파주시 전액 원금 상환 보장)에 대한 인수금융 및 지분투자</t>
    <phoneticPr fontId="7" type="noConversion"/>
  </si>
  <si>
    <t>파주시 곤돌라(선순위 대출채권, 지분)</t>
    <phoneticPr fontId="7" type="noConversion"/>
  </si>
  <si>
    <t>5</t>
    <phoneticPr fontId="7" type="noConversion"/>
  </si>
  <si>
    <t>KIAMCO진천우드펠릿사모특별자산투자신탁</t>
  </si>
  <si>
    <t>진천펠릿우드 생산기업에 대한 인수금융 및 지분투자</t>
    <phoneticPr fontId="7" type="noConversion"/>
  </si>
  <si>
    <t>SY에너지(선/후순위 대출채권, 지분)</t>
    <phoneticPr fontId="7" type="noConversion"/>
  </si>
  <si>
    <t>6</t>
    <phoneticPr fontId="7" type="noConversion"/>
  </si>
  <si>
    <t>국제16호선박투자회사</t>
  </si>
  <si>
    <t xml:space="preserve">64K DWT 수프라막스급(건화물선) 2척 </t>
    <phoneticPr fontId="7" type="noConversion"/>
  </si>
  <si>
    <t>보유 선박(2척) 매각과 원금 상환(약 317억원)에 따른 자산총계 감소 및 법인세 관련 세무목적상 부채금액 상계로 인해 순자산가치(NAV) 하락</t>
    <phoneticPr fontId="7" type="noConversion"/>
  </si>
  <si>
    <t>소 계 ( 6건 )</t>
    <phoneticPr fontId="7" type="noConversion"/>
  </si>
  <si>
    <t>합계 ( 95 건 )</t>
    <phoneticPr fontId="7" type="noConversion"/>
  </si>
  <si>
    <t>※ 환율가정 : 서울외국환중개소 12월말 매매기준율 기준, USD-1384.6원, EUR-1497.51원
※ 해외자산의 포트폴리오 내역은 23년 6월기준으로 작성
※ 미출자펀드 제외</t>
    <phoneticPr fontId="7" type="noConversion"/>
  </si>
  <si>
    <t>2024-12-28</t>
  </si>
  <si>
    <t xml:space="preserve">청 산 중 </t>
  </si>
  <si>
    <t>2025-04-17</t>
  </si>
  <si>
    <t>2025-07-02</t>
  </si>
  <si>
    <t>2025-12-05</t>
  </si>
  <si>
    <t>2026-12-27</t>
  </si>
  <si>
    <t>2026-12-30</t>
  </si>
  <si>
    <t>2028-12-23</t>
  </si>
  <si>
    <t>2028-12-07</t>
  </si>
  <si>
    <t>2029-01-03</t>
  </si>
  <si>
    <t>2029-09-09</t>
  </si>
  <si>
    <t>2029-12-26</t>
  </si>
  <si>
    <t>2028-10-18</t>
  </si>
  <si>
    <t>2030-04-25</t>
  </si>
  <si>
    <t>2030-12-08</t>
  </si>
  <si>
    <t>2030-12-15</t>
  </si>
  <si>
    <t>2030-12-12</t>
  </si>
  <si>
    <t>2031-09-24</t>
  </si>
  <si>
    <t>2031-12-25</t>
  </si>
  <si>
    <t>2024-04-30</t>
  </si>
  <si>
    <t>2032-04-22</t>
  </si>
  <si>
    <t>2027-04-07</t>
  </si>
  <si>
    <t>2026-11-13</t>
  </si>
  <si>
    <t>2029-01-19</t>
  </si>
  <si>
    <t>투자완료</t>
  </si>
  <si>
    <t>당 펀드의 투자자산 중 코스피 상장종목인 솔루스첨단소재의 종가 하락으로 NAV/순투자 수치가 하락함. 하지만 기업자체실적은 큰 문제는 없음. Exit또한 장내매각은 지양할 것으로, 실적관리에 중점을 두고 지켜보는 중</t>
  </si>
  <si>
    <t>집중모니터링</t>
  </si>
  <si>
    <t>지연가입이자(8억) 납입, 순투자액 796억</t>
  </si>
  <si>
    <t>2033-02-15</t>
  </si>
  <si>
    <t>2032-10-31</t>
  </si>
  <si>
    <t>2028-11-22</t>
  </si>
  <si>
    <t>2025-01-29</t>
  </si>
  <si>
    <t>지연가입이자(0.4억) 납입 및 신규사원 가입으로 인한 출자금 반환(6억) 후 재투자, 순투자액 200억</t>
  </si>
  <si>
    <t>2026-01-04</t>
  </si>
  <si>
    <t>2026-06-07</t>
  </si>
  <si>
    <t>2027-06-26</t>
  </si>
  <si>
    <t>출자금액 중 투자 미실행금액 환급(16억) 후 재투자, 순투자액 238억</t>
  </si>
  <si>
    <t>2029-02-19</t>
  </si>
  <si>
    <t>신규사원 가입으로 인한 출자금 반환(168억) 후 재투자중, 순투자액 958억</t>
  </si>
  <si>
    <t>2029-08-22</t>
  </si>
  <si>
    <t>2030-01-31</t>
  </si>
  <si>
    <t>2030-09-24</t>
  </si>
  <si>
    <t>2025-12-13</t>
  </si>
  <si>
    <t>2030-12-31</t>
  </si>
  <si>
    <t>2031-10-13</t>
  </si>
  <si>
    <t>2029-05-21</t>
  </si>
  <si>
    <t>2029-10-24</t>
  </si>
  <si>
    <t>지연가입이자(10억) 납입 및 신규사원 가입으로 인한 출자금 반환(6억) 후 재투자, 순투자액 498억</t>
  </si>
  <si>
    <t>2032-11-30</t>
  </si>
  <si>
    <t>2028-12-09</t>
  </si>
  <si>
    <t>2033-07-03</t>
  </si>
  <si>
    <t>2033-05-24</t>
  </si>
  <si>
    <t>2034-02-20</t>
  </si>
  <si>
    <t>2033-01-05</t>
  </si>
  <si>
    <t>`</t>
  </si>
  <si>
    <t>Mezzanine</t>
  </si>
  <si>
    <t>Multi</t>
  </si>
  <si>
    <t>Buyout</t>
  </si>
  <si>
    <t>Special Situation</t>
  </si>
  <si>
    <t>Growth</t>
  </si>
  <si>
    <t>Direct Lending</t>
  </si>
  <si>
    <t>Distressed</t>
  </si>
  <si>
    <t>2030-04-21</t>
  </si>
  <si>
    <t>2031-06-30</t>
  </si>
  <si>
    <t>2036-03-27</t>
  </si>
  <si>
    <t>2029-04-18</t>
  </si>
  <si>
    <t>2025-12-21</t>
  </si>
  <si>
    <t>2027-12-30</t>
  </si>
  <si>
    <t>2030-01-01</t>
  </si>
  <si>
    <t>2025-09-30</t>
  </si>
  <si>
    <t>2029-10-13</t>
  </si>
  <si>
    <t>2032-07-29</t>
  </si>
  <si>
    <t>2025-12-31</t>
  </si>
  <si>
    <t>2024-12-12</t>
  </si>
  <si>
    <t>잔여 자산 처분을 위한 펀드 만기 연장(1년씩 2회까지 운용사 재량)</t>
  </si>
  <si>
    <t>2025-06-19</t>
  </si>
  <si>
    <t>2025-06-30</t>
  </si>
  <si>
    <t>2025-07-19</t>
  </si>
  <si>
    <t>2027-06-23</t>
  </si>
  <si>
    <t>2029-07-18</t>
  </si>
  <si>
    <t>2029-06-20</t>
  </si>
  <si>
    <t>2028-03-31</t>
  </si>
  <si>
    <t>2033-03-10</t>
  </si>
  <si>
    <t>2032-08-31</t>
  </si>
  <si>
    <t>2021-11-29</t>
  </si>
  <si>
    <t>잔여 자산 처분을 위한 펀드 만기 연장(1년씩 2회까지는 운용사 재량으로 가능, 3회째부터는 운용보수 면제)</t>
  </si>
  <si>
    <t>재투자 및 관리보수 출자</t>
  </si>
  <si>
    <t>2034-03-28</t>
  </si>
  <si>
    <t>2029-08-31</t>
  </si>
  <si>
    <t>기타</t>
  </si>
  <si>
    <t>신재생</t>
  </si>
  <si>
    <t>2024-10-22</t>
  </si>
  <si>
    <t>선박/항공기</t>
  </si>
  <si>
    <t>2024-06-16</t>
  </si>
  <si>
    <t>한진 해운 법정관리 사태 관련 비용 정산(17억) 및 CRS정산 관련 추가출자(12억)</t>
  </si>
  <si>
    <t>2036-10-19</t>
  </si>
  <si>
    <t>2041-04-12</t>
  </si>
  <si>
    <t>2026-02-09</t>
  </si>
  <si>
    <t>2024-12-31</t>
  </si>
  <si>
    <t>2024.07.31. 기준</t>
    <phoneticPr fontId="7" type="noConversion"/>
  </si>
  <si>
    <t>(2024.07.31. 기준)</t>
    <phoneticPr fontId="7" type="noConversion"/>
  </si>
  <si>
    <t>직접/간접투자</t>
  </si>
  <si>
    <t>투자전략</t>
  </si>
  <si>
    <t>담보(대출형)</t>
    <phoneticPr fontId="7" type="noConversion"/>
  </si>
  <si>
    <t>투자유형</t>
    <phoneticPr fontId="7" type="noConversion"/>
  </si>
  <si>
    <t>TVPI(21년 4Q)</t>
    <phoneticPr fontId="7" type="noConversion"/>
  </si>
  <si>
    <t>국내 부동산</t>
    <phoneticPr fontId="7" type="noConversion"/>
  </si>
  <si>
    <t>리테일</t>
    <phoneticPr fontId="7" type="noConversion"/>
  </si>
  <si>
    <t>한화마스터리스RETAIL사모부동산투자신탁1</t>
  </si>
  <si>
    <t>Core</t>
    <phoneticPr fontId="7" type="noConversion"/>
  </si>
  <si>
    <t>자산매각 지연</t>
    <phoneticPr fontId="7" type="noConversion"/>
  </si>
  <si>
    <t>홈플러스 리테일 지분투자</t>
    <phoneticPr fontId="7" type="noConversion"/>
  </si>
  <si>
    <t>º 인천시 남동구 논현동 650-1 중 홈플러스 임차부분(대지면적 3,727.6m2, 연면적 43,406.9m2)</t>
  </si>
  <si>
    <t>임대 수익에 기반한 현금배당 및 매각 차익</t>
    <phoneticPr fontId="7" type="noConversion"/>
  </si>
  <si>
    <t>IRR 7.68%
배당 : 6.81%</t>
  </si>
  <si>
    <t>한화자산운용</t>
  </si>
  <si>
    <t>2023.12월말 공정가치 반영 IRR</t>
    <phoneticPr fontId="7" type="noConversion"/>
  </si>
  <si>
    <t>1.94</t>
    <phoneticPr fontId="7" type="noConversion"/>
  </si>
  <si>
    <t>1.96</t>
    <phoneticPr fontId="7" type="noConversion"/>
  </si>
  <si>
    <t>오피스텔</t>
    <phoneticPr fontId="7" type="noConversion"/>
  </si>
  <si>
    <t>(주)케이알제7호위탁관리부동산투자회사</t>
  </si>
  <si>
    <t>2025-07-29</t>
  </si>
  <si>
    <t>오피스텔 지분투자</t>
    <phoneticPr fontId="7" type="noConversion"/>
  </si>
  <si>
    <t>º 광주전남공동혁신도시 오피스텔(펠리시티) 약 80실 내외(대지면적 1,735m2, 연면적 16,772.31m2)</t>
  </si>
  <si>
    <t>IRR 7.10%</t>
  </si>
  <si>
    <t>케이리츠앤파트너스</t>
  </si>
  <si>
    <t>0.98</t>
    <phoneticPr fontId="7" type="noConversion"/>
  </si>
  <si>
    <t xml:space="preserve">o 임대현황 : 임대율 92.7% (입주 51세대/총 55세대)
o 2019년 12월 이후 매각 실시하여, 80세대 중 25세대 매각 완료 </t>
    <phoneticPr fontId="7" type="noConversion"/>
  </si>
  <si>
    <t>초기 모니터링</t>
    <phoneticPr fontId="7" type="noConversion"/>
  </si>
  <si>
    <t>동부사모부동산투자신탁 제16호</t>
  </si>
  <si>
    <t>2024-07-28</t>
  </si>
  <si>
    <t>롯데마트 리테일 지분투자</t>
    <phoneticPr fontId="7" type="noConversion"/>
  </si>
  <si>
    <t>º 경기도 성남시 분당구 삼평동 741번지 판교푸르지오월드마크(롯데마트) 지1층 지2층 제비1-01호(대지면적 1,783.73m2, 연면적 16,505.7m2)</t>
  </si>
  <si>
    <t>IRR 7.03%(매각차익포함) / 
배당 6.50%(매각차익 미포함)</t>
  </si>
  <si>
    <t>DB자산운용</t>
  </si>
  <si>
    <t>1.70</t>
    <phoneticPr fontId="7" type="noConversion"/>
  </si>
  <si>
    <t>1.72</t>
    <phoneticPr fontId="7" type="noConversion"/>
  </si>
  <si>
    <t>오피스</t>
    <phoneticPr fontId="7" type="noConversion"/>
  </si>
  <si>
    <t>삼성SRA전문투자형부동산자투자신탁제29호</t>
  </si>
  <si>
    <t>2027-06-14</t>
  </si>
  <si>
    <t>강남358타워(삼성생명 역삼빌딩) 오피스 지분 투자</t>
    <phoneticPr fontId="7" type="noConversion"/>
  </si>
  <si>
    <t>º 강남358타워(삼성생명 역삼빌딩) : 서울시 강남구 강남대로 358(대지면적 2,377.8m2, 연면적 9,887.4m2)</t>
    <phoneticPr fontId="7" type="noConversion"/>
  </si>
  <si>
    <t>IRR 7.29% /
배당수익률 연평균 약 5.4%</t>
  </si>
  <si>
    <t>삼성SRA자산운용</t>
  </si>
  <si>
    <t>2.24</t>
    <phoneticPr fontId="7" type="noConversion"/>
  </si>
  <si>
    <t>2.22</t>
    <phoneticPr fontId="7" type="noConversion"/>
  </si>
  <si>
    <t>삼성SRA부동산자투자신탁35호</t>
  </si>
  <si>
    <t>2027-01-31</t>
  </si>
  <si>
    <t>케이트윈타워 오피스 지분 투자</t>
    <phoneticPr fontId="7" type="noConversion"/>
  </si>
  <si>
    <t>º 케이트윈타워 : 서울시 종로구 중학동 19번지 오피스(2 Tower) 빌딩</t>
  </si>
  <si>
    <t>IRR 7.45% /
배당수익률 연평균 5.4%</t>
  </si>
  <si>
    <t>1.42</t>
    <phoneticPr fontId="7" type="noConversion"/>
  </si>
  <si>
    <t>1.40</t>
    <phoneticPr fontId="7" type="noConversion"/>
  </si>
  <si>
    <t>물류</t>
    <phoneticPr fontId="7" type="noConversion"/>
  </si>
  <si>
    <t>펨코로지스틱제삼호위탁관리부동산투자회사</t>
  </si>
  <si>
    <t>2024-05-15</t>
  </si>
  <si>
    <t>수익률 제고</t>
    <phoneticPr fontId="7" type="noConversion"/>
  </si>
  <si>
    <t>이랜드 물류 지분 투자</t>
    <phoneticPr fontId="7" type="noConversion"/>
  </si>
  <si>
    <t>º 이랜드월드 천안물류센터 : 충청남도 천안시 동남구 풍세면 용정리 995(대지면적 48,975.5m2, 연면적 193,210.1m2)</t>
  </si>
  <si>
    <t>IRR 8% /
배당수익률 연평균 8%</t>
  </si>
  <si>
    <t>퍼시픽투자운용</t>
  </si>
  <si>
    <t>1.39</t>
    <phoneticPr fontId="7" type="noConversion"/>
  </si>
  <si>
    <t>(주)생보제십이호위탁관리부동산투자회사</t>
  </si>
  <si>
    <t>2029-06-30</t>
  </si>
  <si>
    <t xml:space="preserve">강남구 위치한 중형 오피스 투자 </t>
    <phoneticPr fontId="7" type="noConversion"/>
  </si>
  <si>
    <t>º 삼성동 빌딩 : 서울시 강남구 삼성로 512(대지면적 2,193.7m2, 연면적 30,675.5m2)</t>
  </si>
  <si>
    <t>IRR 8.6% /
10년 평균 배당수익률 6.05%</t>
  </si>
  <si>
    <t>㈜생보부동산신탁</t>
  </si>
  <si>
    <t>1.31</t>
    <phoneticPr fontId="7" type="noConversion"/>
  </si>
  <si>
    <t>BNK강남코어오피스부동산투자신탁</t>
    <phoneticPr fontId="7" type="noConversion"/>
  </si>
  <si>
    <t>2025-11-30</t>
  </si>
  <si>
    <t>강남 플래티넘타워  오피스 지분 투자</t>
    <phoneticPr fontId="7" type="noConversion"/>
  </si>
  <si>
    <t>º 강남 플래티넘타워 : 서울시 서초구 서초동 1321-11(대지면적 2,543.80m2, 연면적 11,247.63m2)</t>
  </si>
  <si>
    <t>IRR 5.5%</t>
    <phoneticPr fontId="7" type="noConversion"/>
  </si>
  <si>
    <t>㈜BNK자산운용</t>
  </si>
  <si>
    <t>1.41</t>
    <phoneticPr fontId="7" type="noConversion"/>
  </si>
  <si>
    <t>1.43</t>
    <phoneticPr fontId="7" type="noConversion"/>
  </si>
  <si>
    <t>DB전문투자형사모부동산투자신탁제21호</t>
  </si>
  <si>
    <t>Core
(대출)</t>
    <phoneticPr fontId="7" type="noConversion"/>
  </si>
  <si>
    <t xml:space="preserve">종로구 오피스 중순위 대출 </t>
    <phoneticPr fontId="7" type="noConversion"/>
  </si>
  <si>
    <t>º 종로구 삼일빌딩 : 서울시 종로구 관철동 10-2, 7-3(대지면적 : 2300.5m2, 연면적 : 40643.43m2),</t>
    <phoneticPr fontId="7" type="noConversion"/>
  </si>
  <si>
    <t>임대 수익에 기반한 이자 및 원금 상환</t>
    <phoneticPr fontId="7" type="noConversion"/>
  </si>
  <si>
    <t>배당수익률 3.83%</t>
  </si>
  <si>
    <t>본 건 부동산</t>
    <phoneticPr fontId="7" type="noConversion"/>
  </si>
  <si>
    <t>DSCR 1.3 이상</t>
    <phoneticPr fontId="7" type="noConversion"/>
  </si>
  <si>
    <t>0.99</t>
    <phoneticPr fontId="7" type="noConversion"/>
  </si>
  <si>
    <t>1.01</t>
    <phoneticPr fontId="7" type="noConversion"/>
  </si>
  <si>
    <t>상장리츠</t>
    <phoneticPr fontId="7" type="noConversion"/>
  </si>
  <si>
    <t>이지스K포커스일반사모부동산신탁</t>
    <phoneticPr fontId="7" type="noConversion"/>
  </si>
  <si>
    <t>2028-07-16</t>
  </si>
  <si>
    <t>SK리츠 배당수익 및 자리츠 우선주 고배당 추구</t>
    <phoneticPr fontId="7" type="noConversion"/>
  </si>
  <si>
    <t>º SK리츠 보통주 및 자리츠 상환우선주</t>
    <phoneticPr fontId="7" type="noConversion"/>
  </si>
  <si>
    <t>보통주 배당수익, 매각차익 및 상환우선주 배당수익</t>
    <phoneticPr fontId="7" type="noConversion"/>
  </si>
  <si>
    <t xml:space="preserve">IRR 7% </t>
    <phoneticPr fontId="7" type="noConversion"/>
  </si>
  <si>
    <t>이지스자산운용</t>
  </si>
  <si>
    <t>1.02</t>
    <phoneticPr fontId="7" type="noConversion"/>
  </si>
  <si>
    <t>1.12</t>
    <phoneticPr fontId="7" type="noConversion"/>
  </si>
  <si>
    <t>한화일반사모부동산투자신탁14호</t>
  </si>
  <si>
    <t>서울국제금융센터 담보대출 리파이낸싱(선순위 및 메자닌)</t>
    <phoneticPr fontId="7" type="noConversion"/>
  </si>
  <si>
    <t>º 서울국제금융센터 : 서울특별시 영등포구 여의도동 23</t>
    <phoneticPr fontId="7" type="noConversion"/>
  </si>
  <si>
    <t>연 5.59%</t>
    <phoneticPr fontId="7" type="noConversion"/>
  </si>
  <si>
    <t>한화자산운용</t>
    <phoneticPr fontId="7" type="noConversion"/>
  </si>
  <si>
    <t>통합 DSCR 1.2 이상, 통합 LTV 65% 이하</t>
    <phoneticPr fontId="7" type="noConversion"/>
  </si>
  <si>
    <t>현금흐름 등  반영</t>
    <phoneticPr fontId="7" type="noConversion"/>
  </si>
  <si>
    <t xml:space="preserve">        소 계 ( 11건 )</t>
    <phoneticPr fontId="7" type="noConversion"/>
  </si>
  <si>
    <t>해외 부동산</t>
    <phoneticPr fontId="7" type="noConversion"/>
  </si>
  <si>
    <t>PARTNERS GROUP RE SECONDARY 2009(Euro)</t>
  </si>
  <si>
    <t>Core+
(Secondary)</t>
    <phoneticPr fontId="7" type="noConversion"/>
  </si>
  <si>
    <t>잔여자산(2건) 청산 진행 중</t>
    <phoneticPr fontId="7" type="noConversion"/>
  </si>
  <si>
    <t>해외 부동산 펀드의 LP지분을 매입하는 세컨더리 블라인드 투자</t>
    <phoneticPr fontId="7" type="noConversion"/>
  </si>
  <si>
    <t>º 자산구성
  - 지역분류 : Europe 97%, Russia 3%
  - 자산분류 : Residential 85%, Retail 9%, Industrial 3%, Office 3% 등</t>
    <phoneticPr fontId="7" type="noConversion"/>
  </si>
  <si>
    <t>부동산 포트폴리오 할인 매입에 기반한 매각 차익</t>
    <phoneticPr fontId="7" type="noConversion"/>
  </si>
  <si>
    <t>IRR 10% ~ 15%</t>
  </si>
  <si>
    <t>Partners group</t>
  </si>
  <si>
    <t>1.55</t>
    <phoneticPr fontId="7" type="noConversion"/>
  </si>
  <si>
    <t>미국 오피스</t>
    <phoneticPr fontId="7" type="noConversion"/>
  </si>
  <si>
    <t>미래에셋프런티어미국사모부동산신탁5-1호</t>
  </si>
  <si>
    <t>Core</t>
  </si>
  <si>
    <t>펀드 청산 진행 중</t>
    <phoneticPr fontId="7" type="noConversion"/>
  </si>
  <si>
    <t>미국 워싱턴 D.C. 중심지인 CBD에 위치한 1750K Street 오피스 빌딩 매입</t>
    <phoneticPr fontId="7" type="noConversion"/>
  </si>
  <si>
    <t xml:space="preserve">º 1750K Street NW Washington D.C </t>
    <phoneticPr fontId="7" type="noConversion"/>
  </si>
  <si>
    <t>IRR 8.19%</t>
  </si>
  <si>
    <t>미래에셋자산운용</t>
  </si>
  <si>
    <t>0.30</t>
    <phoneticPr fontId="7" type="noConversion"/>
  </si>
  <si>
    <t>o 청산 절차 진행 중</t>
    <phoneticPr fontId="7" type="noConversion"/>
  </si>
  <si>
    <t>집중 모니터링</t>
    <phoneticPr fontId="7" type="noConversion"/>
  </si>
  <si>
    <t>삼성SRA사모부동산투자신탁제15호</t>
  </si>
  <si>
    <t>COVID19 영향으로 현지 과세당국(IRS) 원천세 납부 면제 관련 승인 지연</t>
    <phoneticPr fontId="7" type="noConversion"/>
  </si>
  <si>
    <t>미국 덴버 콜로라도주 Southeast 소재 Cobank 본사 빌딩 투자 건(524억원, 지분율 84.37%)</t>
    <phoneticPr fontId="7" type="noConversion"/>
  </si>
  <si>
    <t xml:space="preserve">º 미국 덴버 소재 Class A 오피스 빌딩  : 6340 South Fiddlers Green Circle, Greenwood Village, Colorado 80111
  ☞ 대지면적 : 5,166평, 연면적 : 7,708평 </t>
  </si>
  <si>
    <t>IRR 6.2%</t>
  </si>
  <si>
    <t>GLL(삼성SRA자산운용)</t>
  </si>
  <si>
    <t>1.36</t>
    <phoneticPr fontId="7" type="noConversion"/>
  </si>
  <si>
    <t>1.37</t>
    <phoneticPr fontId="7" type="noConversion"/>
  </si>
  <si>
    <t>스타우드글로벌펀드(SOF X)</t>
  </si>
  <si>
    <t>Opportunistic</t>
  </si>
  <si>
    <t>북미 및 유럽지역 부동산 관련 Opportunistic 전략으로 투자하는 블라인드 펀드</t>
    <phoneticPr fontId="7" type="noConversion"/>
  </si>
  <si>
    <t>º 자산구성
 - Geography : 북미(44%), 유럽(53%) 등
 - Sector : 주거용(58%), 오피스(14%), 호텔(23%), 리테일(1%)</t>
    <phoneticPr fontId="7" type="noConversion"/>
  </si>
  <si>
    <t>IRR 18% ~ 20%</t>
  </si>
  <si>
    <t>Starwood</t>
  </si>
  <si>
    <t>1.44</t>
    <phoneticPr fontId="7" type="noConversion"/>
  </si>
  <si>
    <t>블랙스톤 부동산 DEBT 펀드 3호</t>
  </si>
  <si>
    <t>Subordinated
(Debt)</t>
    <phoneticPr fontId="7" type="noConversion"/>
  </si>
  <si>
    <t>2025-07-25</t>
  </si>
  <si>
    <t>미국, 유럽 지역 등 우량 자산에 대한 메자닌 대출과 Structured lending</t>
    <phoneticPr fontId="7" type="noConversion"/>
  </si>
  <si>
    <t>º 자산구성
  - 지역분류 : North America 33%, Europe 64% 등
  - 자산분류 : Office 19%, Residential 16%, Hospitality 16%, Event&amp;Leisure 12% 등</t>
    <phoneticPr fontId="7" type="noConversion"/>
  </si>
  <si>
    <t>임대 수익에 기반한 이자수익 및 원금상환</t>
    <phoneticPr fontId="7" type="noConversion"/>
  </si>
  <si>
    <t>IRR 9% ~ 10%</t>
  </si>
  <si>
    <t>Blackstone</t>
  </si>
  <si>
    <t>1.22</t>
    <phoneticPr fontId="7" type="noConversion"/>
  </si>
  <si>
    <t>1.23</t>
    <phoneticPr fontId="7" type="noConversion"/>
  </si>
  <si>
    <t>호주 오피스</t>
    <phoneticPr fontId="7" type="noConversion"/>
  </si>
  <si>
    <t>삼성SRA사모부동산투자신탁제25호</t>
  </si>
  <si>
    <t>기준금리 상승 등에 따른 매각 지연</t>
    <phoneticPr fontId="7" type="noConversion"/>
  </si>
  <si>
    <t>호주 브리즈번 CBD와 근접한 Fortitude Valley에 소재한 오피스 빌딩 투자</t>
    <phoneticPr fontId="7" type="noConversion"/>
  </si>
  <si>
    <t>º 호주 브리즈번 CBD와 근접한 Fortitude Valley에 소재한 오피스 빌딩</t>
  </si>
  <si>
    <t>IRR 8%</t>
  </si>
  <si>
    <t>AXA(삼성SRA자산운용)</t>
  </si>
  <si>
    <t>1.18</t>
    <phoneticPr fontId="7" type="noConversion"/>
  </si>
  <si>
    <t>LASALLE INCOME&amp;GROWTH FUND VII</t>
  </si>
  <si>
    <t>Value-added</t>
  </si>
  <si>
    <t>2025-03-31</t>
  </si>
  <si>
    <t>북미 부동산 자산 Value-add 전략으로 투자하는 블라인드 펀드</t>
    <phoneticPr fontId="7" type="noConversion"/>
  </si>
  <si>
    <t>º 자산구성
  - 지역분류 : 북미 100%
  - 자산분류 : Office 64%, Multifamily 23%, Industrial 13%</t>
    <phoneticPr fontId="7" type="noConversion"/>
  </si>
  <si>
    <t>IRR 14% ~ 16%</t>
  </si>
  <si>
    <t>Lasalle</t>
  </si>
  <si>
    <t>1.10</t>
    <phoneticPr fontId="7" type="noConversion"/>
  </si>
  <si>
    <t>1.11</t>
    <phoneticPr fontId="7" type="noConversion"/>
  </si>
  <si>
    <t>STARWOOD GLOBAL OPPORTUNITY FUND XI</t>
  </si>
  <si>
    <t>2027-12-31</t>
  </si>
  <si>
    <t>북미 및 유럽지역 부동산 관련 Opportunistic 전략</t>
    <phoneticPr fontId="7" type="noConversion"/>
  </si>
  <si>
    <t>º 자산구성
  - 지역분류 : North America 59%, Europe 39%, Asia 3% 등
  - 자산분류 : Residential 23%, Office 11%, CA Immo* 25%, Hotel 13% 등</t>
    <phoneticPr fontId="7" type="noConversion"/>
  </si>
  <si>
    <t>IRR 17% ~ 20%</t>
  </si>
  <si>
    <t>유럽 물류</t>
    <phoneticPr fontId="7" type="noConversion"/>
  </si>
  <si>
    <t>이지스글로벌사모부동산투자신탁159호</t>
  </si>
  <si>
    <t>2028-06-30</t>
  </si>
  <si>
    <t>유럽 주요국 내 물류창고 시장에 위치한 약 110개 Class-A 물류자산 포트폴리오에 투자</t>
    <phoneticPr fontId="7" type="noConversion"/>
  </si>
  <si>
    <t xml:space="preserve">º 유럽 주요국(독일, 영국, 프랑스, 네덜란드) 내 물류창고 시장에 위치한 약 110개 Class-A 물류자산 </t>
    <phoneticPr fontId="7" type="noConversion"/>
  </si>
  <si>
    <t>IRR 6%</t>
  </si>
  <si>
    <t>GLP(이지스자산운용)</t>
  </si>
  <si>
    <t>1.53</t>
    <phoneticPr fontId="7" type="noConversion"/>
  </si>
  <si>
    <t>1.50</t>
    <phoneticPr fontId="7" type="noConversion"/>
  </si>
  <si>
    <t>PARTNERS GROUP RE SECONDARY 2017</t>
  </si>
  <si>
    <t>2027-07-24</t>
  </si>
  <si>
    <t>해외 부동산 펀드의 LP지분을 매입 세컨더리 전략</t>
    <phoneticPr fontId="7" type="noConversion"/>
  </si>
  <si>
    <t>º 자산구성
  - 지역분류 : North America 51%, Asia 23%, Europe 17% 등
  - 자산분류 : Office 27%, Residential 26%, Industrial 25% 등</t>
    <phoneticPr fontId="7" type="noConversion"/>
  </si>
  <si>
    <t>1.54</t>
    <phoneticPr fontId="7" type="noConversion"/>
  </si>
  <si>
    <t>미국 멀티패밀리</t>
    <phoneticPr fontId="7" type="noConversion"/>
  </si>
  <si>
    <t>하나대체투자사모부동산투자신탁72호</t>
  </si>
  <si>
    <t>2028-05-15</t>
  </si>
  <si>
    <t>미국 캘리포니아, 뉴욕, 하와이 소재 Class A Multifamiliy 5개 자산 포트폴리오</t>
    <phoneticPr fontId="7" type="noConversion"/>
  </si>
  <si>
    <t>º 미국 캘리포니아, 뉴욕, 하와이 소재 Class A Multifamily 자산</t>
    <phoneticPr fontId="7" type="noConversion"/>
  </si>
  <si>
    <t>IRR 7.5%</t>
  </si>
  <si>
    <t>BrookField(하나대체투자)</t>
  </si>
  <si>
    <t>1.78</t>
    <phoneticPr fontId="7" type="noConversion"/>
  </si>
  <si>
    <t>1.80</t>
    <phoneticPr fontId="7" type="noConversion"/>
  </si>
  <si>
    <t>미국 호텔</t>
    <phoneticPr fontId="7" type="noConversion"/>
  </si>
  <si>
    <t>메리츠전문투자형사모부동산투자신탁17호</t>
  </si>
  <si>
    <t>2025-07-26</t>
  </si>
  <si>
    <t>미국 하와이에 위치한 Grand Wailea 호텔 선순위 메자닌(LTV 48.3%~59.6% 구간) 대출 채권 매입</t>
    <phoneticPr fontId="7" type="noConversion"/>
  </si>
  <si>
    <t>º 미국 하와이 마우이 섬에 위치한 Grand Wailea (Waldorf Astoria) 호텔</t>
    <phoneticPr fontId="7" type="noConversion"/>
  </si>
  <si>
    <t>Libor + 325bp</t>
  </si>
  <si>
    <t>메리츠대체투자운용</t>
    <phoneticPr fontId="7" type="noConversion"/>
  </si>
  <si>
    <t>선순위 차주의 지분증권</t>
    <phoneticPr fontId="7" type="noConversion"/>
  </si>
  <si>
    <t>분기별 점검 시 과거 12개월 Debt Yield 5.5% 미달 여부</t>
    <phoneticPr fontId="7" type="noConversion"/>
  </si>
  <si>
    <t>1.60</t>
    <phoneticPr fontId="7" type="noConversion"/>
  </si>
  <si>
    <t>Blackstone RE Partners Europe VI</t>
  </si>
  <si>
    <t>2029-10-09</t>
  </si>
  <si>
    <t>유럽 내 부동산 관련 Opportunistic 전략</t>
    <phoneticPr fontId="7" type="noConversion"/>
  </si>
  <si>
    <t>º 자산구성
  - 지역분류 : Europe 100% (UK 72%)
  - 자산분류 : Logistics 53%, Residential 29%, Office 8%, Leisure 5% 등</t>
    <phoneticPr fontId="7" type="noConversion"/>
  </si>
  <si>
    <t>IRR 15%</t>
  </si>
  <si>
    <t>1.33</t>
    <phoneticPr fontId="7" type="noConversion"/>
  </si>
  <si>
    <t>LASALLE INCOME&amp;GROWTH FUND VIII</t>
  </si>
  <si>
    <t>2028-01-31</t>
  </si>
  <si>
    <t>º 자산구성
  - 지역분류 : 북미 100%
  - 자산분류 : Residential 48%, Industrial 39%, Life Science 13% 등</t>
    <phoneticPr fontId="7" type="noConversion"/>
  </si>
  <si>
    <t>IRR 12%</t>
  </si>
  <si>
    <t>1.17</t>
    <phoneticPr fontId="7" type="noConversion"/>
  </si>
  <si>
    <t>1.20</t>
    <phoneticPr fontId="7" type="noConversion"/>
  </si>
  <si>
    <t>Starwood Distressed Opportunity Fund XII</t>
  </si>
  <si>
    <t>2032-03-25</t>
  </si>
  <si>
    <t>º 자산구성
  - 지역분류 : North America 66%, Europe 23%, Asia 11% 등
  - 자산분류 : Office 9%, Residential 30%, Data Center 26%, Hotel 4% 등</t>
    <phoneticPr fontId="7" type="noConversion"/>
  </si>
  <si>
    <t>1.04</t>
    <phoneticPr fontId="7" type="noConversion"/>
  </si>
  <si>
    <t>1.08</t>
    <phoneticPr fontId="7" type="noConversion"/>
  </si>
  <si>
    <t>투자 기간</t>
    <phoneticPr fontId="7" type="noConversion"/>
  </si>
  <si>
    <t>Brookfield Real Estate Finance Fund VI</t>
  </si>
  <si>
    <t>2031-03-16</t>
  </si>
  <si>
    <t>미국, 유럽 지역 등 우량자산 메자닌, Transitional 대출</t>
    <phoneticPr fontId="7" type="noConversion"/>
  </si>
  <si>
    <t>º 자산구성 
  - 지역분류 : North America 97%, Europe 3% 등
  - 자산분류 : Multi-family 18%, Logistics 13%, Office 10%, Hospitality 7% 등</t>
    <phoneticPr fontId="7" type="noConversion"/>
  </si>
  <si>
    <t>IRR 8% ~ 10%</t>
  </si>
  <si>
    <t>brookfield</t>
  </si>
  <si>
    <t>Blackstone Real Estate Partners X</t>
  </si>
  <si>
    <t>2032-08-22</t>
  </si>
  <si>
    <r>
      <t>글로벌 부동산 Opportunistic 전략의 블라인드 펀드</t>
    </r>
    <r>
      <rPr>
        <sz val="11"/>
        <color theme="1"/>
        <rFont val="Calibri"/>
        <family val="2"/>
      </rPr>
      <t xml:space="preserve"> </t>
    </r>
    <phoneticPr fontId="7" type="noConversion"/>
  </si>
  <si>
    <t>º 자산구성
  - 지역분류 : Public Securities 54%, Non-US 45% 등 
  - 자산분류 : Public Securities 54%, Logistics 41% 등</t>
    <phoneticPr fontId="7" type="noConversion"/>
  </si>
  <si>
    <t>Oaktree Real Estate Debt Fund IV</t>
  </si>
  <si>
    <t>미국, 유럽 지역 등 Commercial First mortgage, Mezzanine, CMBS 등 투자</t>
    <phoneticPr fontId="7" type="noConversion"/>
  </si>
  <si>
    <t>º 자산구성 (2024.2Q)
  - 지역분류 : Multi-Reginal 63%, Global(ex US) 35%  등
  - 자산분류 : Residential 80%, Multi-family 20%</t>
    <phoneticPr fontId="7" type="noConversion"/>
  </si>
  <si>
    <t>IRR  11% ~ 13%</t>
    <phoneticPr fontId="7" type="noConversion"/>
  </si>
  <si>
    <t>Oaktree</t>
    <phoneticPr fontId="7" type="noConversion"/>
  </si>
  <si>
    <t>Blackstone RE Partners Europe Ⅶ</t>
    <phoneticPr fontId="7" type="noConversion"/>
  </si>
  <si>
    <t xml:space="preserve">º 자산구성 (2024.2Q)
  - 지역분류 : Europe 100% (UK 66%, Nordic 25% 등)
  - 자산분류 : Logistics 48%, Residential 39%, Retail 13% </t>
    <phoneticPr fontId="7" type="noConversion"/>
  </si>
  <si>
    <t>현금흐름 등 반영</t>
    <phoneticPr fontId="7" type="noConversion"/>
  </si>
  <si>
    <t>1.00</t>
    <phoneticPr fontId="7" type="noConversion"/>
  </si>
  <si>
    <t>투자기간</t>
    <phoneticPr fontId="7" type="noConversion"/>
  </si>
  <si>
    <t>베스타스일반사모부동산투자신탁제90호</t>
    <phoneticPr fontId="7" type="noConversion"/>
  </si>
  <si>
    <t>미국 부동산 관련 Core 전략</t>
    <phoneticPr fontId="7" type="noConversion"/>
  </si>
  <si>
    <t>º 자산구성 (2024.2Q)
  - 지역분류 : US 100%
  - 자산분류 : Industrial 32%, Residential 30%, Office 16%, Retail 9% 등</t>
    <phoneticPr fontId="7" type="noConversion"/>
  </si>
  <si>
    <t>IRR 7~9%</t>
    <phoneticPr fontId="7" type="noConversion"/>
  </si>
  <si>
    <t>Morgan Stanley</t>
    <phoneticPr fontId="7" type="noConversion"/>
  </si>
  <si>
    <t xml:space="preserve">        소 계 ( 20건 )</t>
    <phoneticPr fontId="7" type="noConversion"/>
  </si>
  <si>
    <t>합 계 ( 31건 )</t>
    <phoneticPr fontId="7" type="noConversion"/>
  </si>
  <si>
    <t>- 환율 가정 : 2024.7월 말 서울외국환중개 매매기준율 USD: 1,384.60/원,  EUR: 1,497.51/원, GBP: 1,777.48/원, AUD: 905.6/원
- 해외 포트폴리오 내역 : 2023.2Q 기준</t>
    <phoneticPr fontId="7" type="noConversion"/>
  </si>
  <si>
    <t>최종투자금 (A)</t>
    <phoneticPr fontId="7" type="noConversion"/>
  </si>
  <si>
    <t>국내 인프라</t>
    <phoneticPr fontId="7" type="noConversion"/>
  </si>
  <si>
    <t>상장 자산</t>
    <phoneticPr fontId="7" type="noConversion"/>
  </si>
  <si>
    <t>한국도로인프라펀드(KRIF)</t>
  </si>
  <si>
    <t>상장</t>
    <phoneticPr fontId="7" type="noConversion"/>
  </si>
  <si>
    <t>사회기반시설에 대한 민간투자법에 정의된 국내 사회기반시설사업(인프라사업)의 시행을 목적으로 하는 법인에 투자하는 상장펀드(2006년 상장)</t>
  </si>
  <si>
    <t>광주제2순환도로1구간, 마창대교, 우면산터널, 백양터널, 천안논산고속도로, 광주제2순환도로3구간, 서울춘천고속도로, 인천대교, 수정산터널, 용인서울고속도로, 부산항신항2-3단계, 인천국제공항고속도로, 동북선</t>
    <phoneticPr fontId="7" type="noConversion"/>
  </si>
  <si>
    <t>공개시장 매각</t>
    <phoneticPr fontId="7" type="noConversion"/>
  </si>
  <si>
    <t>IRR 15.0%</t>
  </si>
  <si>
    <t>맥쿼리인프라자산운용</t>
  </si>
  <si>
    <t>운영중</t>
    <phoneticPr fontId="7" type="noConversion"/>
  </si>
  <si>
    <t>고속도로</t>
    <phoneticPr fontId="7" type="noConversion"/>
  </si>
  <si>
    <t>천안논산고속도로</t>
  </si>
  <si>
    <t xml:space="preserve">BTO </t>
    <phoneticPr fontId="7" type="noConversion"/>
  </si>
  <si>
    <t>2029-05-26</t>
  </si>
  <si>
    <t>천안논산고속도로㈜ 대출채권 및 지분 투자</t>
    <phoneticPr fontId="7" type="noConversion"/>
  </si>
  <si>
    <t>천안논산고속도로</t>
    <phoneticPr fontId="7" type="noConversion"/>
  </si>
  <si>
    <t>사업수익(통행료 등)에 기반한 이자 및 원금상환, 배당금 수령
- 운영개시일로부터 20년 기간동안 보장기준 통행료 수입에 미달하는 경우 그 부족분을 보장</t>
    <phoneticPr fontId="7" type="noConversion"/>
  </si>
  <si>
    <t>IRR 11.82%
20% 고정금리</t>
    <phoneticPr fontId="7" type="noConversion"/>
  </si>
  <si>
    <t>천안고속도로㈜</t>
    <phoneticPr fontId="7" type="noConversion"/>
  </si>
  <si>
    <t>한국인프라2호펀드(KIF2호)</t>
  </si>
  <si>
    <t>BTL/BTO 등</t>
    <phoneticPr fontId="7" type="noConversion"/>
  </si>
  <si>
    <t>2025-05-11</t>
  </si>
  <si>
    <t>6개 자산(도로, 전철, 부두) 비상장주식 3,042억원, 대출 4,500억원 등 총 7,500억원 투자펀드(잔액기준)</t>
  </si>
  <si>
    <t>용인서울고속도로, 평택항 동부두, 당진제철가스 화력발전, 강남순환도시고속도로, 신분당선 전철, 경기남부도로</t>
    <phoneticPr fontId="7" type="noConversion"/>
  </si>
  <si>
    <t>사업수익(통행료, 이용료 등)에 기반한 이자 및 원금상환, 지분 매각</t>
    <phoneticPr fontId="7" type="noConversion"/>
  </si>
  <si>
    <t>IRR 10.0%</t>
    <phoneticPr fontId="7" type="noConversion"/>
  </si>
  <si>
    <t>KDB인프라자산운용</t>
  </si>
  <si>
    <t>발해인프라투융자회사</t>
  </si>
  <si>
    <t>2026-01-24</t>
  </si>
  <si>
    <t>코로나19로 인한 자산가치 저평가 우려</t>
    <phoneticPr fontId="7" type="noConversion"/>
  </si>
  <si>
    <t>5개 자산(도로,터널) 비상장주식 4,337억원, 장기대여금 3,860억원(총8,197억 원) 투자 펀드(잔액기준)</t>
    <phoneticPr fontId="7" type="noConversion"/>
  </si>
  <si>
    <t>신대구부산고속도로, 남양주도시고속도로, 군장신항만, 용마터널, 부산산성터널, 수원외곽순환(북부)도로</t>
    <phoneticPr fontId="7" type="noConversion"/>
  </si>
  <si>
    <t>사업수익(통행료 등)에 기반한 이자 및 원금상환, 지분 매각</t>
    <phoneticPr fontId="7" type="noConversion"/>
  </si>
  <si>
    <t>IRR 11.31%</t>
    <phoneticPr fontId="7" type="noConversion"/>
  </si>
  <si>
    <t>KB자산운용사</t>
  </si>
  <si>
    <t>관사</t>
    <phoneticPr fontId="7" type="noConversion"/>
  </si>
  <si>
    <t>충주보라매</t>
  </si>
  <si>
    <t>2027-04-09</t>
  </si>
  <si>
    <t>공군 충주기지 군인 관사 임대형 민자사업(BTL)</t>
    <phoneticPr fontId="7" type="noConversion"/>
  </si>
  <si>
    <t>공군 충주기지 관사</t>
    <phoneticPr fontId="7" type="noConversion"/>
  </si>
  <si>
    <t>사업 수익(임대료 등)에 기반한 이자 수취</t>
    <phoneticPr fontId="7" type="noConversion"/>
  </si>
  <si>
    <t>기준금리 + 100bp</t>
  </si>
  <si>
    <t>충주보라매㈜</t>
    <phoneticPr fontId="7" type="noConversion"/>
  </si>
  <si>
    <t>재무부담 및 부담제공 등의 금지</t>
    <phoneticPr fontId="7" type="noConversion"/>
  </si>
  <si>
    <t>하수관거</t>
    <phoneticPr fontId="7" type="noConversion"/>
  </si>
  <si>
    <t>천안시하수관거BTL</t>
  </si>
  <si>
    <t>BTL</t>
    <phoneticPr fontId="7" type="noConversion"/>
  </si>
  <si>
    <t>2031-10-31</t>
  </si>
  <si>
    <t>천안시 하수관거 정비 임대형 민자사업(BTL)</t>
    <phoneticPr fontId="7" type="noConversion"/>
  </si>
  <si>
    <t>천안시 하수관거정비(천안시 천안상류, 원성 일원)</t>
    <phoneticPr fontId="7" type="noConversion"/>
  </si>
  <si>
    <t>기준금리 + 145bp</t>
  </si>
  <si>
    <t>푸른천안㈜</t>
    <phoneticPr fontId="7" type="noConversion"/>
  </si>
  <si>
    <t>서귀포시하수관거BTL</t>
  </si>
  <si>
    <t>2031-10-01</t>
  </si>
  <si>
    <t>서귀포시 하수관거 정비 임대형 민자사업(BTL)</t>
    <phoneticPr fontId="7" type="noConversion"/>
  </si>
  <si>
    <t>서귀포시 하수관거정비(서귀포시 일원)</t>
    <phoneticPr fontId="7" type="noConversion"/>
  </si>
  <si>
    <t>기준금리 + 154bp</t>
  </si>
  <si>
    <t>청정서귀포㈜</t>
    <phoneticPr fontId="7" type="noConversion"/>
  </si>
  <si>
    <t>기숙사</t>
    <phoneticPr fontId="7" type="noConversion"/>
  </si>
  <si>
    <t>울산과학기술대신축BTL</t>
  </si>
  <si>
    <t>울산과학기술대학교 신축 임대형 민자사업(BTL)</t>
    <phoneticPr fontId="7" type="noConversion"/>
  </si>
  <si>
    <t>울산과학기술대 기숙사</t>
    <phoneticPr fontId="7" type="noConversion"/>
  </si>
  <si>
    <t>기준금리 + 83bp</t>
  </si>
  <si>
    <t>미래세움㈜</t>
    <phoneticPr fontId="7" type="noConversion"/>
  </si>
  <si>
    <t>파주시하수관거BTL</t>
  </si>
  <si>
    <t>파주시 하수관거 정비 임대형 민자사업(BTL)</t>
    <phoneticPr fontId="7" type="noConversion"/>
  </si>
  <si>
    <t>파주시 하수관거정비(파주시 일원)</t>
    <phoneticPr fontId="7" type="noConversion"/>
  </si>
  <si>
    <t>기준금리 + 170bp</t>
  </si>
  <si>
    <t>청정파주㈜</t>
    <phoneticPr fontId="7" type="noConversion"/>
  </si>
  <si>
    <t>휴게소</t>
    <phoneticPr fontId="7" type="noConversion"/>
  </si>
  <si>
    <t>KIAMCO휴게소투자펀드</t>
  </si>
  <si>
    <t>2033-01-02</t>
  </si>
  <si>
    <t>천안논산고속도로(주)의 4개 휴게소 투자를 위한 펀드</t>
    <phoneticPr fontId="7" type="noConversion"/>
  </si>
  <si>
    <t>천안논산고속도로 휴게소 임대사업(상행 : 정안, 이인 / 하행 : 정안, 탄천)</t>
    <phoneticPr fontId="7" type="noConversion"/>
  </si>
  <si>
    <t>사업 수익(임대료 등)에 기반한 이자 및 원금상환</t>
    <phoneticPr fontId="7" type="noConversion"/>
  </si>
  <si>
    <t>IRR 9.22%</t>
  </si>
  <si>
    <t>지하도로</t>
    <phoneticPr fontId="7" type="noConversion"/>
  </si>
  <si>
    <t>미래에셋서부간선지하도로저문투자형사모특</t>
  </si>
  <si>
    <t>2053-08-04</t>
  </si>
  <si>
    <t xml:space="preserve">성산대교 남단에서 금천IC까지 총 10.33Km를 지하화하는 민간투자사업 투자 </t>
    <phoneticPr fontId="7" type="noConversion"/>
  </si>
  <si>
    <t>서부간선지하도로 : 서울 영등포구 양평동 ~ 금천구 독산동(10.33km) / 왕복 4차선</t>
    <phoneticPr fontId="7" type="noConversion"/>
  </si>
  <si>
    <t>사업 수익(통행료)에 기반한 이자 및 원금상환, 배당 수취</t>
    <phoneticPr fontId="7" type="noConversion"/>
  </si>
  <si>
    <t>IRR 4.45%</t>
  </si>
  <si>
    <t>KIAMCO도로투자사모특별자산투자신탁제7호</t>
  </si>
  <si>
    <t>2052-08-29</t>
  </si>
  <si>
    <t>신월IC와 여의도를 연결하는 총 7.53Km를 지하화 하는 민간투자사업 투자</t>
    <phoneticPr fontId="7" type="noConversion"/>
  </si>
  <si>
    <t>서울-제물포터널 (신월IC ~ 여의대로) : 7.53km</t>
    <phoneticPr fontId="7" type="noConversion"/>
  </si>
  <si>
    <t>IRR 4.78%</t>
  </si>
  <si>
    <t>KIAMCO도로투자9호</t>
  </si>
  <si>
    <t>2047-07-18</t>
  </si>
  <si>
    <t>중부내륙 낙동JCT와 경부고속도로 영천JCT를 연결한 민간투자사업 투자</t>
    <phoneticPr fontId="7" type="noConversion"/>
  </si>
  <si>
    <t>상주-영천 간 고속도로 : 93.9km</t>
    <phoneticPr fontId="7" type="noConversion"/>
  </si>
  <si>
    <t>IRR 7.35%</t>
  </si>
  <si>
    <t>지하철</t>
    <phoneticPr fontId="7" type="noConversion"/>
  </si>
  <si>
    <t>KB신안산선전문투자형사모투자신탁(SOC)</t>
  </si>
  <si>
    <t>2066-12-27</t>
  </si>
  <si>
    <t>신안산선 복선전철사업 시행법인의 선후순위 대출채권 및 지분증권에 투자하는 펀드</t>
    <phoneticPr fontId="7" type="noConversion"/>
  </si>
  <si>
    <t>º 한양대역(안산) ~ 광명역 ~ 여의도역
º 송산차량기지 ~ 원시역, 시흥시청역 ~ 광명역</t>
  </si>
  <si>
    <t>사업 수익(요금)에 기반한 이자 및 원금상환, 배당 수취</t>
    <phoneticPr fontId="7" type="noConversion"/>
  </si>
  <si>
    <t>IRR 4.65%</t>
    <phoneticPr fontId="7" type="noConversion"/>
  </si>
  <si>
    <t>건설중</t>
    <phoneticPr fontId="7" type="noConversion"/>
  </si>
  <si>
    <t xml:space="preserve">        소 계 (14건 )</t>
    <phoneticPr fontId="7" type="noConversion"/>
  </si>
  <si>
    <t>해외 인프라</t>
    <phoneticPr fontId="7" type="noConversion"/>
  </si>
  <si>
    <t>미드스트림</t>
    <phoneticPr fontId="7" type="noConversion"/>
  </si>
  <si>
    <t>삼천리미드스트림특별자산투자신탁제3-1호</t>
    <phoneticPr fontId="7" type="noConversion"/>
  </si>
  <si>
    <t>Core+</t>
    <phoneticPr fontId="7" type="noConversion"/>
  </si>
  <si>
    <t>2029-10-10</t>
  </si>
  <si>
    <t>미국 Ohio주 Utica Shale에 위치한 천연가스 미드스트림 사업에 투자하는 프로젝트 펀드</t>
    <phoneticPr fontId="7" type="noConversion"/>
  </si>
  <si>
    <t>º Cardinal Gas Service LLC (셰일가스) : Utica 지역 Midstream 업체, Gathering(가스채집)
 ☞ 셰일가스를 탈수(Dehydraion), 채집(Gathering), 압축(Compression)하는 Midstream 업체
  ※ 미드스트림 : 시추된 가스를 채집하고 처리･정제･저장하는 과정으로 생산된 자원을 소비자에게 전달하기 위한 중간 과정</t>
  </si>
  <si>
    <t>미드스트림 사업 및 계약조건에 기반한 현금배당 및 매각 차익</t>
  </si>
  <si>
    <t>IRR 6%</t>
    <phoneticPr fontId="7" type="noConversion"/>
  </si>
  <si>
    <t>삼천리자산운용</t>
  </si>
  <si>
    <t>지분</t>
  </si>
  <si>
    <t>브룩필드 인프라 펀드 III</t>
    <phoneticPr fontId="7" type="noConversion"/>
  </si>
  <si>
    <t>Core, Core+</t>
  </si>
  <si>
    <t>2028-07-08</t>
  </si>
  <si>
    <t>글로벌(북/남미, 유럽, 호주, 아시아 등) Core 인프라에 투자하는 블라인드 펀드</t>
    <phoneticPr fontId="7" type="noConversion"/>
  </si>
  <si>
    <t>º 자산구성
  - 지역분류 : North America 51%, South America 29%, Asia 13%, Europe 3% 등
  - 자산분류 : Utilities 41%, Renewables 23%, Midstream 13%, Data 13%, Transportation 3% 등</t>
    <phoneticPr fontId="7" type="noConversion"/>
  </si>
  <si>
    <t xml:space="preserve">사업 수익(이용료, 임대료 등)에 기반한 현금배당 및 매각 차익 </t>
  </si>
  <si>
    <t>IRR 10%</t>
  </si>
  <si>
    <t>Brookfield</t>
  </si>
  <si>
    <t>맥쿼리 인프라 글로벌 솔루션</t>
    <phoneticPr fontId="7" type="noConversion"/>
  </si>
  <si>
    <t>2033-04-18</t>
  </si>
  <si>
    <t>맥쿼리가 운용하는 각 지역별 Flagship 펀드에 투자하는 재간접 전략 펀드</t>
    <phoneticPr fontId="7" type="noConversion"/>
  </si>
  <si>
    <t>º 자산구성
  - 지역분류 : America 53%, Europe 31%, Australia 11%, Asia 5% 등
  - 자산분류 : Digital 44%, Utilities 18%, Waste Management 13%, Ports 14%, Renewables 8%, Midstream 2% 등</t>
    <phoneticPr fontId="7" type="noConversion"/>
  </si>
  <si>
    <t>IRR 10% ~ 13%</t>
  </si>
  <si>
    <t>Macquarie</t>
  </si>
  <si>
    <t>STRATEGIC PARTNERS REAL ASSETS II</t>
    <phoneticPr fontId="7" type="noConversion"/>
  </si>
  <si>
    <t>2029-12-11</t>
  </si>
  <si>
    <t>해외 인프라 세컨더리 또는 공동투자 전략을 구사하는 Multi-Strategy 펀드</t>
    <phoneticPr fontId="7" type="noConversion"/>
  </si>
  <si>
    <t xml:space="preserve">º 자산구성
  - 지역분류 : North America 56%, Europe 26%, APAC 15% 등
  - 자산분류 : Trasnport 63%, Energy Transition 11%, Midstream 8%, Digital Infra 3% 등 </t>
    <phoneticPr fontId="7" type="noConversion"/>
  </si>
  <si>
    <t xml:space="preserve">사업 수익(이용료, 임대료 등)에 기반한 현금배당, 할인매입 및 매각 차익 </t>
  </si>
  <si>
    <t>IRR 13%</t>
  </si>
  <si>
    <t>Strategic Partners</t>
  </si>
  <si>
    <t>판테온 글로벌 인프라3</t>
    <phoneticPr fontId="7" type="noConversion"/>
  </si>
  <si>
    <t>2031-03-09</t>
  </si>
  <si>
    <t>º 자산구성
  - 지역분류 : Europe 48%, North America 38%. Global 11%, Asia 7% 등
  - 자산분류 : Transportation 30%, Energy 29%, Others 27%, Utilities 13%, Renewable Power 1% 등</t>
    <phoneticPr fontId="7" type="noConversion"/>
  </si>
  <si>
    <t>Pantheon</t>
  </si>
  <si>
    <t>아디안 인프라 펀드 5호</t>
    <phoneticPr fontId="7" type="noConversion"/>
  </si>
  <si>
    <t>2033-12-27</t>
  </si>
  <si>
    <t>주로 유로존 국가의 인프라에 투자하는 블라인드 펀드</t>
    <phoneticPr fontId="7" type="noConversion"/>
  </si>
  <si>
    <t>º 자산구성
  - 지역분류 : Europe 100%
  - 자산분류 : Telecommunications 47%, Utilities 38%, Transportation 10%, Renewables 5%</t>
    <phoneticPr fontId="7" type="noConversion"/>
  </si>
  <si>
    <t>Ardian</t>
  </si>
  <si>
    <t>GIP 4호</t>
    <phoneticPr fontId="7" type="noConversion"/>
  </si>
  <si>
    <t>트러스톤 글로벌 인프라 5호</t>
    <phoneticPr fontId="7" type="noConversion"/>
  </si>
  <si>
    <t>2028-12-21</t>
  </si>
  <si>
    <t>OECD 국가 인프라 자산에 투자하는 블라인드 펀드(Global Infrastructure Partners Ⅳ)</t>
    <phoneticPr fontId="7" type="noConversion"/>
  </si>
  <si>
    <t>º 자산구성
  - 지역분류 : North America 34%, Europe 21%, Global 45% 등
  - 투자섹터 : Transportation 44%, Renewable 36%, DataCenter13% 등</t>
    <phoneticPr fontId="7" type="noConversion"/>
  </si>
  <si>
    <t>IRR 15% ~ 20%</t>
  </si>
  <si>
    <t>GIP(트러스톤)</t>
  </si>
  <si>
    <t>EQT 인프라 펀드 IV</t>
    <phoneticPr fontId="7" type="noConversion"/>
  </si>
  <si>
    <t>2031-03-13</t>
  </si>
  <si>
    <t>글로벌 인프라 Value-Added 전략의 블라인드 펀드</t>
    <phoneticPr fontId="7" type="noConversion"/>
  </si>
  <si>
    <t>º 자산구성
  - 지역분류 : Europe 46%, North America 41%, APAC 13%
  - 자산분류 : Digital 61%, Social 20%, Environmental 5%, Energy 14% 등</t>
    <phoneticPr fontId="7" type="noConversion"/>
  </si>
  <si>
    <t>IRR 10% 중반</t>
  </si>
  <si>
    <t>EQT</t>
  </si>
  <si>
    <t>WIDOF 2호</t>
    <phoneticPr fontId="7" type="noConversion"/>
  </si>
  <si>
    <t>트러스톤 글로벌 인프라 Debt 1호</t>
    <phoneticPr fontId="7" type="noConversion"/>
  </si>
  <si>
    <t>2030-08-31</t>
  </si>
  <si>
    <t>해외 인프라 대출채권에 투자하는 Infra Debt 전략 블라인드 펀드</t>
    <phoneticPr fontId="7" type="noConversion"/>
  </si>
  <si>
    <t>º 자산구성
 - 잔여자산 : Heathrow Airport(공항), Atlantica(신재생), Southern Water(상하수도)</t>
    <phoneticPr fontId="7" type="noConversion"/>
  </si>
  <si>
    <t>사업 수익(이용료, 임대료 등)에 기반한 이자 및 원금상환</t>
    <phoneticPr fontId="7" type="noConversion"/>
  </si>
  <si>
    <t>US Libor + 5~5.5%</t>
  </si>
  <si>
    <t>웨스트본(트러스톤)</t>
    <phoneticPr fontId="7" type="noConversion"/>
  </si>
  <si>
    <t>영국 공항자산</t>
    <phoneticPr fontId="7" type="noConversion"/>
  </si>
  <si>
    <t>트러스톤 유럽인프라 사모투자신탁 2호</t>
    <phoneticPr fontId="7" type="noConversion"/>
  </si>
  <si>
    <t>영국 런던 인근 Gatwick 공항에 투자하는 프로젝트 펀드</t>
    <phoneticPr fontId="7" type="noConversion"/>
  </si>
  <si>
    <t>º 영국 Gatwick 공항을 기초자산으로 한 지분 증권</t>
  </si>
  <si>
    <t xml:space="preserve">공항 사업 수익에 기반한 현금배당 및 매각 차익 </t>
  </si>
  <si>
    <t>IRR 7.85%</t>
  </si>
  <si>
    <t>GIP(트러스톤)</t>
    <phoneticPr fontId="7" type="noConversion"/>
  </si>
  <si>
    <t>Brookfield Infra fund IV</t>
    <phoneticPr fontId="7" type="noConversion"/>
  </si>
  <si>
    <t>글로벌(북/남미, 유럽, 호주, 아시아 등) Core성 인프라 자산에 투자하는 블라인드 펀드</t>
    <phoneticPr fontId="7" type="noConversion"/>
  </si>
  <si>
    <t>º 자산구성
  - 지역분류 : North America 45%, Asia-Pacific 24%, Europe 20%, South America 11% 등 
  - 자산분류 : Data 24%, Renewable Power 22%, Utilities 22%, Transport 29%, Midstream 13% 등</t>
    <phoneticPr fontId="7" type="noConversion"/>
  </si>
  <si>
    <t>ARES IDF V</t>
    <phoneticPr fontId="7" type="noConversion"/>
  </si>
  <si>
    <t>2030-12-17</t>
  </si>
  <si>
    <t>북미, 유럽 지역 OECD 국개 인프라 자산 후순위 채권에 투자하는 블라인드 펀드</t>
    <phoneticPr fontId="7" type="noConversion"/>
  </si>
  <si>
    <t>º 자산구성
 - 지역분류 : US 42.0%, Europe 20.3%, Global 37.7%
 - 자산분류 : Energy 34.3%, Digital 30.2%, Telecommunication 25.2%, Logistics 5.5%, Transport 4.8%</t>
    <phoneticPr fontId="7" type="noConversion"/>
  </si>
  <si>
    <t>IRR 6.5% ~ 8.0%</t>
  </si>
  <si>
    <t>Ares</t>
    <phoneticPr fontId="7" type="noConversion"/>
  </si>
  <si>
    <t>Macquarie European Infrastructure Fund 7</t>
    <phoneticPr fontId="7" type="noConversion"/>
  </si>
  <si>
    <t>2034-12-31</t>
  </si>
  <si>
    <t xml:space="preserve">유럽 지역 Core/Core+형 인프라 자산에 투자하는 블라인드 펀드 </t>
    <phoneticPr fontId="7" type="noConversion"/>
  </si>
  <si>
    <t xml:space="preserve">º 자산구성
 - 투자자산 : Data(UK) 11%, Transport(Austria) 4%, Uncommitted 85% </t>
    <phoneticPr fontId="7" type="noConversion"/>
  </si>
  <si>
    <t>IRR 10% ~ 12%</t>
  </si>
  <si>
    <t>Brookfield Infrastructure Fund V</t>
    <phoneticPr fontId="7" type="noConversion"/>
  </si>
  <si>
    <t>2035-05-25</t>
  </si>
  <si>
    <t>º 자산구성
  - 지역분류 : North America 28%, Europe 18%, (Available Capital 54%)  
  - 자산분류 : Data 24%, Utilities 8%, Transport 10%, Renewable Power 3%, (Available Capital 54%) 등</t>
    <phoneticPr fontId="7" type="noConversion"/>
  </si>
  <si>
    <t>EQT Infrastructure VI</t>
  </si>
  <si>
    <t>º 자산구성 (2024.1Q)
  - 지역분류 : Europe 14%, North America 63%, APAC 23%
  - 자산분류 : Digital 30%, Energy 52%, Transport&amp;Logistics 19%</t>
    <phoneticPr fontId="7" type="noConversion"/>
  </si>
  <si>
    <t xml:space="preserve">        소 계 ( 15건 )</t>
    <phoneticPr fontId="7" type="noConversion"/>
  </si>
  <si>
    <t>합 계 ( 29건 )</t>
    <phoneticPr fontId="7" type="noConversion"/>
  </si>
  <si>
    <t>펀드명</t>
    <phoneticPr fontId="7" type="noConversion"/>
  </si>
  <si>
    <t>연번</t>
    <phoneticPr fontId="7" type="noConversion"/>
  </si>
  <si>
    <t>구분2</t>
    <phoneticPr fontId="7" type="noConversion"/>
  </si>
  <si>
    <t>파란 글씨는 프로젝트</t>
    <phoneticPr fontId="7" type="noConversion"/>
  </si>
  <si>
    <t>성과보수 기준</t>
    <phoneticPr fontId="7" type="noConversion"/>
  </si>
  <si>
    <t>내부수익률이 기준수익률 초과시 초과이익의 20% 이내 지급
단, 성장금융 성장사다리 (정책금융) 일반 사모 투자신탁에 지급될 펀드수익률이 IRR 6%를
초과시 20%를 업무집행사원에게 지급
기준수익률 (IRR 8%) 초과시 “국내 중소기업이 전략적 투자자로서 공동으로 M&amp;A 투자”한
경우 해당 실적에 연동하여 15% 이내 추가 성과보수 지급</t>
    <phoneticPr fontId="7" type="noConversion"/>
  </si>
  <si>
    <t>관리보수 기준</t>
    <phoneticPr fontId="7" type="noConversion"/>
  </si>
  <si>
    <t>(~2년) 출자약정금총액*연 1.05%
(2년~) 투자잔액 평잔*연 1.05%</t>
    <phoneticPr fontId="7" type="noConversion"/>
  </si>
  <si>
    <t>1. (결성~2년) 약정총액 기준 :
2. (2년~만기) 투자잔액 기준 : [Min (일평균 투자잔액), (분기말 투자잔액)]
가. 500억원 이하 : 연 1.95%
나. 500억원 초과~1,000억원 이하 : 연 1.20%
다. 1,000억원 초과~3,000억원 이하 : 연 0.80%
라. 3,000억원 초과 : 연 0.60%</t>
    <phoneticPr fontId="7" type="noConversion"/>
  </si>
  <si>
    <t>약정금액 기준 연 1.25% (투자기간 종료 후 → NAV 기준)
※Fund Management Fee 1.00%+ Asset Management Fee 0.25%</t>
    <phoneticPr fontId="7" type="noConversion"/>
  </si>
  <si>
    <t>※ GP 수익 배당분은 총 수익의 최대 20% 제한
원금+ 수익률 8%까지 LP에게 100%
GP가 전체 수익의 20% 획득 시까지 LP 20% : GP 80%
이후 초과수익 LP 80% : GP 20%</t>
    <phoneticPr fontId="7" type="noConversion"/>
  </si>
  <si>
    <t>없음</t>
    <phoneticPr fontId="7" type="noConversion"/>
  </si>
  <si>
    <r>
      <rPr>
        <sz val="9"/>
        <color rgb="FF222222"/>
        <rFont val="Segoe UI Symbol"/>
        <family val="3"/>
      </rPr>
      <t>▢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투자기간</t>
    </r>
    <r>
      <rPr>
        <sz val="9"/>
        <color rgb="FF222222"/>
        <rFont val="Calibri"/>
        <family val="3"/>
      </rPr>
      <t xml:space="preserve"> : </t>
    </r>
    <r>
      <rPr>
        <sz val="9"/>
        <color rgb="FF222222"/>
        <rFont val="맑은 고딕"/>
        <family val="3"/>
        <charset val="129"/>
        <scheme val="minor"/>
      </rPr>
      <t>약정금액의</t>
    </r>
    <r>
      <rPr>
        <sz val="9"/>
        <color rgb="FF222222"/>
        <rFont val="Calibri"/>
        <family val="3"/>
      </rPr>
      <t xml:space="preserve"> 1.5%
</t>
    </r>
    <r>
      <rPr>
        <sz val="9"/>
        <color rgb="FF222222"/>
        <rFont val="Segoe UI Symbol"/>
        <family val="3"/>
      </rPr>
      <t>▢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투자기간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이후</t>
    </r>
    <r>
      <rPr>
        <sz val="9"/>
        <color rgb="FF222222"/>
        <rFont val="Calibri"/>
        <family val="3"/>
      </rPr>
      <t xml:space="preserve"> : NAV</t>
    </r>
    <r>
      <rPr>
        <sz val="9"/>
        <color rgb="FF222222"/>
        <rFont val="맑은 고딕"/>
        <family val="3"/>
        <charset val="129"/>
        <scheme val="minor"/>
      </rPr>
      <t>의</t>
    </r>
    <r>
      <rPr>
        <sz val="9"/>
        <color rgb="FF222222"/>
        <rFont val="Calibri"/>
        <family val="3"/>
      </rPr>
      <t xml:space="preserve"> 1.25%</t>
    </r>
    <phoneticPr fontId="7" type="noConversion"/>
  </si>
  <si>
    <r>
      <rPr>
        <sz val="9"/>
        <color rgb="FF222222"/>
        <rFont val="Segoe UI Symbol"/>
        <family val="3"/>
      </rPr>
      <t>▢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기준수익률</t>
    </r>
    <r>
      <rPr>
        <sz val="9"/>
        <color rgb="FF222222"/>
        <rFont val="Calibri"/>
        <family val="3"/>
      </rPr>
      <t xml:space="preserve">(Preferred Return) : </t>
    </r>
    <r>
      <rPr>
        <sz val="9"/>
        <color rgb="FF222222"/>
        <rFont val="맑은 고딕"/>
        <family val="3"/>
        <charset val="129"/>
        <scheme val="minor"/>
      </rPr>
      <t>연</t>
    </r>
    <r>
      <rPr>
        <sz val="9"/>
        <color rgb="FF222222"/>
        <rFont val="Calibri"/>
        <family val="3"/>
      </rPr>
      <t xml:space="preserve"> 8%
</t>
    </r>
    <r>
      <rPr>
        <sz val="9"/>
        <color rgb="FF222222"/>
        <rFont val="Segoe UI Symbol"/>
        <family val="3"/>
      </rPr>
      <t>▢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기준수익률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달성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시</t>
    </r>
    <r>
      <rPr>
        <sz val="9"/>
        <color rgb="FF222222"/>
        <rFont val="Calibri"/>
        <family val="3"/>
      </rPr>
      <t xml:space="preserve"> 20%(100% Catch-up)
</t>
    </r>
    <r>
      <rPr>
        <sz val="9"/>
        <color rgb="FF222222"/>
        <rFont val="맑은 고딕"/>
        <family val="3"/>
        <charset val="129"/>
        <scheme val="minor"/>
      </rPr>
      <t>※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성과보수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체계는</t>
    </r>
    <r>
      <rPr>
        <sz val="9"/>
        <color rgb="FF222222"/>
        <rFont val="Calibri"/>
        <family val="3"/>
      </rPr>
      <t xml:space="preserve"> European Waterfall </t>
    </r>
    <r>
      <rPr>
        <sz val="9"/>
        <color rgb="FF222222"/>
        <rFont val="맑은 고딕"/>
        <family val="3"/>
        <charset val="129"/>
        <scheme val="minor"/>
      </rPr>
      <t>방식</t>
    </r>
    <r>
      <rPr>
        <sz val="9"/>
        <color rgb="FF222222"/>
        <rFont val="Calibri"/>
        <family val="3"/>
      </rPr>
      <t>(</t>
    </r>
    <r>
      <rPr>
        <sz val="9"/>
        <color rgb="FF222222"/>
        <rFont val="맑은 고딕"/>
        <family val="3"/>
        <charset val="129"/>
        <scheme val="minor"/>
      </rPr>
      <t>사후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성과보수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정산</t>
    </r>
    <r>
      <rPr>
        <sz val="9"/>
        <color rgb="FF222222"/>
        <rFont val="Calibri"/>
        <family val="3"/>
      </rPr>
      <t>)</t>
    </r>
    <phoneticPr fontId="7" type="noConversion"/>
  </si>
  <si>
    <r>
      <rPr>
        <sz val="9"/>
        <color rgb="FF222222"/>
        <rFont val="Segoe UI Symbol"/>
        <family val="3"/>
      </rPr>
      <t>▢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기준수익률</t>
    </r>
    <r>
      <rPr>
        <sz val="9"/>
        <color rgb="FF222222"/>
        <rFont val="Calibri"/>
        <family val="3"/>
      </rPr>
      <t xml:space="preserve">(Preferred Return) : Net IRR 8%(Hybrid Waterfall)
</t>
    </r>
    <r>
      <rPr>
        <sz val="9"/>
        <color rgb="FF222222"/>
        <rFont val="Segoe UI Symbol"/>
        <family val="3"/>
      </rPr>
      <t>▢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기준수익률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달성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시</t>
    </r>
    <r>
      <rPr>
        <sz val="9"/>
        <color rgb="FF222222"/>
        <rFont val="Calibri"/>
        <family val="3"/>
      </rPr>
      <t xml:space="preserve"> 20%(100% Catch-Up)
</t>
    </r>
    <r>
      <rPr>
        <sz val="9"/>
        <color rgb="FF222222"/>
        <rFont val="맑은 고딕"/>
        <family val="3"/>
        <charset val="129"/>
        <scheme val="minor"/>
      </rPr>
      <t>※</t>
    </r>
    <r>
      <rPr>
        <sz val="9"/>
        <color rgb="FF222222"/>
        <rFont val="Calibri"/>
        <family val="3"/>
      </rPr>
      <t xml:space="preserve"> Hybrid Waterfall : </t>
    </r>
    <r>
      <rPr>
        <sz val="9"/>
        <color rgb="FF222222"/>
        <rFont val="맑은 고딕"/>
        <family val="3"/>
        <charset val="129"/>
        <scheme val="minor"/>
      </rPr>
      <t>운용기간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중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투자자산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처분수익에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대한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성과보수는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실현된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투자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건</t>
    </r>
    <r>
      <rPr>
        <sz val="9"/>
        <color rgb="FF222222"/>
        <rFont val="Calibri"/>
        <family val="3"/>
      </rPr>
      <t>(</t>
    </r>
    <r>
      <rPr>
        <sz val="9"/>
        <color rgb="FF222222"/>
        <rFont val="맑은 고딕"/>
        <family val="3"/>
        <charset val="129"/>
        <scheme val="minor"/>
      </rPr>
      <t>상각자산</t>
    </r>
    <r>
      <rPr>
        <sz val="9"/>
        <color rgb="FF222222"/>
        <rFont val="Calibri"/>
        <family val="3"/>
      </rPr>
      <t xml:space="preserve">
</t>
    </r>
    <r>
      <rPr>
        <sz val="9"/>
        <color rgb="FF222222"/>
        <rFont val="맑은 고딕"/>
        <family val="3"/>
        <charset val="129"/>
        <scheme val="minor"/>
      </rPr>
      <t>손실금액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포함</t>
    </r>
    <r>
      <rPr>
        <sz val="9"/>
        <color rgb="FF222222"/>
        <rFont val="Calibri"/>
        <family val="3"/>
      </rPr>
      <t>)</t>
    </r>
    <r>
      <rPr>
        <sz val="9"/>
        <color rgb="FF222222"/>
        <rFont val="맑은 고딕"/>
        <family val="3"/>
        <charset val="129"/>
        <scheme val="minor"/>
      </rPr>
      <t>을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기준으로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산정하며</t>
    </r>
    <r>
      <rPr>
        <sz val="9"/>
        <color rgb="FF222222"/>
        <rFont val="Calibri"/>
        <family val="3"/>
      </rPr>
      <t xml:space="preserve">, </t>
    </r>
    <r>
      <rPr>
        <sz val="9"/>
        <color rgb="FF222222"/>
        <rFont val="맑은 고딕"/>
        <family val="3"/>
        <charset val="129"/>
        <scheme val="minor"/>
      </rPr>
      <t>최종적으로</t>
    </r>
    <r>
      <rPr>
        <sz val="9"/>
        <color rgb="FF222222"/>
        <rFont val="Calibri"/>
        <family val="3"/>
      </rPr>
      <t xml:space="preserve"> Clawback </t>
    </r>
    <r>
      <rPr>
        <sz val="9"/>
        <color rgb="FF222222"/>
        <rFont val="맑은 고딕"/>
        <family val="3"/>
        <charset val="129"/>
        <scheme val="minor"/>
      </rPr>
      <t>조항을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통하여</t>
    </r>
    <r>
      <rPr>
        <sz val="9"/>
        <color rgb="FF222222"/>
        <rFont val="Calibri"/>
        <family val="3"/>
      </rPr>
      <t xml:space="preserve"> European Waterfall</t>
    </r>
    <r>
      <rPr>
        <sz val="9"/>
        <color rgb="FF222222"/>
        <rFont val="맑은 고딕"/>
        <family val="3"/>
        <charset val="129"/>
        <scheme val="minor"/>
      </rPr>
      <t>과</t>
    </r>
    <r>
      <rPr>
        <sz val="9"/>
        <color rgb="FF222222"/>
        <rFont val="Calibri"/>
        <family val="3"/>
      </rPr>
      <t xml:space="preserve">
</t>
    </r>
    <r>
      <rPr>
        <sz val="9"/>
        <color rgb="FF222222"/>
        <rFont val="맑은 고딕"/>
        <family val="3"/>
        <charset val="129"/>
        <scheme val="minor"/>
      </rPr>
      <t>동일하게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전체</t>
    </r>
    <r>
      <rPr>
        <sz val="9"/>
        <color rgb="FF222222"/>
        <rFont val="Calibri"/>
        <family val="3"/>
      </rPr>
      <t xml:space="preserve"> Cash Flow</t>
    </r>
    <r>
      <rPr>
        <sz val="9"/>
        <color rgb="FF222222"/>
        <rFont val="맑은 고딕"/>
        <family val="3"/>
        <charset val="129"/>
        <scheme val="minor"/>
      </rPr>
      <t>를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기준으로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성과보수를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산정하여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정산함</t>
    </r>
    <phoneticPr fontId="7" type="noConversion"/>
  </si>
  <si>
    <r>
      <rPr>
        <sz val="9"/>
        <color rgb="FF222222"/>
        <rFont val="Segoe UI Symbol"/>
        <family val="3"/>
      </rPr>
      <t>▢</t>
    </r>
    <r>
      <rPr>
        <sz val="9"/>
        <color rgb="FF222222"/>
        <rFont val="Calibri"/>
        <family val="3"/>
      </rPr>
      <t xml:space="preserve"> Step-Down Date </t>
    </r>
    <r>
      <rPr>
        <sz val="9"/>
        <color rgb="FF222222"/>
        <rFont val="맑은 고딕"/>
        <family val="3"/>
        <charset val="129"/>
        <scheme val="minor"/>
      </rPr>
      <t>이전</t>
    </r>
    <r>
      <rPr>
        <sz val="9"/>
        <color rgb="FF222222"/>
        <rFont val="Calibri"/>
        <family val="3"/>
      </rPr>
      <t xml:space="preserve"> : </t>
    </r>
    <r>
      <rPr>
        <sz val="9"/>
        <color rgb="FF222222"/>
        <rFont val="맑은 고딕"/>
        <family val="3"/>
        <charset val="129"/>
        <scheme val="minor"/>
      </rPr>
      <t>약정금액의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연</t>
    </r>
    <r>
      <rPr>
        <sz val="9"/>
        <color rgb="FF222222"/>
        <rFont val="Calibri"/>
        <family val="3"/>
      </rPr>
      <t xml:space="preserve"> 1.5%(USD 100mn </t>
    </r>
    <r>
      <rPr>
        <sz val="9"/>
        <color rgb="FF222222"/>
        <rFont val="맑은 고딕"/>
        <family val="3"/>
        <charset val="129"/>
        <scheme val="minor"/>
      </rPr>
      <t>약정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시</t>
    </r>
    <r>
      <rPr>
        <sz val="9"/>
        <color rgb="FF222222"/>
        <rFont val="Calibri"/>
        <family val="3"/>
      </rPr>
      <t xml:space="preserve">)
- </t>
    </r>
    <r>
      <rPr>
        <sz val="9"/>
        <color rgb="FF222222"/>
        <rFont val="맑은 고딕"/>
        <family val="3"/>
        <charset val="129"/>
        <scheme val="minor"/>
      </rPr>
      <t>운용보수율은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약정금액에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따라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차등</t>
    </r>
    <r>
      <rPr>
        <sz val="9"/>
        <color rgb="FF222222"/>
        <rFont val="Calibri"/>
        <family val="3"/>
      </rPr>
      <t xml:space="preserve">
</t>
    </r>
    <r>
      <rPr>
        <sz val="9"/>
        <color rgb="FF222222"/>
        <rFont val="Segoe UI Symbol"/>
        <family val="3"/>
      </rPr>
      <t>▢</t>
    </r>
    <r>
      <rPr>
        <sz val="9"/>
        <color rgb="FF222222"/>
        <rFont val="Calibri"/>
        <family val="3"/>
      </rPr>
      <t xml:space="preserve"> Step-Down Date </t>
    </r>
    <r>
      <rPr>
        <sz val="9"/>
        <color rgb="FF222222"/>
        <rFont val="맑은 고딕"/>
        <family val="3"/>
        <charset val="129"/>
        <scheme val="minor"/>
      </rPr>
      <t>이후</t>
    </r>
    <r>
      <rPr>
        <sz val="9"/>
        <color rgb="FF222222"/>
        <rFont val="Calibri"/>
        <family val="3"/>
      </rPr>
      <t xml:space="preserve"> : </t>
    </r>
    <r>
      <rPr>
        <sz val="9"/>
        <color rgb="FF222222"/>
        <rFont val="맑은 고딕"/>
        <family val="3"/>
        <charset val="129"/>
        <scheme val="minor"/>
      </rPr>
      <t>투자잔액의</t>
    </r>
    <r>
      <rPr>
        <sz val="9"/>
        <color rgb="FF222222"/>
        <rFont val="Calibri"/>
        <family val="3"/>
      </rPr>
      <t xml:space="preserve"> 1.25%
- 2</t>
    </r>
    <r>
      <rPr>
        <sz val="9"/>
        <color rgb="FF222222"/>
        <rFont val="맑은 고딕"/>
        <family val="3"/>
        <charset val="129"/>
        <scheme val="minor"/>
      </rPr>
      <t>년마다</t>
    </r>
    <r>
      <rPr>
        <sz val="9"/>
        <color rgb="FF222222"/>
        <rFont val="Calibri"/>
        <family val="3"/>
      </rPr>
      <t xml:space="preserve"> 25bp</t>
    </r>
    <r>
      <rPr>
        <sz val="9"/>
        <color rgb="FF222222"/>
        <rFont val="맑은 고딕"/>
        <family val="3"/>
        <charset val="129"/>
        <scheme val="minor"/>
      </rPr>
      <t>씩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감소</t>
    </r>
    <r>
      <rPr>
        <sz val="9"/>
        <color rgb="FF222222"/>
        <rFont val="Calibri"/>
        <family val="3"/>
      </rPr>
      <t>(</t>
    </r>
    <r>
      <rPr>
        <sz val="9"/>
        <color rgb="FF222222"/>
        <rFont val="맑은 고딕"/>
        <family val="3"/>
        <charset val="129"/>
        <scheme val="minor"/>
      </rPr>
      <t>하한</t>
    </r>
    <r>
      <rPr>
        <sz val="9"/>
        <color rgb="FF222222"/>
        <rFont val="Calibri"/>
        <family val="3"/>
      </rPr>
      <t xml:space="preserve"> 0.75%)
</t>
    </r>
    <r>
      <rPr>
        <sz val="9"/>
        <color rgb="FF222222"/>
        <rFont val="Segoe UI Symbol"/>
        <family val="3"/>
      </rPr>
      <t>▢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운용보수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납입금액은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상응하는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금액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상환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후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다시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출자</t>
    </r>
    <r>
      <rPr>
        <sz val="9"/>
        <color rgb="FF222222"/>
        <rFont val="Calibri"/>
        <family val="3"/>
      </rPr>
      <t xml:space="preserve">
</t>
    </r>
    <r>
      <rPr>
        <sz val="9"/>
        <color rgb="FF222222"/>
        <rFont val="맑은 고딕"/>
        <family val="3"/>
        <charset val="129"/>
        <scheme val="minor"/>
      </rPr>
      <t>요청의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대상이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될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수</t>
    </r>
    <r>
      <rPr>
        <sz val="9"/>
        <color rgb="FF222222"/>
        <rFont val="Calibri"/>
        <family val="3"/>
      </rPr>
      <t xml:space="preserve"> </t>
    </r>
    <r>
      <rPr>
        <sz val="9"/>
        <color rgb="FF222222"/>
        <rFont val="맑은 고딕"/>
        <family val="3"/>
        <charset val="129"/>
        <scheme val="minor"/>
      </rPr>
      <t>있음</t>
    </r>
    <r>
      <rPr>
        <sz val="9"/>
        <color rgb="FF222222"/>
        <rFont val="Calibri"/>
        <family val="3"/>
      </rPr>
      <t>.</t>
    </r>
    <phoneticPr fontId="7" type="noConversion"/>
  </si>
  <si>
    <t>USD 100mn 미만 : 투자금액 기준 1.50%
USD 100mn 이상 200mn 미만 : 투자금액 기준 1.40%
USD 200mn 이상 : 투자금액 기준 1.30%</t>
    <phoneticPr fontId="7" type="noConversion"/>
  </si>
  <si>
    <r>
      <rPr>
        <sz val="9"/>
        <color theme="1"/>
        <rFont val="Cambria Math"/>
        <family val="3"/>
      </rPr>
      <t>⦁</t>
    </r>
    <r>
      <rPr>
        <sz val="9"/>
        <color theme="1"/>
        <rFont val="Calibri"/>
        <family val="3"/>
      </rPr>
      <t xml:space="preserve">European Waterfall
</t>
    </r>
    <r>
      <rPr>
        <sz val="9"/>
        <color theme="1"/>
        <rFont val="Cambria Math"/>
        <family val="3"/>
      </rPr>
      <t>⦁</t>
    </r>
    <r>
      <rPr>
        <sz val="9"/>
        <color theme="1"/>
        <rFont val="맑은 고딕"/>
        <family val="3"/>
        <charset val="129"/>
        <scheme val="minor"/>
      </rPr>
      <t>성과보수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맑은 고딕"/>
        <family val="3"/>
        <charset val="129"/>
        <scheme val="minor"/>
      </rPr>
      <t>수익률</t>
    </r>
    <r>
      <rPr>
        <sz val="9"/>
        <color theme="1"/>
        <rFont val="Calibri"/>
        <family val="3"/>
      </rPr>
      <t xml:space="preserve"> 6%</t>
    </r>
    <r>
      <rPr>
        <sz val="9"/>
        <color theme="1"/>
        <rFont val="맑은 고딕"/>
        <family val="3"/>
        <charset val="129"/>
        <scheme val="minor"/>
      </rPr>
      <t>까지</t>
    </r>
    <r>
      <rPr>
        <sz val="9"/>
        <color theme="1"/>
        <rFont val="Calibri"/>
        <family val="3"/>
      </rPr>
      <t xml:space="preserve"> LP</t>
    </r>
    <r>
      <rPr>
        <sz val="9"/>
        <color theme="1"/>
        <rFont val="맑은 고딕"/>
        <family val="3"/>
        <charset val="129"/>
        <scheme val="minor"/>
      </rPr>
      <t>에게</t>
    </r>
    <r>
      <rPr>
        <sz val="9"/>
        <color theme="1"/>
        <rFont val="Calibri"/>
        <family val="3"/>
      </rPr>
      <t xml:space="preserve"> 100%
GP</t>
    </r>
    <r>
      <rPr>
        <sz val="9"/>
        <color theme="1"/>
        <rFont val="맑은 고딕"/>
        <family val="3"/>
        <charset val="129"/>
        <scheme val="minor"/>
      </rPr>
      <t>가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전체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수익의</t>
    </r>
    <r>
      <rPr>
        <sz val="9"/>
        <color theme="1"/>
        <rFont val="Calibri"/>
        <family val="3"/>
      </rPr>
      <t xml:space="preserve"> 15% </t>
    </r>
    <r>
      <rPr>
        <sz val="9"/>
        <color theme="1"/>
        <rFont val="맑은 고딕"/>
        <family val="3"/>
        <charset val="129"/>
        <scheme val="minor"/>
      </rPr>
      <t>획득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시까지</t>
    </r>
    <r>
      <rPr>
        <sz val="9"/>
        <color theme="1"/>
        <rFont val="Calibri"/>
        <family val="3"/>
      </rPr>
      <t xml:space="preserve"> LP 50% : GP 50%
</t>
    </r>
    <r>
      <rPr>
        <sz val="9"/>
        <color theme="1"/>
        <rFont val="맑은 고딕"/>
        <family val="3"/>
        <charset val="129"/>
        <scheme val="minor"/>
      </rPr>
      <t>이후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초과수익</t>
    </r>
    <r>
      <rPr>
        <sz val="9"/>
        <color theme="1"/>
        <rFont val="Calibri"/>
        <family val="3"/>
      </rPr>
      <t xml:space="preserve"> LP 85% : GP 15%</t>
    </r>
    <phoneticPr fontId="7" type="noConversion"/>
  </si>
  <si>
    <r>
      <rPr>
        <sz val="9"/>
        <color theme="1"/>
        <rFont val="Cambria Math"/>
        <family val="3"/>
      </rPr>
      <t>⦁</t>
    </r>
    <r>
      <rPr>
        <sz val="9"/>
        <color theme="1"/>
        <rFont val="맑은 고딕"/>
        <family val="3"/>
        <charset val="129"/>
        <scheme val="minor"/>
      </rPr>
      <t>약정금액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중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미출자액</t>
    </r>
    <r>
      <rPr>
        <sz val="9"/>
        <color theme="1"/>
        <rFont val="Calibri"/>
        <family val="3"/>
      </rPr>
      <t xml:space="preserve">(uninvested capital) : 75bp
- First Closing </t>
    </r>
    <r>
      <rPr>
        <sz val="9"/>
        <color theme="1"/>
        <rFont val="맑은 고딕"/>
        <family val="3"/>
        <charset val="129"/>
        <scheme val="minor"/>
      </rPr>
      <t>이전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투자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시</t>
    </r>
    <r>
      <rPr>
        <sz val="9"/>
        <color theme="1"/>
        <rFont val="Calibri"/>
        <family val="3"/>
      </rPr>
      <t xml:space="preserve"> 37.5bp </t>
    </r>
    <r>
      <rPr>
        <sz val="9"/>
        <color theme="1"/>
        <rFont val="맑은 고딕"/>
        <family val="3"/>
        <charset val="129"/>
        <scheme val="minor"/>
      </rPr>
      <t>할인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Cambria Math"/>
        <family val="3"/>
      </rPr>
      <t>⦁</t>
    </r>
    <r>
      <rPr>
        <sz val="9"/>
        <color theme="1"/>
        <rFont val="맑은 고딕"/>
        <family val="3"/>
        <charset val="129"/>
        <scheme val="minor"/>
      </rPr>
      <t>약정금액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중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출자액</t>
    </r>
    <r>
      <rPr>
        <sz val="9"/>
        <color theme="1"/>
        <rFont val="Calibri"/>
        <family val="3"/>
      </rPr>
      <t xml:space="preserve">(Invested capital) : 150bp
- EUR 100mn </t>
    </r>
    <r>
      <rPr>
        <sz val="9"/>
        <color theme="1"/>
        <rFont val="맑은 고딕"/>
        <family val="3"/>
        <charset val="129"/>
        <scheme val="minor"/>
      </rPr>
      <t>이상</t>
    </r>
    <r>
      <rPr>
        <sz val="9"/>
        <color theme="1"/>
        <rFont val="Calibri"/>
        <family val="3"/>
      </rPr>
      <t xml:space="preserve"> : 25bp </t>
    </r>
    <r>
      <rPr>
        <sz val="9"/>
        <color theme="1"/>
        <rFont val="맑은 고딕"/>
        <family val="3"/>
        <charset val="129"/>
        <scheme val="minor"/>
      </rPr>
      <t>할인</t>
    </r>
    <r>
      <rPr>
        <sz val="9"/>
        <color theme="1"/>
        <rFont val="Calibri"/>
        <family val="3"/>
      </rPr>
      <t xml:space="preserve">
- EUR 200mn </t>
    </r>
    <r>
      <rPr>
        <sz val="9"/>
        <color theme="1"/>
        <rFont val="맑은 고딕"/>
        <family val="3"/>
        <charset val="129"/>
        <scheme val="minor"/>
      </rPr>
      <t>이상</t>
    </r>
    <r>
      <rPr>
        <sz val="9"/>
        <color theme="1"/>
        <rFont val="Calibri"/>
        <family val="3"/>
      </rPr>
      <t xml:space="preserve"> : 35bp </t>
    </r>
    <r>
      <rPr>
        <sz val="9"/>
        <color theme="1"/>
        <rFont val="맑은 고딕"/>
        <family val="3"/>
        <charset val="129"/>
        <scheme val="minor"/>
      </rPr>
      <t>할인</t>
    </r>
    <r>
      <rPr>
        <sz val="9"/>
        <color theme="1"/>
        <rFont val="Calibri"/>
        <family val="3"/>
      </rPr>
      <t xml:space="preserve">
- EUR 300mn </t>
    </r>
    <r>
      <rPr>
        <sz val="9"/>
        <color theme="1"/>
        <rFont val="맑은 고딕"/>
        <family val="3"/>
        <charset val="129"/>
        <scheme val="minor"/>
      </rPr>
      <t>이상</t>
    </r>
    <r>
      <rPr>
        <sz val="9"/>
        <color theme="1"/>
        <rFont val="Calibri"/>
        <family val="3"/>
      </rPr>
      <t xml:space="preserve"> : 45bp </t>
    </r>
    <r>
      <rPr>
        <sz val="9"/>
        <color theme="1"/>
        <rFont val="맑은 고딕"/>
        <family val="3"/>
        <charset val="129"/>
        <scheme val="minor"/>
      </rPr>
      <t>할인</t>
    </r>
    <phoneticPr fontId="7" type="noConversion"/>
  </si>
  <si>
    <r>
      <rPr>
        <sz val="9"/>
        <color theme="1"/>
        <rFont val="Cambria Math"/>
        <family val="3"/>
      </rPr>
      <t>⦁</t>
    </r>
    <r>
      <rPr>
        <sz val="9"/>
        <color theme="1"/>
        <rFont val="Calibri"/>
        <family val="3"/>
      </rPr>
      <t xml:space="preserve">European Waterfall
</t>
    </r>
    <r>
      <rPr>
        <sz val="9"/>
        <color theme="1"/>
        <rFont val="Cambria Math"/>
        <family val="3"/>
      </rPr>
      <t>⦁</t>
    </r>
    <r>
      <rPr>
        <sz val="9"/>
        <color theme="1"/>
        <rFont val="맑은 고딕"/>
        <family val="3"/>
        <charset val="129"/>
        <scheme val="minor"/>
      </rPr>
      <t>성과보수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맑은 고딕"/>
        <family val="3"/>
        <charset val="129"/>
        <scheme val="minor"/>
      </rPr>
      <t>수익률</t>
    </r>
    <r>
      <rPr>
        <sz val="9"/>
        <color theme="1"/>
        <rFont val="Calibri"/>
        <family val="3"/>
      </rPr>
      <t xml:space="preserve"> 8%</t>
    </r>
    <r>
      <rPr>
        <sz val="9"/>
        <color theme="1"/>
        <rFont val="맑은 고딕"/>
        <family val="3"/>
        <charset val="129"/>
        <scheme val="minor"/>
      </rPr>
      <t>까지</t>
    </r>
    <r>
      <rPr>
        <sz val="9"/>
        <color theme="1"/>
        <rFont val="Calibri"/>
        <family val="3"/>
      </rPr>
      <t xml:space="preserve"> LP</t>
    </r>
    <r>
      <rPr>
        <sz val="9"/>
        <color theme="1"/>
        <rFont val="맑은 고딕"/>
        <family val="3"/>
        <charset val="129"/>
        <scheme val="minor"/>
      </rPr>
      <t>에게</t>
    </r>
    <r>
      <rPr>
        <sz val="9"/>
        <color theme="1"/>
        <rFont val="Calibri"/>
        <family val="3"/>
      </rPr>
      <t xml:space="preserve"> 100%
GP</t>
    </r>
    <r>
      <rPr>
        <sz val="9"/>
        <color theme="1"/>
        <rFont val="맑은 고딕"/>
        <family val="3"/>
        <charset val="129"/>
        <scheme val="minor"/>
      </rPr>
      <t>가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전체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수익의</t>
    </r>
    <r>
      <rPr>
        <sz val="9"/>
        <color theme="1"/>
        <rFont val="Calibri"/>
        <family val="3"/>
      </rPr>
      <t xml:space="preserve"> 20% </t>
    </r>
    <r>
      <rPr>
        <sz val="9"/>
        <color theme="1"/>
        <rFont val="맑은 고딕"/>
        <family val="3"/>
        <charset val="129"/>
        <scheme val="minor"/>
      </rPr>
      <t>획득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시까지</t>
    </r>
    <r>
      <rPr>
        <sz val="9"/>
        <color theme="1"/>
        <rFont val="Calibri"/>
        <family val="3"/>
      </rPr>
      <t xml:space="preserve"> LP 50% : GP 50%
</t>
    </r>
    <r>
      <rPr>
        <sz val="9"/>
        <color theme="1"/>
        <rFont val="맑은 고딕"/>
        <family val="3"/>
        <charset val="129"/>
        <scheme val="minor"/>
      </rPr>
      <t>이후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초과수익</t>
    </r>
    <r>
      <rPr>
        <sz val="9"/>
        <color theme="1"/>
        <rFont val="Calibri"/>
        <family val="3"/>
      </rPr>
      <t xml:space="preserve"> LP 80% : GP 20%</t>
    </r>
    <phoneticPr fontId="7" type="noConversion"/>
  </si>
  <si>
    <t>• Management Fee Reduction Date 이전 : 약정액의 연 1.50%
• Management Fee Reduction Date 이후 : 투자잔액의 연 1.50%
- Management Fee Reduction Date 2년 경과 후 25bp 감면(1.25%)
• Fee Holiday : 1st Closing 참여 시, 최초 4개월간 면제 (공단 적용)
※ Management Fee Reduction Date : 투자잔액 기준 운용보수 산정 시작일로 투자
기간 종료일과 후속펀드 운용보수 지급 시작일 중 빠른 날</t>
    <phoneticPr fontId="7" type="noConversion"/>
  </si>
  <si>
    <t>• Preferred Return : Net IRR 8%
• Carried Interest : 20%
• Hybrid Waterfall(GP Catch-up 80%) 적용
순서 기준 LP GP
① LP에게 Net IRR 8% 달성 시까지 100% -
② GP에게 총 수익의 20% 분배 시까지 20% 80%
③ ①, ② 분배 이후, 잔여 이익이 있는 경우 80% 20%
- Hybrid Waterfall : 운용기간 중 투자자산 처분수익에 대한 성과보수는 실현된 투자 건
(상각자산 손실금액 포함)을 기준으로 산정하며, 최종적으로 Clawback 조항을 통하여
European Waterfall과 동일하게 전체 Cash Flow를 기준으로 성과보수를 산정하여 정산</t>
    <phoneticPr fontId="7" type="noConversion"/>
  </si>
  <si>
    <t>• 1.0% (투자기간 중 : 약정금액 기준, 투자기간 이후 : 투자잔액 기준)
-기본 1.5%, $25mn 이상 1.25%
-단, 2022년 9월 이전 $100mn 이상 약정 시 1.0%로 운용보수 할인</t>
    <phoneticPr fontId="7" type="noConversion"/>
  </si>
  <si>
    <t>• Hybrid Waterfall
※ Hybrid Waterfall : 운용기간 중 투자자산 처분수익에 대한 성과보수는
실현된 투자 건을 기준으로 산정하되, 최종적으로 Clawback 조항을
통해 European Waterfall과 동일하게 전체 Cash Flow 기준으로 성과
보수를 산정하여 정산
• 성과보수
수익률 7%까지 LP 100%
GP가 전체 수익의 15% 획득 시까지 GP 100% Catch-up
이후 초과수익 LP 85% : GP 15%</t>
    <phoneticPr fontId="7" type="noConversion"/>
  </si>
  <si>
    <t>• 1.3% (투자기간 : 약정금액, 회수기간 : 투자금액)
$10M ~ $75M $75M ~ $150M $150M ~ $300M $300M ~ $500M
1.5% 1.4% 1.3% 1.15%</t>
    <phoneticPr fontId="7" type="noConversion"/>
  </si>
  <si>
    <t>• European Waterfall*
• 성과보수
수익률 8%까지 LP 100%
GP가 전체 수익의 20% 획득 시까지 GP 80% : LP 20% Catch-up
이후 초과수익 LP 80% : GP 20%
* 투자금액의 회수가 완전히 이루어진 후 성과보수 지급</t>
    <phoneticPr fontId="7" type="noConversion"/>
  </si>
  <si>
    <t>• 운용보수 1.375% (투자기간 : 약정금액, 투자기간 이후 : 투자금액)
※ First Closing(23.1Q 예정) or Size Discount
구 분
€50M ~
€150M
€150M ~
€250M
€250M ~
€400M
First Closing 이전 1.450% 1.375% 1.300%
First Closing 이후 1.575% 1.500% 1.425%</t>
    <phoneticPr fontId="7" type="noConversion"/>
  </si>
  <si>
    <t>• 성과보수 : 총 수익의 최대 20% 이내
• 운영기간 중 : Hybrid Waterfall(European 90 : American 10)
☞ 개별 딜 청산 시 운용사 성과보수(최대 20%)의 10% 사전지급
• 청산 시 : European Waterfall(100% 펀드 전체성과)
투자원금 + 수익률 6%까지 LP 100%
GP가 전체 수익의 20% 획득 시까지 GP 100% Catch-up
이후 초과수익 LP 80% : GP 20%
성과보수 반환
(Clawback)
• 펀드 만기 시 전체성과(10% 개별 딜 성과보수 포함) 대상 Net IRR 6%
미만 수익률 도달 시 또는 성과보수 20% 초과 발생 시 적용
☞ 반환의무 : ① Carry Escrow → ② 임직원 → ③ EQT Holdings(지주회사)</t>
    <phoneticPr fontId="7" type="noConversion"/>
  </si>
  <si>
    <t>투자잔액 평잔의 연 1%</t>
    <phoneticPr fontId="7" type="noConversion"/>
  </si>
  <si>
    <t>기준수익률 초과분의 20%, IRR 15% 초과분은 30%
 - 기준수익률 : IRR 8%</t>
    <phoneticPr fontId="7" type="noConversion"/>
  </si>
  <si>
    <t>• 운용보수 0.72% (투자금액 기준)
※ First Closing(23. 6월 중순 예정) or Size Discount
구 분 ~ $99mn $100mn ~ 199mn $200mn ~
First Closing 이전 0.90% 0.72% 0.63%
First Closing 이후 1.00% 0.80% 0.70%</t>
    <phoneticPr fontId="7" type="noConversion"/>
  </si>
  <si>
    <t>• 연 1.00% (투자금액 기준)
• Volume discount
~ 49.9mn 50.0mn ~ 74.9mn 75.0mn ~
1.25% 1.15% 1.00%</t>
    <phoneticPr fontId="7" type="noConversion"/>
  </si>
  <si>
    <t>• European Waterfall
※ 청산 시점, 전체 Cash Flow를 기준으로 성과보수를 산정하여 정산
• 성과보수 (우선수익률 7%, 성과보수율 10%)
투자원금 + 우선수익률 7%까지 LP 100%
GP가 전체 수익의 10% 획득 시까지 GP 100% Catch-up
이후 초과수익 LP 90% : GP 10%</t>
    <phoneticPr fontId="7" type="noConversion"/>
  </si>
  <si>
    <t>• European Waterfall
※ 청산 시점, 전체 Cash Flow를 기준으로 성과보수를 산정하여 정산
• 우선수익률 7%, 성과보수율 10.5%
투자원금 + 우선수익률 7%까지 LP 100%
GP가 전체 수익의 10.5% 획득 시까지 GP 100% Catch-up주)
이후 초과수익 LP 88.5% : GP 10.5%</t>
    <phoneticPr fontId="7" type="noConversion"/>
  </si>
  <si>
    <t>• 연 0.75% (투자금액 기준)
구분 Rack Early Strategic Special
운용보수 1.50% 1.25% 0.75% 0.75%
성과보수 20.0% 15.0% 13.5% 10.5%</t>
    <phoneticPr fontId="7" type="noConversion"/>
  </si>
  <si>
    <t>• All in 15bp(운용11bp, 일반사무1.5bp, 신탁1.5bp, 판매1bp)
• 5년 이후 우선주 상환 시 보수 변경 옵션 추가</t>
    <phoneticPr fontId="7" type="noConversion"/>
  </si>
  <si>
    <t>$100mn 초과(투자금액 기준): 0.80%</t>
    <phoneticPr fontId="7" type="noConversion"/>
  </si>
  <si>
    <t>·우선수익률: Base rate주2) + 3.50% ·성과보수 : 우선수익률 초과 시 총 이익분배금의 15%를 
GP가 수취(100% Catch-up) / 주2) Base rate는 Bloomberg.com이 고시하는 LIBOR USD 3 months 금리를 사용함.  (European Waterfall)</t>
    <phoneticPr fontId="7" type="noConversion"/>
  </si>
  <si>
    <r>
      <rPr>
        <sz val="9"/>
        <color theme="1"/>
        <rFont val="Cambria Math"/>
        <family val="3"/>
      </rPr>
      <t>⦁</t>
    </r>
    <r>
      <rPr>
        <sz val="9"/>
        <color theme="1"/>
        <rFont val="Calibri"/>
        <family val="3"/>
      </rPr>
      <t>150bp (</t>
    </r>
    <r>
      <rPr>
        <sz val="9"/>
        <color theme="1"/>
        <rFont val="맑은 고딕"/>
        <family val="3"/>
        <charset val="129"/>
        <scheme val="minor"/>
      </rPr>
      <t>투자기간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중</t>
    </r>
    <r>
      <rPr>
        <sz val="9"/>
        <color theme="1"/>
        <rFont val="Calibri"/>
        <family val="3"/>
      </rPr>
      <t xml:space="preserve"> : </t>
    </r>
    <r>
      <rPr>
        <sz val="9"/>
        <color theme="1"/>
        <rFont val="맑은 고딕"/>
        <family val="3"/>
        <charset val="129"/>
        <scheme val="minor"/>
      </rPr>
      <t>약정금액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기준</t>
    </r>
    <r>
      <rPr>
        <sz val="9"/>
        <color theme="1"/>
        <rFont val="Calibri"/>
        <family val="3"/>
      </rPr>
      <t xml:space="preserve">, </t>
    </r>
    <r>
      <rPr>
        <sz val="9"/>
        <color theme="1"/>
        <rFont val="맑은 고딕"/>
        <family val="3"/>
        <charset val="129"/>
        <scheme val="minor"/>
      </rPr>
      <t>투자기간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이후</t>
    </r>
    <r>
      <rPr>
        <sz val="9"/>
        <color theme="1"/>
        <rFont val="Calibri"/>
        <family val="3"/>
      </rPr>
      <t xml:space="preserve"> : </t>
    </r>
    <r>
      <rPr>
        <sz val="9"/>
        <color theme="1"/>
        <rFont val="맑은 고딕"/>
        <family val="3"/>
        <charset val="129"/>
        <scheme val="minor"/>
      </rPr>
      <t>투자잔액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기준</t>
    </r>
    <r>
      <rPr>
        <sz val="9"/>
        <color theme="1"/>
        <rFont val="Calibri"/>
        <family val="3"/>
      </rPr>
      <t xml:space="preserve">) - ~$300m : 150bp / $300~500mn : 137.5bp / $500mn~1bn : 125bp /
 $1bn </t>
    </r>
    <r>
      <rPr>
        <sz val="9"/>
        <color theme="1"/>
        <rFont val="맑은 고딕"/>
        <family val="3"/>
        <charset val="129"/>
        <scheme val="minor"/>
      </rPr>
      <t>이상</t>
    </r>
    <r>
      <rPr>
        <sz val="9"/>
        <color theme="1"/>
        <rFont val="Calibri"/>
        <family val="3"/>
      </rPr>
      <t xml:space="preserve"> : 115bp / First Closing</t>
    </r>
    <r>
      <rPr>
        <sz val="9"/>
        <color theme="1"/>
        <rFont val="맑은 고딕"/>
        <family val="3"/>
        <charset val="129"/>
        <scheme val="minor"/>
      </rPr>
      <t>이전</t>
    </r>
    <r>
      <rPr>
        <sz val="9"/>
        <color theme="1"/>
        <rFont val="Calibri"/>
        <family val="3"/>
      </rPr>
      <t>(6</t>
    </r>
    <r>
      <rPr>
        <sz val="9"/>
        <color theme="1"/>
        <rFont val="맑은 고딕"/>
        <family val="3"/>
        <charset val="129"/>
        <scheme val="minor"/>
      </rPr>
      <t>월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말</t>
    </r>
    <r>
      <rPr>
        <sz val="9"/>
        <color theme="1"/>
        <rFont val="Calibri"/>
        <family val="3"/>
      </rPr>
      <t xml:space="preserve">) </t>
    </r>
    <r>
      <rPr>
        <sz val="9"/>
        <color theme="1"/>
        <rFont val="맑은 고딕"/>
        <family val="3"/>
        <charset val="129"/>
        <scheme val="minor"/>
      </rPr>
      <t>가입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시</t>
    </r>
    <r>
      <rPr>
        <sz val="9"/>
        <color theme="1"/>
        <rFont val="Calibri"/>
        <family val="3"/>
      </rPr>
      <t xml:space="preserve"> 3</t>
    </r>
    <r>
      <rPr>
        <sz val="9"/>
        <color theme="1"/>
        <rFont val="맑은 고딕"/>
        <family val="3"/>
        <charset val="129"/>
        <scheme val="minor"/>
      </rPr>
      <t>개월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운용보수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할인</t>
    </r>
    <phoneticPr fontId="7" type="noConversion"/>
  </si>
  <si>
    <t>• 관리보수 기산일로부터 3년까지 출자약정 총액의 연 1%
• 관리보수 기산일로부터 3년 이후 : 투자 잔액의 연 1%
 - 초기 3년 관리보수는 펀드 유보 후 매 분기 수취
 - 3년 이후 미지급 관리보수는 투자금 회수 시 관리보수 원금+IRR 
5%(법정이율)로 선취</t>
    <phoneticPr fontId="7" type="noConversion"/>
  </si>
  <si>
    <t xml:space="preserve"> 투자자 IRR 8%(기준수익률) 초과분의 20%</t>
    <phoneticPr fontId="7" type="noConversion"/>
  </si>
  <si>
    <t>• 투자 기간 : 연 1.5% (약정금액 기준)
약정금액 &lt;$150mn &lt;$250mn &lt;$400mn &lt;$600mn ≥$600mn
보수율 1.500% 1.450% 1.425% 1.400% 1.350%
• 투자 기간 이후 : 연 1.2% (투자금액 기준)</t>
    <phoneticPr fontId="7" type="noConversion"/>
  </si>
  <si>
    <t>• 우선 수익률 : Net IRR 8%
• 성과 보수율 : 20%
• GP Catch-up : 100%
• European Waterfall 적용 : Fund 전체 Cash Flow를 기준으로 정산
순서 기준 LP GP
① (우선 수익) LP에게 Net IRR 8% 달성 시까지 100% - ② (Catch-up) GP에게 총 수익의 20% 분배 시까지 - 100%
③ 잔여 이익이 있는 경우 80% 20%</t>
    <phoneticPr fontId="7" type="noConversion"/>
  </si>
  <si>
    <t>(현지운용사) 없음(단, 펀드 운용 각종 비용은 후순위 투자자가 부담)  (국내운용사) • 총보수 : 30bps
※ 본 펀드의 NAV를 기준으로 계산</t>
    <phoneticPr fontId="7" type="noConversion"/>
  </si>
  <si>
    <t>• 투자기간 : 약정금액의 연 1.5%
- First Closing Discount 15bp 적용(연 1.35%로 인하) 예정
• 투자기간 이후 : 투자잔액(NAV)의 연 1.25%
- 2년 마다 25bp씩 감소, 11년 이후(12년차부터) 연 0.5% 적용
• 운용보수는 약정금액 외에 별도의 Capital Call을 통해 납입
- 펀드 총 기간 동안 약정액의 10~12% 수준 추가 납입 필요</t>
    <phoneticPr fontId="7" type="noConversion"/>
  </si>
  <si>
    <t>• 기준수익률(Preferred Return Rate) : Gross IRR 7%
• 기준수익률 달성 시 20%(100% Catch-up)</t>
    <phoneticPr fontId="7" type="noConversion"/>
  </si>
  <si>
    <t>에스브이인베스트먼트(국내)</t>
    <phoneticPr fontId="7" type="noConversion"/>
  </si>
  <si>
    <t>• 운용보수 1.50% (투자기간 : 약정액 기준, 투자기간 외 : 투자액 기준)
 * (투자기간) Last Equalization Date(Effective Date로부터 6개월 경과)부터 5년
※ Effective Date(효력일) : Initial Closing Date 또는 GP 재량으로 정하는 날</t>
    <phoneticPr fontId="7" type="noConversion"/>
  </si>
  <si>
    <t>기타 인센티브 기준</t>
    <phoneticPr fontId="7" type="noConversion"/>
  </si>
  <si>
    <t>성과보수 외 매각보수 기준</t>
    <phoneticPr fontId="7" type="noConversion"/>
  </si>
  <si>
    <t>-</t>
    <phoneticPr fontId="7" type="noConversion"/>
  </si>
  <si>
    <t>설정 원본 대비 연 0.07%</t>
    <phoneticPr fontId="7" type="noConversion"/>
  </si>
  <si>
    <t>(회사설립일로부터 2년이 종료되는 날까지 출자약정금총액 기준)
500억까지 2%
500억 초과 1,000억까지 1.2%
1000억 초과 0.8%
(2년 이후 투자잔액 평잔 기준)
500억까지 2%
500억 초과 1,000억까지 1.2%
1,000억 초과 0.8%</t>
    <phoneticPr fontId="7" type="noConversion"/>
  </si>
  <si>
    <t>(~2년) 출자 약정금 총액*연 1.2%
(2년~) 투자잔액 평잔*연 1.2%</t>
    <phoneticPr fontId="7" type="noConversion"/>
  </si>
  <si>
    <t>IRR 7% 초과 15% 이하 수익의 20%,
IRR 15% 초과 수익의 30%</t>
    <phoneticPr fontId="7" type="noConversion"/>
  </si>
  <si>
    <t>(~2년) 출자 약정금 총액(병행펀드 합산 기준)*구간별 관리보수율(A)
(2년~) 투자잔액 평잔(병행펀드 합산 기준)*구간별 관리보수율(A)
[구간별 관리보수율(A)] 
500억 이하 2%
500억 초과 1000억 이하 1.2%
1000억 초과 3000억 이하 0.8%
3000억 초과 0.6%</t>
    <phoneticPr fontId="7" type="noConversion"/>
  </si>
  <si>
    <t>출자 약정 기간의 개시일(2021.3.5)로부터 
1) 출자약정기간의 만료(2026.6.30) 또는 조기해지일과
2) 업무집행사원 또는 그 특수관계인에 의한 후속펀드의 설립일 중에서 먼저 도래하는 날까지
: 출자약정액의 1.5%(출자약정금액이 5,500억원 미만인 유한책임사원의 경우 1.75%)
그이후: 유효 투자출자금액의 1.25%(출자약정금액이 5,500억원 미만인 유한책임사원의 경우 1.5%)</t>
    <phoneticPr fontId="7" type="noConversion"/>
  </si>
  <si>
    <t>(~4년) 출자약정금 총액*연 1.0%
(4년~) 투자잔액 평잔*연1.0%</t>
    <phoneticPr fontId="7" type="noConversion"/>
  </si>
  <si>
    <t>(금융위원회 등록일로부터 ~3년) 출자 약정금 총액*연 1.2%
(3년~) 투자잔액 평잔*연 1.2%</t>
    <phoneticPr fontId="7" type="noConversion"/>
  </si>
  <si>
    <t>IRR 8% 초과수익의 20%</t>
  </si>
  <si>
    <t>IRR 8% 초과수익의 20%</t>
    <phoneticPr fontId="7" type="noConversion"/>
  </si>
  <si>
    <t>투자잔액 평잔* 연 1%</t>
    <phoneticPr fontId="7" type="noConversion"/>
  </si>
  <si>
    <t>투자잔액 평잔*0.9%</t>
    <phoneticPr fontId="7" type="noConversion"/>
  </si>
  <si>
    <t>IRR 5% 초과수익의 20%</t>
    <phoneticPr fontId="7" type="noConversion"/>
  </si>
  <si>
    <t>2024.09.13일자로 청산 완료</t>
    <phoneticPr fontId="7" type="noConversion"/>
  </si>
  <si>
    <t>(~2년) 출자 약정금 총액*연 2%
(2년~) 투자잔액 평잔*연 2%</t>
    <phoneticPr fontId="7" type="noConversion"/>
  </si>
  <si>
    <t>(조합결성일~2년)
출자약정액의  
(가) 500억 이하 연2.0%
(나) 500억 초과 1000억 이하 연1.2%
(2년~해산)
투자잔액(일평균 잔액)의
(가) 500억 이하 연2.0%
(나) 500억 초과 1000억 이하 연1.2%</t>
    <phoneticPr fontId="7" type="noConversion"/>
  </si>
  <si>
    <t xml:space="preserve">(조합성립일~2년) 출자약정금액 기준
a) 500억원 이하 : 2.00%
b) 500-1000억원 이하: 1.20%
c) 1000-3000억원 이하: 0.80%
d) 3000억원 초과: 0.60% 
(2년~해산) 투자잔액(일평균) 기준 
a) 500억원 이하 : 2.00%
b) 500-1000억원 이하: 1.20%
c) 1000-3000억원 이하: 0.80%
d) 3000억원 초과: 0.60% </t>
    <phoneticPr fontId="13" type="noConversion"/>
  </si>
  <si>
    <t>(~3년) 출자 약정액총액*연1.5%
(3년~해산) 분기말 투자잔액*연1.5%</t>
    <phoneticPr fontId="7" type="noConversion"/>
  </si>
  <si>
    <t>(~2년) 출자약정금 총액*2.2%
(2년~) 투자잔액 분기말 평잔*연2.2%</t>
    <phoneticPr fontId="7" type="noConversion"/>
  </si>
  <si>
    <t>-기준수익률 7%를 초과하고 15% 이하인 구간 : 초과수익의 20%
-기준수익률 15% 초과하는 경우 : 15% 초과하는 투자수익의 30%</t>
    <phoneticPr fontId="7" type="noConversion"/>
  </si>
  <si>
    <t>(~2년) 출자약정금 총액*연1.98%
(2년~) 투자잔액(일평균 잔액, 투자원금 기준)*연 1.98%</t>
    <phoneticPr fontId="7" type="noConversion"/>
  </si>
  <si>
    <t>IRR 10% 초과수익의 30%</t>
    <phoneticPr fontId="7" type="noConversion"/>
  </si>
  <si>
    <t>(~2년) 투자잔액(각 분기말 잔액)*연1%+출자약정액에서 투자잔액 공제한 금액*연1%(감액의 경우 투자잔액 및 출자약정액에서 투자원금 제외)
(2년~) 투자잔액(각 분기말 잔액)*연 1%</t>
    <phoneticPr fontId="7" type="noConversion"/>
  </si>
  <si>
    <t>(~3년) 출자 약정액 기준
-~900억 까지 : 연 2%
-900억 초과 : 연 1.7%
(3년~) 투자잔액(평균잔액) 기준
-~900억 까지 : 연 2%
-900억 초과분 : 연1.7%</t>
    <phoneticPr fontId="7" type="noConversion"/>
  </si>
  <si>
    <t>IRR 7% 초과수익의 20%</t>
    <phoneticPr fontId="7" type="noConversion"/>
  </si>
  <si>
    <t>투자신탁 순자산 연평균가액*연 0.03%</t>
    <phoneticPr fontId="7" type="noConversion"/>
  </si>
  <si>
    <t>IRR 15% 초과수익의 20%</t>
    <phoneticPr fontId="7" type="noConversion"/>
  </si>
  <si>
    <t>`</t>
    <phoneticPr fontId="7" type="noConversion"/>
  </si>
  <si>
    <t>(~2012.03.13) 출자평균잔액*연1.5%
(2012.03.14~) 출자평균잔액*연0.2%</t>
    <phoneticPr fontId="7" type="noConversion"/>
  </si>
  <si>
    <t>IRR 10% 초과수익의 20%</t>
  </si>
  <si>
    <t>다음의 보수율에 보수계산기간 중 투자신탁재산의 매일의 순자산총액을 누적하여 합한 금액을 곱한 후 365로 나눈 금액(단, 부가가치세가 발생할 경우 이는 별도)
집합투자업자운용보수율: 0.32%
투자중개업자보수율: 0.01%
신탁업자보수율: 0.01%
일반사무관리회사보수율: 0.01%</t>
    <phoneticPr fontId="7" type="noConversion"/>
  </si>
  <si>
    <t>다음의 보수율에 보수계산기간 중 투자신탁재산의 매일의 순자산총액을 누적하여 합한 금액을 곱한 후 365로 나눈 금액(단, 부가가치세가 발생할 경우 이는 별도)
집합투자업자운용보수율: 0.48%
투자중개업자보수율: 0.01%
신탁업자보수율: 0.005%
일반사무관리회사보수율: 0.005%</t>
    <phoneticPr fontId="7" type="noConversion"/>
  </si>
  <si>
    <t>IRR 10.72% 초과수익의 20%</t>
    <phoneticPr fontId="7" type="noConversion"/>
  </si>
  <si>
    <t>(~2년)조합 약정총액의 연 2.0%
(2년~)투자잔액의 연 2.0%</t>
    <phoneticPr fontId="7" type="noConversion"/>
  </si>
  <si>
    <t>(~5년) (출자약정금총액–납입출자금총액)*연 0.8%+투자잔액 평잔*연 1.2%
(5년~) 투자잔액 평잔*연 1.0%</t>
    <phoneticPr fontId="7" type="noConversion"/>
  </si>
  <si>
    <t>(회사설립 ~ 존속기간 만료일) 
투자잔액 평잔 * 연 0.5%</t>
    <phoneticPr fontId="7" type="noConversion"/>
  </si>
  <si>
    <t>(~5년) 출자약정금총액에서 투자잔액을 차감한 금액 평잔*연 0.8% + 투자잔액 평잔*연 1.2%
(5년) 투자잔액 평잔*연 1.0%</t>
    <phoneticPr fontId="7" type="noConversion"/>
  </si>
  <si>
    <t>(~2년) 출자 약정금 총액*연 1.5%
(2년~) 투자잔액 평잔*연 1.5%</t>
    <phoneticPr fontId="7" type="noConversion"/>
  </si>
  <si>
    <t>결성일~2년이 되는 날까지 : 출자약정액의 연1.02%
2년 경과 후 :  투자잔액(분기평잔)의 연1.02%</t>
    <phoneticPr fontId="7" type="noConversion"/>
  </si>
  <si>
    <t>기준수익률 : IRR 7%
- 내부수익률이 기준수익률 초과 ~ 15% 이하 : 기준수익률 초과하는 투자수익의  20%
- 내부수익률이 15% 초과 : 기준수익률 초과하는 투자수익의 30%</t>
    <phoneticPr fontId="7" type="noConversion"/>
  </si>
  <si>
    <t>결성일~2년이 되는 날까지 : 출자약정액의 연1.5%
2년 경과 후 : 일평균 투자잔액의 연1.5%</t>
    <phoneticPr fontId="7" type="noConversion"/>
  </si>
  <si>
    <t>설립일~투자기간 종료일 : 출자약정금총잔액 평잔에 대하여 연 0.9%를 곱하여 산출된 금액과 투자잔액 평잔에 대하여 연 1.6%를 곱하여 산출된 금액을 합한 금액
투자기간 경과 후 : 투자잔액 평잔 * 연 1.3%</t>
    <phoneticPr fontId="7" type="noConversion"/>
  </si>
  <si>
    <t>1. (성립일 ~ 3년) [(투자잔액(분기말 잔액)*2.1%) + (조합약정총액 * 1%)]
2. (3년 이후 ~ 해산하는 날 까지) 투자잔액*2.0%</t>
    <phoneticPr fontId="7" type="noConversion"/>
  </si>
  <si>
    <t>IRR 9% 초과수익의 20%</t>
    <phoneticPr fontId="7" type="noConversion"/>
  </si>
  <si>
    <t>(금감원 등록일로부터 2년) 
   - 출자약정금총액 500억이하 : 연 2%
   - 출자약정금총액 중 500억~1,000억원 이하 : 연 1.5%
   - 출자약정금총액 중 1,000억 초과: 연 1%
 (2년 이후)
   - 투자잔액 평잔 500억이하 : 연 2%
   - 투자잔액 평잔 500억원~1,000억원 이하 : 연 1.5%
   - 투자잔액 평잔 1,000억원 초과: 연 1%</t>
    <phoneticPr fontId="7" type="noConversion"/>
  </si>
  <si>
    <t>(설립일로부터 4년) 투자잔액 평잔 * 연0.6%
(4년 이후) 투자잔액 평잔 * 연0.4%</t>
    <phoneticPr fontId="7" type="noConversion"/>
  </si>
  <si>
    <t>(~2년) 약정총액의 1.2%
(2년~4년) 투자금액의 1.5% 및 미투자금액의 0.6%
(4년~) 투자잔액의 1.2%</t>
    <phoneticPr fontId="7" type="noConversion"/>
  </si>
  <si>
    <t>(설립후 5년까지) 약정총액의 연 1.25%
(5년 이후) 투자잔액의 연 1.25%</t>
    <phoneticPr fontId="7" type="noConversion"/>
  </si>
  <si>
    <t>(~3년) 약정총액*구간별 보수율(1.3%)
(3년~) 투자잔액 평잔*구간별 보수율(1.3%)</t>
    <phoneticPr fontId="7" type="noConversion"/>
  </si>
  <si>
    <t>(~2년) 약정총액*구간별 보수율(1.2%)
(2년~) 투자잔액 평잔*구간별 보수율(1.2%)</t>
    <phoneticPr fontId="7" type="noConversion"/>
  </si>
  <si>
    <t>(~2년) 약정총액*구간별 보수율
- 500억 이하 : 2% 이하
- 500억~1000억 : 1.2% 이하
- 1000억~3000억 : 0.8% 이하
- 3000억 초과분 : 0.6% 이하
(2년~) 투자잔액 평잔*구간별 보수율
- 500억 이하 : 2% 이하
- 500억~1000억 : 1.2% 이하
- 1000억~3000억 : 0.8% 이하
- 3000억 초과분 : 0.6% 이하</t>
    <phoneticPr fontId="7" type="noConversion"/>
  </si>
  <si>
    <t>(~2년) 약정총액*구간별 보수율
- 500억 이하 : 연 2.2%
- 500억~1000억 : 연 1.7%
- 1000억~2000억 : 연 1.1%
- 2000억 초과분 : 연 0.5%
(2년~) 투자잔액 평잔*구간별 보수율
- 500억 이하 : 연 2.2%
- 500억~1000억 : 연 1.7%
- 1000억~2000억 : 연 1.1%
- 2000억 초과분 : 연 0.5%</t>
    <phoneticPr fontId="7" type="noConversion"/>
  </si>
  <si>
    <t>2년 동안 출자약정액, 2년 이후 일평균투자잔액 기준
1) 500억원 이하 연 1.85%  
2) 500억원 초과 ~ 1,000억원 이하 연 1.2%  
3) 1,000억원 초과 ~ 3,000억원 이하 연0.8% 적용</t>
    <phoneticPr fontId="7" type="noConversion"/>
  </si>
  <si>
    <t>1. (결성~2년) 약정총액 기준 :
2. (2년~만기) 투자잔액 기준 : [Min (일평균 투자잔액), (분기말 투자잔액)]
  가. 500억 이하 : 연 1.9%
  나. 500억 초과~1,000억원 이하 : 연 1.2%
  다. 1,000억원 초과~3,000억원 이하 : 연 0.8%</t>
    <phoneticPr fontId="7" type="noConversion"/>
  </si>
  <si>
    <t>(~19.1.31) 투자잔액 평잔*연0.389%
(19.2.1~22.2.1) 투자잔액 평잔*연0.1945%
(22.2.2~) 투자잔액 평잔*연0.15%</t>
    <phoneticPr fontId="7" type="noConversion"/>
  </si>
  <si>
    <t>선박 매각시 IRR 8% 초과수익의 20%</t>
    <phoneticPr fontId="7" type="noConversion"/>
  </si>
  <si>
    <t>2년 동안 출자약정액, 2년 이후 분기평균투자잔액 기준
1) 500억원 이하 연 1.9%  
2) 500억원 초과 ~ 1,000억원 이하 연 1.2%  
3) 1,000억원 초과시 연0.8% 적용</t>
    <phoneticPr fontId="7" type="noConversion"/>
  </si>
  <si>
    <t>(~2년) 출자 약정금 총액 기준
(2년~) 투자잔액 기준
500억원 이하 연2.0%
 500억원~1,000억원 연1.2%
1,000억원~2,000억원 연0.8%
2,000억원 초과 연0.5%
* 최대 출자자인 국민연금에 한해 약정총액 ≤500억원 구간 관리보수율 1.98%, ≤1,000억원 구간 1.18% 적용</t>
    <phoneticPr fontId="7" type="noConversion"/>
  </si>
  <si>
    <t>(~2년) 출자 약정금 총액*연2.3%
(500억 이하 2.3%
500억 초과분은 1.8%
1000억 초과분은 1.2%)
(2년~) 투자잔액(분기말 잔액)*2.3%
(500억 이하 2.3%
500억 초과분은 1.8%
1000억 초과분은 1.2%)</t>
    <phoneticPr fontId="7" type="noConversion"/>
  </si>
  <si>
    <t>(조합결성일~3년)
- 1,250억원 이하 금액의 구간 : 출자약정액 총액의 연 2.1%
- 1,250억원 초과 금액의 구간 : 출자약정액 총액의 연 1.8%
(3년이후 ~ 조합 해산일)
- 1,250억원 이하 금액의 구간 : 투자잔액(분기말 잔액 기준)의 연 2.1%
- 1.250억원 초과 금액의 구간 : 투자잔액(분기말 잔액 기준)의 연 1.8%</t>
    <phoneticPr fontId="7" type="noConversion"/>
  </si>
  <si>
    <t>(~2년) 출자 약정금 총액 기준
(2년~) 투자잔액 기준
500억 이하 투자잔액의 2% 및 (약정금액-투자잔액)의 1.9%
1,000억이하 투자잔액의 1.5% 및 (약정금액-투자잔액)의 1.4%, 
2,000억이하 투자잔액의 1.0% 및 (약정금액-투자잔액)의 0.9%
2,000억초과 투자잔액의 0.5% 및 (약정금액-투자잔액)의 0.4%</t>
    <phoneticPr fontId="7" type="noConversion"/>
  </si>
  <si>
    <r>
      <rPr>
        <sz val="9"/>
        <color rgb="FFFF0000"/>
        <rFont val="맑은 고딕"/>
        <family val="3"/>
        <charset val="129"/>
        <scheme val="minor"/>
      </rPr>
      <t>(한국모태펀드만 해당, 사학연금공단 해당x)</t>
    </r>
    <r>
      <rPr>
        <sz val="9"/>
        <rFont val="맑은 고딕"/>
        <family val="3"/>
        <charset val="129"/>
        <scheme val="minor"/>
      </rPr>
      <t xml:space="preserve">
1
고용창출
(내국인, 청년)
투자금 누계액 1억원 당
2명 이상 고용창출 시
내국인(1년이상) – 초과수익의 10%
청년(만15~39세) – 초과수익의 15%이내
2
국내
중소·벤처기업
(신주 보통주)
전체 투자금액 대비
신주 보통주 60%이상
초과수익의 10% 이내
3 초기 창업기업
전체 투자금액 대비
초기 창업기업 30% 이상
30% 이상~50% 미만– 초과수익의 5% 이내
50% 이상~70% 미만– 초과수익의 10% 이내
70% 이상 – 초과수익의 15% 이내
4
서울, 인천 및
경기도 이외
지역의 본점
소재기업
전체 투자금액 대비
40% 이상
초과수익의 10% 이내</t>
    </r>
    <phoneticPr fontId="7" type="noConversion"/>
  </si>
  <si>
    <t>- 약정수수료: 총 약정금액의 0.5% (가입시)
- 운용수수료: 만기 연장 및 운용수수료 계산 기준의 변경으로 아래와 같이 계산됨. (분기별 지급)
1. 2013년 12월 13일(기존 만기일자)까지: 총 출자액의 1.5%
2. 2013년 12월 14일 ~ 2014년 12월 13일 : 전년도 감사보고서 상 투자자산 장부가액의 0.75%
3. 2014년 12월 14일~  2015년 12월 13일 : 전년도 감사보고서 상 투자자산 장부가액의 0.5%
(2015년 12월 13일 만기해산이후 운용수수로 지급하지 않음)</t>
    <phoneticPr fontId="7" type="noConversion"/>
  </si>
  <si>
    <t>(회사설립일로부터 4년) 
각LP별 출자약정금*관리보수비율(1.2%)
(300억미만 1.5%
500억미만 1.4%
1,000억미만 1.3%
2,000억미만 1.2%
3,000억미만 1.1%
3,000억 이상 1.0%)
(4년 이후) 
투자잔액 평잔*1.5% 
(출자약정금액이 2,000억이상의 경우 1.2%)</t>
    <phoneticPr fontId="7" type="noConversion"/>
  </si>
  <si>
    <t>(금융위원회 등록일로부터 2년) 
각 사원 별로 약정금액 
300억원 미만 1.5%
300억원 이상 500억원 미만 1.4%
500억원 이상 1,000억원 미만 1.3%
1,000억원 이상 1,500억원 미만 1.2%
1,500억원 이상 0.96%
(2년 이후)
투자잔액평잔의 1.5%  
(단, 약정금액 1,500억원 이상인 경우 1.2%)</t>
    <phoneticPr fontId="7" type="noConversion"/>
  </si>
  <si>
    <t>(~2년) 출자 약정금 총액*연 0.8%
(2년~) 투자자산액평잔*1.2%</t>
    <phoneticPr fontId="7" type="noConversion"/>
  </si>
  <si>
    <t>(~2년) 약정총액 기준 
500억원 이하분 2.0%
500~1,000억원 1.2%
1,000억원 이상 0.8%
(2년~) 투자잔액 기준 
500억원 이하분 2.0%
500~1,000억원 1.2%
1,000억원 이상 0.8%</t>
    <phoneticPr fontId="7" type="noConversion"/>
  </si>
  <si>
    <t>(회사설립일로부터 3년) 
각 LP별 출자약정금*관리보수비율 
(300억미만 1.5%
500억미만 1.4%
1,000억미만 1.3%
2,000억미만 1.2%
3,000억미만 1.1%
4,000억미만 1.0%)
(3년 이후) 
투자잔액 평잔 * 연1.5% 
(출자약정금액이 2,000억이상의 경우 1.2%)</t>
    <phoneticPr fontId="7" type="noConversion"/>
  </si>
  <si>
    <r>
      <rPr>
        <sz val="9"/>
        <color rgb="FFFF0000"/>
        <rFont val="맑은 고딕"/>
        <family val="3"/>
        <charset val="129"/>
        <scheme val="minor"/>
      </rPr>
      <t>(사학연금공단은 해당 X)</t>
    </r>
    <r>
      <rPr>
        <sz val="9"/>
        <rFont val="맑은 고딕"/>
        <family val="3"/>
        <charset val="129"/>
        <scheme val="minor"/>
      </rPr>
      <t xml:space="preserve">
- 뉴딜분야 초과달성 인센티브: 뉴딜분야 투자금액이 투자의무비율을 초과하는 경우 초과달성
                                                                                                                                                                                                                                                                비율에 따라 정책출자사원에게 배분될 초과수익 중 일부를 업무집행사원에게 지급
- 신주 보통주 투자 인센티브: 중소기업 또는 벤처기업이 발행하는 신주 보통주 투자금액이 총
                                                                                                                                                                                                                                                                투자원금에서 차지하는 비율에 따라 정책출자사원에게 배분될 초과수익 중 일부를 업무집행                                                                                                                                                                                                                                                          사원에게 지급- 민간출자자 인센티브: 펀드의 IRR이 기준수익률 초과시 정책출자자에게 지급될 초과수익 중
아래 지급률로 계산한 금액을 민간출자자에게 분배(단, 지급률은 10% 한도)
* 초과수익 지급률 = 10%*(민간출자사원 비중/50%)
- 민간출자자 출자지분 매수권: 민간출자사원은 투자기간 종료일에 재정뉴딜펀드 출자지분을
전체 민간출자사원 중 자신의 지분비율 만큼 연복리 2.75%를 가산한 금액으로 매수 가능</t>
    </r>
    <phoneticPr fontId="7" type="noConversion"/>
  </si>
  <si>
    <t>투자집행시점~만기 : 투자잔액*1.5%</t>
    <phoneticPr fontId="7" type="noConversion"/>
  </si>
  <si>
    <t>IRR 8% 초과수익의 15%</t>
    <phoneticPr fontId="7" type="noConversion"/>
  </si>
  <si>
    <t>(~5년) 출자약정총액*연2%
(5년~) 투자잔액*연2%</t>
    <phoneticPr fontId="7" type="noConversion"/>
  </si>
  <si>
    <t>(설립등기일~ 투자기간 종료 또는 약정출자금 중 비용을 제외 팔백팔십억 투자되기 전) 약정출자금*1.5%
(투자기간 종료 또는 약정출자금 중 비용을 제외 팔백팔십억 투자 후) 출자금액*2%</t>
    <phoneticPr fontId="7" type="noConversion"/>
  </si>
  <si>
    <t>약정출자금*2%</t>
    <phoneticPr fontId="7" type="noConversion"/>
  </si>
  <si>
    <t>IRR 8% 초과수익의 20%</t>
    <phoneticPr fontId="7" type="noConversion"/>
  </si>
  <si>
    <t>(설립 후 2년까지) 약정총액*1.2%
(이후) 투자잔액*1.2%</t>
    <phoneticPr fontId="7" type="noConversion"/>
  </si>
  <si>
    <t>(~2.5년) 출자 약정금 총액 기준
(2.5년~) 투자잔액 기준
500억원 이하 연2.0%
500억원~1,000억원 연1.2%
1,000억원 초과 연0.8%</t>
    <phoneticPr fontId="7" type="noConversion"/>
  </si>
  <si>
    <t>(투자기간) 투자잔액 평잔*연 1.2%+미인출약정잔액*연0.6%
(투자기간 이후) 투자잔액 평잔*연 1.2%</t>
    <phoneticPr fontId="7" type="noConversion"/>
  </si>
  <si>
    <t>개별자산 기준 IRR 8% 초과수익의 20%
(50%는 즉시 지급되며 50%는 유보후 펀드 레벨 기준 IRR 8% 달성시 지급)</t>
    <phoneticPr fontId="7" type="noConversion"/>
  </si>
  <si>
    <t>- 기준수익률 : 8% 
- 성과보수 지급기준: 기준수익률 초과수익의 20%</t>
    <phoneticPr fontId="7" type="noConversion"/>
  </si>
  <si>
    <t>기준 수익율을 초과하는 투자수익의 20%</t>
    <phoneticPr fontId="7" type="noConversion"/>
  </si>
  <si>
    <t>관리보수:
- 투자기간 동안: 출자약정금 총액의 연 0.8%에 해당하는 금액(출자약정금이 1,000억원 이상인 사원)과 출자약정금 총액의 연 1.0%에 해당하는 금액(출자약정금이 1,000억원 미만인 사원)
- 투자기간 이후: 펀드의 만기일까지 투자잔액의 연 0.8%에 해당하는 금액(출자약정금이 1,000억원 이상인 사원)과 투자잔액의 연 1.0%에 해당하는 금액(출자약정금이 1,000억원 미만인 사원)</t>
    <phoneticPr fontId="7" type="noConversion"/>
  </si>
  <si>
    <t xml:space="preserve"> IRR 8%를    상회하는   금액의    20.0%</t>
    <phoneticPr fontId="7" type="noConversion"/>
  </si>
  <si>
    <t>IRR 9% 초과수익의 20%(Catch-up 조항: IRR 9% 상회시, 총 누적이익 배분액과 GP 성과보수 배분액의 비율이 80:20이 될 때까지 GP에게 40%, 모든 사원에게 60% 배분)</t>
    <phoneticPr fontId="7" type="noConversion"/>
  </si>
  <si>
    <t>기준수익률(IRR 8%)  초과시,  총 누적 이익의   20%까지 기준수익률을 초과하는 금원의 40%를    GP에게 우선 배분(Catch-up) (즉,  총 수익 중  GP에 대한 배분 금원이 20% 이하인 구간 내에서는    GP에게 40%를 우선 배분하며, 20% 초과인 구간에서는 GP에 대한 배분비율은 20%임)</t>
    <phoneticPr fontId="7" type="noConversion"/>
  </si>
  <si>
    <t>* 국내운용사 성과보수 없음</t>
    <phoneticPr fontId="7" type="noConversion"/>
  </si>
  <si>
    <t>• 국내: All-In 20bps
투자기간(2년) 내 50mn 미만 출자 시 운용
운용보수 10bps 가산</t>
    <phoneticPr fontId="7" type="noConversion"/>
  </si>
  <si>
    <t>• 성과보수 : 총수익의 최대 20% 이내   
• Hybrid Waterfall
- Deal by Deal : 투자건별 청산 시 성과보수(최대 20%) GP 배분
☞ 성과보수 지급 시 기존 실현자산 누적 수익률 합산 지급여부 결정
- Interim Clawback(운용 중 반환) : 처분 등으로 실현(realized) 손실이 발생한 후 실현· 미실현 자산의 수익 등으로 해당 손실이 1년 이내 회복되지 않는 경우, 펀드 내 모든 실현자산 수익률 기준 GP 성과보수 20% 초과 시 환수
- Clawback : 펀드 청산 시 GP 성과보수 20% 초과분 환수
투자원금 + 수익률 8%까지
LP 100%
GP가 전체 수익의 20% 획득 시까지
LP 20% : GP 80% Catch-up
이후 초과수익
LP 80% : GP 20%</t>
    <phoneticPr fontId="7" type="noConversion"/>
  </si>
  <si>
    <t>• 성과보수 : 총 수익의 최대 15% 이내
• European Waterfall
투자원금 + 수익률 6%까지 LP 100%
GP가 전체 수익의 15% 획득 시까지 LP 40% : GP 60% Catch-up
이후 초과수익 LP 85% : GP 15%</t>
    <phoneticPr fontId="7" type="noConversion"/>
  </si>
  <si>
    <r>
      <rPr>
        <sz val="9"/>
        <color theme="1"/>
        <rFont val="Cambria Math"/>
        <family val="3"/>
      </rPr>
      <t>⦁</t>
    </r>
    <r>
      <rPr>
        <sz val="9"/>
        <color theme="1"/>
        <rFont val="Calibri"/>
        <family val="3"/>
      </rPr>
      <t xml:space="preserve">Hybrid Waterfall 
 </t>
    </r>
    <r>
      <rPr>
        <sz val="9"/>
        <color theme="1"/>
        <rFont val="MS UI Gothic"/>
        <family val="3"/>
        <charset val="1"/>
      </rPr>
      <t>※</t>
    </r>
    <r>
      <rPr>
        <sz val="9"/>
        <color theme="1"/>
        <rFont val="Calibri"/>
        <family val="3"/>
      </rPr>
      <t xml:space="preserve"> Hybrid Waterfall : </t>
    </r>
    <r>
      <rPr>
        <sz val="9"/>
        <color theme="1"/>
        <rFont val="맑은 고딕"/>
        <family val="3"/>
        <charset val="129"/>
        <scheme val="minor"/>
      </rPr>
      <t>운용기간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중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투자자산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처분수익에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대한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성과보수는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실현된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투자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건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맑은 고딕"/>
        <family val="3"/>
        <charset val="129"/>
        <scheme val="minor"/>
      </rPr>
      <t>을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기준으로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산정하되</t>
    </r>
    <r>
      <rPr>
        <sz val="9"/>
        <color theme="1"/>
        <rFont val="Calibri"/>
        <family val="3"/>
      </rPr>
      <t xml:space="preserve">, </t>
    </r>
    <r>
      <rPr>
        <sz val="9"/>
        <color theme="1"/>
        <rFont val="맑은 고딕"/>
        <family val="3"/>
        <charset val="129"/>
        <scheme val="minor"/>
      </rPr>
      <t>최종적으로</t>
    </r>
    <r>
      <rPr>
        <sz val="9"/>
        <color theme="1"/>
        <rFont val="Calibri"/>
        <family val="3"/>
      </rPr>
      <t xml:space="preserve"> Clawback </t>
    </r>
    <r>
      <rPr>
        <sz val="9"/>
        <color theme="1"/>
        <rFont val="맑은 고딕"/>
        <family val="3"/>
        <charset val="129"/>
        <scheme val="minor"/>
      </rPr>
      <t>조항을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통해</t>
    </r>
    <r>
      <rPr>
        <sz val="9"/>
        <color theme="1"/>
        <rFont val="Calibri"/>
        <family val="3"/>
      </rPr>
      <t xml:space="preserve"> European Waterfall</t>
    </r>
    <r>
      <rPr>
        <sz val="9"/>
        <color theme="1"/>
        <rFont val="맑은 고딕"/>
        <family val="3"/>
        <charset val="129"/>
        <scheme val="minor"/>
      </rPr>
      <t>과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동일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맑은 고딕"/>
        <family val="3"/>
        <charset val="129"/>
        <scheme val="minor"/>
      </rPr>
      <t>하게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전체</t>
    </r>
    <r>
      <rPr>
        <sz val="9"/>
        <color theme="1"/>
        <rFont val="Calibri"/>
        <family val="3"/>
      </rPr>
      <t xml:space="preserve"> Cash Flow </t>
    </r>
    <r>
      <rPr>
        <sz val="9"/>
        <color theme="1"/>
        <rFont val="맑은 고딕"/>
        <family val="3"/>
        <charset val="129"/>
        <scheme val="minor"/>
      </rPr>
      <t>기준으로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성과보수를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산정하여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정산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Cambria Math"/>
        <family val="3"/>
      </rPr>
      <t>⦁</t>
    </r>
    <r>
      <rPr>
        <sz val="9"/>
        <color theme="1"/>
        <rFont val="맑은 고딕"/>
        <family val="3"/>
        <charset val="129"/>
        <scheme val="minor"/>
      </rPr>
      <t>성과보수</t>
    </r>
    <r>
      <rPr>
        <sz val="9"/>
        <color theme="1"/>
        <rFont val="Calibri"/>
        <family val="3"/>
      </rPr>
      <t xml:space="preserve"> 
</t>
    </r>
    <r>
      <rPr>
        <sz val="9"/>
        <color theme="1"/>
        <rFont val="맑은 고딕"/>
        <family val="3"/>
        <charset val="129"/>
        <scheme val="minor"/>
      </rPr>
      <t>수익률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Calibri"/>
        <family val="2"/>
      </rPr>
      <t>8%</t>
    </r>
    <r>
      <rPr>
        <sz val="9"/>
        <color theme="1"/>
        <rFont val="맑은 고딕"/>
        <family val="3"/>
        <charset val="129"/>
        <scheme val="minor"/>
      </rPr>
      <t>까지</t>
    </r>
    <r>
      <rPr>
        <sz val="9"/>
        <color theme="1"/>
        <rFont val="Calibri"/>
        <family val="3"/>
      </rPr>
      <t xml:space="preserve"> LP</t>
    </r>
    <r>
      <rPr>
        <sz val="9"/>
        <color theme="1"/>
        <rFont val="맑은 고딕"/>
        <family val="3"/>
        <charset val="129"/>
        <scheme val="minor"/>
      </rPr>
      <t>에게</t>
    </r>
    <r>
      <rPr>
        <sz val="9"/>
        <color theme="1"/>
        <rFont val="Calibri"/>
        <family val="3"/>
      </rPr>
      <t xml:space="preserve"> 100%
GP</t>
    </r>
    <r>
      <rPr>
        <sz val="9"/>
        <color theme="1"/>
        <rFont val="맑은 고딕"/>
        <family val="3"/>
        <charset val="129"/>
        <scheme val="minor"/>
      </rPr>
      <t>가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전체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수익의</t>
    </r>
    <r>
      <rPr>
        <sz val="9"/>
        <color theme="1"/>
        <rFont val="Calibri"/>
        <family val="3"/>
      </rPr>
      <t xml:space="preserve"> 20% </t>
    </r>
    <r>
      <rPr>
        <sz val="9"/>
        <color theme="1"/>
        <rFont val="맑은 고딕"/>
        <family val="3"/>
        <charset val="129"/>
        <scheme val="minor"/>
      </rPr>
      <t>획득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시까지</t>
    </r>
    <r>
      <rPr>
        <sz val="9"/>
        <color theme="1"/>
        <rFont val="Calibri"/>
        <family val="3"/>
      </rPr>
      <t xml:space="preserve"> LP 20% : GP 80%
</t>
    </r>
    <r>
      <rPr>
        <sz val="9"/>
        <color theme="1"/>
        <rFont val="맑은 고딕"/>
        <family val="3"/>
        <charset val="129"/>
        <scheme val="minor"/>
      </rPr>
      <t>이후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  <scheme val="minor"/>
      </rPr>
      <t>초과수익</t>
    </r>
    <r>
      <rPr>
        <sz val="9"/>
        <color theme="1"/>
        <rFont val="Calibri"/>
        <family val="3"/>
      </rPr>
      <t xml:space="preserve"> LP 80% : GP 20%</t>
    </r>
    <phoneticPr fontId="7" type="noConversion"/>
  </si>
  <si>
    <t>• 설정액 기준 All in 17.05bp(운용 : 13bp, 일반사무 : 0.35bp, 신탁 : 3bp, 판매 : 0.70bp)</t>
    <phoneticPr fontId="7" type="noConversion"/>
  </si>
  <si>
    <t>• All-in 15bp(운용 11bp, 판매 1.25bp, 신탁 1.5bp, 일반사무 1.25bp)</t>
    <phoneticPr fontId="7" type="noConversion"/>
  </si>
  <si>
    <t>• 총 NAV 기준 All in 15bp(운용 : 13.5bp, 일반사무 : 0.5bp, 신탁 : 0.5bp, 판매 : 0.5bp)</t>
    <phoneticPr fontId="7" type="noConversion"/>
  </si>
  <si>
    <t>매입보수 : 매입가액 기준 0.30%</t>
    <phoneticPr fontId="7" type="noConversion"/>
  </si>
  <si>
    <t>IRR 9% 초과 금액의 10%</t>
    <phoneticPr fontId="7" type="noConversion"/>
  </si>
  <si>
    <t>• 매입금액 기준 All in 15.7bp (운용 12bp, 신탁 3bp, 일반사무관리 0.7bp)</t>
    <phoneticPr fontId="7" type="noConversion"/>
  </si>
  <si>
    <t>매입보수 : 매입가액 기준 0.35%</t>
    <phoneticPr fontId="7" type="noConversion"/>
  </si>
  <si>
    <t>IRR 8% 초과 금액의 5%</t>
    <phoneticPr fontId="7" type="noConversion"/>
  </si>
  <si>
    <t>• 잔존좌수 기준 All in 100bp
(운용 80bp, 신탁 10bp, 일반사무관리 10bp)</t>
    <phoneticPr fontId="7" type="noConversion"/>
  </si>
  <si>
    <t>매입보수: 출자금액의 0.5%</t>
    <phoneticPr fontId="7" type="noConversion"/>
  </si>
  <si>
    <t>IRR 8% 초과 시 초과분의 10%</t>
    <phoneticPr fontId="7" type="noConversion"/>
  </si>
  <si>
    <t>• All in 15bp(운용10bp, 일반사무2bp, 신탁2bp, 판매1bp)</t>
    <phoneticPr fontId="7" type="noConversion"/>
  </si>
  <si>
    <r>
      <t xml:space="preserve">• All-in 0.14%(특별용역보수 </t>
    </r>
    <r>
      <rPr>
        <sz val="9"/>
        <color theme="1"/>
        <rFont val="Tahoma"/>
        <family val="3"/>
        <charset val="1"/>
      </rPr>
      <t>‧</t>
    </r>
    <r>
      <rPr>
        <sz val="9"/>
        <color theme="1"/>
        <rFont val="맑은 고딕"/>
        <family val="3"/>
        <charset val="129"/>
        <scheme val="minor"/>
      </rPr>
      <t xml:space="preserve"> 성과보수: 없음)</t>
    </r>
    <phoneticPr fontId="7" type="noConversion"/>
  </si>
  <si>
    <t>• 16bp(운용 : 10bp, 판매 : 1bp, 신탁 : 5bp)
• 일반사무관리보수 : 순자산의 1bp</t>
    <phoneticPr fontId="7" type="noConversion"/>
  </si>
  <si>
    <t>2종 수익자에게 1종 수익증권을 매수할 수 있는 우선매수권 부여 (행사가격 : Max(감정평가금액, 총취득가액)</t>
    <phoneticPr fontId="7" type="noConversion"/>
  </si>
  <si>
    <t>자산 매각가의 0.5%</t>
    <phoneticPr fontId="7" type="noConversion"/>
  </si>
  <si>
    <t xml:space="preserve">제2종 수익증권 기준 투자수익률(IRR) 10% 초과시 초과분의 10% </t>
    <phoneticPr fontId="7" type="noConversion"/>
  </si>
  <si>
    <t>• All in 50bp(운용 : 40bp, 판매: 1bp, 일반사무관리 2bp, 신탁 : 7bp)</t>
    <phoneticPr fontId="7" type="noConversion"/>
  </si>
  <si>
    <t>매입보수: 이십억원</t>
    <phoneticPr fontId="7" type="noConversion"/>
  </si>
  <si>
    <t>1차: IRR 8%초과 시 초과분의 15%
2차: IRR 8.5%초과 시 초과분의 40%
※청산종료일의 직전일까지의 내부수익률</t>
    <phoneticPr fontId="7" type="noConversion"/>
  </si>
  <si>
    <t>• 운용보수 21.07~23.06 연 5천만원 
               23.07~25.06 연 7천5백만원
               25.07~27.06 연 1억원
               27.07~29.06 연 1억5천만원
• 일반사무 연 3천만원
• 자산보관 연 1천5백만원</t>
    <phoneticPr fontId="7" type="noConversion"/>
  </si>
  <si>
    <t>총액인수수수료 : 투자매매업자에게 200bps</t>
    <phoneticPr fontId="7" type="noConversion"/>
  </si>
  <si>
    <t>30bps</t>
    <phoneticPr fontId="7" type="noConversion"/>
  </si>
  <si>
    <t>내부수익률 8%, 초과 시 15% 성과보수 지급</t>
    <phoneticPr fontId="7" type="noConversion"/>
  </si>
  <si>
    <t>• All-in 49.85bp(운용 45.9bp, 신탁 2bp, 판매 1.5bp, 일반사무 0.45bp)</t>
    <phoneticPr fontId="7" type="noConversion"/>
  </si>
  <si>
    <t>• All-in 50bp(운용 46bp, 신탁 2bp, 판매 1.5bp, 일반사무 0.5bp)</t>
    <phoneticPr fontId="7" type="noConversion"/>
  </si>
  <si>
    <t>매입보수: 부동산 매입금액의 1%</t>
    <phoneticPr fontId="7" type="noConversion"/>
  </si>
  <si>
    <t>매각차익의 6%
※매각금액-매각비용-(매입금액+매입비용+자본지출+기타비용) &gt; 0 인경우</t>
    <phoneticPr fontId="7" type="noConversion"/>
  </si>
  <si>
    <t>• 자산총액 기준 All in 23bp(운용18bp, 일반사무1bp, 신탁3bp, 판매1bp)</t>
    <phoneticPr fontId="7" type="noConversion"/>
  </si>
  <si>
    <t>매입보수: 부동산 취득금액(매매대금을 의미)의 0.5%</t>
    <phoneticPr fontId="7" type="noConversion"/>
  </si>
  <si>
    <t>부동산 매각대금의 1%</t>
    <phoneticPr fontId="7" type="noConversion"/>
  </si>
  <si>
    <t>매각차익의 15%
※매각차익=매각대금에서 취득시 장부가액 및 매각보수를 차감한 금액을 의미</t>
    <phoneticPr fontId="7" type="noConversion"/>
  </si>
  <si>
    <t>• 운용보수 50bp
• 일반사무 연 1천2백만원
• 자산보관 연 1천만원</t>
    <phoneticPr fontId="7" type="noConversion"/>
  </si>
  <si>
    <t>매입보수: 부동산 매입금액의 0.6%</t>
    <phoneticPr fontId="7" type="noConversion"/>
  </si>
  <si>
    <t>부동산 매각가격의 0.3%</t>
    <phoneticPr fontId="7" type="noConversion"/>
  </si>
  <si>
    <t>매각차익의 10%
※매각차익=(매각금액-매각비용)-(매입가격+매입부대비용), Cap: 매입가의 5%</t>
    <phoneticPr fontId="7" type="noConversion"/>
  </si>
  <si>
    <t>• All in 12.97bp(운용8.67bp, 일반사무1.5bp, 신탁2.5bp, 판매0.3bp)</t>
    <phoneticPr fontId="7" type="noConversion"/>
  </si>
  <si>
    <t>• All-in 30bp(운용 26bp, 판매 1bp, 수탁 1.5bp, 사무 1.5bp)</t>
    <phoneticPr fontId="7" type="noConversion"/>
  </si>
  <si>
    <t>• All-in 20bp(운용 17.2bp, 판매 0.8bp, 수탁 1bp, 사무 1bp)</t>
    <phoneticPr fontId="7" type="noConversion"/>
  </si>
  <si>
    <t>• All-in 23bp(운용 20.3bp, 판매 0.5bp, 수탁 1.2bp, 사무 1bp)</t>
    <phoneticPr fontId="7" type="noConversion"/>
  </si>
  <si>
    <t>현재 없음</t>
    <phoneticPr fontId="7" type="noConversion"/>
  </si>
  <si>
    <t>• 운용보수 : 45bp(최초 ~2017년 말), 25bp(2018년 ~ 2020년), 15bp(2021년 ~ 투자신탁 해지일)
• 신탁보수 : 0.8bp
• 사무관리보수: 0.45bp
• 판매보수 : 1bp</t>
    <phoneticPr fontId="7" type="noConversion"/>
  </si>
  <si>
    <t>• All-in 12bp(운용 10bp, 판매 0.5bp, 신탁 0.7bp, 일반사무 0.8bp)</t>
    <phoneticPr fontId="7" type="noConversion"/>
  </si>
  <si>
    <t>• All-in 15bp(운용 13bp, 일반사무 0.8bp, 자산보관 0.8bp, 판매보수 0.4bp)</t>
    <phoneticPr fontId="7" type="noConversion"/>
  </si>
  <si>
    <t>• All-in 10bp(운용 8bp, 일반사무 0.8bp, 자산보관 0.8bp, 판매보수 0.4bp)</t>
    <phoneticPr fontId="7" type="noConversion"/>
  </si>
  <si>
    <t>• All-in 10bp(운용 8bp, 일반사무 0.5bp, 자산보관 1bp, 판매보수 0.5bp)</t>
    <phoneticPr fontId="7" type="noConversion"/>
  </si>
  <si>
    <t>• All-in 10bp(운용 7.5bp, 판매 0.5bp, 신탁 1bp, 일반사무 1bp)</t>
    <phoneticPr fontId="7" type="noConversion"/>
  </si>
  <si>
    <t>직접 투자자산으로 해당없음</t>
    <phoneticPr fontId="7" type="noConversion"/>
  </si>
  <si>
    <t>약정보수 신규 투자약정액의 0.5%</t>
    <phoneticPr fontId="7" type="noConversion"/>
  </si>
  <si>
    <t>• All-in 69bp(운용 65bp, 일반사무 2bp,  자산보관 2bp)</t>
    <phoneticPr fontId="7" type="noConversion"/>
  </si>
  <si>
    <r>
      <t xml:space="preserve">• 평균 순자산가치 기준 86bp (운용 80bp, 신탁 3bp, 일반사무관리 3bp)
</t>
    </r>
    <r>
      <rPr>
        <b/>
        <sz val="9"/>
        <color theme="1"/>
        <rFont val="맑은 고딕"/>
        <family val="3"/>
        <charset val="129"/>
        <scheme val="minor"/>
      </rPr>
      <t xml:space="preserve">• </t>
    </r>
    <r>
      <rPr>
        <sz val="9"/>
        <color theme="1"/>
        <rFont val="맑은 고딕"/>
        <family val="3"/>
        <charset val="129"/>
        <scheme val="minor"/>
      </rPr>
      <t>판매보수 : 신주발생 시 신주발행금액의 1bp 지급</t>
    </r>
    <phoneticPr fontId="7" type="noConversion"/>
  </si>
  <si>
    <t>• All-in 88.25bp(운용 85bp, 일반사무 1.25bp, 자산보관 2bp)</t>
    <phoneticPr fontId="7" type="noConversion"/>
  </si>
  <si>
    <t>• 운용보수 분기별 6천만원
• 일반사무 분기별 7백5십만원
• 자산보관 분기별 4백4십만원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</si>
</sst>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_-* #,##0_-;\△#,##0_-;_-* &quot;-&quot;_-;_-@_-"/>
    <numFmt numFmtId="177" formatCode="0.0%"/>
    <numFmt numFmtId="178" formatCode="#,##0;\△#,##0"/>
    <numFmt numFmtId="179" formatCode="#,##0\ ;\△#,##0\ ;\ \-\ "/>
    <numFmt numFmtId="180" formatCode="_-* #,##0.0_-;\-* #,##0.0_-;_-* &quot;-&quot;_-;_-@_-"/>
    <numFmt numFmtId="181" formatCode="#,##0.0\ ;\△#,##0.0\ ;\ \-\ "/>
    <numFmt numFmtId="182" formatCode="_(* #,##0_);_(* \(#,##0\);_(* &quot;-&quot;_);_(@_)"/>
    <numFmt numFmtId="183" formatCode="yyyy/mm/dd;@"/>
    <numFmt numFmtId="184" formatCode="_(* #,##0.00_);_(* \(#,##0.00\);_(* &quot;-&quot;_);_(@_)"/>
    <numFmt numFmtId="185" formatCode="_-* #,##0.00_-;\-* #,##0.00_-;_-* &quot;-&quot;_-;_-@_-"/>
  </numFmts>
  <fonts count="57">
    <font>
      <sz val="11"/>
      <name val="Calibri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Calibri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u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22222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rgb="FF000000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222222"/>
      <name val="맑은 고딕"/>
      <family val="3"/>
      <charset val="129"/>
      <scheme val="minor"/>
    </font>
    <font>
      <sz val="9"/>
      <color rgb="FF000000"/>
      <name val="Calibri"/>
      <family val="2"/>
    </font>
    <font>
      <sz val="9"/>
      <color theme="1"/>
      <name val="맑은 고딕"/>
      <family val="3"/>
      <charset val="129"/>
      <scheme val="minor"/>
    </font>
    <font>
      <b/>
      <sz val="11"/>
      <color rgb="FF222222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u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color theme="1"/>
      <name val="휴먼명조"/>
      <family val="3"/>
      <charset val="129"/>
    </font>
    <font>
      <b/>
      <sz val="9"/>
      <color theme="1"/>
      <name val="맑은 고딕"/>
      <family val="3"/>
      <charset val="129"/>
    </font>
    <font>
      <sz val="16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</font>
    <font>
      <b/>
      <sz val="9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9"/>
      <color rgb="FF222222"/>
      <name val="Segoe UI Symbol"/>
      <family val="3"/>
    </font>
    <font>
      <sz val="9"/>
      <color rgb="FF222222"/>
      <name val="Calibri"/>
      <family val="3"/>
    </font>
    <font>
      <sz val="9"/>
      <color theme="1"/>
      <name val="Cambria Math"/>
      <family val="3"/>
    </font>
    <font>
      <sz val="9"/>
      <color theme="1"/>
      <name val="Calibri"/>
      <family val="3"/>
    </font>
    <font>
      <sz val="9"/>
      <color theme="1"/>
      <name val="MS UI Gothic"/>
      <family val="3"/>
      <charset val="1"/>
    </font>
    <font>
      <sz val="9"/>
      <color rgb="FFFF0000"/>
      <name val="맑은 고딕"/>
      <family val="3"/>
      <charset val="129"/>
      <scheme val="minor"/>
    </font>
    <font>
      <sz val="9"/>
      <color theme="1"/>
      <name val="Calibri"/>
      <family val="2"/>
    </font>
    <font>
      <sz val="9"/>
      <color theme="1"/>
      <name val="Tahoma"/>
      <family val="3"/>
      <charset val="1"/>
    </font>
    <font>
      <sz val="9"/>
      <color theme="1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41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182" fontId="5" fillId="0" borderId="0" applyFont="0" applyFill="0" applyBorder="0" applyAlignment="0" applyProtection="0">
      <alignment vertical="center"/>
    </xf>
    <xf numFmtId="182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8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8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92">
    <xf numFmtId="0" fontId="0" fillId="0" borderId="0" xfId="0"/>
    <xf numFmtId="0" fontId="6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41" fontId="6" fillId="0" borderId="3" xfId="1" applyFont="1" applyBorder="1" applyAlignment="1">
      <alignment horizontal="center"/>
    </xf>
    <xf numFmtId="41" fontId="6" fillId="0" borderId="3" xfId="1" applyFont="1" applyBorder="1" applyAlignment="1">
      <alignment horizontal="right"/>
    </xf>
    <xf numFmtId="41" fontId="6" fillId="0" borderId="0" xfId="1" applyFont="1" applyAlignment="1"/>
    <xf numFmtId="41" fontId="6" fillId="0" borderId="0" xfId="1" applyFont="1" applyAlignment="1">
      <alignment horizontal="right"/>
    </xf>
    <xf numFmtId="41" fontId="6" fillId="3" borderId="3" xfId="1" applyFont="1" applyFill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2" applyFont="1"/>
    <xf numFmtId="0" fontId="11" fillId="0" borderId="0" xfId="3" applyFont="1"/>
    <xf numFmtId="0" fontId="11" fillId="0" borderId="0" xfId="3" applyFont="1" applyAlignment="1">
      <alignment horizontal="right"/>
    </xf>
    <xf numFmtId="176" fontId="11" fillId="0" borderId="0" xfId="3" applyNumberFormat="1" applyFont="1"/>
    <xf numFmtId="176" fontId="11" fillId="0" borderId="0" xfId="3" applyNumberFormat="1" applyFont="1" applyAlignment="1">
      <alignment horizontal="right"/>
    </xf>
    <xf numFmtId="41" fontId="11" fillId="0" borderId="0" xfId="1" applyFont="1" applyAlignment="1"/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horizontal="center" vertical="center" wrapText="1"/>
    </xf>
    <xf numFmtId="0" fontId="11" fillId="0" borderId="0" xfId="3" applyFont="1" applyAlignment="1">
      <alignment horizontal="center" vertical="center"/>
    </xf>
    <xf numFmtId="177" fontId="11" fillId="0" borderId="0" xfId="4" applyNumberFormat="1" applyFont="1" applyFill="1" applyAlignment="1">
      <alignment horizontal="right" vertical="center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vertical="center"/>
    </xf>
    <xf numFmtId="0" fontId="12" fillId="0" borderId="0" xfId="3" applyFont="1"/>
    <xf numFmtId="0" fontId="9" fillId="4" borderId="3" xfId="3" applyFont="1" applyFill="1" applyBorder="1" applyAlignment="1">
      <alignment horizontal="center" vertical="center" wrapText="1"/>
    </xf>
    <xf numFmtId="0" fontId="9" fillId="4" borderId="3" xfId="3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center" vertical="center" wrapText="1"/>
    </xf>
    <xf numFmtId="0" fontId="9" fillId="4" borderId="3" xfId="3" applyFont="1" applyFill="1" applyBorder="1" applyAlignment="1">
      <alignment horizontal="right" vertical="center"/>
    </xf>
    <xf numFmtId="176" fontId="9" fillId="4" borderId="3" xfId="3" applyNumberFormat="1" applyFont="1" applyFill="1" applyBorder="1" applyAlignment="1">
      <alignment horizontal="center" vertical="center" wrapText="1"/>
    </xf>
    <xf numFmtId="176" fontId="9" fillId="5" borderId="3" xfId="3" applyNumberFormat="1" applyFont="1" applyFill="1" applyBorder="1" applyAlignment="1">
      <alignment horizontal="center" vertical="center" wrapText="1"/>
    </xf>
    <xf numFmtId="176" fontId="9" fillId="4" borderId="3" xfId="3" applyNumberFormat="1" applyFont="1" applyFill="1" applyBorder="1" applyAlignment="1">
      <alignment horizontal="right" vertical="center"/>
    </xf>
    <xf numFmtId="41" fontId="9" fillId="4" borderId="3" xfId="1" applyFont="1" applyFill="1" applyBorder="1" applyAlignment="1">
      <alignment horizontal="center" vertical="center"/>
    </xf>
    <xf numFmtId="176" fontId="9" fillId="4" borderId="3" xfId="3" applyNumberFormat="1" applyFont="1" applyFill="1" applyBorder="1" applyAlignment="1">
      <alignment horizontal="center" vertical="center"/>
    </xf>
    <xf numFmtId="176" fontId="9" fillId="5" borderId="3" xfId="3" applyNumberFormat="1" applyFont="1" applyFill="1" applyBorder="1" applyAlignment="1">
      <alignment horizontal="center" vertical="center"/>
    </xf>
    <xf numFmtId="177" fontId="9" fillId="4" borderId="3" xfId="4" applyNumberFormat="1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0" borderId="3" xfId="5" applyFont="1" applyBorder="1" applyAlignment="1">
      <alignment horizontal="left" vertical="center"/>
    </xf>
    <xf numFmtId="49" fontId="15" fillId="0" borderId="3" xfId="0" applyNumberFormat="1" applyFont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179" fontId="15" fillId="0" borderId="3" xfId="0" applyNumberFormat="1" applyFont="1" applyBorder="1" applyAlignment="1">
      <alignment horizontal="right" vertical="center"/>
    </xf>
    <xf numFmtId="41" fontId="15" fillId="0" borderId="3" xfId="1" applyFont="1" applyFill="1" applyBorder="1" applyAlignment="1">
      <alignment horizontal="right" vertical="center"/>
    </xf>
    <xf numFmtId="3" fontId="15" fillId="0" borderId="3" xfId="0" applyNumberFormat="1" applyFont="1" applyBorder="1" applyAlignment="1">
      <alignment horizontal="center" vertical="center"/>
    </xf>
    <xf numFmtId="3" fontId="15" fillId="0" borderId="3" xfId="0" quotePrefix="1" applyNumberFormat="1" applyFont="1" applyBorder="1" applyAlignment="1">
      <alignment horizontal="left" vertical="center"/>
    </xf>
    <xf numFmtId="177" fontId="15" fillId="0" borderId="3" xfId="6" applyNumberFormat="1" applyFont="1" applyFill="1" applyBorder="1" applyAlignment="1">
      <alignment horizontal="center" vertical="center"/>
    </xf>
    <xf numFmtId="177" fontId="15" fillId="0" borderId="3" xfId="1" applyNumberFormat="1" applyFont="1" applyFill="1" applyBorder="1" applyAlignment="1">
      <alignment horizontal="right" vertical="center"/>
    </xf>
    <xf numFmtId="0" fontId="15" fillId="0" borderId="3" xfId="6" applyNumberFormat="1" applyFont="1" applyFill="1" applyBorder="1" applyAlignment="1">
      <alignment horizontal="center" vertical="center"/>
    </xf>
    <xf numFmtId="0" fontId="15" fillId="0" borderId="3" xfId="1" applyNumberFormat="1" applyFont="1" applyFill="1" applyBorder="1" applyAlignment="1">
      <alignment horizontal="center" vertical="center"/>
    </xf>
    <xf numFmtId="0" fontId="15" fillId="0" borderId="3" xfId="0" quotePrefix="1" applyFont="1" applyBorder="1" applyAlignment="1">
      <alignment horizontal="center" vertical="center" wrapText="1"/>
    </xf>
    <xf numFmtId="0" fontId="18" fillId="3" borderId="3" xfId="7" applyFont="1" applyFill="1" applyBorder="1" applyAlignment="1">
      <alignment horizontal="center" vertical="center" wrapText="1"/>
    </xf>
    <xf numFmtId="0" fontId="15" fillId="3" borderId="3" xfId="0" quotePrefix="1" applyFont="1" applyFill="1" applyBorder="1" applyAlignment="1">
      <alignment horizontal="center" vertical="center"/>
    </xf>
    <xf numFmtId="0" fontId="15" fillId="3" borderId="3" xfId="0" quotePrefix="1" applyFont="1" applyFill="1" applyBorder="1" applyAlignment="1">
      <alignment horizontal="center" vertical="center" wrapText="1"/>
    </xf>
    <xf numFmtId="41" fontId="15" fillId="0" borderId="3" xfId="1" applyFont="1" applyFill="1" applyBorder="1" applyAlignment="1">
      <alignment horizontal="center" vertical="center"/>
    </xf>
    <xf numFmtId="0" fontId="15" fillId="0" borderId="3" xfId="0" quotePrefix="1" applyFont="1" applyBorder="1" applyAlignment="1">
      <alignment horizontal="center" vertical="center"/>
    </xf>
    <xf numFmtId="3" fontId="15" fillId="3" borderId="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3" fontId="15" fillId="0" borderId="3" xfId="0" quotePrefix="1" applyNumberFormat="1" applyFont="1" applyBorder="1" applyAlignment="1">
      <alignment horizontal="center" vertical="center"/>
    </xf>
    <xf numFmtId="49" fontId="20" fillId="8" borderId="2" xfId="0" applyNumberFormat="1" applyFont="1" applyFill="1" applyBorder="1" applyAlignment="1">
      <alignment horizontal="center" vertical="center"/>
    </xf>
    <xf numFmtId="41" fontId="20" fillId="8" borderId="3" xfId="1" applyFont="1" applyFill="1" applyBorder="1" applyAlignment="1">
      <alignment horizontal="right" vertical="center"/>
    </xf>
    <xf numFmtId="179" fontId="20" fillId="8" borderId="3" xfId="0" applyNumberFormat="1" applyFont="1" applyFill="1" applyBorder="1" applyAlignment="1">
      <alignment horizontal="right" vertical="center"/>
    </xf>
    <xf numFmtId="3" fontId="20" fillId="8" borderId="3" xfId="0" applyNumberFormat="1" applyFont="1" applyFill="1" applyBorder="1" applyAlignment="1">
      <alignment horizontal="center" vertical="center"/>
    </xf>
    <xf numFmtId="177" fontId="20" fillId="8" borderId="3" xfId="6" applyNumberFormat="1" applyFont="1" applyFill="1" applyBorder="1" applyAlignment="1">
      <alignment horizontal="right" vertical="center"/>
    </xf>
    <xf numFmtId="0" fontId="20" fillId="8" borderId="3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7" fillId="7" borderId="3" xfId="5" applyFont="1" applyFill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8" fillId="0" borderId="3" xfId="7" applyFont="1" applyBorder="1" applyAlignment="1">
      <alignment horizontal="center" vertical="center" wrapText="1"/>
    </xf>
    <xf numFmtId="179" fontId="15" fillId="0" borderId="3" xfId="0" applyNumberFormat="1" applyFont="1" applyBorder="1" applyAlignment="1">
      <alignment horizontal="left" vertical="center"/>
    </xf>
    <xf numFmtId="49" fontId="15" fillId="0" borderId="2" xfId="0" applyNumberFormat="1" applyFont="1" applyBorder="1" applyAlignment="1">
      <alignment horizontal="left" vertical="center"/>
    </xf>
    <xf numFmtId="49" fontId="15" fillId="3" borderId="3" xfId="0" applyNumberFormat="1" applyFont="1" applyFill="1" applyBorder="1" applyAlignment="1">
      <alignment horizontal="center" vertical="center"/>
    </xf>
    <xf numFmtId="0" fontId="17" fillId="3" borderId="3" xfId="5" applyFont="1" applyFill="1" applyBorder="1" applyAlignment="1">
      <alignment horizontal="left" vertical="center"/>
    </xf>
    <xf numFmtId="49" fontId="15" fillId="3" borderId="3" xfId="0" applyNumberFormat="1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14" fontId="15" fillId="3" borderId="3" xfId="0" applyNumberFormat="1" applyFont="1" applyFill="1" applyBorder="1" applyAlignment="1">
      <alignment horizontal="center" vertical="center"/>
    </xf>
    <xf numFmtId="41" fontId="15" fillId="3" borderId="3" xfId="1" applyFont="1" applyFill="1" applyBorder="1" applyAlignment="1">
      <alignment horizontal="right" vertical="center"/>
    </xf>
    <xf numFmtId="179" fontId="15" fillId="3" borderId="3" xfId="0" applyNumberFormat="1" applyFont="1" applyFill="1" applyBorder="1" applyAlignment="1">
      <alignment horizontal="right" vertical="center"/>
    </xf>
    <xf numFmtId="177" fontId="15" fillId="3" borderId="3" xfId="6" applyNumberFormat="1" applyFont="1" applyFill="1" applyBorder="1" applyAlignment="1">
      <alignment horizontal="center" vertical="center"/>
    </xf>
    <xf numFmtId="177" fontId="15" fillId="3" borderId="3" xfId="1" applyNumberFormat="1" applyFont="1" applyFill="1" applyBorder="1" applyAlignment="1">
      <alignment horizontal="right" vertical="center"/>
    </xf>
    <xf numFmtId="0" fontId="15" fillId="3" borderId="3" xfId="6" applyNumberFormat="1" applyFont="1" applyFill="1" applyBorder="1" applyAlignment="1">
      <alignment horizontal="center" vertical="center"/>
    </xf>
    <xf numFmtId="0" fontId="15" fillId="3" borderId="3" xfId="1" applyNumberFormat="1" applyFont="1" applyFill="1" applyBorder="1" applyAlignment="1">
      <alignment horizontal="center" vertical="center"/>
    </xf>
    <xf numFmtId="0" fontId="10" fillId="3" borderId="0" xfId="0" applyFont="1" applyFill="1"/>
    <xf numFmtId="49" fontId="18" fillId="8" borderId="2" xfId="0" applyNumberFormat="1" applyFont="1" applyFill="1" applyBorder="1" applyAlignment="1">
      <alignment horizontal="center" vertical="center"/>
    </xf>
    <xf numFmtId="179" fontId="18" fillId="8" borderId="3" xfId="0" applyNumberFormat="1" applyFont="1" applyFill="1" applyBorder="1" applyAlignment="1">
      <alignment horizontal="right" vertical="center"/>
    </xf>
    <xf numFmtId="49" fontId="15" fillId="0" borderId="1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3" fontId="14" fillId="0" borderId="3" xfId="0" applyNumberFormat="1" applyFont="1" applyBorder="1" applyAlignment="1">
      <alignment horizontal="left" vertical="center"/>
    </xf>
    <xf numFmtId="3" fontId="14" fillId="0" borderId="3" xfId="0" applyNumberFormat="1" applyFont="1" applyBorder="1" applyAlignment="1">
      <alignment horizontal="left" vertical="center" wrapText="1"/>
    </xf>
    <xf numFmtId="177" fontId="14" fillId="0" borderId="3" xfId="0" applyNumberFormat="1" applyFont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77" fontId="14" fillId="3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49" fontId="15" fillId="3" borderId="2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left" vertical="center"/>
    </xf>
    <xf numFmtId="0" fontId="10" fillId="0" borderId="8" xfId="0" applyFont="1" applyBorder="1"/>
    <xf numFmtId="49" fontId="15" fillId="0" borderId="9" xfId="0" applyNumberFormat="1" applyFont="1" applyBorder="1" applyAlignment="1">
      <alignment horizontal="center" vertical="center"/>
    </xf>
    <xf numFmtId="0" fontId="17" fillId="7" borderId="6" xfId="5" applyFont="1" applyFill="1" applyBorder="1" applyAlignment="1">
      <alignment horizontal="left" vertical="center"/>
    </xf>
    <xf numFmtId="49" fontId="15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41" fontId="15" fillId="0" borderId="6" xfId="1" applyFont="1" applyFill="1" applyBorder="1" applyAlignment="1">
      <alignment horizontal="right" vertical="center"/>
    </xf>
    <xf numFmtId="179" fontId="15" fillId="0" borderId="6" xfId="0" applyNumberFormat="1" applyFont="1" applyBorder="1" applyAlignment="1">
      <alignment horizontal="right" vertical="center"/>
    </xf>
    <xf numFmtId="3" fontId="14" fillId="0" borderId="6" xfId="0" applyNumberFormat="1" applyFont="1" applyBorder="1" applyAlignment="1">
      <alignment horizontal="left" vertical="center"/>
    </xf>
    <xf numFmtId="3" fontId="14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177" fontId="15" fillId="0" borderId="6" xfId="1" applyNumberFormat="1" applyFont="1" applyFill="1" applyBorder="1" applyAlignment="1">
      <alignment horizontal="right" vertical="center"/>
    </xf>
    <xf numFmtId="0" fontId="15" fillId="0" borderId="6" xfId="6" applyNumberFormat="1" applyFont="1" applyFill="1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/>
    </xf>
    <xf numFmtId="0" fontId="18" fillId="3" borderId="6" xfId="7" applyFont="1" applyFill="1" applyBorder="1" applyAlignment="1">
      <alignment horizontal="center" vertical="center" wrapText="1"/>
    </xf>
    <xf numFmtId="0" fontId="15" fillId="0" borderId="6" xfId="1" applyNumberFormat="1" applyFont="1" applyFill="1" applyBorder="1" applyAlignment="1">
      <alignment horizontal="center" vertical="center"/>
    </xf>
    <xf numFmtId="49" fontId="18" fillId="8" borderId="7" xfId="0" applyNumberFormat="1" applyFont="1" applyFill="1" applyBorder="1" applyAlignment="1">
      <alignment vertical="center"/>
    </xf>
    <xf numFmtId="49" fontId="18" fillId="8" borderId="2" xfId="0" applyNumberFormat="1" applyFont="1" applyFill="1" applyBorder="1" applyAlignment="1">
      <alignment vertical="center"/>
    </xf>
    <xf numFmtId="180" fontId="20" fillId="8" borderId="3" xfId="1" applyNumberFormat="1" applyFont="1" applyFill="1" applyBorder="1" applyAlignment="1">
      <alignment horizontal="right" vertical="center"/>
    </xf>
    <xf numFmtId="181" fontId="18" fillId="8" borderId="3" xfId="0" applyNumberFormat="1" applyFont="1" applyFill="1" applyBorder="1" applyAlignment="1">
      <alignment horizontal="right" vertical="center"/>
    </xf>
    <xf numFmtId="177" fontId="15" fillId="0" borderId="3" xfId="6" applyNumberFormat="1" applyFont="1" applyFill="1" applyBorder="1" applyAlignment="1">
      <alignment horizontal="right" vertical="center"/>
    </xf>
    <xf numFmtId="49" fontId="18" fillId="8" borderId="3" xfId="0" applyNumberFormat="1" applyFont="1" applyFill="1" applyBorder="1" applyAlignment="1">
      <alignment horizontal="center" vertical="center"/>
    </xf>
    <xf numFmtId="49" fontId="18" fillId="9" borderId="3" xfId="0" applyNumberFormat="1" applyFont="1" applyFill="1" applyBorder="1" applyAlignment="1">
      <alignment horizontal="center" vertical="center"/>
    </xf>
    <xf numFmtId="41" fontId="20" fillId="10" borderId="3" xfId="0" applyNumberFormat="1" applyFont="1" applyFill="1" applyBorder="1" applyAlignment="1">
      <alignment horizontal="right" vertical="center"/>
    </xf>
    <xf numFmtId="41" fontId="20" fillId="9" borderId="3" xfId="0" applyNumberFormat="1" applyFont="1" applyFill="1" applyBorder="1" applyAlignment="1">
      <alignment horizontal="right" vertical="center"/>
    </xf>
    <xf numFmtId="3" fontId="20" fillId="9" borderId="3" xfId="0" applyNumberFormat="1" applyFont="1" applyFill="1" applyBorder="1" applyAlignment="1">
      <alignment horizontal="center" vertical="center"/>
    </xf>
    <xf numFmtId="177" fontId="23" fillId="9" borderId="3" xfId="6" applyNumberFormat="1" applyFont="1" applyFill="1" applyBorder="1" applyAlignment="1">
      <alignment vertical="center"/>
    </xf>
    <xf numFmtId="10" fontId="23" fillId="9" borderId="3" xfId="0" applyNumberFormat="1" applyFont="1" applyFill="1" applyBorder="1" applyAlignment="1">
      <alignment vertical="center"/>
    </xf>
    <xf numFmtId="0" fontId="23" fillId="9" borderId="3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 wrapText="1"/>
    </xf>
    <xf numFmtId="14" fontId="14" fillId="0" borderId="0" xfId="0" applyNumberFormat="1" applyFont="1" applyAlignment="1">
      <alignment horizontal="center" vertical="center"/>
    </xf>
    <xf numFmtId="0" fontId="14" fillId="0" borderId="0" xfId="1" applyNumberFormat="1" applyFont="1" applyFill="1" applyBorder="1" applyAlignment="1">
      <alignment horizontal="right" vertical="center"/>
    </xf>
    <xf numFmtId="41" fontId="14" fillId="0" borderId="0" xfId="1" applyFont="1" applyFill="1" applyBorder="1" applyAlignment="1">
      <alignment horizontal="right" vertical="center"/>
    </xf>
    <xf numFmtId="3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41" fontId="10" fillId="0" borderId="0" xfId="1" applyFont="1" applyAlignment="1"/>
    <xf numFmtId="0" fontId="10" fillId="0" borderId="0" xfId="0" applyFont="1" applyAlignment="1">
      <alignment horizontal="center"/>
    </xf>
    <xf numFmtId="0" fontId="29" fillId="0" borderId="0" xfId="2" applyFont="1"/>
    <xf numFmtId="0" fontId="29" fillId="0" borderId="0" xfId="3" applyFont="1"/>
    <xf numFmtId="176" fontId="29" fillId="0" borderId="0" xfId="3" applyNumberFormat="1" applyFont="1"/>
    <xf numFmtId="0" fontId="29" fillId="0" borderId="0" xfId="3" applyFont="1" applyAlignment="1">
      <alignment horizontal="right"/>
    </xf>
    <xf numFmtId="0" fontId="29" fillId="0" borderId="0" xfId="3" applyFont="1" applyAlignment="1">
      <alignment horizontal="left" vertical="center" wrapText="1"/>
    </xf>
    <xf numFmtId="0" fontId="29" fillId="0" borderId="0" xfId="3" applyFont="1" applyAlignment="1">
      <alignment horizontal="center" vertical="center" wrapText="1"/>
    </xf>
    <xf numFmtId="0" fontId="29" fillId="0" borderId="0" xfId="3" applyFont="1" applyAlignment="1">
      <alignment horizontal="center" vertical="center"/>
    </xf>
    <xf numFmtId="0" fontId="29" fillId="0" borderId="0" xfId="3" applyFont="1" applyAlignment="1">
      <alignment horizontal="center"/>
    </xf>
    <xf numFmtId="0" fontId="29" fillId="0" borderId="0" xfId="3" applyFont="1" applyAlignment="1">
      <alignment vertical="center"/>
    </xf>
    <xf numFmtId="0" fontId="30" fillId="5" borderId="3" xfId="3" applyFont="1" applyFill="1" applyBorder="1" applyAlignment="1">
      <alignment horizontal="center" vertical="center" wrapText="1"/>
    </xf>
    <xf numFmtId="0" fontId="30" fillId="5" borderId="1" xfId="3" applyFont="1" applyFill="1" applyBorder="1" applyAlignment="1">
      <alignment horizontal="center" vertical="center"/>
    </xf>
    <xf numFmtId="0" fontId="30" fillId="5" borderId="7" xfId="3" applyFont="1" applyFill="1" applyBorder="1" applyAlignment="1">
      <alignment horizontal="center" vertical="center"/>
    </xf>
    <xf numFmtId="0" fontId="30" fillId="5" borderId="2" xfId="3" applyFont="1" applyFill="1" applyBorder="1" applyAlignment="1">
      <alignment horizontal="center" vertical="center"/>
    </xf>
    <xf numFmtId="176" fontId="30" fillId="5" borderId="1" xfId="3" applyNumberFormat="1" applyFont="1" applyFill="1" applyBorder="1" applyAlignment="1">
      <alignment horizontal="center" vertical="center"/>
    </xf>
    <xf numFmtId="176" fontId="30" fillId="5" borderId="7" xfId="3" applyNumberFormat="1" applyFont="1" applyFill="1" applyBorder="1" applyAlignment="1">
      <alignment horizontal="center" vertical="center"/>
    </xf>
    <xf numFmtId="176" fontId="30" fillId="5" borderId="2" xfId="3" applyNumberFormat="1" applyFont="1" applyFill="1" applyBorder="1" applyAlignment="1">
      <alignment horizontal="center" vertical="center"/>
    </xf>
    <xf numFmtId="176" fontId="30" fillId="5" borderId="4" xfId="3" applyNumberFormat="1" applyFont="1" applyFill="1" applyBorder="1" applyAlignment="1">
      <alignment horizontal="center" vertical="center" wrapText="1"/>
    </xf>
    <xf numFmtId="0" fontId="30" fillId="5" borderId="4" xfId="3" applyFont="1" applyFill="1" applyBorder="1" applyAlignment="1">
      <alignment horizontal="center" vertical="center" wrapText="1"/>
    </xf>
    <xf numFmtId="178" fontId="30" fillId="6" borderId="4" xfId="2" applyNumberFormat="1" applyFont="1" applyFill="1" applyBorder="1" applyAlignment="1">
      <alignment horizontal="center" vertical="center"/>
    </xf>
    <xf numFmtId="0" fontId="30" fillId="5" borderId="3" xfId="3" applyFont="1" applyFill="1" applyBorder="1" applyAlignment="1">
      <alignment horizontal="center" vertical="center"/>
    </xf>
    <xf numFmtId="0" fontId="30" fillId="4" borderId="3" xfId="3" applyFont="1" applyFill="1" applyBorder="1" applyAlignment="1">
      <alignment horizontal="center" vertical="center"/>
    </xf>
    <xf numFmtId="176" fontId="30" fillId="5" borderId="3" xfId="3" applyNumberFormat="1" applyFont="1" applyFill="1" applyBorder="1" applyAlignment="1">
      <alignment horizontal="center" vertical="center"/>
    </xf>
    <xf numFmtId="176" fontId="30" fillId="5" borderId="3" xfId="3" applyNumberFormat="1" applyFont="1" applyFill="1" applyBorder="1" applyAlignment="1">
      <alignment horizontal="center" vertical="center" wrapText="1"/>
    </xf>
    <xf numFmtId="0" fontId="30" fillId="5" borderId="6" xfId="3" applyFont="1" applyFill="1" applyBorder="1" applyAlignment="1">
      <alignment horizontal="center" vertical="center" wrapText="1"/>
    </xf>
    <xf numFmtId="49" fontId="22" fillId="7" borderId="4" xfId="11" applyNumberFormat="1" applyFont="1" applyFill="1" applyBorder="1" applyAlignment="1">
      <alignment horizontal="center" vertical="center" wrapText="1"/>
    </xf>
    <xf numFmtId="49" fontId="22" fillId="3" borderId="2" xfId="11" applyNumberFormat="1" applyFont="1" applyFill="1" applyBorder="1" applyAlignment="1">
      <alignment horizontal="center" vertical="center" wrapText="1"/>
    </xf>
    <xf numFmtId="49" fontId="22" fillId="3" borderId="3" xfId="11" applyNumberFormat="1" applyFont="1" applyFill="1" applyBorder="1" applyAlignment="1">
      <alignment horizontal="center" vertical="center" wrapText="1"/>
    </xf>
    <xf numFmtId="14" fontId="22" fillId="3" borderId="3" xfId="11" applyNumberFormat="1" applyFont="1" applyFill="1" applyBorder="1" applyAlignment="1">
      <alignment horizontal="center" vertical="center" wrapText="1"/>
    </xf>
    <xf numFmtId="179" fontId="22" fillId="3" borderId="3" xfId="12" applyNumberFormat="1" applyFont="1" applyFill="1" applyBorder="1" applyAlignment="1">
      <alignment horizontal="right" vertical="center"/>
    </xf>
    <xf numFmtId="3" fontId="22" fillId="3" borderId="3" xfId="11" applyNumberFormat="1" applyFont="1" applyFill="1" applyBorder="1" applyAlignment="1">
      <alignment horizontal="left" vertical="center" wrapText="1"/>
    </xf>
    <xf numFmtId="3" fontId="22" fillId="3" borderId="6" xfId="11" applyNumberFormat="1" applyFont="1" applyFill="1" applyBorder="1" applyAlignment="1">
      <alignment horizontal="left" vertical="center" wrapText="1"/>
    </xf>
    <xf numFmtId="10" fontId="22" fillId="3" borderId="3" xfId="14" applyNumberFormat="1" applyFont="1" applyFill="1" applyBorder="1" applyAlignment="1">
      <alignment horizontal="right" vertical="center" wrapText="1"/>
    </xf>
    <xf numFmtId="3" fontId="22" fillId="3" borderId="3" xfId="11" applyNumberFormat="1" applyFont="1" applyFill="1" applyBorder="1" applyAlignment="1">
      <alignment horizontal="center" vertical="center" wrapText="1"/>
    </xf>
    <xf numFmtId="177" fontId="22" fillId="3" borderId="3" xfId="14" applyNumberFormat="1" applyFont="1" applyFill="1" applyBorder="1" applyAlignment="1">
      <alignment horizontal="right" vertical="center" wrapText="1"/>
    </xf>
    <xf numFmtId="0" fontId="10" fillId="0" borderId="0" xfId="11" applyFont="1" applyAlignment="1">
      <alignment wrapText="1"/>
    </xf>
    <xf numFmtId="49" fontId="22" fillId="7" borderId="5" xfId="11" applyNumberFormat="1" applyFont="1" applyFill="1" applyBorder="1" applyAlignment="1">
      <alignment horizontal="center" vertical="center" wrapText="1"/>
    </xf>
    <xf numFmtId="179" fontId="22" fillId="3" borderId="4" xfId="12" applyNumberFormat="1" applyFont="1" applyFill="1" applyBorder="1" applyAlignment="1">
      <alignment horizontal="right" vertical="center"/>
    </xf>
    <xf numFmtId="2" fontId="33" fillId="11" borderId="3" xfId="1" applyNumberFormat="1" applyFont="1" applyFill="1" applyBorder="1" applyAlignment="1">
      <alignment horizontal="right" vertical="center"/>
    </xf>
    <xf numFmtId="0" fontId="17" fillId="3" borderId="3" xfId="0" applyFont="1" applyFill="1" applyBorder="1" applyAlignment="1">
      <alignment horizontal="center" vertical="center"/>
    </xf>
    <xf numFmtId="49" fontId="22" fillId="7" borderId="6" xfId="11" applyNumberFormat="1" applyFont="1" applyFill="1" applyBorder="1" applyAlignment="1">
      <alignment horizontal="center" vertical="center" wrapText="1"/>
    </xf>
    <xf numFmtId="49" fontId="32" fillId="8" borderId="1" xfId="11" applyNumberFormat="1" applyFont="1" applyFill="1" applyBorder="1" applyAlignment="1">
      <alignment horizontal="center" vertical="center" wrapText="1"/>
    </xf>
    <xf numFmtId="49" fontId="32" fillId="8" borderId="7" xfId="11" applyNumberFormat="1" applyFont="1" applyFill="1" applyBorder="1" applyAlignment="1">
      <alignment horizontal="center" vertical="center" wrapText="1"/>
    </xf>
    <xf numFmtId="49" fontId="32" fillId="8" borderId="2" xfId="11" applyNumberFormat="1" applyFont="1" applyFill="1" applyBorder="1" applyAlignment="1">
      <alignment horizontal="center" vertical="center" wrapText="1"/>
    </xf>
    <xf numFmtId="179" fontId="32" fillId="8" borderId="3" xfId="12" applyNumberFormat="1" applyFont="1" applyFill="1" applyBorder="1" applyAlignment="1">
      <alignment horizontal="right" vertical="center"/>
    </xf>
    <xf numFmtId="182" fontId="32" fillId="8" borderId="3" xfId="12" applyFont="1" applyFill="1" applyBorder="1" applyAlignment="1">
      <alignment horizontal="left" vertical="center" wrapText="1"/>
    </xf>
    <xf numFmtId="182" fontId="32" fillId="8" borderId="3" xfId="12" applyFont="1" applyFill="1" applyBorder="1" applyAlignment="1">
      <alignment horizontal="right" vertical="center" wrapText="1"/>
    </xf>
    <xf numFmtId="184" fontId="32" fillId="8" borderId="3" xfId="12" applyNumberFormat="1" applyFont="1" applyFill="1" applyBorder="1" applyAlignment="1">
      <alignment horizontal="right" vertical="center" wrapText="1"/>
    </xf>
    <xf numFmtId="177" fontId="32" fillId="8" borderId="3" xfId="14" applyNumberFormat="1" applyFont="1" applyFill="1" applyBorder="1" applyAlignment="1">
      <alignment horizontal="right" vertical="center" wrapText="1"/>
    </xf>
    <xf numFmtId="0" fontId="32" fillId="8" borderId="3" xfId="7" applyFont="1" applyFill="1" applyBorder="1" applyAlignment="1">
      <alignment horizontal="center" vertical="center"/>
    </xf>
    <xf numFmtId="49" fontId="22" fillId="0" borderId="3" xfId="11" applyNumberFormat="1" applyFont="1" applyBorder="1" applyAlignment="1">
      <alignment horizontal="center" vertical="center" wrapText="1"/>
    </xf>
    <xf numFmtId="14" fontId="22" fillId="0" borderId="3" xfId="11" applyNumberFormat="1" applyFont="1" applyBorder="1" applyAlignment="1">
      <alignment horizontal="center" vertical="center" wrapText="1"/>
    </xf>
    <xf numFmtId="3" fontId="22" fillId="0" borderId="3" xfId="11" applyNumberFormat="1" applyFont="1" applyBorder="1" applyAlignment="1">
      <alignment horizontal="left" vertical="center" wrapText="1"/>
    </xf>
    <xf numFmtId="10" fontId="22" fillId="0" borderId="3" xfId="14" applyNumberFormat="1" applyFont="1" applyFill="1" applyBorder="1" applyAlignment="1">
      <alignment horizontal="right" vertical="center" wrapText="1"/>
    </xf>
    <xf numFmtId="3" fontId="22" fillId="0" borderId="3" xfId="11" applyNumberFormat="1" applyFont="1" applyBorder="1" applyAlignment="1">
      <alignment horizontal="center" vertical="center" wrapText="1"/>
    </xf>
    <xf numFmtId="177" fontId="22" fillId="0" borderId="3" xfId="14" applyNumberFormat="1" applyFont="1" applyFill="1" applyBorder="1" applyAlignment="1">
      <alignment horizontal="right" vertical="center" wrapText="1"/>
    </xf>
    <xf numFmtId="2" fontId="33" fillId="0" borderId="3" xfId="1" applyNumberFormat="1" applyFont="1" applyFill="1" applyBorder="1" applyAlignment="1">
      <alignment horizontal="right" vertical="center"/>
    </xf>
    <xf numFmtId="49" fontId="22" fillId="0" borderId="3" xfId="11" applyNumberFormat="1" applyFont="1" applyBorder="1" applyAlignment="1">
      <alignment horizontal="right" vertical="center" wrapText="1"/>
    </xf>
    <xf numFmtId="0" fontId="32" fillId="0" borderId="3" xfId="7" applyFont="1" applyBorder="1" applyAlignment="1">
      <alignment horizontal="center" vertical="center"/>
    </xf>
    <xf numFmtId="0" fontId="34" fillId="0" borderId="0" xfId="11" applyFont="1" applyAlignment="1">
      <alignment wrapText="1"/>
    </xf>
    <xf numFmtId="0" fontId="36" fillId="8" borderId="0" xfId="7" applyFont="1" applyFill="1" applyAlignment="1">
      <alignment horizontal="justify" vertical="center"/>
    </xf>
    <xf numFmtId="9" fontId="32" fillId="8" borderId="3" xfId="8" applyFont="1" applyFill="1" applyBorder="1" applyAlignment="1">
      <alignment horizontal="right" vertical="center" wrapText="1"/>
    </xf>
    <xf numFmtId="185" fontId="32" fillId="8" borderId="3" xfId="1" applyNumberFormat="1" applyFont="1" applyFill="1" applyBorder="1" applyAlignment="1">
      <alignment horizontal="right" vertical="center" wrapText="1"/>
    </xf>
    <xf numFmtId="49" fontId="32" fillId="9" borderId="7" xfId="11" applyNumberFormat="1" applyFont="1" applyFill="1" applyBorder="1" applyAlignment="1">
      <alignment horizontal="center" vertical="center" wrapText="1"/>
    </xf>
    <xf numFmtId="49" fontId="32" fillId="9" borderId="2" xfId="11" applyNumberFormat="1" applyFont="1" applyFill="1" applyBorder="1" applyAlignment="1">
      <alignment horizontal="center" vertical="center" wrapText="1"/>
    </xf>
    <xf numFmtId="179" fontId="32" fillId="9" borderId="3" xfId="12" applyNumberFormat="1" applyFont="1" applyFill="1" applyBorder="1" applyAlignment="1">
      <alignment horizontal="right" vertical="center"/>
    </xf>
    <xf numFmtId="3" fontId="32" fillId="9" borderId="3" xfId="11" applyNumberFormat="1" applyFont="1" applyFill="1" applyBorder="1" applyAlignment="1">
      <alignment horizontal="right" vertical="center" wrapText="1"/>
    </xf>
    <xf numFmtId="0" fontId="32" fillId="9" borderId="3" xfId="11" applyFont="1" applyFill="1" applyBorder="1" applyAlignment="1">
      <alignment wrapText="1"/>
    </xf>
    <xf numFmtId="0" fontId="32" fillId="9" borderId="3" xfId="11" applyFont="1" applyFill="1" applyBorder="1" applyAlignment="1">
      <alignment horizontal="right" vertical="center" wrapText="1"/>
    </xf>
    <xf numFmtId="177" fontId="32" fillId="9" borderId="3" xfId="14" applyNumberFormat="1" applyFont="1" applyFill="1" applyBorder="1" applyAlignment="1">
      <alignment horizontal="right" vertical="center" wrapText="1"/>
    </xf>
    <xf numFmtId="185" fontId="32" fillId="9" borderId="3" xfId="1" applyNumberFormat="1" applyFont="1" applyFill="1" applyBorder="1" applyAlignment="1">
      <alignment horizontal="right" vertical="center" wrapText="1"/>
    </xf>
    <xf numFmtId="49" fontId="37" fillId="0" borderId="11" xfId="11" applyNumberFormat="1" applyFont="1" applyBorder="1" applyAlignment="1">
      <alignment horizontal="left" vertical="center" wrapText="1"/>
    </xf>
    <xf numFmtId="3" fontId="38" fillId="0" borderId="0" xfId="11" applyNumberFormat="1" applyFont="1" applyAlignment="1">
      <alignment horizontal="right" vertical="center" wrapText="1"/>
    </xf>
    <xf numFmtId="0" fontId="38" fillId="0" borderId="0" xfId="11" applyFont="1" applyAlignment="1">
      <alignment horizontal="right" vertical="center" wrapText="1"/>
    </xf>
    <xf numFmtId="0" fontId="38" fillId="0" borderId="0" xfId="11" applyFont="1" applyAlignment="1">
      <alignment wrapText="1"/>
    </xf>
    <xf numFmtId="0" fontId="39" fillId="0" borderId="0" xfId="11" applyFont="1" applyAlignment="1">
      <alignment horizontal="justify" vertical="center" wrapText="1"/>
    </xf>
    <xf numFmtId="49" fontId="22" fillId="0" borderId="0" xfId="11" applyNumberFormat="1" applyFont="1" applyAlignment="1">
      <alignment horizontal="left" vertical="center" wrapText="1"/>
    </xf>
    <xf numFmtId="14" fontId="22" fillId="0" borderId="0" xfId="11" applyNumberFormat="1" applyFont="1" applyAlignment="1">
      <alignment horizontal="center" vertical="center" wrapText="1"/>
    </xf>
    <xf numFmtId="3" fontId="22" fillId="0" borderId="0" xfId="11" applyNumberFormat="1" applyFont="1" applyAlignment="1">
      <alignment horizontal="right" vertical="center" wrapText="1"/>
    </xf>
    <xf numFmtId="0" fontId="22" fillId="0" borderId="0" xfId="11" applyFont="1" applyAlignment="1">
      <alignment horizontal="right" vertical="center" wrapText="1"/>
    </xf>
    <xf numFmtId="10" fontId="22" fillId="0" borderId="0" xfId="11" applyNumberFormat="1" applyFont="1" applyAlignment="1">
      <alignment horizontal="right" vertical="center" wrapText="1"/>
    </xf>
    <xf numFmtId="0" fontId="22" fillId="0" borderId="0" xfId="11" applyFont="1" applyAlignment="1">
      <alignment horizontal="center" vertical="center" wrapText="1"/>
    </xf>
    <xf numFmtId="0" fontId="5" fillId="0" borderId="0" xfId="7"/>
    <xf numFmtId="178" fontId="9" fillId="6" borderId="4" xfId="2" applyNumberFormat="1" applyFont="1" applyFill="1" applyBorder="1" applyAlignment="1">
      <alignment horizontal="center" vertical="center"/>
    </xf>
    <xf numFmtId="178" fontId="9" fillId="6" borderId="6" xfId="2" applyNumberFormat="1" applyFont="1" applyFill="1" applyBorder="1" applyAlignment="1">
      <alignment horizontal="center" vertical="center"/>
    </xf>
    <xf numFmtId="179" fontId="22" fillId="0" borderId="3" xfId="12" applyNumberFormat="1" applyFont="1" applyFill="1" applyBorder="1" applyAlignment="1">
      <alignment horizontal="right" vertical="center"/>
    </xf>
    <xf numFmtId="49" fontId="22" fillId="3" borderId="3" xfId="11" applyNumberFormat="1" applyFont="1" applyFill="1" applyBorder="1" applyAlignment="1">
      <alignment horizontal="left" vertical="center" wrapText="1"/>
    </xf>
    <xf numFmtId="4" fontId="22" fillId="3" borderId="3" xfId="11" applyNumberFormat="1" applyFont="1" applyFill="1" applyBorder="1" applyAlignment="1">
      <alignment horizontal="right" vertical="center" wrapText="1"/>
    </xf>
    <xf numFmtId="0" fontId="18" fillId="3" borderId="3" xfId="7" applyFont="1" applyFill="1" applyBorder="1" applyAlignment="1">
      <alignment horizontal="center" vertical="center"/>
    </xf>
    <xf numFmtId="0" fontId="10" fillId="3" borderId="0" xfId="11" applyFont="1" applyFill="1" applyAlignment="1">
      <alignment wrapText="1"/>
    </xf>
    <xf numFmtId="4" fontId="22" fillId="3" borderId="6" xfId="11" applyNumberFormat="1" applyFont="1" applyFill="1" applyBorder="1" applyAlignment="1">
      <alignment horizontal="right" vertical="center" wrapText="1"/>
    </xf>
    <xf numFmtId="0" fontId="36" fillId="8" borderId="3" xfId="7" applyFont="1" applyFill="1" applyBorder="1" applyAlignment="1">
      <alignment horizontal="left" vertical="center"/>
    </xf>
    <xf numFmtId="177" fontId="32" fillId="8" borderId="3" xfId="12" applyNumberFormat="1" applyFont="1" applyFill="1" applyBorder="1" applyAlignment="1">
      <alignment horizontal="right" vertical="center" wrapText="1"/>
    </xf>
    <xf numFmtId="0" fontId="40" fillId="12" borderId="3" xfId="8" applyNumberFormat="1" applyFont="1" applyFill="1" applyBorder="1" applyAlignment="1">
      <alignment horizontal="right" vertical="center"/>
    </xf>
    <xf numFmtId="4" fontId="32" fillId="8" borderId="3" xfId="12" applyNumberFormat="1" applyFont="1" applyFill="1" applyBorder="1" applyAlignment="1">
      <alignment horizontal="right" vertical="center" wrapText="1"/>
    </xf>
    <xf numFmtId="0" fontId="18" fillId="8" borderId="3" xfId="7" applyFont="1" applyFill="1" applyBorder="1" applyAlignment="1">
      <alignment horizontal="center" vertical="center"/>
    </xf>
    <xf numFmtId="177" fontId="31" fillId="3" borderId="4" xfId="8" applyNumberFormat="1" applyFont="1" applyFill="1" applyBorder="1" applyAlignment="1">
      <alignment horizontal="right" vertical="center"/>
    </xf>
    <xf numFmtId="2" fontId="31" fillId="11" borderId="3" xfId="1" applyNumberFormat="1" applyFont="1" applyFill="1" applyBorder="1" applyAlignment="1">
      <alignment horizontal="right" vertical="center"/>
    </xf>
    <xf numFmtId="2" fontId="31" fillId="3" borderId="3" xfId="1" applyNumberFormat="1" applyFont="1" applyFill="1" applyBorder="1" applyAlignment="1">
      <alignment horizontal="right" vertical="center"/>
    </xf>
    <xf numFmtId="2" fontId="31" fillId="11" borderId="4" xfId="1" applyNumberFormat="1" applyFont="1" applyFill="1" applyBorder="1" applyAlignment="1">
      <alignment horizontal="right" vertical="center"/>
    </xf>
    <xf numFmtId="2" fontId="40" fillId="12" borderId="3" xfId="8" applyNumberFormat="1" applyFont="1" applyFill="1" applyBorder="1" applyAlignment="1">
      <alignment horizontal="right" vertical="center"/>
    </xf>
    <xf numFmtId="182" fontId="18" fillId="8" borderId="3" xfId="12" applyFont="1" applyFill="1" applyBorder="1" applyAlignment="1">
      <alignment horizontal="right" vertical="center" wrapText="1"/>
    </xf>
    <xf numFmtId="0" fontId="18" fillId="9" borderId="3" xfId="11" applyFont="1" applyFill="1" applyBorder="1" applyAlignment="1">
      <alignment wrapText="1"/>
    </xf>
    <xf numFmtId="14" fontId="38" fillId="0" borderId="0" xfId="11" applyNumberFormat="1" applyFont="1" applyAlignment="1">
      <alignment horizontal="center" vertical="center" wrapText="1"/>
    </xf>
    <xf numFmtId="0" fontId="41" fillId="0" borderId="0" xfId="11" applyFont="1" applyAlignment="1">
      <alignment wrapText="1"/>
    </xf>
    <xf numFmtId="49" fontId="15" fillId="13" borderId="3" xfId="0" applyNumberFormat="1" applyFont="1" applyFill="1" applyBorder="1" applyAlignment="1">
      <alignment horizontal="center" vertical="center"/>
    </xf>
    <xf numFmtId="0" fontId="17" fillId="13" borderId="3" xfId="5" applyFont="1" applyFill="1" applyBorder="1" applyAlignment="1">
      <alignment horizontal="left" vertical="center"/>
    </xf>
    <xf numFmtId="49" fontId="15" fillId="13" borderId="3" xfId="0" applyNumberFormat="1" applyFont="1" applyFill="1" applyBorder="1" applyAlignment="1">
      <alignment horizontal="center" vertical="center" wrapText="1"/>
    </xf>
    <xf numFmtId="41" fontId="15" fillId="13" borderId="3" xfId="1" applyFont="1" applyFill="1" applyBorder="1" applyAlignment="1">
      <alignment horizontal="center" vertical="center"/>
    </xf>
    <xf numFmtId="14" fontId="15" fillId="13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right" vertical="center"/>
    </xf>
    <xf numFmtId="179" fontId="15" fillId="13" borderId="3" xfId="0" applyNumberFormat="1" applyFont="1" applyFill="1" applyBorder="1" applyAlignment="1">
      <alignment horizontal="right" vertical="center"/>
    </xf>
    <xf numFmtId="41" fontId="15" fillId="13" borderId="3" xfId="1" applyFont="1" applyFill="1" applyBorder="1" applyAlignment="1">
      <alignment horizontal="right" vertical="center"/>
    </xf>
    <xf numFmtId="3" fontId="15" fillId="13" borderId="3" xfId="0" applyNumberFormat="1" applyFont="1" applyFill="1" applyBorder="1" applyAlignment="1">
      <alignment horizontal="center" vertical="center"/>
    </xf>
    <xf numFmtId="3" fontId="15" fillId="13" borderId="3" xfId="0" quotePrefix="1" applyNumberFormat="1" applyFont="1" applyFill="1" applyBorder="1" applyAlignment="1">
      <alignment horizontal="left" vertical="center"/>
    </xf>
    <xf numFmtId="177" fontId="15" fillId="13" borderId="3" xfId="6" applyNumberFormat="1" applyFont="1" applyFill="1" applyBorder="1" applyAlignment="1">
      <alignment horizontal="center" vertical="center"/>
    </xf>
    <xf numFmtId="177" fontId="15" fillId="13" borderId="3" xfId="1" applyNumberFormat="1" applyFont="1" applyFill="1" applyBorder="1" applyAlignment="1">
      <alignment horizontal="right" vertical="center"/>
    </xf>
    <xf numFmtId="0" fontId="15" fillId="13" borderId="3" xfId="6" applyNumberFormat="1" applyFont="1" applyFill="1" applyBorder="1" applyAlignment="1">
      <alignment horizontal="center" vertical="center"/>
    </xf>
    <xf numFmtId="0" fontId="15" fillId="13" borderId="3" xfId="1" applyNumberFormat="1" applyFont="1" applyFill="1" applyBorder="1" applyAlignment="1">
      <alignment horizontal="center" vertical="center"/>
    </xf>
    <xf numFmtId="0" fontId="15" fillId="13" borderId="3" xfId="0" quotePrefix="1" applyFont="1" applyFill="1" applyBorder="1" applyAlignment="1">
      <alignment horizontal="center" vertical="center"/>
    </xf>
    <xf numFmtId="0" fontId="18" fillId="13" borderId="3" xfId="7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left" vertical="center" wrapText="1"/>
    </xf>
    <xf numFmtId="0" fontId="15" fillId="13" borderId="3" xfId="0" applyFont="1" applyFill="1" applyBorder="1" applyAlignment="1">
      <alignment horizontal="center" vertical="center"/>
    </xf>
    <xf numFmtId="49" fontId="15" fillId="6" borderId="3" xfId="0" applyNumberFormat="1" applyFont="1" applyFill="1" applyBorder="1" applyAlignment="1">
      <alignment horizontal="center" vertical="center"/>
    </xf>
    <xf numFmtId="0" fontId="17" fillId="6" borderId="3" xfId="5" applyFont="1" applyFill="1" applyBorder="1" applyAlignment="1">
      <alignment horizontal="left" vertical="center"/>
    </xf>
    <xf numFmtId="49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/>
    </xf>
    <xf numFmtId="14" fontId="15" fillId="6" borderId="3" xfId="0" applyNumberFormat="1" applyFont="1" applyFill="1" applyBorder="1" applyAlignment="1">
      <alignment horizontal="center" vertical="center"/>
    </xf>
    <xf numFmtId="41" fontId="15" fillId="6" borderId="3" xfId="1" applyFont="1" applyFill="1" applyBorder="1" applyAlignment="1">
      <alignment horizontal="right" vertical="center"/>
    </xf>
    <xf numFmtId="179" fontId="15" fillId="6" borderId="3" xfId="0" applyNumberFormat="1" applyFont="1" applyFill="1" applyBorder="1" applyAlignment="1">
      <alignment horizontal="right" vertical="center"/>
    </xf>
    <xf numFmtId="3" fontId="15" fillId="6" borderId="3" xfId="0" applyNumberFormat="1" applyFont="1" applyFill="1" applyBorder="1" applyAlignment="1">
      <alignment horizontal="center" vertical="center"/>
    </xf>
    <xf numFmtId="177" fontId="15" fillId="6" borderId="3" xfId="6" applyNumberFormat="1" applyFont="1" applyFill="1" applyBorder="1" applyAlignment="1">
      <alignment horizontal="center" vertical="center"/>
    </xf>
    <xf numFmtId="177" fontId="15" fillId="6" borderId="3" xfId="1" applyNumberFormat="1" applyFont="1" applyFill="1" applyBorder="1" applyAlignment="1">
      <alignment horizontal="right" vertical="center"/>
    </xf>
    <xf numFmtId="0" fontId="15" fillId="6" borderId="3" xfId="6" applyNumberFormat="1" applyFont="1" applyFill="1" applyBorder="1" applyAlignment="1">
      <alignment horizontal="center" vertical="center"/>
    </xf>
    <xf numFmtId="0" fontId="15" fillId="6" borderId="3" xfId="1" applyNumberFormat="1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left" vertical="center" wrapText="1"/>
    </xf>
    <xf numFmtId="0" fontId="18" fillId="6" borderId="3" xfId="7" applyFont="1" applyFill="1" applyBorder="1" applyAlignment="1">
      <alignment horizontal="center" vertical="center" wrapText="1"/>
    </xf>
    <xf numFmtId="0" fontId="15" fillId="6" borderId="3" xfId="0" quotePrefix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49" fontId="18" fillId="6" borderId="2" xfId="0" applyNumberFormat="1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right" vertical="center"/>
    </xf>
    <xf numFmtId="3" fontId="14" fillId="6" borderId="3" xfId="0" applyNumberFormat="1" applyFont="1" applyFill="1" applyBorder="1" applyAlignment="1">
      <alignment horizontal="left" vertical="center"/>
    </xf>
    <xf numFmtId="177" fontId="14" fillId="6" borderId="3" xfId="0" applyNumberFormat="1" applyFont="1" applyFill="1" applyBorder="1" applyAlignment="1">
      <alignment horizontal="center" vertical="center"/>
    </xf>
    <xf numFmtId="3" fontId="14" fillId="6" borderId="3" xfId="0" applyNumberFormat="1" applyFont="1" applyFill="1" applyBorder="1" applyAlignment="1">
      <alignment horizontal="center" vertical="center"/>
    </xf>
    <xf numFmtId="177" fontId="22" fillId="6" borderId="3" xfId="1" applyNumberFormat="1" applyFont="1" applyFill="1" applyBorder="1" applyAlignment="1">
      <alignment horizontal="right" vertical="center"/>
    </xf>
    <xf numFmtId="0" fontId="15" fillId="6" borderId="3" xfId="0" applyFont="1" applyFill="1" applyBorder="1" applyAlignment="1">
      <alignment vertical="center"/>
    </xf>
    <xf numFmtId="180" fontId="15" fillId="6" borderId="3" xfId="1" applyNumberFormat="1" applyFont="1" applyFill="1" applyBorder="1" applyAlignment="1">
      <alignment horizontal="right" vertical="center"/>
    </xf>
    <xf numFmtId="181" fontId="15" fillId="6" borderId="3" xfId="0" applyNumberFormat="1" applyFont="1" applyFill="1" applyBorder="1" applyAlignment="1">
      <alignment horizontal="right" vertical="center"/>
    </xf>
    <xf numFmtId="49" fontId="42" fillId="0" borderId="3" xfId="0" applyNumberFormat="1" applyFont="1" applyBorder="1" applyAlignment="1">
      <alignment horizontal="center" vertical="center"/>
    </xf>
    <xf numFmtId="0" fontId="43" fillId="7" borderId="3" xfId="5" applyFont="1" applyFill="1" applyBorder="1" applyAlignment="1">
      <alignment horizontal="left" vertical="center"/>
    </xf>
    <xf numFmtId="49" fontId="42" fillId="0" borderId="3" xfId="0" applyNumberFormat="1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14" fontId="42" fillId="0" borderId="3" xfId="0" applyNumberFormat="1" applyFont="1" applyBorder="1" applyAlignment="1">
      <alignment horizontal="center" vertical="center"/>
    </xf>
    <xf numFmtId="41" fontId="42" fillId="0" borderId="3" xfId="1" applyFont="1" applyFill="1" applyBorder="1" applyAlignment="1">
      <alignment horizontal="right" vertical="center"/>
    </xf>
    <xf numFmtId="179" fontId="42" fillId="0" borderId="3" xfId="0" applyNumberFormat="1" applyFont="1" applyBorder="1" applyAlignment="1">
      <alignment horizontal="right" vertical="center"/>
    </xf>
    <xf numFmtId="3" fontId="42" fillId="0" borderId="3" xfId="0" applyNumberFormat="1" applyFont="1" applyBorder="1" applyAlignment="1">
      <alignment horizontal="center" vertical="center"/>
    </xf>
    <xf numFmtId="177" fontId="42" fillId="0" borderId="3" xfId="6" applyNumberFormat="1" applyFont="1" applyFill="1" applyBorder="1" applyAlignment="1">
      <alignment horizontal="center" vertical="center"/>
    </xf>
    <xf numFmtId="177" fontId="42" fillId="0" borderId="3" xfId="1" applyNumberFormat="1" applyFont="1" applyFill="1" applyBorder="1" applyAlignment="1">
      <alignment horizontal="right" vertical="center"/>
    </xf>
    <xf numFmtId="0" fontId="42" fillId="0" borderId="3" xfId="6" applyNumberFormat="1" applyFont="1" applyFill="1" applyBorder="1" applyAlignment="1">
      <alignment horizontal="center" vertical="center"/>
    </xf>
    <xf numFmtId="0" fontId="42" fillId="0" borderId="3" xfId="1" applyNumberFormat="1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4" fillId="0" borderId="3" xfId="7" applyFont="1" applyBorder="1" applyAlignment="1">
      <alignment horizontal="center" vertical="center" wrapText="1"/>
    </xf>
    <xf numFmtId="49" fontId="42" fillId="6" borderId="3" xfId="0" applyNumberFormat="1" applyFont="1" applyFill="1" applyBorder="1" applyAlignment="1">
      <alignment horizontal="center" vertical="center"/>
    </xf>
    <xf numFmtId="0" fontId="43" fillId="6" borderId="3" xfId="5" applyFont="1" applyFill="1" applyBorder="1" applyAlignment="1">
      <alignment horizontal="left" vertical="center"/>
    </xf>
    <xf numFmtId="49" fontId="42" fillId="6" borderId="3" xfId="0" applyNumberFormat="1" applyFont="1" applyFill="1" applyBorder="1" applyAlignment="1">
      <alignment horizontal="center" vertical="center" wrapText="1"/>
    </xf>
    <xf numFmtId="0" fontId="42" fillId="6" borderId="3" xfId="0" applyFont="1" applyFill="1" applyBorder="1" applyAlignment="1">
      <alignment horizontal="center" vertical="center"/>
    </xf>
    <xf numFmtId="14" fontId="42" fillId="6" borderId="3" xfId="0" applyNumberFormat="1" applyFont="1" applyFill="1" applyBorder="1" applyAlignment="1">
      <alignment horizontal="center" vertical="center"/>
    </xf>
    <xf numFmtId="41" fontId="42" fillId="6" borderId="3" xfId="1" applyFont="1" applyFill="1" applyBorder="1" applyAlignment="1">
      <alignment horizontal="right" vertical="center"/>
    </xf>
    <xf numFmtId="179" fontId="42" fillId="6" borderId="3" xfId="0" applyNumberFormat="1" applyFont="1" applyFill="1" applyBorder="1" applyAlignment="1">
      <alignment horizontal="right" vertical="center"/>
    </xf>
    <xf numFmtId="3" fontId="42" fillId="6" borderId="3" xfId="0" applyNumberFormat="1" applyFont="1" applyFill="1" applyBorder="1" applyAlignment="1">
      <alignment horizontal="center" vertical="center"/>
    </xf>
    <xf numFmtId="177" fontId="42" fillId="6" borderId="3" xfId="6" applyNumberFormat="1" applyFont="1" applyFill="1" applyBorder="1" applyAlignment="1">
      <alignment horizontal="center" vertical="center"/>
    </xf>
    <xf numFmtId="177" fontId="42" fillId="6" borderId="3" xfId="1" applyNumberFormat="1" applyFont="1" applyFill="1" applyBorder="1" applyAlignment="1">
      <alignment horizontal="right" vertical="center"/>
    </xf>
    <xf numFmtId="0" fontId="42" fillId="6" borderId="3" xfId="6" applyNumberFormat="1" applyFont="1" applyFill="1" applyBorder="1" applyAlignment="1">
      <alignment horizontal="center" vertical="center"/>
    </xf>
    <xf numFmtId="0" fontId="42" fillId="6" borderId="3" xfId="1" applyNumberFormat="1" applyFont="1" applyFill="1" applyBorder="1" applyAlignment="1">
      <alignment horizontal="center" vertical="center"/>
    </xf>
    <xf numFmtId="0" fontId="42" fillId="6" borderId="3" xfId="0" applyFont="1" applyFill="1" applyBorder="1" applyAlignment="1">
      <alignment horizontal="left" vertical="center" wrapText="1"/>
    </xf>
    <xf numFmtId="0" fontId="44" fillId="6" borderId="3" xfId="7" applyFont="1" applyFill="1" applyBorder="1" applyAlignment="1">
      <alignment horizontal="center" vertical="center" wrapText="1"/>
    </xf>
    <xf numFmtId="0" fontId="42" fillId="0" borderId="3" xfId="0" quotePrefix="1" applyFont="1" applyBorder="1" applyAlignment="1">
      <alignment horizontal="center" vertical="center"/>
    </xf>
    <xf numFmtId="49" fontId="42" fillId="13" borderId="3" xfId="0" applyNumberFormat="1" applyFont="1" applyFill="1" applyBorder="1" applyAlignment="1">
      <alignment horizontal="center" vertical="center"/>
    </xf>
    <xf numFmtId="0" fontId="43" fillId="13" borderId="3" xfId="5" applyFont="1" applyFill="1" applyBorder="1" applyAlignment="1">
      <alignment horizontal="left" vertical="center"/>
    </xf>
    <xf numFmtId="49" fontId="42" fillId="13" borderId="3" xfId="0" applyNumberFormat="1" applyFont="1" applyFill="1" applyBorder="1" applyAlignment="1">
      <alignment horizontal="center" vertical="center" wrapText="1"/>
    </xf>
    <xf numFmtId="0" fontId="42" fillId="13" borderId="3" xfId="0" applyFont="1" applyFill="1" applyBorder="1" applyAlignment="1">
      <alignment horizontal="center" vertical="center"/>
    </xf>
    <xf numFmtId="14" fontId="42" fillId="13" borderId="3" xfId="0" applyNumberFormat="1" applyFont="1" applyFill="1" applyBorder="1" applyAlignment="1">
      <alignment horizontal="center" vertical="center"/>
    </xf>
    <xf numFmtId="41" fontId="42" fillId="13" borderId="3" xfId="1" applyFont="1" applyFill="1" applyBorder="1" applyAlignment="1">
      <alignment horizontal="right" vertical="center"/>
    </xf>
    <xf numFmtId="179" fontId="42" fillId="13" borderId="3" xfId="0" applyNumberFormat="1" applyFont="1" applyFill="1" applyBorder="1" applyAlignment="1">
      <alignment horizontal="right" vertical="center"/>
    </xf>
    <xf numFmtId="3" fontId="42" fillId="13" borderId="3" xfId="0" applyNumberFormat="1" applyFont="1" applyFill="1" applyBorder="1" applyAlignment="1">
      <alignment horizontal="center" vertical="center"/>
    </xf>
    <xf numFmtId="177" fontId="42" fillId="13" borderId="3" xfId="6" applyNumberFormat="1" applyFont="1" applyFill="1" applyBorder="1" applyAlignment="1">
      <alignment horizontal="center" vertical="center"/>
    </xf>
    <xf numFmtId="177" fontId="42" fillId="13" borderId="3" xfId="1" applyNumberFormat="1" applyFont="1" applyFill="1" applyBorder="1" applyAlignment="1">
      <alignment horizontal="right" vertical="center"/>
    </xf>
    <xf numFmtId="0" fontId="42" fillId="13" borderId="3" xfId="6" applyNumberFormat="1" applyFont="1" applyFill="1" applyBorder="1" applyAlignment="1">
      <alignment horizontal="center" vertical="center"/>
    </xf>
    <xf numFmtId="0" fontId="42" fillId="13" borderId="3" xfId="1" applyNumberFormat="1" applyFont="1" applyFill="1" applyBorder="1" applyAlignment="1">
      <alignment horizontal="center" vertical="center"/>
    </xf>
    <xf numFmtId="0" fontId="42" fillId="13" borderId="3" xfId="0" applyFont="1" applyFill="1" applyBorder="1" applyAlignment="1">
      <alignment horizontal="left" vertical="center" wrapText="1"/>
    </xf>
    <xf numFmtId="0" fontId="44" fillId="13" borderId="3" xfId="7" applyFont="1" applyFill="1" applyBorder="1" applyAlignment="1">
      <alignment horizontal="center" vertical="center" wrapText="1"/>
    </xf>
    <xf numFmtId="49" fontId="42" fillId="0" borderId="1" xfId="0" applyNumberFormat="1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49" fontId="44" fillId="0" borderId="2" xfId="0" applyNumberFormat="1" applyFont="1" applyBorder="1" applyAlignment="1">
      <alignment horizontal="center" vertical="center"/>
    </xf>
    <xf numFmtId="41" fontId="42" fillId="0" borderId="6" xfId="1" applyFont="1" applyFill="1" applyBorder="1" applyAlignment="1">
      <alignment horizontal="right" vertical="center"/>
    </xf>
    <xf numFmtId="41" fontId="42" fillId="3" borderId="3" xfId="1" applyFont="1" applyFill="1" applyBorder="1" applyAlignment="1">
      <alignment horizontal="right" vertical="center"/>
    </xf>
    <xf numFmtId="3" fontId="42" fillId="0" borderId="3" xfId="0" applyNumberFormat="1" applyFont="1" applyBorder="1" applyAlignment="1">
      <alignment horizontal="left" vertical="center"/>
    </xf>
    <xf numFmtId="177" fontId="42" fillId="0" borderId="3" xfId="0" applyNumberFormat="1" applyFont="1" applyBorder="1" applyAlignment="1">
      <alignment horizontal="center" vertical="center"/>
    </xf>
    <xf numFmtId="177" fontId="42" fillId="0" borderId="6" xfId="1" applyNumberFormat="1" applyFont="1" applyFill="1" applyBorder="1" applyAlignment="1">
      <alignment horizontal="right" vertical="center"/>
    </xf>
    <xf numFmtId="0" fontId="42" fillId="0" borderId="6" xfId="1" applyNumberFormat="1" applyFont="1" applyFill="1" applyBorder="1" applyAlignment="1">
      <alignment horizontal="center" vertical="center"/>
    </xf>
    <xf numFmtId="3" fontId="42" fillId="3" borderId="3" xfId="0" applyNumberFormat="1" applyFont="1" applyFill="1" applyBorder="1" applyAlignment="1">
      <alignment horizontal="center" vertical="center"/>
    </xf>
    <xf numFmtId="0" fontId="44" fillId="3" borderId="3" xfId="7" applyFont="1" applyFill="1" applyBorder="1" applyAlignment="1">
      <alignment horizontal="center" vertical="center" wrapText="1"/>
    </xf>
    <xf numFmtId="14" fontId="42" fillId="3" borderId="3" xfId="0" applyNumberFormat="1" applyFont="1" applyFill="1" applyBorder="1" applyAlignment="1">
      <alignment horizontal="center" vertical="center"/>
    </xf>
    <xf numFmtId="49" fontId="42" fillId="0" borderId="2" xfId="0" applyNumberFormat="1" applyFont="1" applyBorder="1" applyAlignment="1">
      <alignment horizontal="center" vertical="center"/>
    </xf>
    <xf numFmtId="179" fontId="42" fillId="0" borderId="3" xfId="0" applyNumberFormat="1" applyFont="1" applyBorder="1" applyAlignment="1">
      <alignment horizontal="left" vertical="center"/>
    </xf>
    <xf numFmtId="177" fontId="42" fillId="0" borderId="3" xfId="6" applyNumberFormat="1" applyFont="1" applyFill="1" applyBorder="1" applyAlignment="1">
      <alignment horizontal="right" vertical="center"/>
    </xf>
    <xf numFmtId="14" fontId="42" fillId="6" borderId="3" xfId="0" applyNumberFormat="1" applyFont="1" applyFill="1" applyBorder="1" applyAlignment="1">
      <alignment horizontal="left" vertical="center"/>
    </xf>
    <xf numFmtId="177" fontId="42" fillId="6" borderId="3" xfId="6" applyNumberFormat="1" applyFont="1" applyFill="1" applyBorder="1" applyAlignment="1">
      <alignment horizontal="right" vertical="center"/>
    </xf>
    <xf numFmtId="0" fontId="42" fillId="6" borderId="3" xfId="0" quotePrefix="1" applyFont="1" applyFill="1" applyBorder="1" applyAlignment="1">
      <alignment horizontal="center" vertical="center"/>
    </xf>
    <xf numFmtId="0" fontId="45" fillId="0" borderId="0" xfId="3" applyFont="1"/>
    <xf numFmtId="49" fontId="42" fillId="3" borderId="2" xfId="11" applyNumberFormat="1" applyFont="1" applyFill="1" applyBorder="1" applyAlignment="1">
      <alignment horizontal="center" vertical="center" wrapText="1"/>
    </xf>
    <xf numFmtId="49" fontId="42" fillId="3" borderId="3" xfId="11" applyNumberFormat="1" applyFont="1" applyFill="1" applyBorder="1" applyAlignment="1">
      <alignment horizontal="center" vertical="center" wrapText="1"/>
    </xf>
    <xf numFmtId="14" fontId="42" fillId="3" borderId="3" xfId="11" applyNumberFormat="1" applyFont="1" applyFill="1" applyBorder="1" applyAlignment="1">
      <alignment horizontal="center" vertical="center" wrapText="1"/>
    </xf>
    <xf numFmtId="179" fontId="42" fillId="3" borderId="3" xfId="12" applyNumberFormat="1" applyFont="1" applyFill="1" applyBorder="1" applyAlignment="1">
      <alignment horizontal="right" vertical="center"/>
    </xf>
    <xf numFmtId="41" fontId="46" fillId="3" borderId="3" xfId="1" applyFont="1" applyFill="1" applyBorder="1" applyAlignment="1">
      <alignment horizontal="right" vertical="center"/>
    </xf>
    <xf numFmtId="3" fontId="42" fillId="3" borderId="3" xfId="11" applyNumberFormat="1" applyFont="1" applyFill="1" applyBorder="1" applyAlignment="1">
      <alignment horizontal="left" vertical="center" wrapText="1"/>
    </xf>
    <xf numFmtId="3" fontId="42" fillId="3" borderId="6" xfId="11" applyNumberFormat="1" applyFont="1" applyFill="1" applyBorder="1" applyAlignment="1">
      <alignment horizontal="left" vertical="center" wrapText="1"/>
    </xf>
    <xf numFmtId="10" fontId="42" fillId="3" borderId="3" xfId="14" applyNumberFormat="1" applyFont="1" applyFill="1" applyBorder="1" applyAlignment="1">
      <alignment horizontal="right" vertical="center" wrapText="1"/>
    </xf>
    <xf numFmtId="3" fontId="42" fillId="3" borderId="3" xfId="11" applyNumberFormat="1" applyFont="1" applyFill="1" applyBorder="1" applyAlignment="1">
      <alignment horizontal="center" vertical="center" wrapText="1"/>
    </xf>
    <xf numFmtId="177" fontId="42" fillId="3" borderId="3" xfId="14" applyNumberFormat="1" applyFont="1" applyFill="1" applyBorder="1" applyAlignment="1">
      <alignment horizontal="right" vertical="center" wrapText="1"/>
    </xf>
    <xf numFmtId="2" fontId="42" fillId="3" borderId="3" xfId="11" applyNumberFormat="1" applyFont="1" applyFill="1" applyBorder="1" applyAlignment="1">
      <alignment horizontal="right" vertical="center" wrapText="1"/>
    </xf>
    <xf numFmtId="49" fontId="42" fillId="3" borderId="3" xfId="11" applyNumberFormat="1" applyFont="1" applyFill="1" applyBorder="1" applyAlignment="1">
      <alignment horizontal="right" vertical="center" wrapText="1"/>
    </xf>
    <xf numFmtId="0" fontId="44" fillId="3" borderId="3" xfId="7" applyFont="1" applyFill="1" applyBorder="1" applyAlignment="1">
      <alignment horizontal="center" vertical="center"/>
    </xf>
    <xf numFmtId="49" fontId="42" fillId="13" borderId="2" xfId="11" applyNumberFormat="1" applyFont="1" applyFill="1" applyBorder="1" applyAlignment="1">
      <alignment horizontal="center" vertical="center" wrapText="1"/>
    </xf>
    <xf numFmtId="49" fontId="42" fillId="13" borderId="3" xfId="11" applyNumberFormat="1" applyFont="1" applyFill="1" applyBorder="1" applyAlignment="1">
      <alignment horizontal="center" vertical="center" wrapText="1"/>
    </xf>
    <xf numFmtId="14" fontId="42" fillId="13" borderId="3" xfId="11" applyNumberFormat="1" applyFont="1" applyFill="1" applyBorder="1" applyAlignment="1">
      <alignment horizontal="center" vertical="center" wrapText="1"/>
    </xf>
    <xf numFmtId="179" fontId="42" fillId="13" borderId="3" xfId="12" applyNumberFormat="1" applyFont="1" applyFill="1" applyBorder="1" applyAlignment="1">
      <alignment horizontal="right" vertical="center"/>
    </xf>
    <xf numFmtId="179" fontId="42" fillId="13" borderId="4" xfId="12" applyNumberFormat="1" applyFont="1" applyFill="1" applyBorder="1" applyAlignment="1">
      <alignment horizontal="right" vertical="center"/>
    </xf>
    <xf numFmtId="41" fontId="46" fillId="13" borderId="3" xfId="1" applyFont="1" applyFill="1" applyBorder="1" applyAlignment="1">
      <alignment horizontal="right" vertical="center"/>
    </xf>
    <xf numFmtId="3" fontId="42" fillId="13" borderId="3" xfId="11" applyNumberFormat="1" applyFont="1" applyFill="1" applyBorder="1" applyAlignment="1">
      <alignment horizontal="left" vertical="center" wrapText="1"/>
    </xf>
    <xf numFmtId="3" fontId="42" fillId="13" borderId="6" xfId="11" applyNumberFormat="1" applyFont="1" applyFill="1" applyBorder="1" applyAlignment="1">
      <alignment horizontal="left" vertical="center" wrapText="1"/>
    </xf>
    <xf numFmtId="10" fontId="42" fillId="13" borderId="3" xfId="14" applyNumberFormat="1" applyFont="1" applyFill="1" applyBorder="1" applyAlignment="1">
      <alignment horizontal="right" vertical="center" wrapText="1"/>
    </xf>
    <xf numFmtId="3" fontId="42" fillId="13" borderId="3" xfId="11" applyNumberFormat="1" applyFont="1" applyFill="1" applyBorder="1" applyAlignment="1">
      <alignment horizontal="center" vertical="center" wrapText="1"/>
    </xf>
    <xf numFmtId="177" fontId="42" fillId="13" borderId="3" xfId="14" applyNumberFormat="1" applyFont="1" applyFill="1" applyBorder="1" applyAlignment="1">
      <alignment horizontal="right" vertical="center" wrapText="1"/>
    </xf>
    <xf numFmtId="2" fontId="42" fillId="13" borderId="3" xfId="11" applyNumberFormat="1" applyFont="1" applyFill="1" applyBorder="1" applyAlignment="1">
      <alignment horizontal="right" vertical="center" wrapText="1"/>
    </xf>
    <xf numFmtId="49" fontId="42" fillId="13" borderId="3" xfId="11" applyNumberFormat="1" applyFont="1" applyFill="1" applyBorder="1" applyAlignment="1">
      <alignment horizontal="right" vertical="center" wrapText="1"/>
    </xf>
    <xf numFmtId="0" fontId="44" fillId="13" borderId="3" xfId="7" applyFont="1" applyFill="1" applyBorder="1" applyAlignment="1">
      <alignment horizontal="center" vertical="center"/>
    </xf>
    <xf numFmtId="179" fontId="42" fillId="3" borderId="4" xfId="12" applyNumberFormat="1" applyFont="1" applyFill="1" applyBorder="1" applyAlignment="1">
      <alignment horizontal="right" vertical="center"/>
    </xf>
    <xf numFmtId="183" fontId="42" fillId="3" borderId="3" xfId="11" applyNumberFormat="1" applyFont="1" applyFill="1" applyBorder="1" applyAlignment="1">
      <alignment horizontal="center" vertical="center" wrapText="1"/>
    </xf>
    <xf numFmtId="2" fontId="43" fillId="11" borderId="3" xfId="1" applyNumberFormat="1" applyFont="1" applyFill="1" applyBorder="1" applyAlignment="1">
      <alignment horizontal="right" vertical="center"/>
    </xf>
    <xf numFmtId="0" fontId="43" fillId="3" borderId="3" xfId="0" applyFont="1" applyFill="1" applyBorder="1" applyAlignment="1">
      <alignment horizontal="center" vertical="center"/>
    </xf>
    <xf numFmtId="49" fontId="42" fillId="6" borderId="2" xfId="11" applyNumberFormat="1" applyFont="1" applyFill="1" applyBorder="1" applyAlignment="1">
      <alignment horizontal="center" vertical="center" wrapText="1"/>
    </xf>
    <xf numFmtId="49" fontId="42" fillId="6" borderId="3" xfId="11" applyNumberFormat="1" applyFont="1" applyFill="1" applyBorder="1" applyAlignment="1">
      <alignment horizontal="center" vertical="center" wrapText="1"/>
    </xf>
    <xf numFmtId="14" fontId="42" fillId="6" borderId="3" xfId="11" applyNumberFormat="1" applyFont="1" applyFill="1" applyBorder="1" applyAlignment="1">
      <alignment horizontal="center" vertical="center" wrapText="1"/>
    </xf>
    <xf numFmtId="179" fontId="42" fillId="6" borderId="3" xfId="12" applyNumberFormat="1" applyFont="1" applyFill="1" applyBorder="1" applyAlignment="1">
      <alignment horizontal="right" vertical="center"/>
    </xf>
    <xf numFmtId="3" fontId="42" fillId="6" borderId="3" xfId="11" applyNumberFormat="1" applyFont="1" applyFill="1" applyBorder="1" applyAlignment="1">
      <alignment horizontal="left" vertical="center" wrapText="1"/>
    </xf>
    <xf numFmtId="10" fontId="42" fillId="6" borderId="3" xfId="14" applyNumberFormat="1" applyFont="1" applyFill="1" applyBorder="1" applyAlignment="1">
      <alignment horizontal="right" vertical="center" wrapText="1"/>
    </xf>
    <xf numFmtId="3" fontId="42" fillId="6" borderId="3" xfId="11" applyNumberFormat="1" applyFont="1" applyFill="1" applyBorder="1" applyAlignment="1">
      <alignment horizontal="center" vertical="center" wrapText="1"/>
    </xf>
    <xf numFmtId="0" fontId="47" fillId="6" borderId="0" xfId="11" applyFont="1" applyFill="1" applyAlignment="1">
      <alignment wrapText="1"/>
    </xf>
    <xf numFmtId="177" fontId="42" fillId="6" borderId="3" xfId="14" applyNumberFormat="1" applyFont="1" applyFill="1" applyBorder="1" applyAlignment="1">
      <alignment horizontal="right" vertical="center" wrapText="1"/>
    </xf>
    <xf numFmtId="2" fontId="43" fillId="6" borderId="3" xfId="1" applyNumberFormat="1" applyFont="1" applyFill="1" applyBorder="1" applyAlignment="1">
      <alignment horizontal="right" vertical="center"/>
    </xf>
    <xf numFmtId="49" fontId="42" fillId="6" borderId="3" xfId="11" applyNumberFormat="1" applyFont="1" applyFill="1" applyBorder="1" applyAlignment="1">
      <alignment horizontal="right" vertical="center" wrapText="1"/>
    </xf>
    <xf numFmtId="0" fontId="44" fillId="6" borderId="3" xfId="7" applyFont="1" applyFill="1" applyBorder="1" applyAlignment="1">
      <alignment horizontal="center" vertical="center"/>
    </xf>
    <xf numFmtId="49" fontId="42" fillId="0" borderId="3" xfId="11" applyNumberFormat="1" applyFont="1" applyBorder="1" applyAlignment="1">
      <alignment horizontal="center" vertical="center" wrapText="1"/>
    </xf>
    <xf numFmtId="14" fontId="42" fillId="0" borderId="3" xfId="11" applyNumberFormat="1" applyFont="1" applyBorder="1" applyAlignment="1">
      <alignment horizontal="center" vertical="center" wrapText="1"/>
    </xf>
    <xf numFmtId="3" fontId="42" fillId="0" borderId="3" xfId="11" applyNumberFormat="1" applyFont="1" applyBorder="1" applyAlignment="1">
      <alignment horizontal="left" vertical="center" wrapText="1"/>
    </xf>
    <xf numFmtId="10" fontId="42" fillId="0" borderId="3" xfId="14" applyNumberFormat="1" applyFont="1" applyFill="1" applyBorder="1" applyAlignment="1">
      <alignment horizontal="right" vertical="center" wrapText="1"/>
    </xf>
    <xf numFmtId="3" fontId="42" fillId="0" borderId="3" xfId="11" applyNumberFormat="1" applyFont="1" applyBorder="1" applyAlignment="1">
      <alignment horizontal="center" vertical="center" wrapText="1"/>
    </xf>
    <xf numFmtId="177" fontId="42" fillId="0" borderId="3" xfId="14" applyNumberFormat="1" applyFont="1" applyFill="1" applyBorder="1" applyAlignment="1">
      <alignment horizontal="right" vertical="center" wrapText="1"/>
    </xf>
    <xf numFmtId="2" fontId="43" fillId="0" borderId="3" xfId="1" applyNumberFormat="1" applyFont="1" applyFill="1" applyBorder="1" applyAlignment="1">
      <alignment horizontal="right" vertical="center"/>
    </xf>
    <xf numFmtId="49" fontId="42" fillId="0" borderId="3" xfId="11" applyNumberFormat="1" applyFont="1" applyBorder="1" applyAlignment="1">
      <alignment horizontal="right" vertical="center" wrapText="1"/>
    </xf>
    <xf numFmtId="0" fontId="44" fillId="0" borderId="3" xfId="7" applyFont="1" applyBorder="1" applyAlignment="1">
      <alignment horizontal="center" vertical="center"/>
    </xf>
    <xf numFmtId="49" fontId="42" fillId="3" borderId="3" xfId="11" applyNumberFormat="1" applyFont="1" applyFill="1" applyBorder="1" applyAlignment="1">
      <alignment horizontal="left" vertical="center" wrapText="1"/>
    </xf>
    <xf numFmtId="4" fontId="42" fillId="3" borderId="6" xfId="11" applyNumberFormat="1" applyFont="1" applyFill="1" applyBorder="1" applyAlignment="1">
      <alignment horizontal="right" vertical="center" wrapText="1"/>
    </xf>
    <xf numFmtId="2" fontId="43" fillId="11" borderId="4" xfId="1" applyNumberFormat="1" applyFont="1" applyFill="1" applyBorder="1" applyAlignment="1">
      <alignment horizontal="right" vertical="center"/>
    </xf>
    <xf numFmtId="177" fontId="46" fillId="3" borderId="4" xfId="8" applyNumberFormat="1" applyFont="1" applyFill="1" applyBorder="1" applyAlignment="1">
      <alignment horizontal="right" vertical="center"/>
    </xf>
    <xf numFmtId="2" fontId="46" fillId="11" borderId="6" xfId="1" applyNumberFormat="1" applyFont="1" applyFill="1" applyBorder="1" applyAlignment="1">
      <alignment horizontal="right" vertical="center"/>
    </xf>
    <xf numFmtId="4" fontId="42" fillId="3" borderId="3" xfId="11" applyNumberFormat="1" applyFont="1" applyFill="1" applyBorder="1" applyAlignment="1">
      <alignment horizontal="right" vertical="center" wrapText="1"/>
    </xf>
    <xf numFmtId="2" fontId="46" fillId="3" borderId="3" xfId="1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179" fontId="15" fillId="6" borderId="3" xfId="0" applyNumberFormat="1" applyFont="1" applyFill="1" applyBorder="1" applyAlignment="1">
      <alignment vertical="center"/>
    </xf>
    <xf numFmtId="179" fontId="15" fillId="3" borderId="3" xfId="0" applyNumberFormat="1" applyFont="1" applyFill="1" applyBorder="1" applyAlignment="1">
      <alignment vertical="center"/>
    </xf>
    <xf numFmtId="49" fontId="15" fillId="0" borderId="2" xfId="0" applyNumberFormat="1" applyFont="1" applyBorder="1" applyAlignment="1">
      <alignment vertical="center"/>
    </xf>
    <xf numFmtId="49" fontId="42" fillId="0" borderId="2" xfId="0" applyNumberFormat="1" applyFont="1" applyBorder="1" applyAlignment="1">
      <alignment vertical="center"/>
    </xf>
    <xf numFmtId="177" fontId="15" fillId="0" borderId="3" xfId="6" applyNumberFormat="1" applyFont="1" applyFill="1" applyBorder="1" applyAlignment="1">
      <alignment vertical="center"/>
    </xf>
    <xf numFmtId="3" fontId="20" fillId="8" borderId="3" xfId="0" applyNumberFormat="1" applyFont="1" applyFill="1" applyBorder="1" applyAlignment="1">
      <alignment vertical="center"/>
    </xf>
    <xf numFmtId="177" fontId="15" fillId="0" borderId="3" xfId="6" applyNumberFormat="1" applyFont="1" applyFill="1" applyBorder="1" applyAlignment="1">
      <alignment vertical="center" wrapText="1"/>
    </xf>
    <xf numFmtId="177" fontId="15" fillId="3" borderId="3" xfId="6" applyNumberFormat="1" applyFont="1" applyFill="1" applyBorder="1" applyAlignment="1">
      <alignment vertical="center"/>
    </xf>
    <xf numFmtId="177" fontId="14" fillId="0" borderId="3" xfId="0" applyNumberFormat="1" applyFont="1" applyBorder="1" applyAlignment="1">
      <alignment vertical="center"/>
    </xf>
    <xf numFmtId="177" fontId="14" fillId="3" borderId="3" xfId="0" applyNumberFormat="1" applyFont="1" applyFill="1" applyBorder="1" applyAlignment="1">
      <alignment vertical="center"/>
    </xf>
    <xf numFmtId="177" fontId="14" fillId="0" borderId="6" xfId="0" applyNumberFormat="1" applyFont="1" applyBorder="1" applyAlignment="1">
      <alignment vertical="center"/>
    </xf>
    <xf numFmtId="177" fontId="42" fillId="0" borderId="3" xfId="0" applyNumberFormat="1" applyFont="1" applyBorder="1" applyAlignment="1">
      <alignment vertical="center"/>
    </xf>
    <xf numFmtId="177" fontId="14" fillId="6" borderId="3" xfId="0" applyNumberFormat="1" applyFont="1" applyFill="1" applyBorder="1" applyAlignment="1">
      <alignment vertical="center"/>
    </xf>
    <xf numFmtId="3" fontId="20" fillId="9" borderId="3" xfId="0" applyNumberFormat="1" applyFont="1" applyFill="1" applyBorder="1" applyAlignment="1">
      <alignment vertical="center"/>
    </xf>
    <xf numFmtId="177" fontId="30" fillId="14" borderId="3" xfId="10" applyNumberFormat="1" applyFont="1" applyFill="1" applyBorder="1" applyAlignment="1">
      <alignment horizontal="center" vertical="center"/>
    </xf>
    <xf numFmtId="177" fontId="15" fillId="0" borderId="3" xfId="6" quotePrefix="1" applyNumberFormat="1" applyFont="1" applyFill="1" applyBorder="1" applyAlignment="1">
      <alignment vertical="center" wrapText="1"/>
    </xf>
    <xf numFmtId="49" fontId="20" fillId="8" borderId="1" xfId="0" applyNumberFormat="1" applyFont="1" applyFill="1" applyBorder="1" applyAlignment="1">
      <alignment horizontal="center" vertical="center"/>
    </xf>
    <xf numFmtId="49" fontId="20" fillId="8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4" borderId="4" xfId="3" applyFont="1" applyFill="1" applyBorder="1" applyAlignment="1">
      <alignment horizontal="center" vertical="center" wrapText="1"/>
    </xf>
    <xf numFmtId="0" fontId="9" fillId="4" borderId="6" xfId="3" applyFont="1" applyFill="1" applyBorder="1" applyAlignment="1">
      <alignment horizontal="center" vertical="center" wrapText="1"/>
    </xf>
    <xf numFmtId="178" fontId="9" fillId="6" borderId="3" xfId="2" applyNumberFormat="1" applyFont="1" applyFill="1" applyBorder="1" applyAlignment="1">
      <alignment horizontal="center" vertical="center"/>
    </xf>
    <xf numFmtId="49" fontId="14" fillId="7" borderId="4" xfId="0" applyNumberFormat="1" applyFont="1" applyFill="1" applyBorder="1" applyAlignment="1">
      <alignment horizontal="center" vertical="center"/>
    </xf>
    <xf numFmtId="49" fontId="14" fillId="7" borderId="5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8" fillId="8" borderId="1" xfId="0" applyNumberFormat="1" applyFont="1" applyFill="1" applyBorder="1" applyAlignment="1">
      <alignment horizontal="center" vertical="center"/>
    </xf>
    <xf numFmtId="49" fontId="18" fillId="8" borderId="7" xfId="0" applyNumberFormat="1" applyFont="1" applyFill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 wrapText="1"/>
    </xf>
    <xf numFmtId="177" fontId="14" fillId="0" borderId="3" xfId="0" applyNumberFormat="1" applyFont="1" applyBorder="1" applyAlignment="1">
      <alignment vertical="center" wrapText="1"/>
    </xf>
    <xf numFmtId="177" fontId="14" fillId="0" borderId="6" xfId="0" applyNumberFormat="1" applyFont="1" applyBorder="1" applyAlignment="1">
      <alignment vertical="center" wrapText="1"/>
    </xf>
    <xf numFmtId="49" fontId="32" fillId="9" borderId="1" xfId="11" applyNumberFormat="1" applyFont="1" applyFill="1" applyBorder="1" applyAlignment="1">
      <alignment horizontal="center" vertical="center" wrapText="1"/>
    </xf>
    <xf numFmtId="0" fontId="30" fillId="5" borderId="4" xfId="3" applyFont="1" applyFill="1" applyBorder="1" applyAlignment="1">
      <alignment horizontal="center" vertical="center"/>
    </xf>
    <xf numFmtId="0" fontId="30" fillId="5" borderId="12" xfId="3" applyFont="1" applyFill="1" applyBorder="1" applyAlignment="1">
      <alignment horizontal="center" vertical="center" wrapText="1"/>
    </xf>
    <xf numFmtId="0" fontId="30" fillId="5" borderId="13" xfId="3" applyFont="1" applyFill="1" applyBorder="1" applyAlignment="1">
      <alignment horizontal="center" vertical="center" wrapText="1"/>
    </xf>
    <xf numFmtId="49" fontId="32" fillId="9" borderId="1" xfId="11" applyNumberFormat="1" applyFont="1" applyFill="1" applyBorder="1" applyAlignment="1">
      <alignment vertical="center"/>
    </xf>
    <xf numFmtId="177" fontId="14" fillId="3" borderId="3" xfId="0" applyNumberFormat="1" applyFont="1" applyFill="1" applyBorder="1" applyAlignment="1">
      <alignment vertical="center" wrapText="1"/>
    </xf>
    <xf numFmtId="177" fontId="42" fillId="0" borderId="3" xfId="0" applyNumberFormat="1" applyFont="1" applyBorder="1" applyAlignment="1">
      <alignment vertical="center" wrapText="1"/>
    </xf>
    <xf numFmtId="177" fontId="22" fillId="0" borderId="3" xfId="6" applyNumberFormat="1" applyFont="1" applyFill="1" applyBorder="1" applyAlignment="1">
      <alignment vertical="center"/>
    </xf>
    <xf numFmtId="177" fontId="22" fillId="0" borderId="3" xfId="6" applyNumberFormat="1" applyFont="1" applyFill="1" applyBorder="1" applyAlignment="1">
      <alignment vertical="center" wrapText="1"/>
    </xf>
    <xf numFmtId="177" fontId="15" fillId="0" borderId="3" xfId="6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177" fontId="15" fillId="3" borderId="3" xfId="6" applyNumberFormat="1" applyFont="1" applyFill="1" applyBorder="1" applyAlignment="1">
      <alignment vertical="center" wrapText="1"/>
    </xf>
    <xf numFmtId="177" fontId="22" fillId="0" borderId="3" xfId="6" applyNumberFormat="1" applyFont="1" applyFill="1" applyBorder="1" applyAlignment="1">
      <alignment horizontal="center" vertical="center" wrapText="1"/>
    </xf>
    <xf numFmtId="177" fontId="22" fillId="3" borderId="3" xfId="6" applyNumberFormat="1" applyFont="1" applyFill="1" applyBorder="1" applyAlignment="1">
      <alignment vertical="center"/>
    </xf>
    <xf numFmtId="177" fontId="22" fillId="3" borderId="3" xfId="6" applyNumberFormat="1" applyFont="1" applyFill="1" applyBorder="1" applyAlignment="1">
      <alignment vertical="center" wrapText="1"/>
    </xf>
    <xf numFmtId="177" fontId="15" fillId="3" borderId="3" xfId="6" quotePrefix="1" applyNumberFormat="1" applyFont="1" applyFill="1" applyBorder="1" applyAlignment="1">
      <alignment vertical="center" wrapText="1"/>
    </xf>
    <xf numFmtId="0" fontId="34" fillId="0" borderId="0" xfId="11" applyFont="1" applyAlignment="1">
      <alignment horizontal="center" wrapText="1"/>
    </xf>
    <xf numFmtId="3" fontId="22" fillId="0" borderId="0" xfId="11" applyNumberFormat="1" applyFont="1" applyAlignment="1">
      <alignment horizontal="center" vertical="center" wrapText="1"/>
    </xf>
    <xf numFmtId="3" fontId="38" fillId="0" borderId="0" xfId="11" applyNumberFormat="1" applyFont="1" applyAlignment="1">
      <alignment horizontal="center" vertical="center" wrapText="1"/>
    </xf>
    <xf numFmtId="3" fontId="32" fillId="9" borderId="3" xfId="11" applyNumberFormat="1" applyFont="1" applyFill="1" applyBorder="1" applyAlignment="1">
      <alignment horizontal="center" vertical="center" wrapText="1"/>
    </xf>
    <xf numFmtId="182" fontId="32" fillId="8" borderId="3" xfId="12" applyFont="1" applyFill="1" applyBorder="1" applyAlignment="1">
      <alignment horizontal="center" vertical="center" wrapText="1"/>
    </xf>
    <xf numFmtId="10" fontId="22" fillId="4" borderId="3" xfId="14" applyNumberFormat="1" applyFont="1" applyFill="1" applyBorder="1" applyAlignment="1">
      <alignment horizontal="left" vertical="center" wrapText="1"/>
    </xf>
    <xf numFmtId="10" fontId="53" fillId="4" borderId="3" xfId="14" applyNumberFormat="1" applyFont="1" applyFill="1" applyBorder="1" applyAlignment="1">
      <alignment horizontal="left" vertical="center" wrapText="1"/>
    </xf>
    <xf numFmtId="10" fontId="22" fillId="0" borderId="3" xfId="14" applyNumberFormat="1" applyFont="1" applyFill="1" applyBorder="1" applyAlignment="1">
      <alignment horizontal="left" vertical="center" wrapText="1"/>
    </xf>
    <xf numFmtId="10" fontId="22" fillId="4" borderId="3" xfId="14" applyNumberFormat="1" applyFont="1" applyFill="1" applyBorder="1" applyAlignment="1">
      <alignment vertical="center" wrapText="1"/>
    </xf>
    <xf numFmtId="10" fontId="22" fillId="3" borderId="3" xfId="14" applyNumberFormat="1" applyFont="1" applyFill="1" applyBorder="1" applyAlignment="1">
      <alignment horizontal="left" vertical="center" wrapText="1"/>
    </xf>
    <xf numFmtId="0" fontId="22" fillId="3" borderId="3" xfId="11" applyFont="1" applyFill="1" applyBorder="1" applyAlignment="1">
      <alignment horizontal="left" wrapText="1"/>
    </xf>
    <xf numFmtId="0" fontId="22" fillId="3" borderId="0" xfId="11" applyFont="1" applyFill="1" applyAlignment="1">
      <alignment horizontal="left" wrapText="1"/>
    </xf>
    <xf numFmtId="179" fontId="42" fillId="3" borderId="3" xfId="18" applyNumberFormat="1" applyFont="1" applyFill="1" applyBorder="1" applyAlignment="1">
      <alignment horizontal="right" vertical="center"/>
    </xf>
    <xf numFmtId="179" fontId="42" fillId="3" borderId="3" xfId="18" applyNumberFormat="1" applyFont="1" applyFill="1" applyBorder="1" applyAlignment="1">
      <alignment vertical="center"/>
    </xf>
    <xf numFmtId="179" fontId="42" fillId="3" borderId="4" xfId="18" applyNumberFormat="1" applyFont="1" applyFill="1" applyBorder="1" applyAlignment="1">
      <alignment vertical="center"/>
    </xf>
    <xf numFmtId="179" fontId="42" fillId="13" borderId="3" xfId="18" applyNumberFormat="1" applyFont="1" applyFill="1" applyBorder="1" applyAlignment="1">
      <alignment horizontal="right" vertical="center"/>
    </xf>
    <xf numFmtId="179" fontId="42" fillId="13" borderId="3" xfId="18" applyNumberFormat="1" applyFont="1" applyFill="1" applyBorder="1" applyAlignment="1">
      <alignment vertical="center"/>
    </xf>
    <xf numFmtId="179" fontId="42" fillId="13" borderId="4" xfId="18" applyNumberFormat="1" applyFont="1" applyFill="1" applyBorder="1" applyAlignment="1">
      <alignment vertical="center"/>
    </xf>
    <xf numFmtId="177" fontId="30" fillId="14" borderId="3" xfId="19" applyNumberFormat="1" applyFont="1" applyFill="1" applyBorder="1" applyAlignment="1">
      <alignment horizontal="center" vertical="center"/>
    </xf>
    <xf numFmtId="177" fontId="30" fillId="5" borderId="3" xfId="19" applyNumberFormat="1" applyFont="1" applyFill="1" applyBorder="1" applyAlignment="1">
      <alignment horizontal="center" vertical="center"/>
    </xf>
    <xf numFmtId="177" fontId="29" fillId="0" borderId="0" xfId="19" applyNumberFormat="1" applyFont="1" applyFill="1" applyAlignment="1">
      <alignment horizontal="center" vertical="center"/>
    </xf>
    <xf numFmtId="177" fontId="29" fillId="0" borderId="0" xfId="19" applyNumberFormat="1" applyFont="1" applyFill="1" applyAlignment="1">
      <alignment horizontal="right" vertical="center"/>
    </xf>
    <xf numFmtId="0" fontId="10" fillId="0" borderId="0" xfId="20" applyFont="1" applyAlignment="1"/>
    <xf numFmtId="0" fontId="28" fillId="0" borderId="0" xfId="20" applyFont="1" applyAlignment="1">
      <alignment horizontal="center"/>
    </xf>
    <xf numFmtId="179" fontId="22" fillId="3" borderId="3" xfId="18" applyNumberFormat="1" applyFont="1" applyFill="1" applyBorder="1" applyAlignment="1">
      <alignment horizontal="right" vertical="center"/>
    </xf>
    <xf numFmtId="179" fontId="22" fillId="3" borderId="3" xfId="18" applyNumberFormat="1" applyFont="1" applyFill="1" applyBorder="1" applyAlignment="1">
      <alignment vertical="center"/>
    </xf>
    <xf numFmtId="179" fontId="22" fillId="3" borderId="4" xfId="18" applyNumberFormat="1" applyFont="1" applyFill="1" applyBorder="1" applyAlignment="1">
      <alignment vertical="center"/>
    </xf>
    <xf numFmtId="0" fontId="8" fillId="0" borderId="0" xfId="20" applyFont="1" applyAlignment="1">
      <alignment horizontal="center"/>
    </xf>
    <xf numFmtId="0" fontId="56" fillId="4" borderId="0" xfId="0" applyFont="1" applyFill="1" applyAlignment="1">
      <alignment horizontal="left" vertical="center" wrapText="1"/>
    </xf>
    <xf numFmtId="41" fontId="6" fillId="0" borderId="11" xfId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77" fontId="15" fillId="0" borderId="1" xfId="6" applyNumberFormat="1" applyFont="1" applyFill="1" applyBorder="1" applyAlignment="1">
      <alignment horizontal="center" vertical="center"/>
    </xf>
    <xf numFmtId="177" fontId="15" fillId="0" borderId="7" xfId="6" applyNumberFormat="1" applyFont="1" applyFill="1" applyBorder="1" applyAlignment="1">
      <alignment horizontal="center" vertical="center"/>
    </xf>
    <xf numFmtId="177" fontId="15" fillId="0" borderId="2" xfId="6" applyNumberFormat="1" applyFont="1" applyFill="1" applyBorder="1" applyAlignment="1">
      <alignment horizontal="center" vertical="center"/>
    </xf>
  </cellXfs>
  <cellStyles count="21">
    <cellStyle name="백분율" xfId="8" builtinId="5"/>
    <cellStyle name="백분율 10 2" xfId="4" xr:uid="{7685F14B-02AA-4205-82C2-757E52A204FE}"/>
    <cellStyle name="백분율 10 2 2 2 2" xfId="10" xr:uid="{929A2B55-C31D-47A8-BDED-38F055A26CF6}"/>
    <cellStyle name="백분율 10 2 2 2 2 2" xfId="16" xr:uid="{744A9D3F-D325-442F-9A4D-C902FFF5F6F4}"/>
    <cellStyle name="백분율 10 2 2 2 2 3" xfId="19" xr:uid="{D18B6922-FFE7-4CE9-AB36-A6777120D386}"/>
    <cellStyle name="백분율 2" xfId="6" xr:uid="{65C0130C-3232-447A-B62E-3145660BD8BD}"/>
    <cellStyle name="백분율 3 2 2" xfId="14" xr:uid="{D4A71BFE-6BD0-471D-8F67-09B3D5E87DAA}"/>
    <cellStyle name="쉼표 [0]" xfId="1" builtinId="6"/>
    <cellStyle name="쉼표 [0] 12 2 2 2" xfId="13" xr:uid="{344B24D4-304B-49F5-9848-6F843DDAF9D9}"/>
    <cellStyle name="쉼표 [0] 12 2 2 2 2" xfId="15" xr:uid="{E4B8D9A2-645F-43D8-A5EA-47FA0B8A315D}"/>
    <cellStyle name="쉼표 [0] 12 2 2 2 3" xfId="18" xr:uid="{9AB0DC3E-2ED1-4255-926F-0DBBE5F4D90B}"/>
    <cellStyle name="쉼표 [0] 2 6 2 2" xfId="12" xr:uid="{E7289DCC-060D-491B-9DE5-B4336655E1D1}"/>
    <cellStyle name="표준" xfId="0" builtinId="0"/>
    <cellStyle name="표준 10 2" xfId="7" xr:uid="{22797108-49EE-4512-8A3B-289FDC9E6370}"/>
    <cellStyle name="표준 2 2 3" xfId="3" xr:uid="{C0428D3E-BA3A-4DC3-BD02-C2EFC852C1DA}"/>
    <cellStyle name="표준 2 3 2 2" xfId="11" xr:uid="{CA9C2D44-0101-4E6F-8C5F-BBBB6A08545A}"/>
    <cellStyle name="표준 3 3" xfId="2" xr:uid="{E78978F2-9A1B-4CFD-94F1-E40D242C045C}"/>
    <cellStyle name="표준 5" xfId="5" xr:uid="{7EB4B4E8-DCBF-4406-9FD2-32492810BABE}"/>
    <cellStyle name="표준 6 3 7 2 2 3 4 2 2 2" xfId="9" xr:uid="{01E4152B-6D49-433D-9D64-425CEC1AECDB}"/>
    <cellStyle name="표준 6 3 7 2 2 3 4 2 2 2 2" xfId="17" xr:uid="{00217877-ADD2-4B94-A889-EC67BF37617C}"/>
    <cellStyle name="표준 6 3 7 2 2 3 4 2 2 2 3" xfId="20" xr:uid="{7435BE04-7258-4D35-B415-F63018ECEEE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1B55-DE14-4ADC-87B3-81D777805CC1}">
  <dimension ref="A1:J15"/>
  <sheetViews>
    <sheetView view="pageBreakPreview" zoomScale="115" zoomScaleNormal="100" zoomScaleSheetLayoutView="115" workbookViewId="0">
      <selection activeCell="C7" sqref="C7"/>
    </sheetView>
  </sheetViews>
  <sheetFormatPr defaultRowHeight="15"/>
  <cols>
    <col min="1" max="1" width="17.28515625" bestFit="1" customWidth="1"/>
    <col min="3" max="3" width="10" bestFit="1" customWidth="1"/>
    <col min="4" max="4" width="10.7109375" bestFit="1" customWidth="1"/>
    <col min="5" max="5" width="15" bestFit="1" customWidth="1"/>
    <col min="6" max="6" width="11.5703125" bestFit="1" customWidth="1"/>
    <col min="7" max="8" width="13.140625" bestFit="1" customWidth="1"/>
    <col min="9" max="9" width="10.5703125" customWidth="1"/>
    <col min="10" max="10" width="11.5703125" bestFit="1" customWidth="1"/>
  </cols>
  <sheetData>
    <row r="1" spans="1:10">
      <c r="A1" s="481" t="s">
        <v>0</v>
      </c>
      <c r="B1" s="48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483" t="s">
        <v>9</v>
      </c>
      <c r="B2" s="2" t="s">
        <v>10</v>
      </c>
      <c r="C2" s="3">
        <f>(D2/$D$14)*100</f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>
      <c r="A3" s="484"/>
      <c r="B3" s="2" t="s">
        <v>12</v>
      </c>
      <c r="C3" s="3">
        <f>(D3/$D$14)*100</f>
        <v>56.129032258064512</v>
      </c>
      <c r="D3" s="4">
        <v>87</v>
      </c>
      <c r="E3" s="4">
        <v>24372</v>
      </c>
      <c r="F3" s="4">
        <v>15399</v>
      </c>
      <c r="G3" s="4">
        <v>24372</v>
      </c>
      <c r="H3" s="4">
        <v>-13647</v>
      </c>
      <c r="I3" s="4">
        <v>29046</v>
      </c>
      <c r="J3" s="4">
        <v>10525</v>
      </c>
    </row>
    <row r="4" spans="1:10">
      <c r="A4" s="484"/>
      <c r="B4" s="2" t="s">
        <v>13</v>
      </c>
      <c r="C4" s="3">
        <f>C2+C3</f>
        <v>56.129032258064512</v>
      </c>
      <c r="D4" s="4">
        <v>87</v>
      </c>
      <c r="E4" s="4">
        <v>24372</v>
      </c>
      <c r="F4" s="4">
        <v>15399</v>
      </c>
      <c r="G4" s="4">
        <v>24372</v>
      </c>
      <c r="H4" s="4">
        <v>-13647</v>
      </c>
      <c r="I4" s="4">
        <v>29046</v>
      </c>
      <c r="J4" s="4">
        <v>10525</v>
      </c>
    </row>
    <row r="5" spans="1:10">
      <c r="A5" s="483" t="s">
        <v>14</v>
      </c>
      <c r="B5" s="2" t="s">
        <v>10</v>
      </c>
      <c r="C5" s="3">
        <f>(D5/$D$14)*100</f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>
      <c r="A6" s="484"/>
      <c r="B6" s="2" t="s">
        <v>12</v>
      </c>
      <c r="C6" s="3">
        <f>(D6/$D$14)*100</f>
        <v>20</v>
      </c>
      <c r="D6" s="4">
        <v>31</v>
      </c>
      <c r="E6" s="4">
        <v>17405.486093219999</v>
      </c>
      <c r="F6" s="4">
        <v>7960</v>
      </c>
      <c r="G6" s="4">
        <v>17405</v>
      </c>
      <c r="H6" s="4">
        <v>-10803</v>
      </c>
      <c r="I6" s="4">
        <v>18763</v>
      </c>
      <c r="J6" s="4">
        <v>6603</v>
      </c>
    </row>
    <row r="7" spans="1:10">
      <c r="A7" s="484"/>
      <c r="B7" s="2" t="s">
        <v>13</v>
      </c>
      <c r="C7" s="3">
        <f>C5+C6</f>
        <v>20</v>
      </c>
      <c r="D7" s="4">
        <f>SUM(D5:D6)</f>
        <v>31</v>
      </c>
      <c r="E7" s="4">
        <f t="shared" ref="E7:J7" si="0">SUM(E5:E6)</f>
        <v>17405.486093219999</v>
      </c>
      <c r="F7" s="4">
        <f t="shared" si="0"/>
        <v>7960</v>
      </c>
      <c r="G7" s="4">
        <f t="shared" si="0"/>
        <v>17405</v>
      </c>
      <c r="H7" s="4">
        <f t="shared" si="0"/>
        <v>-10803</v>
      </c>
      <c r="I7" s="4">
        <f t="shared" si="0"/>
        <v>18763</v>
      </c>
      <c r="J7" s="4">
        <f t="shared" si="0"/>
        <v>6603</v>
      </c>
    </row>
    <row r="8" spans="1:10">
      <c r="A8" s="485" t="s">
        <v>15</v>
      </c>
      <c r="B8" s="2" t="s">
        <v>10</v>
      </c>
      <c r="C8" s="3">
        <f>(D8/$D$14)*100</f>
        <v>3.870967741935484</v>
      </c>
      <c r="D8" s="4">
        <v>6</v>
      </c>
      <c r="E8" s="4">
        <v>2252</v>
      </c>
      <c r="F8" s="4">
        <v>4267</v>
      </c>
      <c r="G8" s="4">
        <v>2252</v>
      </c>
      <c r="H8" s="4">
        <v>2303</v>
      </c>
      <c r="I8" s="4">
        <v>1964</v>
      </c>
      <c r="J8" s="4">
        <v>4554</v>
      </c>
    </row>
    <row r="9" spans="1:10">
      <c r="A9" s="486"/>
      <c r="B9" s="2" t="s">
        <v>12</v>
      </c>
      <c r="C9" s="3">
        <f>(D9/$D$14)*100</f>
        <v>14.838709677419354</v>
      </c>
      <c r="D9" s="4">
        <v>23</v>
      </c>
      <c r="E9" s="4">
        <v>20794</v>
      </c>
      <c r="F9" s="4">
        <v>8519</v>
      </c>
      <c r="G9" s="4">
        <v>20794</v>
      </c>
      <c r="H9" s="4">
        <v>-11270</v>
      </c>
      <c r="I9" s="4">
        <v>19789</v>
      </c>
      <c r="J9" s="4">
        <v>9525</v>
      </c>
    </row>
    <row r="10" spans="1:10">
      <c r="A10" s="487"/>
      <c r="B10" s="2" t="s">
        <v>13</v>
      </c>
      <c r="C10" s="3">
        <f>C8+C9</f>
        <v>18.70967741935484</v>
      </c>
      <c r="D10" s="4">
        <f>SUM(D8:D9)</f>
        <v>29</v>
      </c>
      <c r="E10" s="4">
        <f t="shared" ref="E10:J10" si="1">SUM(E8:E9)</f>
        <v>23046</v>
      </c>
      <c r="F10" s="4">
        <f t="shared" si="1"/>
        <v>12786</v>
      </c>
      <c r="G10" s="4">
        <f t="shared" si="1"/>
        <v>23046</v>
      </c>
      <c r="H10" s="4">
        <f t="shared" si="1"/>
        <v>-8967</v>
      </c>
      <c r="I10" s="4">
        <f t="shared" si="1"/>
        <v>21753</v>
      </c>
      <c r="J10" s="4">
        <f t="shared" si="1"/>
        <v>14079</v>
      </c>
    </row>
    <row r="11" spans="1:10">
      <c r="A11" s="2" t="s">
        <v>16</v>
      </c>
      <c r="B11" s="2" t="s">
        <v>13</v>
      </c>
      <c r="C11" s="3">
        <f>(D11/$D$14)*100</f>
        <v>1.2903225806451613</v>
      </c>
      <c r="D11" s="4">
        <v>2</v>
      </c>
      <c r="E11" s="4">
        <v>8</v>
      </c>
      <c r="F11" s="4">
        <v>641</v>
      </c>
      <c r="G11" s="4">
        <v>8</v>
      </c>
      <c r="H11" s="4">
        <v>-179</v>
      </c>
      <c r="I11" s="4">
        <v>820</v>
      </c>
      <c r="J11" s="7">
        <v>87.75</v>
      </c>
    </row>
    <row r="12" spans="1:10">
      <c r="A12" s="2" t="s">
        <v>17</v>
      </c>
      <c r="B12" s="2" t="s">
        <v>13</v>
      </c>
      <c r="C12" s="3">
        <f>(D12/$D$14)*100</f>
        <v>3.870967741935484</v>
      </c>
      <c r="D12" s="4">
        <v>6</v>
      </c>
      <c r="E12" s="4">
        <v>827.91391315999999</v>
      </c>
      <c r="F12" s="4">
        <v>1189.2703492099999</v>
      </c>
      <c r="G12" s="4">
        <v>827.91391315999999</v>
      </c>
      <c r="H12" s="4">
        <v>-616.9180772000002</v>
      </c>
      <c r="I12" s="4">
        <v>1806.1884264100001</v>
      </c>
      <c r="J12" s="7">
        <v>177.46060807000009</v>
      </c>
    </row>
    <row r="13" spans="1:10">
      <c r="A13" s="2" t="s">
        <v>18</v>
      </c>
      <c r="B13" s="2" t="s">
        <v>13</v>
      </c>
      <c r="C13" s="3">
        <f>(D13/$D$14)*100</f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>
      <c r="A14" s="488" t="s">
        <v>19</v>
      </c>
      <c r="B14" s="488"/>
      <c r="C14" s="3">
        <f>C4+C7+C10+C11+C12</f>
        <v>100.00000000000001</v>
      </c>
      <c r="D14" s="4">
        <f>D4+D7+D10+D11+D12</f>
        <v>155</v>
      </c>
      <c r="E14" s="4">
        <f t="shared" ref="E14:J14" si="2">E4+E7+E10+E11+E12</f>
        <v>65659.40000637999</v>
      </c>
      <c r="F14" s="4">
        <f t="shared" si="2"/>
        <v>37975.270349209997</v>
      </c>
      <c r="G14" s="4">
        <f t="shared" si="2"/>
        <v>65658.913913159995</v>
      </c>
      <c r="H14" s="4">
        <f t="shared" si="2"/>
        <v>-34212.918077200004</v>
      </c>
      <c r="I14" s="4">
        <f t="shared" si="2"/>
        <v>72188.188426409994</v>
      </c>
      <c r="J14" s="4">
        <f t="shared" si="2"/>
        <v>31472.21060807</v>
      </c>
    </row>
    <row r="15" spans="1:10">
      <c r="C15" s="5"/>
      <c r="D15" s="6"/>
      <c r="E15" s="6"/>
      <c r="F15" s="6"/>
      <c r="G15" s="6"/>
      <c r="H15" s="6"/>
      <c r="I15" s="480" t="s">
        <v>496</v>
      </c>
      <c r="J15" s="480"/>
    </row>
  </sheetData>
  <mergeCells count="6">
    <mergeCell ref="I15:J15"/>
    <mergeCell ref="A1:B1"/>
    <mergeCell ref="A2:A4"/>
    <mergeCell ref="A5:A7"/>
    <mergeCell ref="A8:A10"/>
    <mergeCell ref="A14:B14"/>
  </mergeCells>
  <phoneticPr fontId="7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88DF-5CF0-46A7-9202-9E028A2EF9C0}">
  <sheetPr filterMode="1">
    <tabColor theme="5" tint="0.59999389629810485"/>
    <pageSetUpPr fitToPage="1"/>
  </sheetPr>
  <dimension ref="A1:AZ109"/>
  <sheetViews>
    <sheetView tabSelected="1" zoomScaleNormal="100" zoomScaleSheetLayoutView="100" workbookViewId="0">
      <pane xSplit="3" ySplit="4" topLeftCell="F40" activePane="bottomRight" state="frozen"/>
      <selection activeCell="I18" sqref="I18"/>
      <selection pane="topRight" activeCell="I18" sqref="I18"/>
      <selection pane="bottomLeft" activeCell="I18" sqref="I18"/>
      <selection pane="bottomRight" activeCell="C46" sqref="C46"/>
    </sheetView>
  </sheetViews>
  <sheetFormatPr defaultColWidth="9.140625" defaultRowHeight="16.5"/>
  <cols>
    <col min="1" max="1" width="17.28515625" style="9" customWidth="1"/>
    <col min="2" max="2" width="9.7109375" style="9" customWidth="1"/>
    <col min="3" max="3" width="38" style="9" customWidth="1"/>
    <col min="4" max="4" width="19.5703125" style="9" hidden="1" customWidth="1"/>
    <col min="5" max="5" width="15.42578125" style="9" hidden="1" customWidth="1"/>
    <col min="6" max="6" width="12.42578125" style="9" customWidth="1"/>
    <col min="7" max="7" width="14.7109375" style="9" customWidth="1"/>
    <col min="8" max="8" width="13.85546875" style="9" hidden="1" customWidth="1"/>
    <col min="9" max="9" width="12.7109375" style="9" hidden="1" customWidth="1"/>
    <col min="10" max="10" width="15.28515625" style="9" hidden="1" customWidth="1"/>
    <col min="11" max="11" width="12.42578125" style="132" hidden="1" customWidth="1"/>
    <col min="12" max="12" width="9.28515625" style="9" hidden="1" customWidth="1"/>
    <col min="13" max="13" width="42.7109375" style="9" hidden="1" customWidth="1"/>
    <col min="14" max="14" width="14.7109375" style="132" hidden="1" customWidth="1"/>
    <col min="15" max="16" width="14.7109375" style="133" hidden="1" customWidth="1"/>
    <col min="17" max="20" width="14.7109375" style="9" hidden="1" customWidth="1"/>
    <col min="21" max="21" width="14.7109375" style="9" customWidth="1"/>
    <col min="22" max="22" width="31" style="9" hidden="1" customWidth="1"/>
    <col min="23" max="23" width="32.28515625" style="9" hidden="1" customWidth="1"/>
    <col min="24" max="24" width="35" style="9" hidden="1" customWidth="1"/>
    <col min="25" max="25" width="14.7109375" style="9" hidden="1" customWidth="1"/>
    <col min="26" max="26" width="39.5703125" style="9" hidden="1" customWidth="1"/>
    <col min="27" max="29" width="39" style="9" hidden="1" customWidth="1"/>
    <col min="30" max="30" width="26.5703125" style="9" hidden="1" customWidth="1"/>
    <col min="31" max="33" width="17" style="9" hidden="1" customWidth="1"/>
    <col min="34" max="34" width="14.7109375" style="9" hidden="1" customWidth="1"/>
    <col min="35" max="36" width="17.7109375" style="9" hidden="1" customWidth="1"/>
    <col min="37" max="37" width="17.7109375" style="9" customWidth="1"/>
    <col min="38" max="38" width="17.28515625" style="9" bestFit="1" customWidth="1"/>
    <col min="39" max="45" width="17.7109375" style="9" customWidth="1"/>
    <col min="46" max="48" width="17.7109375" style="134" customWidth="1"/>
    <col min="49" max="49" width="78.42578125" style="9" bestFit="1" customWidth="1"/>
    <col min="50" max="50" width="17.7109375" style="9" customWidth="1"/>
    <col min="51" max="51" width="68.42578125" style="131" customWidth="1"/>
    <col min="52" max="52" width="19.42578125" style="8" bestFit="1" customWidth="1"/>
    <col min="53" max="16384" width="9.140625" style="9"/>
  </cols>
  <sheetData>
    <row r="1" spans="1:52" ht="26.25" customHeight="1">
      <c r="A1" s="422"/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22"/>
      <c r="AJ1" s="422"/>
      <c r="AK1" s="422"/>
      <c r="AL1" s="422"/>
      <c r="AM1" s="422"/>
      <c r="AN1" s="422"/>
      <c r="AO1" s="422"/>
      <c r="AP1" s="422"/>
      <c r="AQ1" s="422"/>
      <c r="AR1" s="422"/>
      <c r="AS1" s="422"/>
      <c r="AT1" s="422"/>
      <c r="AU1" s="422"/>
      <c r="AV1" s="422"/>
      <c r="AW1" s="422"/>
      <c r="AX1" s="422"/>
      <c r="AY1" s="422"/>
    </row>
    <row r="2" spans="1:52" s="22" customFormat="1" ht="19.5" customHeight="1">
      <c r="A2" s="10" t="s">
        <v>21</v>
      </c>
      <c r="B2" s="11"/>
      <c r="C2" s="343" t="s">
        <v>945</v>
      </c>
      <c r="D2" s="11"/>
      <c r="E2" s="11"/>
      <c r="F2" s="11"/>
      <c r="G2" s="11"/>
      <c r="H2" s="11"/>
      <c r="I2" s="11"/>
      <c r="J2" s="11"/>
      <c r="K2" s="12"/>
      <c r="L2" s="13"/>
      <c r="M2" s="13"/>
      <c r="N2" s="14"/>
      <c r="O2" s="15"/>
      <c r="P2" s="15"/>
      <c r="Q2" s="13"/>
      <c r="R2" s="13"/>
      <c r="S2" s="13"/>
      <c r="T2" s="13"/>
      <c r="U2" s="12" t="s">
        <v>22</v>
      </c>
      <c r="V2" s="16"/>
      <c r="W2" s="17"/>
      <c r="X2" s="18"/>
      <c r="Y2" s="19"/>
      <c r="Z2" s="19"/>
      <c r="AA2" s="19"/>
      <c r="AB2" s="19"/>
      <c r="AC2" s="19"/>
      <c r="AD2" s="18"/>
      <c r="AE2" s="20"/>
      <c r="AF2" s="20"/>
      <c r="AG2" s="20"/>
      <c r="AH2" s="18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18"/>
      <c r="AU2" s="18"/>
      <c r="AV2" s="18"/>
      <c r="AW2" s="18"/>
      <c r="AX2" s="18"/>
      <c r="AY2" s="17"/>
      <c r="AZ2" s="11"/>
    </row>
    <row r="3" spans="1:52" s="22" customFormat="1" ht="16.5" customHeight="1">
      <c r="A3" s="24" t="s">
        <v>23</v>
      </c>
      <c r="B3" s="423" t="s">
        <v>943</v>
      </c>
      <c r="C3" s="423" t="s">
        <v>942</v>
      </c>
      <c r="D3" s="23"/>
      <c r="E3" s="23"/>
      <c r="F3" s="24" t="s">
        <v>24</v>
      </c>
      <c r="G3" s="24"/>
      <c r="H3" s="24"/>
      <c r="I3" s="24"/>
      <c r="J3" s="24"/>
      <c r="K3" s="24"/>
      <c r="L3" s="24"/>
      <c r="M3" s="24"/>
      <c r="N3" s="24"/>
      <c r="O3" s="31" t="s">
        <v>25</v>
      </c>
      <c r="P3" s="31"/>
      <c r="Q3" s="31"/>
      <c r="R3" s="28" t="s">
        <v>26</v>
      </c>
      <c r="S3" s="32" t="s">
        <v>27</v>
      </c>
      <c r="T3" s="32"/>
      <c r="U3" s="28" t="s">
        <v>28</v>
      </c>
      <c r="V3" s="24" t="s">
        <v>29</v>
      </c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 t="s">
        <v>30</v>
      </c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423" t="s">
        <v>31</v>
      </c>
      <c r="AZ3" s="425" t="s">
        <v>32</v>
      </c>
    </row>
    <row r="4" spans="1:52" s="22" customFormat="1" ht="33" customHeight="1">
      <c r="A4" s="24" t="s">
        <v>23</v>
      </c>
      <c r="B4" s="423" t="s">
        <v>943</v>
      </c>
      <c r="C4" s="423" t="s">
        <v>942</v>
      </c>
      <c r="D4" s="23" t="s">
        <v>33</v>
      </c>
      <c r="E4" s="23" t="s">
        <v>34</v>
      </c>
      <c r="F4" s="24" t="s">
        <v>35</v>
      </c>
      <c r="G4" s="25" t="s">
        <v>36</v>
      </c>
      <c r="H4" s="24" t="s">
        <v>37</v>
      </c>
      <c r="I4" s="24" t="s">
        <v>38</v>
      </c>
      <c r="J4" s="24" t="s">
        <v>39</v>
      </c>
      <c r="K4" s="26" t="s">
        <v>40</v>
      </c>
      <c r="L4" s="27" t="s">
        <v>41</v>
      </c>
      <c r="M4" s="28" t="s">
        <v>42</v>
      </c>
      <c r="N4" s="29" t="s">
        <v>43</v>
      </c>
      <c r="O4" s="30" t="s">
        <v>44</v>
      </c>
      <c r="P4" s="30" t="s">
        <v>45</v>
      </c>
      <c r="Q4" s="31" t="s">
        <v>46</v>
      </c>
      <c r="R4" s="32"/>
      <c r="S4" s="32" t="s">
        <v>47</v>
      </c>
      <c r="T4" s="28" t="s">
        <v>48</v>
      </c>
      <c r="U4" s="32"/>
      <c r="V4" s="23" t="s">
        <v>49</v>
      </c>
      <c r="W4" s="23" t="s">
        <v>50</v>
      </c>
      <c r="X4" s="24" t="s">
        <v>51</v>
      </c>
      <c r="Y4" s="33" t="s">
        <v>52</v>
      </c>
      <c r="Z4" s="418" t="s">
        <v>948</v>
      </c>
      <c r="AA4" s="418" t="s">
        <v>946</v>
      </c>
      <c r="AB4" s="418" t="s">
        <v>991</v>
      </c>
      <c r="AC4" s="418" t="s">
        <v>990</v>
      </c>
      <c r="AD4" s="24" t="s">
        <v>53</v>
      </c>
      <c r="AE4" s="24" t="s">
        <v>54</v>
      </c>
      <c r="AF4" s="24" t="s">
        <v>55</v>
      </c>
      <c r="AG4" s="24" t="s">
        <v>56</v>
      </c>
      <c r="AH4" s="24" t="s">
        <v>57</v>
      </c>
      <c r="AI4" s="24" t="s">
        <v>58</v>
      </c>
      <c r="AJ4" s="24" t="s">
        <v>59</v>
      </c>
      <c r="AK4" s="24" t="s">
        <v>60</v>
      </c>
      <c r="AL4" s="24" t="s">
        <v>61</v>
      </c>
      <c r="AM4" s="34" t="s">
        <v>62</v>
      </c>
      <c r="AN4" s="34" t="s">
        <v>63</v>
      </c>
      <c r="AO4" s="34" t="s">
        <v>64</v>
      </c>
      <c r="AP4" s="34" t="s">
        <v>65</v>
      </c>
      <c r="AQ4" s="34" t="s">
        <v>66</v>
      </c>
      <c r="AR4" s="34" t="s">
        <v>67</v>
      </c>
      <c r="AS4" s="34" t="s">
        <v>68</v>
      </c>
      <c r="AT4" s="34" t="s">
        <v>69</v>
      </c>
      <c r="AU4" s="34" t="s">
        <v>70</v>
      </c>
      <c r="AV4" s="34" t="s">
        <v>71</v>
      </c>
      <c r="AW4" s="24" t="s">
        <v>72</v>
      </c>
      <c r="AX4" s="24" t="s">
        <v>73</v>
      </c>
      <c r="AY4" s="424"/>
      <c r="AZ4" s="425"/>
    </row>
    <row r="5" spans="1:52" ht="68.25" customHeight="1">
      <c r="A5" s="426" t="s">
        <v>74</v>
      </c>
      <c r="B5" s="35" t="s">
        <v>75</v>
      </c>
      <c r="C5" s="36" t="s">
        <v>76</v>
      </c>
      <c r="D5" s="37" t="s">
        <v>77</v>
      </c>
      <c r="E5" s="37" t="s">
        <v>78</v>
      </c>
      <c r="F5" s="38">
        <v>42733</v>
      </c>
      <c r="G5" s="38" t="s">
        <v>397</v>
      </c>
      <c r="H5" s="38" t="s">
        <v>11</v>
      </c>
      <c r="I5" s="38" t="s">
        <v>11</v>
      </c>
      <c r="J5" s="38" t="s">
        <v>11</v>
      </c>
      <c r="K5" s="39">
        <v>100</v>
      </c>
      <c r="L5" s="40" t="s">
        <v>11</v>
      </c>
      <c r="M5" s="40" t="s">
        <v>11</v>
      </c>
      <c r="N5" s="39">
        <v>100</v>
      </c>
      <c r="O5" s="41">
        <v>50.4</v>
      </c>
      <c r="P5" s="41">
        <v>47.942105810000001</v>
      </c>
      <c r="Q5" s="40">
        <v>98.342105809999993</v>
      </c>
      <c r="R5" s="41">
        <v>49.6</v>
      </c>
      <c r="S5" s="40">
        <v>0</v>
      </c>
      <c r="T5" s="40">
        <v>2.8157929899999985</v>
      </c>
      <c r="U5" s="40">
        <f t="shared" ref="U5:U27" si="0">R5+S5+T5</f>
        <v>52.41579299</v>
      </c>
      <c r="V5" s="42" t="s">
        <v>79</v>
      </c>
      <c r="W5" s="43" t="s">
        <v>80</v>
      </c>
      <c r="X5" s="42" t="s">
        <v>81</v>
      </c>
      <c r="Y5" s="44">
        <v>0.08</v>
      </c>
      <c r="Z5" s="443" t="s">
        <v>1049</v>
      </c>
      <c r="AA5" s="408" t="s">
        <v>1001</v>
      </c>
      <c r="AB5" s="44" t="s">
        <v>992</v>
      </c>
      <c r="AC5" s="44" t="s">
        <v>992</v>
      </c>
      <c r="AD5" s="42" t="s">
        <v>82</v>
      </c>
      <c r="AE5" s="42" t="s">
        <v>83</v>
      </c>
      <c r="AF5" s="42" t="s">
        <v>11</v>
      </c>
      <c r="AG5" s="42" t="s">
        <v>11</v>
      </c>
      <c r="AH5" s="42" t="s">
        <v>84</v>
      </c>
      <c r="AI5" s="45">
        <v>1</v>
      </c>
      <c r="AJ5" s="45">
        <v>0.98342105810000002</v>
      </c>
      <c r="AK5" s="45">
        <v>9.1999999999999998E-2</v>
      </c>
      <c r="AL5" s="46">
        <v>1.9</v>
      </c>
      <c r="AM5" s="46">
        <v>1.88</v>
      </c>
      <c r="AN5" s="46">
        <v>1.51</v>
      </c>
      <c r="AO5" s="46">
        <v>1.43</v>
      </c>
      <c r="AP5" s="46">
        <v>1.62</v>
      </c>
      <c r="AQ5" s="46">
        <v>1.61</v>
      </c>
      <c r="AR5" s="46">
        <v>1.6</v>
      </c>
      <c r="AS5" s="46">
        <v>1.65</v>
      </c>
      <c r="AT5" s="47">
        <v>1.53</v>
      </c>
      <c r="AU5" s="47">
        <v>1.51</v>
      </c>
      <c r="AV5" s="47">
        <v>1.51</v>
      </c>
      <c r="AW5" s="42" t="s">
        <v>85</v>
      </c>
      <c r="AX5" s="42" t="s">
        <v>86</v>
      </c>
      <c r="AY5" s="48" t="s">
        <v>11</v>
      </c>
      <c r="AZ5" s="49" t="s">
        <v>87</v>
      </c>
    </row>
    <row r="6" spans="1:52" ht="66.75" customHeight="1">
      <c r="A6" s="426" t="s">
        <v>74</v>
      </c>
      <c r="B6" s="35" t="s">
        <v>88</v>
      </c>
      <c r="C6" s="36" t="s">
        <v>89</v>
      </c>
      <c r="D6" s="37" t="s">
        <v>77</v>
      </c>
      <c r="E6" s="37" t="s">
        <v>78</v>
      </c>
      <c r="F6" s="38">
        <v>41697</v>
      </c>
      <c r="G6" s="38" t="s">
        <v>398</v>
      </c>
      <c r="H6" s="38" t="s">
        <v>11</v>
      </c>
      <c r="I6" s="38" t="s">
        <v>11</v>
      </c>
      <c r="J6" s="38" t="s">
        <v>11</v>
      </c>
      <c r="K6" s="39">
        <v>100</v>
      </c>
      <c r="L6" s="40" t="s">
        <v>11</v>
      </c>
      <c r="M6" s="40" t="s">
        <v>11</v>
      </c>
      <c r="N6" s="39">
        <v>100</v>
      </c>
      <c r="O6" s="41">
        <v>99.8</v>
      </c>
      <c r="P6" s="41">
        <v>93.107508609999996</v>
      </c>
      <c r="Q6" s="40">
        <v>192.90750860999998</v>
      </c>
      <c r="R6" s="41">
        <v>0.20000001000000001</v>
      </c>
      <c r="S6" s="40">
        <v>0</v>
      </c>
      <c r="T6" s="40">
        <v>2.05613176</v>
      </c>
      <c r="U6" s="40">
        <f t="shared" si="0"/>
        <v>2.2561317700000001</v>
      </c>
      <c r="V6" s="42" t="s">
        <v>79</v>
      </c>
      <c r="W6" s="43" t="s">
        <v>90</v>
      </c>
      <c r="X6" s="42" t="s">
        <v>81</v>
      </c>
      <c r="Y6" s="44">
        <v>0.08</v>
      </c>
      <c r="Z6" s="443" t="s">
        <v>1069</v>
      </c>
      <c r="AA6" s="408" t="s">
        <v>1001</v>
      </c>
      <c r="AB6" s="44" t="s">
        <v>992</v>
      </c>
      <c r="AC6" s="44" t="s">
        <v>992</v>
      </c>
      <c r="AD6" s="42" t="s">
        <v>82</v>
      </c>
      <c r="AE6" s="42" t="s">
        <v>83</v>
      </c>
      <c r="AF6" s="42" t="s">
        <v>11</v>
      </c>
      <c r="AG6" s="42" t="s">
        <v>11</v>
      </c>
      <c r="AH6" s="42" t="s">
        <v>84</v>
      </c>
      <c r="AI6" s="45">
        <v>1</v>
      </c>
      <c r="AJ6" s="45">
        <v>1.9290750861000001</v>
      </c>
      <c r="AK6" s="45">
        <v>0.16789999999999999</v>
      </c>
      <c r="AL6" s="46">
        <v>2.75</v>
      </c>
      <c r="AM6" s="46">
        <v>2.62</v>
      </c>
      <c r="AN6" s="46">
        <v>2.4</v>
      </c>
      <c r="AO6" s="46">
        <v>2.29</v>
      </c>
      <c r="AP6" s="46">
        <v>2.4900000000000002</v>
      </c>
      <c r="AQ6" s="46">
        <v>2.4300000000000002</v>
      </c>
      <c r="AR6" s="46">
        <v>2.2999999999999998</v>
      </c>
      <c r="AS6" s="46">
        <v>2.2999999999999998</v>
      </c>
      <c r="AT6" s="47">
        <v>2.4</v>
      </c>
      <c r="AU6" s="47">
        <v>1.94</v>
      </c>
      <c r="AV6" s="47">
        <v>1.95</v>
      </c>
      <c r="AW6" s="42" t="s">
        <v>85</v>
      </c>
      <c r="AX6" s="42" t="s">
        <v>86</v>
      </c>
      <c r="AY6" s="50" t="s">
        <v>11</v>
      </c>
      <c r="AZ6" s="49" t="s">
        <v>87</v>
      </c>
    </row>
    <row r="7" spans="1:52" ht="97.5" customHeight="1">
      <c r="A7" s="426" t="s">
        <v>74</v>
      </c>
      <c r="B7" s="35" t="s">
        <v>91</v>
      </c>
      <c r="C7" s="36" t="s">
        <v>92</v>
      </c>
      <c r="D7" s="37" t="s">
        <v>77</v>
      </c>
      <c r="E7" s="37" t="s">
        <v>78</v>
      </c>
      <c r="F7" s="38">
        <v>42754</v>
      </c>
      <c r="G7" s="38" t="s">
        <v>398</v>
      </c>
      <c r="H7" s="38" t="s">
        <v>11</v>
      </c>
      <c r="I7" s="38" t="s">
        <v>11</v>
      </c>
      <c r="J7" s="38" t="s">
        <v>11</v>
      </c>
      <c r="K7" s="39">
        <v>100</v>
      </c>
      <c r="L7" s="40" t="s">
        <v>11</v>
      </c>
      <c r="M7" s="40" t="s">
        <v>11</v>
      </c>
      <c r="N7" s="39">
        <v>100</v>
      </c>
      <c r="O7" s="41">
        <v>82.612334809999993</v>
      </c>
      <c r="P7" s="41">
        <v>20.984487210000001</v>
      </c>
      <c r="Q7" s="40">
        <v>103.59682201999999</v>
      </c>
      <c r="R7" s="41">
        <v>17.387699999999999</v>
      </c>
      <c r="S7" s="40">
        <v>0</v>
      </c>
      <c r="T7" s="40">
        <v>31.428214360000002</v>
      </c>
      <c r="U7" s="40">
        <f t="shared" si="0"/>
        <v>48.815914360000001</v>
      </c>
      <c r="V7" s="42" t="s">
        <v>79</v>
      </c>
      <c r="W7" s="43" t="s">
        <v>93</v>
      </c>
      <c r="X7" s="42" t="s">
        <v>81</v>
      </c>
      <c r="Y7" s="44">
        <v>0.08</v>
      </c>
      <c r="Z7" s="410" t="s">
        <v>1008</v>
      </c>
      <c r="AA7" s="408" t="s">
        <v>1002</v>
      </c>
      <c r="AB7" s="44" t="s">
        <v>992</v>
      </c>
      <c r="AC7" s="44" t="s">
        <v>992</v>
      </c>
      <c r="AD7" s="42" t="s">
        <v>82</v>
      </c>
      <c r="AE7" s="42" t="s">
        <v>83</v>
      </c>
      <c r="AF7" s="42" t="s">
        <v>11</v>
      </c>
      <c r="AG7" s="42" t="s">
        <v>11</v>
      </c>
      <c r="AH7" s="42" t="s">
        <v>84</v>
      </c>
      <c r="AI7" s="45">
        <v>1</v>
      </c>
      <c r="AJ7" s="45">
        <v>1.0359682202</v>
      </c>
      <c r="AK7" s="45">
        <v>0.1118</v>
      </c>
      <c r="AL7" s="46">
        <v>1.32</v>
      </c>
      <c r="AM7" s="46">
        <v>1.32</v>
      </c>
      <c r="AN7" s="46">
        <v>1.32</v>
      </c>
      <c r="AO7" s="46">
        <v>1.31</v>
      </c>
      <c r="AP7" s="46">
        <v>1.53</v>
      </c>
      <c r="AQ7" s="46">
        <v>1.56</v>
      </c>
      <c r="AR7" s="46">
        <v>1.54</v>
      </c>
      <c r="AS7" s="46">
        <v>1.48</v>
      </c>
      <c r="AT7" s="47">
        <v>1.45</v>
      </c>
      <c r="AU7" s="47">
        <v>1.39</v>
      </c>
      <c r="AV7" s="47">
        <v>1.52</v>
      </c>
      <c r="AW7" s="42" t="s">
        <v>85</v>
      </c>
      <c r="AX7" s="42" t="s">
        <v>86</v>
      </c>
      <c r="AY7" s="51" t="s">
        <v>11</v>
      </c>
      <c r="AZ7" s="49" t="s">
        <v>87</v>
      </c>
    </row>
    <row r="8" spans="1:52" ht="53.25" customHeight="1">
      <c r="A8" s="426" t="s">
        <v>74</v>
      </c>
      <c r="B8" s="35" t="s">
        <v>94</v>
      </c>
      <c r="C8" s="36" t="s">
        <v>95</v>
      </c>
      <c r="D8" s="37" t="s">
        <v>77</v>
      </c>
      <c r="E8" s="52" t="s">
        <v>78</v>
      </c>
      <c r="F8" s="38">
        <v>42816</v>
      </c>
      <c r="G8" s="38" t="s">
        <v>398</v>
      </c>
      <c r="H8" s="38" t="s">
        <v>11</v>
      </c>
      <c r="I8" s="38" t="s">
        <v>11</v>
      </c>
      <c r="J8" s="38" t="s">
        <v>11</v>
      </c>
      <c r="K8" s="39">
        <v>100</v>
      </c>
      <c r="L8" s="40" t="s">
        <v>11</v>
      </c>
      <c r="M8" s="40" t="s">
        <v>11</v>
      </c>
      <c r="N8" s="39">
        <v>100</v>
      </c>
      <c r="O8" s="41">
        <v>94</v>
      </c>
      <c r="P8" s="41">
        <v>41.73635367</v>
      </c>
      <c r="Q8" s="40">
        <v>135.73635367</v>
      </c>
      <c r="R8" s="41">
        <v>6</v>
      </c>
      <c r="S8" s="40">
        <v>0</v>
      </c>
      <c r="T8" s="40">
        <v>38.859165660000002</v>
      </c>
      <c r="U8" s="40">
        <f t="shared" si="0"/>
        <v>44.859165660000002</v>
      </c>
      <c r="V8" s="42" t="s">
        <v>79</v>
      </c>
      <c r="W8" s="43" t="s">
        <v>96</v>
      </c>
      <c r="X8" s="42" t="s">
        <v>81</v>
      </c>
      <c r="Y8" s="44">
        <v>7.0000000000000007E-2</v>
      </c>
      <c r="Z8" s="443" t="s">
        <v>1011</v>
      </c>
      <c r="AA8" s="419" t="s">
        <v>1012</v>
      </c>
      <c r="AB8" s="44" t="s">
        <v>992</v>
      </c>
      <c r="AC8" s="44" t="s">
        <v>992</v>
      </c>
      <c r="AD8" s="42" t="s">
        <v>82</v>
      </c>
      <c r="AE8" s="42" t="s">
        <v>83</v>
      </c>
      <c r="AF8" s="42" t="s">
        <v>11</v>
      </c>
      <c r="AG8" s="42" t="s">
        <v>11</v>
      </c>
      <c r="AH8" s="42" t="s">
        <v>84</v>
      </c>
      <c r="AI8" s="45">
        <v>1</v>
      </c>
      <c r="AJ8" s="45">
        <v>1.3573635367000001</v>
      </c>
      <c r="AK8" s="45">
        <v>0.13650000000000001</v>
      </c>
      <c r="AL8" s="46">
        <v>1.74</v>
      </c>
      <c r="AM8" s="46">
        <v>1.69</v>
      </c>
      <c r="AN8" s="46">
        <v>1.68</v>
      </c>
      <c r="AO8" s="46">
        <v>1.67</v>
      </c>
      <c r="AP8" s="46">
        <v>1.86</v>
      </c>
      <c r="AQ8" s="46">
        <v>1.89</v>
      </c>
      <c r="AR8" s="46">
        <v>2.12</v>
      </c>
      <c r="AS8" s="46">
        <v>2.08</v>
      </c>
      <c r="AT8" s="47">
        <v>1.64</v>
      </c>
      <c r="AU8" s="47">
        <v>1.8</v>
      </c>
      <c r="AV8" s="47">
        <v>1.81</v>
      </c>
      <c r="AW8" s="42" t="s">
        <v>85</v>
      </c>
      <c r="AX8" s="42" t="s">
        <v>86</v>
      </c>
      <c r="AY8" s="53" t="s">
        <v>11</v>
      </c>
      <c r="AZ8" s="49" t="s">
        <v>87</v>
      </c>
    </row>
    <row r="9" spans="1:52" ht="36.75" customHeight="1">
      <c r="A9" s="426" t="s">
        <v>74</v>
      </c>
      <c r="B9" s="35" t="s">
        <v>97</v>
      </c>
      <c r="C9" s="36" t="s">
        <v>98</v>
      </c>
      <c r="D9" s="37" t="s">
        <v>77</v>
      </c>
      <c r="E9" s="52" t="s">
        <v>78</v>
      </c>
      <c r="F9" s="38">
        <v>42843</v>
      </c>
      <c r="G9" s="38" t="s">
        <v>399</v>
      </c>
      <c r="H9" s="38" t="s">
        <v>11</v>
      </c>
      <c r="I9" s="38" t="s">
        <v>11</v>
      </c>
      <c r="J9" s="38" t="s">
        <v>11</v>
      </c>
      <c r="K9" s="39">
        <v>100</v>
      </c>
      <c r="L9" s="40" t="s">
        <v>11</v>
      </c>
      <c r="M9" s="40" t="s">
        <v>11</v>
      </c>
      <c r="N9" s="39">
        <v>100</v>
      </c>
      <c r="O9" s="41">
        <v>83.7</v>
      </c>
      <c r="P9" s="41">
        <v>7</v>
      </c>
      <c r="Q9" s="40">
        <v>90.7</v>
      </c>
      <c r="R9" s="41">
        <v>16.3</v>
      </c>
      <c r="S9" s="40">
        <v>0</v>
      </c>
      <c r="T9" s="40">
        <v>42.459744490000006</v>
      </c>
      <c r="U9" s="40">
        <f t="shared" si="0"/>
        <v>58.759744490000003</v>
      </c>
      <c r="V9" s="42" t="s">
        <v>79</v>
      </c>
      <c r="W9" s="43" t="s">
        <v>99</v>
      </c>
      <c r="X9" s="42" t="s">
        <v>81</v>
      </c>
      <c r="Y9" s="44">
        <v>0.08</v>
      </c>
      <c r="Z9" s="410" t="s">
        <v>1033</v>
      </c>
      <c r="AA9" s="408" t="s">
        <v>1002</v>
      </c>
      <c r="AB9" s="44" t="s">
        <v>992</v>
      </c>
      <c r="AC9" s="44" t="s">
        <v>992</v>
      </c>
      <c r="AD9" s="42" t="s">
        <v>82</v>
      </c>
      <c r="AE9" s="42" t="s">
        <v>83</v>
      </c>
      <c r="AF9" s="42" t="s">
        <v>11</v>
      </c>
      <c r="AG9" s="42" t="s">
        <v>11</v>
      </c>
      <c r="AH9" s="42" t="s">
        <v>84</v>
      </c>
      <c r="AI9" s="45">
        <v>1</v>
      </c>
      <c r="AJ9" s="45">
        <v>0.90700000000000003</v>
      </c>
      <c r="AK9" s="45">
        <v>0.1305</v>
      </c>
      <c r="AL9" s="46">
        <v>1.79</v>
      </c>
      <c r="AM9" s="46">
        <v>1.45</v>
      </c>
      <c r="AN9" s="46">
        <v>1.36</v>
      </c>
      <c r="AO9" s="46">
        <v>1.37</v>
      </c>
      <c r="AP9" s="46">
        <v>1.73</v>
      </c>
      <c r="AQ9" s="46">
        <v>1.79</v>
      </c>
      <c r="AR9" s="46">
        <v>1.76</v>
      </c>
      <c r="AS9" s="46">
        <v>1.59</v>
      </c>
      <c r="AT9" s="47">
        <v>1.52</v>
      </c>
      <c r="AU9" s="47">
        <v>1.55</v>
      </c>
      <c r="AV9" s="47">
        <v>1.49</v>
      </c>
      <c r="AW9" s="42" t="s">
        <v>85</v>
      </c>
      <c r="AX9" s="42" t="s">
        <v>86</v>
      </c>
      <c r="AY9" s="53" t="s">
        <v>11</v>
      </c>
      <c r="AZ9" s="49" t="s">
        <v>87</v>
      </c>
    </row>
    <row r="10" spans="1:52" ht="42" hidden="1" customHeight="1">
      <c r="A10" s="426" t="s">
        <v>74</v>
      </c>
      <c r="B10" s="35" t="s">
        <v>100</v>
      </c>
      <c r="C10" s="36" t="s">
        <v>101</v>
      </c>
      <c r="D10" s="37" t="s">
        <v>77</v>
      </c>
      <c r="E10" s="52" t="s">
        <v>78</v>
      </c>
      <c r="F10" s="38">
        <v>42919</v>
      </c>
      <c r="G10" s="38" t="s">
        <v>400</v>
      </c>
      <c r="H10" s="38" t="s">
        <v>11</v>
      </c>
      <c r="I10" s="38" t="s">
        <v>11</v>
      </c>
      <c r="J10" s="38" t="s">
        <v>11</v>
      </c>
      <c r="K10" s="39">
        <v>100</v>
      </c>
      <c r="L10" s="40" t="s">
        <v>11</v>
      </c>
      <c r="M10" s="40" t="s">
        <v>11</v>
      </c>
      <c r="N10" s="39">
        <v>100</v>
      </c>
      <c r="O10" s="41">
        <v>89</v>
      </c>
      <c r="P10" s="41">
        <v>0</v>
      </c>
      <c r="Q10" s="40">
        <v>89</v>
      </c>
      <c r="R10" s="41">
        <v>11</v>
      </c>
      <c r="S10" s="40">
        <v>0</v>
      </c>
      <c r="T10" s="40">
        <v>21.35651584</v>
      </c>
      <c r="U10" s="40">
        <f t="shared" si="0"/>
        <v>32.35651584</v>
      </c>
      <c r="V10" s="42" t="s">
        <v>79</v>
      </c>
      <c r="W10" s="43" t="s">
        <v>102</v>
      </c>
      <c r="X10" s="42" t="s">
        <v>81</v>
      </c>
      <c r="Y10" s="44">
        <v>0.1</v>
      </c>
      <c r="Z10" s="410" t="s">
        <v>1013</v>
      </c>
      <c r="AA10" s="408" t="s">
        <v>1014</v>
      </c>
      <c r="AB10" s="44" t="s">
        <v>992</v>
      </c>
      <c r="AC10" s="44" t="s">
        <v>992</v>
      </c>
      <c r="AD10" s="42" t="s">
        <v>82</v>
      </c>
      <c r="AE10" s="42" t="s">
        <v>83</v>
      </c>
      <c r="AF10" s="42" t="s">
        <v>11</v>
      </c>
      <c r="AG10" s="42" t="s">
        <v>11</v>
      </c>
      <c r="AH10" s="42" t="s">
        <v>84</v>
      </c>
      <c r="AI10" s="45">
        <v>1</v>
      </c>
      <c r="AJ10" s="45">
        <v>0.89</v>
      </c>
      <c r="AK10" s="45">
        <v>6.2199999999999998E-2</v>
      </c>
      <c r="AL10" s="46">
        <v>1.32</v>
      </c>
      <c r="AM10" s="46">
        <v>1.1599999999999999</v>
      </c>
      <c r="AN10" s="46">
        <v>1.33</v>
      </c>
      <c r="AO10" s="46">
        <v>1.33</v>
      </c>
      <c r="AP10" s="46">
        <v>1.3</v>
      </c>
      <c r="AQ10" s="46">
        <v>1.3</v>
      </c>
      <c r="AR10" s="46">
        <v>1.3</v>
      </c>
      <c r="AS10" s="46">
        <v>1.3</v>
      </c>
      <c r="AT10" s="47">
        <v>1.27</v>
      </c>
      <c r="AU10" s="47">
        <v>1.22</v>
      </c>
      <c r="AV10" s="47">
        <v>1.21</v>
      </c>
      <c r="AW10" s="42" t="s">
        <v>85</v>
      </c>
      <c r="AX10" s="42" t="s">
        <v>86</v>
      </c>
      <c r="AY10" s="53" t="s">
        <v>11</v>
      </c>
      <c r="AZ10" s="49" t="s">
        <v>87</v>
      </c>
    </row>
    <row r="11" spans="1:52" ht="86.25" hidden="1" customHeight="1">
      <c r="A11" s="426" t="s">
        <v>74</v>
      </c>
      <c r="B11" s="35" t="s">
        <v>103</v>
      </c>
      <c r="C11" s="36" t="s">
        <v>104</v>
      </c>
      <c r="D11" s="37" t="s">
        <v>77</v>
      </c>
      <c r="E11" s="52" t="s">
        <v>78</v>
      </c>
      <c r="F11" s="38">
        <v>43440</v>
      </c>
      <c r="G11" s="38" t="s">
        <v>401</v>
      </c>
      <c r="H11" s="38" t="s">
        <v>11</v>
      </c>
      <c r="I11" s="38" t="s">
        <v>11</v>
      </c>
      <c r="J11" s="38" t="s">
        <v>11</v>
      </c>
      <c r="K11" s="39">
        <v>200</v>
      </c>
      <c r="L11" s="40" t="s">
        <v>11</v>
      </c>
      <c r="M11" s="40" t="s">
        <v>11</v>
      </c>
      <c r="N11" s="39">
        <v>200</v>
      </c>
      <c r="O11" s="41">
        <v>67.2</v>
      </c>
      <c r="P11" s="41">
        <v>14.98257868</v>
      </c>
      <c r="Q11" s="40">
        <v>82.182578680000006</v>
      </c>
      <c r="R11" s="41">
        <v>132.80000000000001</v>
      </c>
      <c r="S11" s="40">
        <v>0</v>
      </c>
      <c r="T11" s="40">
        <v>31.026231319999994</v>
      </c>
      <c r="U11" s="40">
        <f t="shared" si="0"/>
        <v>163.82623132000001</v>
      </c>
      <c r="V11" s="42" t="s">
        <v>79</v>
      </c>
      <c r="W11" s="43" t="s">
        <v>105</v>
      </c>
      <c r="X11" s="42" t="s">
        <v>81</v>
      </c>
      <c r="Y11" s="44">
        <v>7.0000000000000007E-2</v>
      </c>
      <c r="Z11" s="410" t="s">
        <v>1016</v>
      </c>
      <c r="AA11" s="408" t="s">
        <v>1017</v>
      </c>
      <c r="AB11" s="44" t="s">
        <v>992</v>
      </c>
      <c r="AC11" s="44" t="s">
        <v>992</v>
      </c>
      <c r="AD11" s="42" t="s">
        <v>82</v>
      </c>
      <c r="AE11" s="42" t="s">
        <v>83</v>
      </c>
      <c r="AF11" s="42" t="s">
        <v>11</v>
      </c>
      <c r="AG11" s="42" t="s">
        <v>11</v>
      </c>
      <c r="AH11" s="42" t="s">
        <v>84</v>
      </c>
      <c r="AI11" s="45">
        <v>1</v>
      </c>
      <c r="AJ11" s="45">
        <v>0.41091289340000003</v>
      </c>
      <c r="AK11" s="45">
        <v>4.5199999999999997E-2</v>
      </c>
      <c r="AL11" s="46">
        <v>1.07</v>
      </c>
      <c r="AM11" s="46">
        <v>1.02</v>
      </c>
      <c r="AN11" s="46">
        <v>1</v>
      </c>
      <c r="AO11" s="46">
        <v>1.01</v>
      </c>
      <c r="AP11" s="46">
        <v>1.17</v>
      </c>
      <c r="AQ11" s="46">
        <v>1.23</v>
      </c>
      <c r="AR11" s="46">
        <v>1.23</v>
      </c>
      <c r="AS11" s="46">
        <v>1.22</v>
      </c>
      <c r="AT11" s="47">
        <v>1.29</v>
      </c>
      <c r="AU11" s="47">
        <v>1.23</v>
      </c>
      <c r="AV11" s="47">
        <v>1.23</v>
      </c>
      <c r="AW11" s="42" t="s">
        <v>85</v>
      </c>
      <c r="AX11" s="42" t="s">
        <v>86</v>
      </c>
      <c r="AY11" s="53" t="s">
        <v>11</v>
      </c>
      <c r="AZ11" s="49" t="s">
        <v>87</v>
      </c>
    </row>
    <row r="12" spans="1:52" ht="66.75" hidden="1" customHeight="1">
      <c r="A12" s="426" t="s">
        <v>74</v>
      </c>
      <c r="B12" s="35" t="s">
        <v>106</v>
      </c>
      <c r="C12" s="36" t="s">
        <v>107</v>
      </c>
      <c r="D12" s="37" t="s">
        <v>77</v>
      </c>
      <c r="E12" s="52" t="s">
        <v>78</v>
      </c>
      <c r="F12" s="38">
        <v>43462</v>
      </c>
      <c r="G12" s="38" t="s">
        <v>402</v>
      </c>
      <c r="H12" s="38" t="s">
        <v>11</v>
      </c>
      <c r="I12" s="38" t="s">
        <v>11</v>
      </c>
      <c r="J12" s="38" t="s">
        <v>11</v>
      </c>
      <c r="K12" s="39">
        <v>200</v>
      </c>
      <c r="L12" s="40" t="s">
        <v>11</v>
      </c>
      <c r="M12" s="40" t="s">
        <v>11</v>
      </c>
      <c r="N12" s="39">
        <v>200</v>
      </c>
      <c r="O12" s="41">
        <v>78</v>
      </c>
      <c r="P12" s="41">
        <v>32.348466080000001</v>
      </c>
      <c r="Q12" s="40">
        <v>110.34846608000001</v>
      </c>
      <c r="R12" s="41">
        <v>122</v>
      </c>
      <c r="S12" s="40">
        <v>0</v>
      </c>
      <c r="T12" s="40">
        <v>27.881172399999997</v>
      </c>
      <c r="U12" s="40">
        <f t="shared" si="0"/>
        <v>149.8811724</v>
      </c>
      <c r="V12" s="42" t="s">
        <v>79</v>
      </c>
      <c r="W12" s="43" t="s">
        <v>108</v>
      </c>
      <c r="X12" s="42" t="s">
        <v>81</v>
      </c>
      <c r="Y12" s="44">
        <v>0.08</v>
      </c>
      <c r="Z12" s="410" t="s">
        <v>1045</v>
      </c>
      <c r="AA12" s="408" t="s">
        <v>1001</v>
      </c>
      <c r="AB12" s="44" t="s">
        <v>992</v>
      </c>
      <c r="AC12" s="44" t="s">
        <v>992</v>
      </c>
      <c r="AD12" s="42" t="s">
        <v>82</v>
      </c>
      <c r="AE12" s="42" t="s">
        <v>83</v>
      </c>
      <c r="AF12" s="42" t="s">
        <v>11</v>
      </c>
      <c r="AG12" s="42" t="s">
        <v>11</v>
      </c>
      <c r="AH12" s="42" t="s">
        <v>84</v>
      </c>
      <c r="AI12" s="45">
        <v>1</v>
      </c>
      <c r="AJ12" s="45">
        <v>0.55174233039999998</v>
      </c>
      <c r="AK12" s="45">
        <v>7.1199999999999999E-2</v>
      </c>
      <c r="AL12" s="46">
        <v>1.18</v>
      </c>
      <c r="AM12" s="46">
        <v>1.2</v>
      </c>
      <c r="AN12" s="46">
        <v>1.21</v>
      </c>
      <c r="AO12" s="46">
        <v>1.24</v>
      </c>
      <c r="AP12" s="46">
        <v>1.24</v>
      </c>
      <c r="AQ12" s="46">
        <v>1.55</v>
      </c>
      <c r="AR12" s="46">
        <v>1.28</v>
      </c>
      <c r="AS12" s="46">
        <v>1.31</v>
      </c>
      <c r="AT12" s="47">
        <v>1.31</v>
      </c>
      <c r="AU12" s="47">
        <v>1.39</v>
      </c>
      <c r="AV12" s="47">
        <v>1.3</v>
      </c>
      <c r="AW12" s="42" t="s">
        <v>85</v>
      </c>
      <c r="AX12" s="42" t="s">
        <v>86</v>
      </c>
      <c r="AY12" s="53" t="s">
        <v>11</v>
      </c>
      <c r="AZ12" s="49" t="s">
        <v>87</v>
      </c>
    </row>
    <row r="13" spans="1:52" ht="74.25" hidden="1" customHeight="1">
      <c r="A13" s="426" t="s">
        <v>74</v>
      </c>
      <c r="B13" s="35" t="s">
        <v>109</v>
      </c>
      <c r="C13" s="36" t="s">
        <v>110</v>
      </c>
      <c r="D13" s="37" t="s">
        <v>77</v>
      </c>
      <c r="E13" s="52" t="s">
        <v>78</v>
      </c>
      <c r="F13" s="38">
        <v>43473</v>
      </c>
      <c r="G13" s="38" t="s">
        <v>403</v>
      </c>
      <c r="H13" s="38" t="s">
        <v>11</v>
      </c>
      <c r="I13" s="38" t="s">
        <v>11</v>
      </c>
      <c r="J13" s="38" t="s">
        <v>11</v>
      </c>
      <c r="K13" s="39">
        <v>200</v>
      </c>
      <c r="L13" s="40" t="s">
        <v>11</v>
      </c>
      <c r="M13" s="40" t="s">
        <v>11</v>
      </c>
      <c r="N13" s="39">
        <v>200</v>
      </c>
      <c r="O13" s="41">
        <v>72.16</v>
      </c>
      <c r="P13" s="41">
        <v>0</v>
      </c>
      <c r="Q13" s="40">
        <v>72.16</v>
      </c>
      <c r="R13" s="41">
        <v>127.84</v>
      </c>
      <c r="S13" s="40">
        <v>0</v>
      </c>
      <c r="T13" s="40">
        <v>21.452950560000005</v>
      </c>
      <c r="U13" s="40">
        <f t="shared" si="0"/>
        <v>149.29295056000001</v>
      </c>
      <c r="V13" s="42" t="s">
        <v>79</v>
      </c>
      <c r="W13" s="43" t="s">
        <v>111</v>
      </c>
      <c r="X13" s="42" t="s">
        <v>81</v>
      </c>
      <c r="Y13" s="44">
        <v>7.0000000000000007E-2</v>
      </c>
      <c r="Z13" s="410" t="s">
        <v>1030</v>
      </c>
      <c r="AA13" s="419" t="s">
        <v>1032</v>
      </c>
      <c r="AB13" s="44" t="s">
        <v>992</v>
      </c>
      <c r="AC13" s="44" t="s">
        <v>992</v>
      </c>
      <c r="AD13" s="42" t="s">
        <v>82</v>
      </c>
      <c r="AE13" s="42" t="s">
        <v>83</v>
      </c>
      <c r="AF13" s="42" t="s">
        <v>11</v>
      </c>
      <c r="AG13" s="42" t="s">
        <v>11</v>
      </c>
      <c r="AH13" s="42" t="s">
        <v>84</v>
      </c>
      <c r="AI13" s="45">
        <v>1</v>
      </c>
      <c r="AJ13" s="45">
        <v>0.36080000000000001</v>
      </c>
      <c r="AK13" s="45">
        <v>2.9399999999999999E-2</v>
      </c>
      <c r="AL13" s="46">
        <v>1.1399999999999999</v>
      </c>
      <c r="AM13" s="46">
        <v>1.1299999999999999</v>
      </c>
      <c r="AN13" s="46">
        <v>1.1200000000000001</v>
      </c>
      <c r="AO13" s="46">
        <v>1.1499999999999999</v>
      </c>
      <c r="AP13" s="46">
        <v>1.17</v>
      </c>
      <c r="AQ13" s="46">
        <v>1.1399999999999999</v>
      </c>
      <c r="AR13" s="46">
        <v>1.1200000000000001</v>
      </c>
      <c r="AS13" s="46">
        <v>1.1599999999999999</v>
      </c>
      <c r="AT13" s="47">
        <v>1.1399999999999999</v>
      </c>
      <c r="AU13" s="47">
        <v>1.1399999999999999</v>
      </c>
      <c r="AV13" s="47">
        <v>1.1100000000000001</v>
      </c>
      <c r="AW13" s="42" t="s">
        <v>85</v>
      </c>
      <c r="AX13" s="42" t="s">
        <v>86</v>
      </c>
      <c r="AY13" s="53" t="s">
        <v>11</v>
      </c>
      <c r="AZ13" s="49" t="s">
        <v>87</v>
      </c>
    </row>
    <row r="14" spans="1:52" ht="118.5" hidden="1" customHeight="1">
      <c r="A14" s="426" t="s">
        <v>74</v>
      </c>
      <c r="B14" s="35" t="s">
        <v>112</v>
      </c>
      <c r="C14" s="36" t="s">
        <v>113</v>
      </c>
      <c r="D14" s="37" t="s">
        <v>77</v>
      </c>
      <c r="E14" s="52" t="s">
        <v>78</v>
      </c>
      <c r="F14" s="38">
        <v>44187</v>
      </c>
      <c r="G14" s="38" t="s">
        <v>404</v>
      </c>
      <c r="H14" s="38" t="s">
        <v>11</v>
      </c>
      <c r="I14" s="38" t="s">
        <v>11</v>
      </c>
      <c r="J14" s="38" t="s">
        <v>11</v>
      </c>
      <c r="K14" s="39">
        <v>200</v>
      </c>
      <c r="L14" s="40" t="s">
        <v>11</v>
      </c>
      <c r="M14" s="40" t="s">
        <v>11</v>
      </c>
      <c r="N14" s="39">
        <v>184</v>
      </c>
      <c r="O14" s="41">
        <v>3.2</v>
      </c>
      <c r="P14" s="41">
        <v>0</v>
      </c>
      <c r="Q14" s="40">
        <v>3.2</v>
      </c>
      <c r="R14" s="41">
        <v>180.8</v>
      </c>
      <c r="S14" s="40">
        <v>0</v>
      </c>
      <c r="T14" s="40">
        <v>-13.006023380000016</v>
      </c>
      <c r="U14" s="40">
        <f t="shared" si="0"/>
        <v>167.79397662</v>
      </c>
      <c r="V14" s="42" t="s">
        <v>79</v>
      </c>
      <c r="W14" s="43" t="s">
        <v>114</v>
      </c>
      <c r="X14" s="42" t="s">
        <v>81</v>
      </c>
      <c r="Y14" s="44">
        <v>0.08</v>
      </c>
      <c r="Z14" s="410" t="s">
        <v>1050</v>
      </c>
      <c r="AA14" s="408" t="s">
        <v>1001</v>
      </c>
      <c r="AB14" s="44" t="s">
        <v>992</v>
      </c>
      <c r="AC14" s="44" t="s">
        <v>992</v>
      </c>
      <c r="AD14" s="42" t="s">
        <v>82</v>
      </c>
      <c r="AE14" s="42" t="s">
        <v>83</v>
      </c>
      <c r="AF14" s="42" t="s">
        <v>11</v>
      </c>
      <c r="AG14" s="42" t="s">
        <v>11</v>
      </c>
      <c r="AH14" s="42" t="s">
        <v>84</v>
      </c>
      <c r="AI14" s="45">
        <v>0.92</v>
      </c>
      <c r="AJ14" s="45">
        <v>1.7391304347826087E-2</v>
      </c>
      <c r="AK14" s="45">
        <v>-3.2899999999999999E-2</v>
      </c>
      <c r="AL14" s="46">
        <v>0.97</v>
      </c>
      <c r="AM14" s="46">
        <v>0.97</v>
      </c>
      <c r="AN14" s="46">
        <v>0.97</v>
      </c>
      <c r="AO14" s="46">
        <v>0.97</v>
      </c>
      <c r="AP14" s="46">
        <v>0.97</v>
      </c>
      <c r="AQ14" s="46">
        <v>0.97</v>
      </c>
      <c r="AR14" s="46">
        <v>0.96</v>
      </c>
      <c r="AS14" s="46">
        <v>0.96</v>
      </c>
      <c r="AT14" s="47">
        <v>0.95</v>
      </c>
      <c r="AU14" s="47">
        <v>0.94</v>
      </c>
      <c r="AV14" s="47">
        <v>0.93</v>
      </c>
      <c r="AW14" s="54" t="s">
        <v>115</v>
      </c>
      <c r="AX14" s="42" t="s">
        <v>116</v>
      </c>
      <c r="AY14" s="53" t="s">
        <v>11</v>
      </c>
      <c r="AZ14" s="49" t="s">
        <v>87</v>
      </c>
    </row>
    <row r="15" spans="1:52" ht="52.5" hidden="1" customHeight="1">
      <c r="A15" s="426" t="s">
        <v>74</v>
      </c>
      <c r="B15" s="35" t="s">
        <v>117</v>
      </c>
      <c r="C15" s="36" t="s">
        <v>118</v>
      </c>
      <c r="D15" s="37" t="s">
        <v>77</v>
      </c>
      <c r="E15" s="52" t="s">
        <v>78</v>
      </c>
      <c r="F15" s="38">
        <v>44194</v>
      </c>
      <c r="G15" s="38" t="s">
        <v>405</v>
      </c>
      <c r="H15" s="38" t="s">
        <v>11</v>
      </c>
      <c r="I15" s="38" t="s">
        <v>11</v>
      </c>
      <c r="J15" s="38" t="s">
        <v>11</v>
      </c>
      <c r="K15" s="39">
        <v>200</v>
      </c>
      <c r="L15" s="40" t="s">
        <v>11</v>
      </c>
      <c r="M15" s="40" t="s">
        <v>11</v>
      </c>
      <c r="N15" s="39">
        <v>200</v>
      </c>
      <c r="O15" s="41">
        <v>9.6</v>
      </c>
      <c r="P15" s="41">
        <v>0.29397696000000001</v>
      </c>
      <c r="Q15" s="40">
        <v>9.8939769599999998</v>
      </c>
      <c r="R15" s="41">
        <v>190.4</v>
      </c>
      <c r="S15" s="40">
        <v>0</v>
      </c>
      <c r="T15" s="40">
        <v>-4.296825350000006</v>
      </c>
      <c r="U15" s="40">
        <f t="shared" si="0"/>
        <v>186.10317465</v>
      </c>
      <c r="V15" s="42" t="s">
        <v>79</v>
      </c>
      <c r="W15" s="43" t="s">
        <v>119</v>
      </c>
      <c r="X15" s="42" t="s">
        <v>81</v>
      </c>
      <c r="Y15" s="44">
        <v>0.08</v>
      </c>
      <c r="Z15" s="410" t="s">
        <v>1007</v>
      </c>
      <c r="AA15" s="408" t="s">
        <v>1001</v>
      </c>
      <c r="AB15" s="44" t="s">
        <v>992</v>
      </c>
      <c r="AC15" s="44" t="s">
        <v>992</v>
      </c>
      <c r="AD15" s="42" t="s">
        <v>82</v>
      </c>
      <c r="AE15" s="42" t="s">
        <v>83</v>
      </c>
      <c r="AF15" s="42" t="s">
        <v>11</v>
      </c>
      <c r="AG15" s="42" t="s">
        <v>11</v>
      </c>
      <c r="AH15" s="42" t="s">
        <v>84</v>
      </c>
      <c r="AI15" s="45">
        <v>1</v>
      </c>
      <c r="AJ15" s="45">
        <v>4.9469884800000002E-2</v>
      </c>
      <c r="AK15" s="45">
        <v>-7.4999999999999997E-3</v>
      </c>
      <c r="AL15" s="46">
        <v>0.97</v>
      </c>
      <c r="AM15" s="46">
        <v>0.97</v>
      </c>
      <c r="AN15" s="46">
        <v>0.96</v>
      </c>
      <c r="AO15" s="46">
        <v>0.96</v>
      </c>
      <c r="AP15" s="46">
        <v>0.96</v>
      </c>
      <c r="AQ15" s="46">
        <v>0.96</v>
      </c>
      <c r="AR15" s="46">
        <v>0.95</v>
      </c>
      <c r="AS15" s="46">
        <v>0.96</v>
      </c>
      <c r="AT15" s="47">
        <v>0.98</v>
      </c>
      <c r="AU15" s="47">
        <v>0.98</v>
      </c>
      <c r="AV15" s="47">
        <v>0.98</v>
      </c>
      <c r="AW15" s="42" t="s">
        <v>85</v>
      </c>
      <c r="AX15" s="42" t="s">
        <v>86</v>
      </c>
      <c r="AY15" s="53" t="s">
        <v>11</v>
      </c>
      <c r="AZ15" s="49" t="s">
        <v>87</v>
      </c>
    </row>
    <row r="16" spans="1:52" ht="88.5" hidden="1" customHeight="1">
      <c r="A16" s="426" t="s">
        <v>74</v>
      </c>
      <c r="B16" s="35" t="s">
        <v>120</v>
      </c>
      <c r="C16" s="36" t="s">
        <v>121</v>
      </c>
      <c r="D16" s="37" t="s">
        <v>77</v>
      </c>
      <c r="E16" s="52" t="s">
        <v>78</v>
      </c>
      <c r="F16" s="38">
        <v>44195</v>
      </c>
      <c r="G16" s="38" t="s">
        <v>406</v>
      </c>
      <c r="H16" s="38" t="s">
        <v>11</v>
      </c>
      <c r="I16" s="38" t="s">
        <v>11</v>
      </c>
      <c r="J16" s="38" t="s">
        <v>11</v>
      </c>
      <c r="K16" s="39">
        <v>200</v>
      </c>
      <c r="L16" s="40" t="s">
        <v>11</v>
      </c>
      <c r="M16" s="40" t="s">
        <v>11</v>
      </c>
      <c r="N16" s="39">
        <v>200</v>
      </c>
      <c r="O16" s="41">
        <v>0</v>
      </c>
      <c r="P16" s="41">
        <v>0</v>
      </c>
      <c r="Q16" s="40">
        <v>0</v>
      </c>
      <c r="R16" s="41">
        <v>200</v>
      </c>
      <c r="S16" s="40">
        <v>0</v>
      </c>
      <c r="T16" s="40">
        <v>-1.9480900000000076</v>
      </c>
      <c r="U16" s="40">
        <f t="shared" si="0"/>
        <v>198.05190999999999</v>
      </c>
      <c r="V16" s="42" t="s">
        <v>79</v>
      </c>
      <c r="W16" s="43" t="s">
        <v>122</v>
      </c>
      <c r="X16" s="42" t="s">
        <v>81</v>
      </c>
      <c r="Y16" s="44">
        <v>0.08</v>
      </c>
      <c r="Z16" s="443" t="s">
        <v>1046</v>
      </c>
      <c r="AA16" s="408" t="s">
        <v>1001</v>
      </c>
      <c r="AB16" s="44" t="s">
        <v>992</v>
      </c>
      <c r="AC16" s="44" t="s">
        <v>992</v>
      </c>
      <c r="AD16" s="42" t="s">
        <v>82</v>
      </c>
      <c r="AE16" s="42" t="s">
        <v>83</v>
      </c>
      <c r="AF16" s="42" t="s">
        <v>11</v>
      </c>
      <c r="AG16" s="42" t="s">
        <v>11</v>
      </c>
      <c r="AH16" s="42" t="s">
        <v>84</v>
      </c>
      <c r="AI16" s="45">
        <v>1</v>
      </c>
      <c r="AJ16" s="45">
        <v>0</v>
      </c>
      <c r="AK16" s="45">
        <v>-3.8E-3</v>
      </c>
      <c r="AL16" s="46">
        <v>0.98</v>
      </c>
      <c r="AM16" s="46">
        <v>0.98</v>
      </c>
      <c r="AN16" s="46">
        <v>0.98</v>
      </c>
      <c r="AO16" s="46">
        <v>0.98</v>
      </c>
      <c r="AP16" s="46">
        <v>0.97</v>
      </c>
      <c r="AQ16" s="46">
        <v>0.98</v>
      </c>
      <c r="AR16" s="46">
        <v>0.98</v>
      </c>
      <c r="AS16" s="46">
        <v>0.99</v>
      </c>
      <c r="AT16" s="47">
        <v>1</v>
      </c>
      <c r="AU16" s="47">
        <v>0.99</v>
      </c>
      <c r="AV16" s="47">
        <v>0.99</v>
      </c>
      <c r="AW16" s="42" t="s">
        <v>85</v>
      </c>
      <c r="AX16" s="42" t="s">
        <v>86</v>
      </c>
      <c r="AY16" s="53" t="s">
        <v>11</v>
      </c>
      <c r="AZ16" s="49" t="s">
        <v>87</v>
      </c>
    </row>
    <row r="17" spans="1:52" ht="75.75" hidden="1" customHeight="1">
      <c r="A17" s="426" t="s">
        <v>74</v>
      </c>
      <c r="B17" s="35" t="s">
        <v>123</v>
      </c>
      <c r="C17" s="36" t="s">
        <v>124</v>
      </c>
      <c r="D17" s="37" t="s">
        <v>77</v>
      </c>
      <c r="E17" s="52" t="s">
        <v>78</v>
      </c>
      <c r="F17" s="38">
        <v>44545</v>
      </c>
      <c r="G17" s="38" t="s">
        <v>407</v>
      </c>
      <c r="H17" s="38" t="s">
        <v>11</v>
      </c>
      <c r="I17" s="38" t="s">
        <v>11</v>
      </c>
      <c r="J17" s="38" t="s">
        <v>11</v>
      </c>
      <c r="K17" s="39">
        <v>200</v>
      </c>
      <c r="L17" s="40" t="s">
        <v>11</v>
      </c>
      <c r="M17" s="40" t="s">
        <v>11</v>
      </c>
      <c r="N17" s="39">
        <v>136</v>
      </c>
      <c r="O17" s="41">
        <v>0</v>
      </c>
      <c r="P17" s="41">
        <v>0</v>
      </c>
      <c r="Q17" s="40">
        <v>0</v>
      </c>
      <c r="R17" s="41">
        <v>136</v>
      </c>
      <c r="S17" s="40">
        <v>0</v>
      </c>
      <c r="T17" s="40">
        <v>-1.6947367999999869</v>
      </c>
      <c r="U17" s="40">
        <f t="shared" si="0"/>
        <v>134.30526320000001</v>
      </c>
      <c r="V17" s="42" t="s">
        <v>79</v>
      </c>
      <c r="W17" s="43" t="s">
        <v>125</v>
      </c>
      <c r="X17" s="42" t="s">
        <v>81</v>
      </c>
      <c r="Y17" s="44">
        <v>0.08</v>
      </c>
      <c r="Z17" s="443" t="s">
        <v>1031</v>
      </c>
      <c r="AA17" s="408" t="s">
        <v>1001</v>
      </c>
      <c r="AB17" s="44" t="s">
        <v>11</v>
      </c>
      <c r="AC17" s="408"/>
      <c r="AD17" s="42" t="s">
        <v>82</v>
      </c>
      <c r="AE17" s="42" t="s">
        <v>83</v>
      </c>
      <c r="AF17" s="42" t="s">
        <v>11</v>
      </c>
      <c r="AG17" s="42" t="s">
        <v>11</v>
      </c>
      <c r="AH17" s="42" t="s">
        <v>84</v>
      </c>
      <c r="AI17" s="45">
        <v>0.68</v>
      </c>
      <c r="AJ17" s="45">
        <v>0</v>
      </c>
      <c r="AK17" s="45">
        <v>-9.0000000000000011E-3</v>
      </c>
      <c r="AL17" s="46">
        <v>0.98</v>
      </c>
      <c r="AM17" s="46">
        <v>0.98</v>
      </c>
      <c r="AN17" s="46">
        <v>0.96</v>
      </c>
      <c r="AO17" s="46">
        <v>0.96</v>
      </c>
      <c r="AP17" s="46">
        <v>0.9</v>
      </c>
      <c r="AQ17" s="46">
        <v>0.91</v>
      </c>
      <c r="AR17" s="46">
        <v>0.9</v>
      </c>
      <c r="AS17" s="46">
        <v>0.9</v>
      </c>
      <c r="AT17" s="47">
        <v>0.97</v>
      </c>
      <c r="AU17" s="47">
        <v>0.98</v>
      </c>
      <c r="AV17" s="47">
        <v>0.99</v>
      </c>
      <c r="AW17" s="54" t="s">
        <v>115</v>
      </c>
      <c r="AX17" s="42" t="s">
        <v>116</v>
      </c>
      <c r="AY17" s="53" t="s">
        <v>11</v>
      </c>
      <c r="AZ17" s="49" t="s">
        <v>87</v>
      </c>
    </row>
    <row r="18" spans="1:52" ht="99.75" hidden="1" customHeight="1">
      <c r="A18" s="426" t="s">
        <v>74</v>
      </c>
      <c r="B18" s="35" t="s">
        <v>126</v>
      </c>
      <c r="C18" s="36" t="s">
        <v>127</v>
      </c>
      <c r="D18" s="37" t="s">
        <v>77</v>
      </c>
      <c r="E18" s="52" t="s">
        <v>78</v>
      </c>
      <c r="F18" s="38">
        <v>44551</v>
      </c>
      <c r="G18" s="38" t="s">
        <v>408</v>
      </c>
      <c r="H18" s="38" t="s">
        <v>11</v>
      </c>
      <c r="I18" s="38" t="s">
        <v>11</v>
      </c>
      <c r="J18" s="38" t="s">
        <v>11</v>
      </c>
      <c r="K18" s="39">
        <v>200</v>
      </c>
      <c r="L18" s="40" t="s">
        <v>11</v>
      </c>
      <c r="M18" s="40" t="s">
        <v>11</v>
      </c>
      <c r="N18" s="39">
        <v>100</v>
      </c>
      <c r="O18" s="41">
        <v>0</v>
      </c>
      <c r="P18" s="41">
        <v>0</v>
      </c>
      <c r="Q18" s="40">
        <v>0</v>
      </c>
      <c r="R18" s="41">
        <v>100</v>
      </c>
      <c r="S18" s="40">
        <v>0</v>
      </c>
      <c r="T18" s="40">
        <v>-4.7634299999999996</v>
      </c>
      <c r="U18" s="40">
        <f t="shared" si="0"/>
        <v>95.23657</v>
      </c>
      <c r="V18" s="42" t="s">
        <v>79</v>
      </c>
      <c r="W18" s="43" t="s">
        <v>128</v>
      </c>
      <c r="X18" s="42" t="s">
        <v>81</v>
      </c>
      <c r="Y18" s="44">
        <v>0.05</v>
      </c>
      <c r="Z18" s="443" t="s">
        <v>1051</v>
      </c>
      <c r="AA18" s="408" t="s">
        <v>1005</v>
      </c>
      <c r="AB18" s="44" t="s">
        <v>992</v>
      </c>
      <c r="AC18" s="44" t="s">
        <v>992</v>
      </c>
      <c r="AD18" s="42" t="s">
        <v>82</v>
      </c>
      <c r="AE18" s="42" t="s">
        <v>83</v>
      </c>
      <c r="AF18" s="42" t="s">
        <v>11</v>
      </c>
      <c r="AG18" s="42" t="s">
        <v>11</v>
      </c>
      <c r="AH18" s="42" t="s">
        <v>84</v>
      </c>
      <c r="AI18" s="45">
        <v>0.5</v>
      </c>
      <c r="AJ18" s="45">
        <v>0</v>
      </c>
      <c r="AK18" s="45">
        <v>-2.8799999999999999E-2</v>
      </c>
      <c r="AL18" s="46">
        <v>1</v>
      </c>
      <c r="AM18" s="46">
        <v>1</v>
      </c>
      <c r="AN18" s="46">
        <v>0.95</v>
      </c>
      <c r="AO18" s="46">
        <v>0.93</v>
      </c>
      <c r="AP18" s="46">
        <v>0.94</v>
      </c>
      <c r="AQ18" s="46">
        <v>0.93</v>
      </c>
      <c r="AR18" s="46">
        <v>0.93</v>
      </c>
      <c r="AS18" s="46">
        <v>0.94</v>
      </c>
      <c r="AT18" s="47">
        <v>0.96</v>
      </c>
      <c r="AU18" s="47">
        <v>0.96</v>
      </c>
      <c r="AV18" s="47">
        <v>0.95</v>
      </c>
      <c r="AW18" s="54" t="s">
        <v>115</v>
      </c>
      <c r="AX18" s="42" t="s">
        <v>116</v>
      </c>
      <c r="AY18" s="53" t="s">
        <v>11</v>
      </c>
      <c r="AZ18" s="49" t="s">
        <v>87</v>
      </c>
    </row>
    <row r="19" spans="1:52" ht="123.75" hidden="1" customHeight="1">
      <c r="A19" s="426" t="s">
        <v>74</v>
      </c>
      <c r="B19" s="35" t="s">
        <v>129</v>
      </c>
      <c r="C19" s="36" t="s">
        <v>130</v>
      </c>
      <c r="D19" s="37" t="s">
        <v>77</v>
      </c>
      <c r="E19" s="52" t="s">
        <v>78</v>
      </c>
      <c r="F19" s="38">
        <v>44588</v>
      </c>
      <c r="G19" s="38" t="s">
        <v>409</v>
      </c>
      <c r="H19" s="38" t="s">
        <v>11</v>
      </c>
      <c r="I19" s="38" t="s">
        <v>11</v>
      </c>
      <c r="J19" s="38" t="s">
        <v>11</v>
      </c>
      <c r="K19" s="39">
        <v>200</v>
      </c>
      <c r="L19" s="40" t="s">
        <v>11</v>
      </c>
      <c r="M19" s="40" t="s">
        <v>11</v>
      </c>
      <c r="N19" s="39">
        <v>177.5</v>
      </c>
      <c r="O19" s="41">
        <v>0</v>
      </c>
      <c r="P19" s="41">
        <v>0.23508407000000001</v>
      </c>
      <c r="Q19" s="40">
        <v>0.23508407000000001</v>
      </c>
      <c r="R19" s="41">
        <v>177.5</v>
      </c>
      <c r="S19" s="40">
        <v>0</v>
      </c>
      <c r="T19" s="40">
        <v>-15.193460399999992</v>
      </c>
      <c r="U19" s="40">
        <f t="shared" si="0"/>
        <v>162.30653960000001</v>
      </c>
      <c r="V19" s="42" t="s">
        <v>79</v>
      </c>
      <c r="W19" s="43" t="s">
        <v>131</v>
      </c>
      <c r="X19" s="42" t="s">
        <v>81</v>
      </c>
      <c r="Y19" s="44">
        <v>7.0000000000000007E-2</v>
      </c>
      <c r="Z19" s="410" t="s">
        <v>1052</v>
      </c>
      <c r="AA19" s="411" t="s">
        <v>1017</v>
      </c>
      <c r="AB19" s="44" t="s">
        <v>992</v>
      </c>
      <c r="AC19" s="44" t="s">
        <v>992</v>
      </c>
      <c r="AD19" s="42" t="s">
        <v>82</v>
      </c>
      <c r="AE19" s="42" t="s">
        <v>83</v>
      </c>
      <c r="AF19" s="42" t="s">
        <v>11</v>
      </c>
      <c r="AG19" s="42" t="s">
        <v>11</v>
      </c>
      <c r="AH19" s="42" t="s">
        <v>84</v>
      </c>
      <c r="AI19" s="45">
        <v>0.88749999999999996</v>
      </c>
      <c r="AJ19" s="45">
        <v>1.3244172957746479E-3</v>
      </c>
      <c r="AK19" s="45">
        <v>-4.9800000000000004E-2</v>
      </c>
      <c r="AL19" s="46" t="s">
        <v>20</v>
      </c>
      <c r="AM19" s="46">
        <v>0.98</v>
      </c>
      <c r="AN19" s="46">
        <v>0.99</v>
      </c>
      <c r="AO19" s="46">
        <v>0.98</v>
      </c>
      <c r="AP19" s="46">
        <v>0.97</v>
      </c>
      <c r="AQ19" s="46">
        <v>0.96</v>
      </c>
      <c r="AR19" s="46">
        <v>0.96</v>
      </c>
      <c r="AS19" s="46">
        <v>0.96</v>
      </c>
      <c r="AT19" s="47">
        <v>0.92</v>
      </c>
      <c r="AU19" s="47">
        <v>0.91</v>
      </c>
      <c r="AV19" s="47">
        <v>0.92</v>
      </c>
      <c r="AW19" s="54" t="s">
        <v>115</v>
      </c>
      <c r="AX19" s="42" t="s">
        <v>116</v>
      </c>
      <c r="AY19" s="53" t="s">
        <v>11</v>
      </c>
      <c r="AZ19" s="49" t="s">
        <v>87</v>
      </c>
    </row>
    <row r="20" spans="1:52" ht="120" hidden="1">
      <c r="A20" s="426" t="s">
        <v>74</v>
      </c>
      <c r="B20" s="35" t="s">
        <v>132</v>
      </c>
      <c r="C20" s="36" t="s">
        <v>133</v>
      </c>
      <c r="D20" s="37" t="s">
        <v>77</v>
      </c>
      <c r="E20" s="52" t="s">
        <v>78</v>
      </c>
      <c r="F20" s="38">
        <v>44673</v>
      </c>
      <c r="G20" s="38" t="s">
        <v>410</v>
      </c>
      <c r="H20" s="38" t="s">
        <v>11</v>
      </c>
      <c r="I20" s="38" t="s">
        <v>11</v>
      </c>
      <c r="J20" s="38" t="s">
        <v>11</v>
      </c>
      <c r="K20" s="39">
        <v>200</v>
      </c>
      <c r="L20" s="40" t="s">
        <v>11</v>
      </c>
      <c r="M20" s="40" t="s">
        <v>11</v>
      </c>
      <c r="N20" s="39">
        <v>180</v>
      </c>
      <c r="O20" s="41">
        <v>7.68</v>
      </c>
      <c r="P20" s="41">
        <v>1.2715592899999999</v>
      </c>
      <c r="Q20" s="40">
        <v>8.9515592899999987</v>
      </c>
      <c r="R20" s="41">
        <v>172.32</v>
      </c>
      <c r="S20" s="40">
        <v>0</v>
      </c>
      <c r="T20" s="40">
        <v>-3.2894612899999913</v>
      </c>
      <c r="U20" s="40">
        <f t="shared" si="0"/>
        <v>169.03053871</v>
      </c>
      <c r="V20" s="42" t="s">
        <v>79</v>
      </c>
      <c r="W20" s="43" t="s">
        <v>134</v>
      </c>
      <c r="X20" s="42" t="s">
        <v>81</v>
      </c>
      <c r="Y20" s="44">
        <v>0.08</v>
      </c>
      <c r="Z20" s="445" t="s">
        <v>1009</v>
      </c>
      <c r="AA20" s="419" t="s">
        <v>1072</v>
      </c>
      <c r="AB20" s="44" t="s">
        <v>992</v>
      </c>
      <c r="AC20" s="44" t="s">
        <v>992</v>
      </c>
      <c r="AD20" s="42" t="s">
        <v>82</v>
      </c>
      <c r="AE20" s="42" t="s">
        <v>83</v>
      </c>
      <c r="AF20" s="42" t="s">
        <v>11</v>
      </c>
      <c r="AG20" s="42" t="s">
        <v>11</v>
      </c>
      <c r="AH20" s="42" t="s">
        <v>84</v>
      </c>
      <c r="AI20" s="45">
        <v>0.9</v>
      </c>
      <c r="AJ20" s="45">
        <v>4.9730884944444449E-2</v>
      </c>
      <c r="AK20" s="45">
        <v>-9.1999999999999998E-3</v>
      </c>
      <c r="AL20" s="46" t="s">
        <v>20</v>
      </c>
      <c r="AM20" s="46" t="s">
        <v>20</v>
      </c>
      <c r="AN20" s="46">
        <v>0.99</v>
      </c>
      <c r="AO20" s="46">
        <v>0.99</v>
      </c>
      <c r="AP20" s="46">
        <v>0.98</v>
      </c>
      <c r="AQ20" s="46">
        <v>1</v>
      </c>
      <c r="AR20" s="46">
        <v>0.97</v>
      </c>
      <c r="AS20" s="46">
        <v>0.97</v>
      </c>
      <c r="AT20" s="47">
        <v>1.08</v>
      </c>
      <c r="AU20" s="47">
        <v>1.07</v>
      </c>
      <c r="AV20" s="47">
        <v>0.99</v>
      </c>
      <c r="AW20" s="54" t="s">
        <v>115</v>
      </c>
      <c r="AX20" s="42" t="s">
        <v>116</v>
      </c>
      <c r="AY20" s="53" t="s">
        <v>11</v>
      </c>
      <c r="AZ20" s="49" t="s">
        <v>87</v>
      </c>
    </row>
    <row r="21" spans="1:52" ht="31.5" hidden="1" customHeight="1">
      <c r="A21" s="426" t="s">
        <v>74</v>
      </c>
      <c r="B21" s="239" t="s">
        <v>135</v>
      </c>
      <c r="C21" s="240" t="s">
        <v>136</v>
      </c>
      <c r="D21" s="241" t="s">
        <v>77</v>
      </c>
      <c r="E21" s="242" t="s">
        <v>78</v>
      </c>
      <c r="F21" s="243">
        <v>44960</v>
      </c>
      <c r="G21" s="243" t="s">
        <v>411</v>
      </c>
      <c r="H21" s="243" t="s">
        <v>11</v>
      </c>
      <c r="I21" s="243" t="s">
        <v>11</v>
      </c>
      <c r="J21" s="243" t="s">
        <v>11</v>
      </c>
      <c r="K21" s="244">
        <v>250</v>
      </c>
      <c r="L21" s="245" t="s">
        <v>11</v>
      </c>
      <c r="M21" s="245" t="s">
        <v>11</v>
      </c>
      <c r="N21" s="244">
        <v>125</v>
      </c>
      <c r="O21" s="246">
        <v>0</v>
      </c>
      <c r="P21" s="246">
        <v>7.6199210000000003E-2</v>
      </c>
      <c r="Q21" s="245">
        <v>7.6199210000000003E-2</v>
      </c>
      <c r="R21" s="246">
        <v>125</v>
      </c>
      <c r="S21" s="245">
        <v>0</v>
      </c>
      <c r="T21" s="245">
        <v>-8.9897412499999945</v>
      </c>
      <c r="U21" s="245">
        <f t="shared" si="0"/>
        <v>116.01025875000001</v>
      </c>
      <c r="V21" s="247" t="s">
        <v>79</v>
      </c>
      <c r="W21" s="248" t="s">
        <v>137</v>
      </c>
      <c r="X21" s="247" t="s">
        <v>81</v>
      </c>
      <c r="Y21" s="249">
        <v>7.0000000000000007E-2</v>
      </c>
      <c r="Z21" s="446" t="s">
        <v>1026</v>
      </c>
      <c r="AA21" s="411" t="s">
        <v>1017</v>
      </c>
      <c r="AB21" s="44" t="s">
        <v>992</v>
      </c>
      <c r="AC21" s="44" t="s">
        <v>992</v>
      </c>
      <c r="AD21" s="247" t="s">
        <v>82</v>
      </c>
      <c r="AE21" s="247" t="s">
        <v>83</v>
      </c>
      <c r="AF21" s="247" t="s">
        <v>11</v>
      </c>
      <c r="AG21" s="247" t="s">
        <v>11</v>
      </c>
      <c r="AH21" s="247" t="s">
        <v>84</v>
      </c>
      <c r="AI21" s="250">
        <v>0.5</v>
      </c>
      <c r="AJ21" s="250">
        <v>6.0959368000000006E-4</v>
      </c>
      <c r="AK21" s="250">
        <v>-0.11259999999999999</v>
      </c>
      <c r="AL21" s="251" t="s">
        <v>20</v>
      </c>
      <c r="AM21" s="251" t="s">
        <v>20</v>
      </c>
      <c r="AN21" s="251" t="s">
        <v>20</v>
      </c>
      <c r="AO21" s="251" t="s">
        <v>20</v>
      </c>
      <c r="AP21" s="251" t="s">
        <v>20</v>
      </c>
      <c r="AQ21" s="251">
        <v>0.94</v>
      </c>
      <c r="AR21" s="251">
        <v>0.9</v>
      </c>
      <c r="AS21" s="251">
        <v>0.85</v>
      </c>
      <c r="AT21" s="252">
        <v>0.94</v>
      </c>
      <c r="AU21" s="252">
        <v>0.92</v>
      </c>
      <c r="AV21" s="252">
        <v>0.93</v>
      </c>
      <c r="AW21" s="247" t="s">
        <v>115</v>
      </c>
      <c r="AX21" s="247" t="s">
        <v>116</v>
      </c>
      <c r="AY21" s="253" t="s">
        <v>138</v>
      </c>
      <c r="AZ21" s="254" t="s">
        <v>139</v>
      </c>
    </row>
    <row r="22" spans="1:52" ht="142.5" hidden="1" customHeight="1">
      <c r="A22" s="426" t="s">
        <v>74</v>
      </c>
      <c r="B22" s="35" t="s">
        <v>140</v>
      </c>
      <c r="C22" s="36" t="s">
        <v>141</v>
      </c>
      <c r="D22" s="37" t="s">
        <v>77</v>
      </c>
      <c r="E22" s="52" t="s">
        <v>78</v>
      </c>
      <c r="F22" s="38">
        <v>44985</v>
      </c>
      <c r="G22" s="38" t="s">
        <v>412</v>
      </c>
      <c r="H22" s="38" t="s">
        <v>11</v>
      </c>
      <c r="I22" s="38" t="s">
        <v>11</v>
      </c>
      <c r="J22" s="38" t="s">
        <v>11</v>
      </c>
      <c r="K22" s="39">
        <v>250</v>
      </c>
      <c r="L22" s="40" t="s">
        <v>11</v>
      </c>
      <c r="M22" s="40" t="s">
        <v>11</v>
      </c>
      <c r="N22" s="39">
        <v>125</v>
      </c>
      <c r="O22" s="41">
        <v>0</v>
      </c>
      <c r="P22" s="41">
        <v>0.19627538999999999</v>
      </c>
      <c r="Q22" s="40">
        <v>0.19627538999999999</v>
      </c>
      <c r="R22" s="41">
        <v>125</v>
      </c>
      <c r="S22" s="40">
        <v>0</v>
      </c>
      <c r="T22" s="40">
        <v>-4.2466950000000026</v>
      </c>
      <c r="U22" s="40">
        <f t="shared" si="0"/>
        <v>120.753305</v>
      </c>
      <c r="V22" s="42" t="s">
        <v>79</v>
      </c>
      <c r="W22" s="43" t="s">
        <v>142</v>
      </c>
      <c r="X22" s="42" t="s">
        <v>81</v>
      </c>
      <c r="Y22" s="44">
        <v>7.0000000000000007E-2</v>
      </c>
      <c r="Z22" s="410" t="s">
        <v>1053</v>
      </c>
      <c r="AA22" s="408" t="s">
        <v>1017</v>
      </c>
      <c r="AB22" s="44" t="s">
        <v>992</v>
      </c>
      <c r="AC22" s="44" t="s">
        <v>992</v>
      </c>
      <c r="AD22" s="42" t="s">
        <v>82</v>
      </c>
      <c r="AE22" s="42" t="s">
        <v>83</v>
      </c>
      <c r="AF22" s="42" t="s">
        <v>11</v>
      </c>
      <c r="AG22" s="42" t="s">
        <v>11</v>
      </c>
      <c r="AH22" s="42" t="s">
        <v>84</v>
      </c>
      <c r="AI22" s="45">
        <v>0.5</v>
      </c>
      <c r="AJ22" s="45">
        <v>1.57020312E-3</v>
      </c>
      <c r="AK22" s="45">
        <v>-5.2499999999999998E-2</v>
      </c>
      <c r="AL22" s="46" t="s">
        <v>20</v>
      </c>
      <c r="AM22" s="46" t="s">
        <v>20</v>
      </c>
      <c r="AN22" s="46" t="s">
        <v>20</v>
      </c>
      <c r="AO22" s="46" t="s">
        <v>20</v>
      </c>
      <c r="AP22" s="46" t="s">
        <v>20</v>
      </c>
      <c r="AQ22" s="46">
        <v>0.99</v>
      </c>
      <c r="AR22" s="46">
        <v>0.97</v>
      </c>
      <c r="AS22" s="46">
        <v>0.97</v>
      </c>
      <c r="AT22" s="47">
        <v>0.96</v>
      </c>
      <c r="AU22" s="47">
        <v>0.97</v>
      </c>
      <c r="AV22" s="47">
        <v>0.97</v>
      </c>
      <c r="AW22" s="54" t="s">
        <v>115</v>
      </c>
      <c r="AX22" s="42" t="s">
        <v>116</v>
      </c>
      <c r="AY22" s="53" t="s">
        <v>11</v>
      </c>
      <c r="AZ22" s="49" t="s">
        <v>87</v>
      </c>
    </row>
    <row r="23" spans="1:52" ht="348" hidden="1">
      <c r="A23" s="426" t="s">
        <v>74</v>
      </c>
      <c r="B23" s="35" t="s">
        <v>143</v>
      </c>
      <c r="C23" s="36" t="s">
        <v>144</v>
      </c>
      <c r="D23" s="37" t="s">
        <v>77</v>
      </c>
      <c r="E23" s="52" t="s">
        <v>78</v>
      </c>
      <c r="F23" s="38">
        <v>45107</v>
      </c>
      <c r="G23" s="38" t="s">
        <v>413</v>
      </c>
      <c r="H23" s="38" t="s">
        <v>11</v>
      </c>
      <c r="I23" s="38" t="s">
        <v>11</v>
      </c>
      <c r="J23" s="38" t="s">
        <v>11</v>
      </c>
      <c r="K23" s="39">
        <v>250</v>
      </c>
      <c r="L23" s="40" t="s">
        <v>11</v>
      </c>
      <c r="M23" s="40" t="s">
        <v>11</v>
      </c>
      <c r="N23" s="39">
        <v>57.5</v>
      </c>
      <c r="O23" s="41">
        <v>0</v>
      </c>
      <c r="P23" s="41">
        <v>0</v>
      </c>
      <c r="Q23" s="40">
        <v>0</v>
      </c>
      <c r="R23" s="41">
        <v>57.5</v>
      </c>
      <c r="S23" s="40">
        <v>0</v>
      </c>
      <c r="T23" s="40">
        <v>-3.375689880000003</v>
      </c>
      <c r="U23" s="40">
        <f t="shared" si="0"/>
        <v>54.124310119999997</v>
      </c>
      <c r="V23" s="42" t="s">
        <v>79</v>
      </c>
      <c r="W23" s="43" t="s">
        <v>145</v>
      </c>
      <c r="X23" s="42" t="s">
        <v>81</v>
      </c>
      <c r="Y23" s="44">
        <v>0.08</v>
      </c>
      <c r="Z23" s="443" t="s">
        <v>950</v>
      </c>
      <c r="AA23" s="410" t="s">
        <v>1073</v>
      </c>
      <c r="AB23" s="44" t="s">
        <v>11</v>
      </c>
      <c r="AC23" s="410" t="s">
        <v>1054</v>
      </c>
      <c r="AD23" s="42" t="s">
        <v>82</v>
      </c>
      <c r="AE23" s="42" t="s">
        <v>146</v>
      </c>
      <c r="AF23" s="42" t="s">
        <v>11</v>
      </c>
      <c r="AG23" s="42" t="s">
        <v>11</v>
      </c>
      <c r="AH23" s="42" t="s">
        <v>84</v>
      </c>
      <c r="AI23" s="45">
        <v>0.23</v>
      </c>
      <c r="AJ23" s="45">
        <v>0</v>
      </c>
      <c r="AK23" s="45">
        <v>-6.7799999999999999E-2</v>
      </c>
      <c r="AL23" s="46" t="s">
        <v>20</v>
      </c>
      <c r="AM23" s="46" t="s">
        <v>20</v>
      </c>
      <c r="AN23" s="46" t="s">
        <v>20</v>
      </c>
      <c r="AO23" s="46" t="s">
        <v>20</v>
      </c>
      <c r="AP23" s="46" t="s">
        <v>20</v>
      </c>
      <c r="AQ23" s="46" t="s">
        <v>20</v>
      </c>
      <c r="AR23" s="46">
        <v>1.02</v>
      </c>
      <c r="AS23" s="46">
        <v>0.96</v>
      </c>
      <c r="AT23" s="47">
        <v>0.96</v>
      </c>
      <c r="AU23" s="47">
        <v>0.95</v>
      </c>
      <c r="AV23" s="47">
        <v>0.94</v>
      </c>
      <c r="AW23" s="54" t="s">
        <v>115</v>
      </c>
      <c r="AX23" s="42" t="s">
        <v>116</v>
      </c>
      <c r="AY23" s="53" t="s">
        <v>11</v>
      </c>
      <c r="AZ23" s="49" t="s">
        <v>87</v>
      </c>
    </row>
    <row r="24" spans="1:52" ht="39" hidden="1" customHeight="1">
      <c r="A24" s="426" t="s">
        <v>74</v>
      </c>
      <c r="B24" s="239" t="s">
        <v>147</v>
      </c>
      <c r="C24" s="240" t="s">
        <v>148</v>
      </c>
      <c r="D24" s="241" t="s">
        <v>77</v>
      </c>
      <c r="E24" s="242" t="s">
        <v>78</v>
      </c>
      <c r="F24" s="243">
        <v>45187</v>
      </c>
      <c r="G24" s="243" t="s">
        <v>414</v>
      </c>
      <c r="H24" s="243" t="s">
        <v>11</v>
      </c>
      <c r="I24" s="243" t="s">
        <v>11</v>
      </c>
      <c r="J24" s="243" t="s">
        <v>11</v>
      </c>
      <c r="K24" s="244">
        <v>250</v>
      </c>
      <c r="L24" s="245" t="s">
        <v>11</v>
      </c>
      <c r="M24" s="245" t="s">
        <v>11</v>
      </c>
      <c r="N24" s="244">
        <v>100</v>
      </c>
      <c r="O24" s="246">
        <v>0</v>
      </c>
      <c r="P24" s="246">
        <v>0.49395424999999998</v>
      </c>
      <c r="Q24" s="245">
        <v>0.49395424999999998</v>
      </c>
      <c r="R24" s="246">
        <v>100</v>
      </c>
      <c r="S24" s="245">
        <v>0</v>
      </c>
      <c r="T24" s="245">
        <v>-6.7698699999999974</v>
      </c>
      <c r="U24" s="245">
        <f t="shared" si="0"/>
        <v>93.230130000000003</v>
      </c>
      <c r="V24" s="247" t="s">
        <v>79</v>
      </c>
      <c r="W24" s="248" t="s">
        <v>149</v>
      </c>
      <c r="X24" s="247" t="s">
        <v>81</v>
      </c>
      <c r="Y24" s="249">
        <v>0.08</v>
      </c>
      <c r="Z24" s="410" t="s">
        <v>1007</v>
      </c>
      <c r="AA24" s="410" t="s">
        <v>1036</v>
      </c>
      <c r="AB24" s="44" t="s">
        <v>992</v>
      </c>
      <c r="AC24" s="44" t="s">
        <v>992</v>
      </c>
      <c r="AD24" s="247" t="s">
        <v>82</v>
      </c>
      <c r="AE24" s="247" t="s">
        <v>83</v>
      </c>
      <c r="AF24" s="247" t="s">
        <v>11</v>
      </c>
      <c r="AG24" s="247" t="s">
        <v>11</v>
      </c>
      <c r="AH24" s="247" t="s">
        <v>84</v>
      </c>
      <c r="AI24" s="250">
        <v>0.4</v>
      </c>
      <c r="AJ24" s="250">
        <v>4.9395424999999996E-3</v>
      </c>
      <c r="AK24" s="250">
        <v>-0.12279999999999999</v>
      </c>
      <c r="AL24" s="251" t="s">
        <v>20</v>
      </c>
      <c r="AM24" s="251" t="s">
        <v>20</v>
      </c>
      <c r="AN24" s="251" t="s">
        <v>20</v>
      </c>
      <c r="AO24" s="251" t="s">
        <v>20</v>
      </c>
      <c r="AP24" s="251" t="s">
        <v>20</v>
      </c>
      <c r="AQ24" s="251" t="s">
        <v>20</v>
      </c>
      <c r="AR24" s="251" t="s">
        <v>20</v>
      </c>
      <c r="AS24" s="251">
        <v>1</v>
      </c>
      <c r="AT24" s="252">
        <v>0.99</v>
      </c>
      <c r="AU24" s="252">
        <v>0.96</v>
      </c>
      <c r="AV24" s="252">
        <v>0.94</v>
      </c>
      <c r="AW24" s="247" t="s">
        <v>115</v>
      </c>
      <c r="AX24" s="247" t="s">
        <v>116</v>
      </c>
      <c r="AY24" s="255" t="s">
        <v>150</v>
      </c>
      <c r="AZ24" s="254" t="s">
        <v>139</v>
      </c>
    </row>
    <row r="25" spans="1:52" ht="42.75" hidden="1" customHeight="1">
      <c r="A25" s="426" t="s">
        <v>74</v>
      </c>
      <c r="B25" s="35" t="s">
        <v>151</v>
      </c>
      <c r="C25" s="36" t="s">
        <v>152</v>
      </c>
      <c r="D25" s="37" t="s">
        <v>77</v>
      </c>
      <c r="E25" s="52" t="s">
        <v>78</v>
      </c>
      <c r="F25" s="38">
        <v>45342</v>
      </c>
      <c r="G25" s="38" t="s">
        <v>415</v>
      </c>
      <c r="H25" s="38" t="s">
        <v>11</v>
      </c>
      <c r="I25" s="38" t="s">
        <v>11</v>
      </c>
      <c r="J25" s="38" t="s">
        <v>11</v>
      </c>
      <c r="K25" s="39">
        <v>150</v>
      </c>
      <c r="L25" s="40" t="s">
        <v>11</v>
      </c>
      <c r="M25" s="40" t="s">
        <v>11</v>
      </c>
      <c r="N25" s="39">
        <v>37.5</v>
      </c>
      <c r="O25" s="41">
        <v>0</v>
      </c>
      <c r="P25" s="41">
        <v>0</v>
      </c>
      <c r="Q25" s="40">
        <v>0</v>
      </c>
      <c r="R25" s="41">
        <v>37.5</v>
      </c>
      <c r="S25" s="40">
        <v>0</v>
      </c>
      <c r="T25" s="40">
        <v>-0.71887499999999704</v>
      </c>
      <c r="U25" s="40">
        <f t="shared" si="0"/>
        <v>36.781125000000003</v>
      </c>
      <c r="V25" s="42" t="s">
        <v>79</v>
      </c>
      <c r="W25" s="56" t="s">
        <v>153</v>
      </c>
      <c r="X25" s="42" t="s">
        <v>81</v>
      </c>
      <c r="Y25" s="44">
        <v>0.08</v>
      </c>
      <c r="Z25" s="443" t="s">
        <v>1035</v>
      </c>
      <c r="AA25" s="442" t="s">
        <v>1036</v>
      </c>
      <c r="AB25" s="44" t="s">
        <v>992</v>
      </c>
      <c r="AC25" s="44" t="s">
        <v>992</v>
      </c>
      <c r="AD25" s="42" t="s">
        <v>82</v>
      </c>
      <c r="AE25" s="42" t="s">
        <v>83</v>
      </c>
      <c r="AF25" s="42" t="s">
        <v>11</v>
      </c>
      <c r="AG25" s="42" t="s">
        <v>11</v>
      </c>
      <c r="AH25" s="42" t="s">
        <v>84</v>
      </c>
      <c r="AI25" s="45">
        <v>0.25</v>
      </c>
      <c r="AJ25" s="45">
        <v>0</v>
      </c>
      <c r="AK25" s="45">
        <v>-3.5200000000000002E-2</v>
      </c>
      <c r="AL25" s="46" t="s">
        <v>20</v>
      </c>
      <c r="AM25" s="46" t="s">
        <v>20</v>
      </c>
      <c r="AN25" s="46" t="s">
        <v>20</v>
      </c>
      <c r="AO25" s="46" t="s">
        <v>20</v>
      </c>
      <c r="AP25" s="46" t="s">
        <v>20</v>
      </c>
      <c r="AQ25" s="46" t="s">
        <v>20</v>
      </c>
      <c r="AR25" s="46" t="s">
        <v>20</v>
      </c>
      <c r="AS25" s="46" t="s">
        <v>20</v>
      </c>
      <c r="AT25" s="47" t="s">
        <v>20</v>
      </c>
      <c r="AU25" s="47">
        <v>0.96</v>
      </c>
      <c r="AV25" s="47">
        <v>0.98</v>
      </c>
      <c r="AW25" s="54" t="s">
        <v>115</v>
      </c>
      <c r="AX25" s="42" t="s">
        <v>116</v>
      </c>
      <c r="AY25" s="53" t="s">
        <v>11</v>
      </c>
      <c r="AZ25" s="49" t="s">
        <v>87</v>
      </c>
    </row>
    <row r="26" spans="1:52" ht="24.75" hidden="1" customHeight="1">
      <c r="A26" s="426" t="s">
        <v>74</v>
      </c>
      <c r="B26" s="35" t="s">
        <v>154</v>
      </c>
      <c r="C26" s="36" t="s">
        <v>155</v>
      </c>
      <c r="D26" s="37" t="s">
        <v>77</v>
      </c>
      <c r="E26" s="52" t="s">
        <v>78</v>
      </c>
      <c r="F26" s="38">
        <v>45412</v>
      </c>
      <c r="G26" s="38" t="s">
        <v>408</v>
      </c>
      <c r="H26" s="38" t="s">
        <v>11</v>
      </c>
      <c r="I26" s="38" t="s">
        <v>11</v>
      </c>
      <c r="J26" s="38" t="s">
        <v>11</v>
      </c>
      <c r="K26" s="39">
        <v>150</v>
      </c>
      <c r="L26" s="40" t="s">
        <v>11</v>
      </c>
      <c r="M26" s="40" t="s">
        <v>11</v>
      </c>
      <c r="N26" s="39">
        <v>30</v>
      </c>
      <c r="O26" s="41">
        <v>0</v>
      </c>
      <c r="P26" s="41">
        <v>0</v>
      </c>
      <c r="Q26" s="40">
        <v>0</v>
      </c>
      <c r="R26" s="41">
        <v>30</v>
      </c>
      <c r="S26" s="40">
        <v>0</v>
      </c>
      <c r="T26" s="40">
        <v>-0.79410000000000025</v>
      </c>
      <c r="U26" s="40">
        <f t="shared" si="0"/>
        <v>29.2059</v>
      </c>
      <c r="V26" s="42" t="s">
        <v>79</v>
      </c>
      <c r="W26" s="56" t="s">
        <v>156</v>
      </c>
      <c r="X26" s="42" t="s">
        <v>81</v>
      </c>
      <c r="Y26" s="44">
        <v>0.08</v>
      </c>
      <c r="Z26" s="449" t="s">
        <v>1010</v>
      </c>
      <c r="AA26" s="442" t="s">
        <v>1002</v>
      </c>
      <c r="AB26" s="44" t="s">
        <v>992</v>
      </c>
      <c r="AC26" s="44" t="s">
        <v>992</v>
      </c>
      <c r="AD26" s="42" t="s">
        <v>82</v>
      </c>
      <c r="AE26" s="42" t="s">
        <v>83</v>
      </c>
      <c r="AF26" s="42" t="s">
        <v>11</v>
      </c>
      <c r="AG26" s="42" t="s">
        <v>11</v>
      </c>
      <c r="AH26" s="42" t="s">
        <v>84</v>
      </c>
      <c r="AI26" s="45">
        <v>0.2</v>
      </c>
      <c r="AJ26" s="45">
        <v>0</v>
      </c>
      <c r="AK26" s="45">
        <v>-2.6499999999999999E-2</v>
      </c>
      <c r="AL26" s="46" t="s">
        <v>20</v>
      </c>
      <c r="AM26" s="46" t="s">
        <v>20</v>
      </c>
      <c r="AN26" s="46" t="s">
        <v>20</v>
      </c>
      <c r="AO26" s="46" t="s">
        <v>20</v>
      </c>
      <c r="AP26" s="46" t="s">
        <v>20</v>
      </c>
      <c r="AQ26" s="46" t="s">
        <v>20</v>
      </c>
      <c r="AR26" s="46" t="s">
        <v>20</v>
      </c>
      <c r="AS26" s="46" t="s">
        <v>20</v>
      </c>
      <c r="AT26" s="47" t="s">
        <v>20</v>
      </c>
      <c r="AU26" s="47" t="s">
        <v>20</v>
      </c>
      <c r="AV26" s="47">
        <v>0.97</v>
      </c>
      <c r="AW26" s="54" t="s">
        <v>115</v>
      </c>
      <c r="AX26" s="42" t="s">
        <v>116</v>
      </c>
      <c r="AY26" s="53" t="s">
        <v>11</v>
      </c>
      <c r="AZ26" s="49" t="s">
        <v>87</v>
      </c>
    </row>
    <row r="27" spans="1:52" ht="51" customHeight="1">
      <c r="A27" s="426" t="s">
        <v>74</v>
      </c>
      <c r="B27" s="35" t="s">
        <v>157</v>
      </c>
      <c r="C27" s="36" t="s">
        <v>158</v>
      </c>
      <c r="D27" s="37" t="s">
        <v>77</v>
      </c>
      <c r="E27" s="52" t="s">
        <v>78</v>
      </c>
      <c r="F27" s="38">
        <v>45405</v>
      </c>
      <c r="G27" s="38" t="s">
        <v>417</v>
      </c>
      <c r="H27" s="38" t="s">
        <v>11</v>
      </c>
      <c r="I27" s="38" t="s">
        <v>11</v>
      </c>
      <c r="J27" s="38" t="s">
        <v>11</v>
      </c>
      <c r="K27" s="39">
        <v>150</v>
      </c>
      <c r="L27" s="40" t="s">
        <v>11</v>
      </c>
      <c r="M27" s="40" t="s">
        <v>11</v>
      </c>
      <c r="N27" s="39">
        <v>30</v>
      </c>
      <c r="O27" s="41">
        <v>11.7</v>
      </c>
      <c r="P27" s="41">
        <v>10.62</v>
      </c>
      <c r="Q27" s="40">
        <v>22.32</v>
      </c>
      <c r="R27" s="41">
        <v>18.3</v>
      </c>
      <c r="S27" s="40">
        <v>0</v>
      </c>
      <c r="T27" s="40">
        <v>-0.10833600000000132</v>
      </c>
      <c r="U27" s="40">
        <f t="shared" si="0"/>
        <v>18.191663999999999</v>
      </c>
      <c r="V27" s="42" t="s">
        <v>79</v>
      </c>
      <c r="W27" s="56" t="s">
        <v>159</v>
      </c>
      <c r="X27" s="42" t="s">
        <v>81</v>
      </c>
      <c r="Y27" s="44">
        <v>0.08</v>
      </c>
      <c r="Z27" s="443" t="s">
        <v>1015</v>
      </c>
      <c r="AA27" s="442" t="s">
        <v>1002</v>
      </c>
      <c r="AB27" s="44" t="s">
        <v>992</v>
      </c>
      <c r="AC27" s="44" t="s">
        <v>992</v>
      </c>
      <c r="AD27" s="42" t="s">
        <v>82</v>
      </c>
      <c r="AE27" s="42" t="s">
        <v>83</v>
      </c>
      <c r="AF27" s="42" t="s">
        <v>11</v>
      </c>
      <c r="AG27" s="42" t="s">
        <v>11</v>
      </c>
      <c r="AH27" s="42" t="s">
        <v>84</v>
      </c>
      <c r="AI27" s="45">
        <v>0.2</v>
      </c>
      <c r="AJ27" s="45">
        <v>0.74399999999999999</v>
      </c>
      <c r="AK27" s="45">
        <v>0.36700000000000005</v>
      </c>
      <c r="AL27" s="46" t="s">
        <v>20</v>
      </c>
      <c r="AM27" s="46" t="s">
        <v>20</v>
      </c>
      <c r="AN27" s="46" t="s">
        <v>20</v>
      </c>
      <c r="AO27" s="46" t="s">
        <v>20</v>
      </c>
      <c r="AP27" s="46" t="s">
        <v>20</v>
      </c>
      <c r="AQ27" s="46" t="s">
        <v>20</v>
      </c>
      <c r="AR27" s="46" t="s">
        <v>20</v>
      </c>
      <c r="AS27" s="46" t="s">
        <v>20</v>
      </c>
      <c r="AT27" s="47" t="s">
        <v>20</v>
      </c>
      <c r="AU27" s="47" t="s">
        <v>20</v>
      </c>
      <c r="AV27" s="47">
        <v>0.99</v>
      </c>
      <c r="AW27" s="54" t="s">
        <v>115</v>
      </c>
      <c r="AX27" s="42" t="s">
        <v>116</v>
      </c>
      <c r="AY27" s="53" t="s">
        <v>11</v>
      </c>
      <c r="AZ27" s="49" t="s">
        <v>87</v>
      </c>
    </row>
    <row r="28" spans="1:52" ht="15.95" hidden="1" customHeight="1">
      <c r="A28" s="426" t="s">
        <v>74</v>
      </c>
      <c r="B28" s="420" t="s">
        <v>160</v>
      </c>
      <c r="C28" s="421"/>
      <c r="D28" s="421"/>
      <c r="E28" s="421"/>
      <c r="F28" s="421"/>
      <c r="G28" s="57"/>
      <c r="H28" s="57"/>
      <c r="I28" s="57"/>
      <c r="J28" s="57"/>
      <c r="K28" s="58">
        <f>ROUND(SUM(K5:K27),0)</f>
        <v>4050</v>
      </c>
      <c r="L28" s="58">
        <f t="shared" ref="L28:U28" si="1">ROUND(SUM(L5:L27),0)</f>
        <v>0</v>
      </c>
      <c r="M28" s="58">
        <f t="shared" si="1"/>
        <v>0</v>
      </c>
      <c r="N28" s="59">
        <f t="shared" si="1"/>
        <v>2883</v>
      </c>
      <c r="O28" s="58">
        <f t="shared" si="1"/>
        <v>749</v>
      </c>
      <c r="P28" s="58">
        <f t="shared" si="1"/>
        <v>271</v>
      </c>
      <c r="Q28" s="59">
        <f t="shared" si="1"/>
        <v>1020</v>
      </c>
      <c r="R28" s="59">
        <f t="shared" si="1"/>
        <v>2133</v>
      </c>
      <c r="S28" s="59">
        <f t="shared" si="1"/>
        <v>0</v>
      </c>
      <c r="T28" s="59">
        <f t="shared" si="1"/>
        <v>150</v>
      </c>
      <c r="U28" s="59">
        <f t="shared" si="1"/>
        <v>2284</v>
      </c>
      <c r="V28" s="60" t="s">
        <v>11</v>
      </c>
      <c r="W28" s="60" t="s">
        <v>11</v>
      </c>
      <c r="X28" s="60" t="s">
        <v>11</v>
      </c>
      <c r="Y28" s="60" t="s">
        <v>11</v>
      </c>
      <c r="Z28" s="409"/>
      <c r="AA28" s="409"/>
      <c r="AB28" s="409"/>
      <c r="AC28" s="409"/>
      <c r="AD28" s="60" t="s">
        <v>11</v>
      </c>
      <c r="AE28" s="60" t="s">
        <v>11</v>
      </c>
      <c r="AF28" s="60" t="s">
        <v>11</v>
      </c>
      <c r="AG28" s="60" t="s">
        <v>11</v>
      </c>
      <c r="AH28" s="60" t="s">
        <v>11</v>
      </c>
      <c r="AI28" s="61">
        <f>N28/K28</f>
        <v>0.71185185185185185</v>
      </c>
      <c r="AJ28" s="61">
        <f>Q28/N28</f>
        <v>0.35379812695109258</v>
      </c>
      <c r="AK28" s="61">
        <v>5.6800000000000003E-2</v>
      </c>
      <c r="AL28" s="62" t="s">
        <v>11</v>
      </c>
      <c r="AM28" s="62" t="s">
        <v>11</v>
      </c>
      <c r="AN28" s="62" t="s">
        <v>11</v>
      </c>
      <c r="AO28" s="62" t="s">
        <v>11</v>
      </c>
      <c r="AP28" s="62" t="s">
        <v>11</v>
      </c>
      <c r="AQ28" s="62" t="s">
        <v>11</v>
      </c>
      <c r="AR28" s="62" t="s">
        <v>11</v>
      </c>
      <c r="AS28" s="62" t="s">
        <v>11</v>
      </c>
      <c r="AT28" s="62" t="s">
        <v>11</v>
      </c>
      <c r="AU28" s="62"/>
      <c r="AV28" s="62"/>
      <c r="AW28" s="62" t="s">
        <v>11</v>
      </c>
      <c r="AX28" s="60" t="s">
        <v>11</v>
      </c>
      <c r="AY28" s="63" t="s">
        <v>11</v>
      </c>
      <c r="AZ28" s="63" t="s">
        <v>11</v>
      </c>
    </row>
    <row r="29" spans="1:52" ht="39" hidden="1" customHeight="1">
      <c r="A29" s="426" t="s">
        <v>161</v>
      </c>
      <c r="B29" s="282" t="s">
        <v>75</v>
      </c>
      <c r="C29" s="283" t="s">
        <v>162</v>
      </c>
      <c r="D29" s="284" t="s">
        <v>77</v>
      </c>
      <c r="E29" s="285" t="s">
        <v>452</v>
      </c>
      <c r="F29" s="286">
        <v>43584</v>
      </c>
      <c r="G29" s="286" t="s">
        <v>418</v>
      </c>
      <c r="H29" s="286" t="s">
        <v>11</v>
      </c>
      <c r="I29" s="286" t="s">
        <v>11</v>
      </c>
      <c r="J29" s="286" t="s">
        <v>11</v>
      </c>
      <c r="K29" s="287">
        <v>1000</v>
      </c>
      <c r="L29" s="288" t="s">
        <v>11</v>
      </c>
      <c r="M29" s="288" t="s">
        <v>11</v>
      </c>
      <c r="N29" s="287">
        <v>998</v>
      </c>
      <c r="O29" s="287">
        <v>366.39505000000003</v>
      </c>
      <c r="P29" s="287">
        <v>313.38283304999999</v>
      </c>
      <c r="Q29" s="288">
        <v>679.77788305000001</v>
      </c>
      <c r="R29" s="287">
        <v>631.60495000000003</v>
      </c>
      <c r="S29" s="288">
        <v>0</v>
      </c>
      <c r="T29" s="288">
        <v>-16.474979319999989</v>
      </c>
      <c r="U29" s="288">
        <v>615.12997068000004</v>
      </c>
      <c r="V29" s="289" t="s">
        <v>163</v>
      </c>
      <c r="W29" s="289" t="s">
        <v>164</v>
      </c>
      <c r="X29" s="289" t="s">
        <v>165</v>
      </c>
      <c r="Y29" s="290">
        <v>0.08</v>
      </c>
      <c r="Z29" s="443" t="s">
        <v>1038</v>
      </c>
      <c r="AA29" s="443" t="s">
        <v>1002</v>
      </c>
      <c r="AB29" s="44" t="s">
        <v>992</v>
      </c>
      <c r="AC29" s="44" t="s">
        <v>992</v>
      </c>
      <c r="AD29" s="289" t="s">
        <v>82</v>
      </c>
      <c r="AE29" s="289" t="s">
        <v>146</v>
      </c>
      <c r="AF29" s="289" t="s">
        <v>11</v>
      </c>
      <c r="AG29" s="289" t="s">
        <v>11</v>
      </c>
      <c r="AH29" s="289" t="s">
        <v>166</v>
      </c>
      <c r="AI29" s="291">
        <v>0.998</v>
      </c>
      <c r="AJ29" s="291">
        <v>0.68114016337675354</v>
      </c>
      <c r="AK29" s="291">
        <v>5.7099999999999998E-2</v>
      </c>
      <c r="AL29" s="292">
        <v>1.02</v>
      </c>
      <c r="AM29" s="292">
        <v>1.02</v>
      </c>
      <c r="AN29" s="292">
        <v>1.06</v>
      </c>
      <c r="AO29" s="292">
        <v>1.07</v>
      </c>
      <c r="AP29" s="292">
        <v>1.03</v>
      </c>
      <c r="AQ29" s="292">
        <v>1.03</v>
      </c>
      <c r="AR29" s="292">
        <v>1.04</v>
      </c>
      <c r="AS29" s="292">
        <v>1.04</v>
      </c>
      <c r="AT29" s="293">
        <v>1.1000000000000001</v>
      </c>
      <c r="AU29" s="293">
        <v>1.23</v>
      </c>
      <c r="AV29" s="293">
        <v>1.3</v>
      </c>
      <c r="AW29" s="289" t="s">
        <v>167</v>
      </c>
      <c r="AX29" s="286" t="s">
        <v>421</v>
      </c>
      <c r="AY29" s="294" t="s">
        <v>20</v>
      </c>
      <c r="AZ29" s="295" t="s">
        <v>87</v>
      </c>
    </row>
    <row r="30" spans="1:52" ht="36" hidden="1">
      <c r="A30" s="426" t="s">
        <v>161</v>
      </c>
      <c r="B30" s="296" t="s">
        <v>170</v>
      </c>
      <c r="C30" s="297" t="s">
        <v>171</v>
      </c>
      <c r="D30" s="298" t="s">
        <v>77</v>
      </c>
      <c r="E30" s="299" t="s">
        <v>452</v>
      </c>
      <c r="F30" s="300">
        <v>44159</v>
      </c>
      <c r="G30" s="300" t="s">
        <v>419</v>
      </c>
      <c r="H30" s="300" t="s">
        <v>11</v>
      </c>
      <c r="I30" s="300" t="s">
        <v>11</v>
      </c>
      <c r="J30" s="300" t="s">
        <v>11</v>
      </c>
      <c r="K30" s="301">
        <v>270</v>
      </c>
      <c r="L30" s="302" t="s">
        <v>11</v>
      </c>
      <c r="M30" s="302" t="s">
        <v>11</v>
      </c>
      <c r="N30" s="301">
        <v>261.72693744999998</v>
      </c>
      <c r="O30" s="301">
        <v>0</v>
      </c>
      <c r="P30" s="301">
        <v>4.64850049</v>
      </c>
      <c r="Q30" s="302">
        <v>4.64850049</v>
      </c>
      <c r="R30" s="301">
        <v>261.72693744999998</v>
      </c>
      <c r="S30" s="302">
        <v>0</v>
      </c>
      <c r="T30" s="302">
        <v>-89.944095239999967</v>
      </c>
      <c r="U30" s="302">
        <v>171.78284221000001</v>
      </c>
      <c r="V30" s="303" t="s">
        <v>163</v>
      </c>
      <c r="W30" s="303" t="s">
        <v>172</v>
      </c>
      <c r="X30" s="303" t="s">
        <v>173</v>
      </c>
      <c r="Y30" s="304">
        <v>0.08</v>
      </c>
      <c r="Z30" s="449" t="s">
        <v>1028</v>
      </c>
      <c r="AA30" s="448" t="s">
        <v>1017</v>
      </c>
      <c r="AB30" s="44" t="s">
        <v>992</v>
      </c>
      <c r="AC30" s="44" t="s">
        <v>992</v>
      </c>
      <c r="AD30" s="303" t="s">
        <v>82</v>
      </c>
      <c r="AE30" s="303" t="s">
        <v>146</v>
      </c>
      <c r="AF30" s="303" t="s">
        <v>11</v>
      </c>
      <c r="AG30" s="303" t="s">
        <v>11</v>
      </c>
      <c r="AH30" s="303" t="s">
        <v>166</v>
      </c>
      <c r="AI30" s="305">
        <v>0.96935902759000003</v>
      </c>
      <c r="AJ30" s="305">
        <v>1.7760879087533907E-2</v>
      </c>
      <c r="AK30" s="305">
        <v>-0.1033</v>
      </c>
      <c r="AL30" s="306">
        <v>1</v>
      </c>
      <c r="AM30" s="306">
        <v>1.01</v>
      </c>
      <c r="AN30" s="306">
        <v>1.01</v>
      </c>
      <c r="AO30" s="306">
        <v>1.01</v>
      </c>
      <c r="AP30" s="306">
        <v>0.75</v>
      </c>
      <c r="AQ30" s="306">
        <v>0.75</v>
      </c>
      <c r="AR30" s="306">
        <v>0.75</v>
      </c>
      <c r="AS30" s="306">
        <v>0.75</v>
      </c>
      <c r="AT30" s="307">
        <v>0.68</v>
      </c>
      <c r="AU30" s="307">
        <v>0.67</v>
      </c>
      <c r="AV30" s="307">
        <v>0.67</v>
      </c>
      <c r="AW30" s="303" t="s">
        <v>167</v>
      </c>
      <c r="AX30" s="300" t="s">
        <v>421</v>
      </c>
      <c r="AY30" s="308" t="s">
        <v>422</v>
      </c>
      <c r="AZ30" s="309" t="s">
        <v>423</v>
      </c>
    </row>
    <row r="31" spans="1:52" ht="108">
      <c r="A31" s="426" t="s">
        <v>161</v>
      </c>
      <c r="B31" s="282" t="s">
        <v>91</v>
      </c>
      <c r="C31" s="283" t="s">
        <v>176</v>
      </c>
      <c r="D31" s="284" t="s">
        <v>77</v>
      </c>
      <c r="E31" s="285" t="s">
        <v>452</v>
      </c>
      <c r="F31" s="286">
        <v>44484</v>
      </c>
      <c r="G31" s="286" t="s">
        <v>420</v>
      </c>
      <c r="H31" s="286" t="s">
        <v>11</v>
      </c>
      <c r="I31" s="286" t="s">
        <v>11</v>
      </c>
      <c r="J31" s="286" t="s">
        <v>11</v>
      </c>
      <c r="K31" s="287">
        <v>500</v>
      </c>
      <c r="L31" s="288" t="s">
        <v>11</v>
      </c>
      <c r="M31" s="288" t="s">
        <v>11</v>
      </c>
      <c r="N31" s="287">
        <v>488.57726300000002</v>
      </c>
      <c r="O31" s="287">
        <v>49.059347500000001</v>
      </c>
      <c r="P31" s="287">
        <v>61.983221839999999</v>
      </c>
      <c r="Q31" s="288">
        <v>111.04256934</v>
      </c>
      <c r="R31" s="287">
        <v>438.95322742000002</v>
      </c>
      <c r="S31" s="288">
        <v>0</v>
      </c>
      <c r="T31" s="288">
        <v>108.78016983000003</v>
      </c>
      <c r="U31" s="288">
        <v>547.73339725000005</v>
      </c>
      <c r="V31" s="289" t="s">
        <v>163</v>
      </c>
      <c r="W31" s="289" t="s">
        <v>177</v>
      </c>
      <c r="X31" s="289" t="s">
        <v>81</v>
      </c>
      <c r="Y31" s="290">
        <v>0.08</v>
      </c>
      <c r="Z31" s="443" t="s">
        <v>1074</v>
      </c>
      <c r="AA31" s="442" t="s">
        <v>1075</v>
      </c>
      <c r="AB31" s="44" t="s">
        <v>992</v>
      </c>
      <c r="AC31" s="44" t="s">
        <v>992</v>
      </c>
      <c r="AD31" s="289" t="s">
        <v>82</v>
      </c>
      <c r="AE31" s="289" t="s">
        <v>146</v>
      </c>
      <c r="AF31" s="289" t="s">
        <v>11</v>
      </c>
      <c r="AG31" s="289" t="s">
        <v>11</v>
      </c>
      <c r="AH31" s="289" t="s">
        <v>166</v>
      </c>
      <c r="AI31" s="291">
        <v>0.97715452600000008</v>
      </c>
      <c r="AJ31" s="291">
        <v>0.22727739858004811</v>
      </c>
      <c r="AK31" s="291">
        <v>0.16039999999999999</v>
      </c>
      <c r="AL31" s="292">
        <v>0.93</v>
      </c>
      <c r="AM31" s="292">
        <v>0.96</v>
      </c>
      <c r="AN31" s="292">
        <v>0.91</v>
      </c>
      <c r="AO31" s="292">
        <v>0.96</v>
      </c>
      <c r="AP31" s="292">
        <v>1.05</v>
      </c>
      <c r="AQ31" s="292">
        <v>1.1200000000000001</v>
      </c>
      <c r="AR31" s="292">
        <v>1.1100000000000001</v>
      </c>
      <c r="AS31" s="292">
        <v>1.05</v>
      </c>
      <c r="AT31" s="293">
        <v>1.35</v>
      </c>
      <c r="AU31" s="293">
        <v>1.35</v>
      </c>
      <c r="AV31" s="293">
        <v>1.35</v>
      </c>
      <c r="AW31" s="289" t="s">
        <v>167</v>
      </c>
      <c r="AX31" s="286" t="s">
        <v>421</v>
      </c>
      <c r="AY31" s="310" t="s">
        <v>20</v>
      </c>
      <c r="AZ31" s="295" t="s">
        <v>87</v>
      </c>
    </row>
    <row r="32" spans="1:52" hidden="1">
      <c r="A32" s="426" t="s">
        <v>161</v>
      </c>
      <c r="B32" s="420" t="s">
        <v>178</v>
      </c>
      <c r="C32" s="421"/>
      <c r="D32" s="421"/>
      <c r="E32" s="421"/>
      <c r="F32" s="421"/>
      <c r="G32" s="57"/>
      <c r="H32" s="57"/>
      <c r="I32" s="57"/>
      <c r="J32" s="57"/>
      <c r="K32" s="58">
        <f>ROUND(SUM(K29:K31),0)</f>
        <v>1770</v>
      </c>
      <c r="L32" s="58">
        <f t="shared" ref="L32:M32" si="2">ROUND(SUM(L9:L31),0)</f>
        <v>0</v>
      </c>
      <c r="M32" s="58">
        <f t="shared" si="2"/>
        <v>0</v>
      </c>
      <c r="N32" s="59">
        <f>ROUND(SUM(N29:N31),0)</f>
        <v>1748</v>
      </c>
      <c r="O32" s="59">
        <f t="shared" ref="O32:U32" si="3">ROUND(SUM(O29:O31),0)</f>
        <v>415</v>
      </c>
      <c r="P32" s="59">
        <f t="shared" si="3"/>
        <v>380</v>
      </c>
      <c r="Q32" s="59">
        <f t="shared" si="3"/>
        <v>795</v>
      </c>
      <c r="R32" s="59">
        <f t="shared" si="3"/>
        <v>1332</v>
      </c>
      <c r="S32" s="59">
        <f t="shared" si="3"/>
        <v>0</v>
      </c>
      <c r="T32" s="59">
        <f t="shared" si="3"/>
        <v>2</v>
      </c>
      <c r="U32" s="59">
        <f t="shared" si="3"/>
        <v>1335</v>
      </c>
      <c r="V32" s="60" t="s">
        <v>11</v>
      </c>
      <c r="W32" s="60" t="s">
        <v>11</v>
      </c>
      <c r="X32" s="60" t="s">
        <v>11</v>
      </c>
      <c r="Y32" s="60" t="s">
        <v>11</v>
      </c>
      <c r="Z32" s="409"/>
      <c r="AA32" s="409"/>
      <c r="AB32" s="409"/>
      <c r="AC32" s="409"/>
      <c r="AD32" s="60" t="s">
        <v>11</v>
      </c>
      <c r="AE32" s="60" t="s">
        <v>11</v>
      </c>
      <c r="AF32" s="60" t="s">
        <v>11</v>
      </c>
      <c r="AG32" s="60" t="s">
        <v>11</v>
      </c>
      <c r="AH32" s="60" t="s">
        <v>11</v>
      </c>
      <c r="AI32" s="61">
        <f>N32/K32</f>
        <v>0.9875706214689266</v>
      </c>
      <c r="AJ32" s="61">
        <f>Q32/N32</f>
        <v>0.45480549199084669</v>
      </c>
      <c r="AK32" s="61">
        <v>5.33E-2</v>
      </c>
      <c r="AL32" s="62" t="s">
        <v>11</v>
      </c>
      <c r="AM32" s="62" t="s">
        <v>11</v>
      </c>
      <c r="AN32" s="62" t="s">
        <v>11</v>
      </c>
      <c r="AO32" s="62" t="s">
        <v>11</v>
      </c>
      <c r="AP32" s="62" t="s">
        <v>11</v>
      </c>
      <c r="AQ32" s="62" t="s">
        <v>11</v>
      </c>
      <c r="AR32" s="62" t="s">
        <v>11</v>
      </c>
      <c r="AS32" s="62" t="s">
        <v>11</v>
      </c>
      <c r="AT32" s="62" t="s">
        <v>11</v>
      </c>
      <c r="AU32" s="62"/>
      <c r="AV32" s="62"/>
      <c r="AW32" s="62" t="s">
        <v>11</v>
      </c>
      <c r="AX32" s="60" t="s">
        <v>11</v>
      </c>
      <c r="AY32" s="63" t="s">
        <v>11</v>
      </c>
      <c r="AZ32" s="63" t="s">
        <v>11</v>
      </c>
    </row>
    <row r="33" spans="1:52" ht="132" hidden="1">
      <c r="A33" s="427" t="s">
        <v>179</v>
      </c>
      <c r="B33" s="257" t="s">
        <v>75</v>
      </c>
      <c r="C33" s="258" t="s">
        <v>180</v>
      </c>
      <c r="D33" s="259" t="s">
        <v>77</v>
      </c>
      <c r="E33" s="260" t="s">
        <v>453</v>
      </c>
      <c r="F33" s="261">
        <v>38980</v>
      </c>
      <c r="G33" s="261" t="s">
        <v>398</v>
      </c>
      <c r="H33" s="261" t="s">
        <v>20</v>
      </c>
      <c r="I33" s="261" t="s">
        <v>20</v>
      </c>
      <c r="J33" s="261" t="s">
        <v>20</v>
      </c>
      <c r="K33" s="262">
        <v>800</v>
      </c>
      <c r="L33" s="263">
        <v>4</v>
      </c>
      <c r="M33" s="404" t="s">
        <v>424</v>
      </c>
      <c r="N33" s="262">
        <v>803.91044339999996</v>
      </c>
      <c r="O33" s="262">
        <v>503.34</v>
      </c>
      <c r="P33" s="262">
        <v>294.24484262999999</v>
      </c>
      <c r="Q33" s="263">
        <v>797.58484262999991</v>
      </c>
      <c r="R33" s="262">
        <v>292.90425984000001</v>
      </c>
      <c r="S33" s="263">
        <v>-290.47832469000002</v>
      </c>
      <c r="T33" s="263">
        <v>0</v>
      </c>
      <c r="U33" s="263">
        <v>2.4259351499999866</v>
      </c>
      <c r="V33" s="264" t="s">
        <v>163</v>
      </c>
      <c r="W33" s="264" t="s">
        <v>181</v>
      </c>
      <c r="X33" s="264" t="s">
        <v>81</v>
      </c>
      <c r="Y33" s="265">
        <v>0.08</v>
      </c>
      <c r="Z33" s="450" t="s">
        <v>1055</v>
      </c>
      <c r="AA33" s="443" t="s">
        <v>1071</v>
      </c>
      <c r="AB33" s="44" t="s">
        <v>1020</v>
      </c>
      <c r="AC33" s="44" t="s">
        <v>992</v>
      </c>
      <c r="AD33" s="264" t="s">
        <v>82</v>
      </c>
      <c r="AE33" s="264" t="s">
        <v>146</v>
      </c>
      <c r="AF33" s="264" t="s">
        <v>11</v>
      </c>
      <c r="AG33" s="264" t="s">
        <v>11</v>
      </c>
      <c r="AH33" s="264" t="s">
        <v>84</v>
      </c>
      <c r="AI33" s="266">
        <v>1.0048880542500001</v>
      </c>
      <c r="AJ33" s="266">
        <v>0.9921314608835694</v>
      </c>
      <c r="AK33" s="266">
        <v>-1.1999999999999999E-3</v>
      </c>
      <c r="AL33" s="267">
        <v>1</v>
      </c>
      <c r="AM33" s="267">
        <v>1</v>
      </c>
      <c r="AN33" s="267">
        <v>1</v>
      </c>
      <c r="AO33" s="267">
        <v>1</v>
      </c>
      <c r="AP33" s="267">
        <v>1</v>
      </c>
      <c r="AQ33" s="267">
        <v>1</v>
      </c>
      <c r="AR33" s="267">
        <v>1</v>
      </c>
      <c r="AS33" s="267">
        <v>1</v>
      </c>
      <c r="AT33" s="268">
        <v>1</v>
      </c>
      <c r="AU33" s="268">
        <v>1</v>
      </c>
      <c r="AV33" s="268">
        <v>1</v>
      </c>
      <c r="AW33" s="264" t="s">
        <v>85</v>
      </c>
      <c r="AX33" s="261" t="s">
        <v>168</v>
      </c>
      <c r="AY33" s="269" t="s">
        <v>182</v>
      </c>
      <c r="AZ33" s="270" t="s">
        <v>175</v>
      </c>
    </row>
    <row r="34" spans="1:52" ht="60" hidden="1">
      <c r="A34" s="427" t="s">
        <v>179</v>
      </c>
      <c r="B34" s="257" t="s">
        <v>170</v>
      </c>
      <c r="C34" s="258" t="s">
        <v>183</v>
      </c>
      <c r="D34" s="259" t="s">
        <v>77</v>
      </c>
      <c r="E34" s="260" t="s">
        <v>454</v>
      </c>
      <c r="F34" s="261">
        <v>39342</v>
      </c>
      <c r="G34" s="261" t="s">
        <v>398</v>
      </c>
      <c r="H34" s="261" t="s">
        <v>20</v>
      </c>
      <c r="I34" s="261" t="s">
        <v>20</v>
      </c>
      <c r="J34" s="261" t="s">
        <v>20</v>
      </c>
      <c r="K34" s="262">
        <v>150</v>
      </c>
      <c r="L34" s="263" t="s">
        <v>20</v>
      </c>
      <c r="M34" s="263" t="s">
        <v>20</v>
      </c>
      <c r="N34" s="262">
        <v>146.76750000000001</v>
      </c>
      <c r="O34" s="262">
        <v>35.280749999999998</v>
      </c>
      <c r="P34" s="262">
        <v>42.910979259999998</v>
      </c>
      <c r="Q34" s="263">
        <v>78.191729259999988</v>
      </c>
      <c r="R34" s="262">
        <v>111.48675</v>
      </c>
      <c r="S34" s="263">
        <v>-111.48675</v>
      </c>
      <c r="T34" s="263">
        <v>0</v>
      </c>
      <c r="U34" s="263">
        <v>0</v>
      </c>
      <c r="V34" s="264" t="s">
        <v>163</v>
      </c>
      <c r="W34" s="264" t="s">
        <v>184</v>
      </c>
      <c r="X34" s="264" t="s">
        <v>81</v>
      </c>
      <c r="Y34" s="265">
        <v>0.08</v>
      </c>
      <c r="Z34" s="446" t="s">
        <v>1065</v>
      </c>
      <c r="AA34" s="411" t="s">
        <v>1001</v>
      </c>
      <c r="AB34" s="44" t="s">
        <v>1020</v>
      </c>
      <c r="AC34" s="44" t="s">
        <v>11</v>
      </c>
      <c r="AD34" s="264" t="s">
        <v>82</v>
      </c>
      <c r="AE34" s="264" t="s">
        <v>146</v>
      </c>
      <c r="AF34" s="264" t="s">
        <v>11</v>
      </c>
      <c r="AG34" s="264" t="s">
        <v>11</v>
      </c>
      <c r="AH34" s="264" t="s">
        <v>84</v>
      </c>
      <c r="AI34" s="266">
        <v>0.97845000000000004</v>
      </c>
      <c r="AJ34" s="266">
        <v>0.53275915485376524</v>
      </c>
      <c r="AK34" s="266">
        <v>-0.17600000000000002</v>
      </c>
      <c r="AL34" s="267">
        <v>0.53</v>
      </c>
      <c r="AM34" s="267">
        <v>0.53</v>
      </c>
      <c r="AN34" s="267">
        <v>0.53</v>
      </c>
      <c r="AO34" s="267">
        <v>0.53</v>
      </c>
      <c r="AP34" s="267">
        <v>0.53</v>
      </c>
      <c r="AQ34" s="267">
        <v>0.53</v>
      </c>
      <c r="AR34" s="267">
        <v>0.53</v>
      </c>
      <c r="AS34" s="267">
        <v>0.53</v>
      </c>
      <c r="AT34" s="268">
        <v>0.53</v>
      </c>
      <c r="AU34" s="268">
        <v>0.53</v>
      </c>
      <c r="AV34" s="268">
        <v>0.53</v>
      </c>
      <c r="AW34" s="264" t="s">
        <v>185</v>
      </c>
      <c r="AX34" s="261" t="s">
        <v>168</v>
      </c>
      <c r="AY34" s="269" t="s">
        <v>186</v>
      </c>
      <c r="AZ34" s="270" t="s">
        <v>175</v>
      </c>
    </row>
    <row r="35" spans="1:52" ht="24" hidden="1">
      <c r="A35" s="427" t="s">
        <v>179</v>
      </c>
      <c r="B35" s="257" t="s">
        <v>91</v>
      </c>
      <c r="C35" s="258" t="s">
        <v>187</v>
      </c>
      <c r="D35" s="259" t="s">
        <v>77</v>
      </c>
      <c r="E35" s="260" t="s">
        <v>453</v>
      </c>
      <c r="F35" s="261">
        <v>39227</v>
      </c>
      <c r="G35" s="261" t="s">
        <v>398</v>
      </c>
      <c r="H35" s="261" t="s">
        <v>20</v>
      </c>
      <c r="I35" s="261" t="s">
        <v>20</v>
      </c>
      <c r="J35" s="261" t="s">
        <v>20</v>
      </c>
      <c r="K35" s="262">
        <v>300</v>
      </c>
      <c r="L35" s="263" t="s">
        <v>20</v>
      </c>
      <c r="M35" s="263" t="s">
        <v>20</v>
      </c>
      <c r="N35" s="262">
        <v>300</v>
      </c>
      <c r="O35" s="262">
        <v>212.02019713999999</v>
      </c>
      <c r="P35" s="262">
        <v>63.298727149999998</v>
      </c>
      <c r="Q35" s="263">
        <v>275.31892428999998</v>
      </c>
      <c r="R35" s="262">
        <v>91.740500040000001</v>
      </c>
      <c r="S35" s="263">
        <v>-91.740500040000001</v>
      </c>
      <c r="T35" s="263">
        <v>0</v>
      </c>
      <c r="U35" s="263">
        <v>0</v>
      </c>
      <c r="V35" s="264" t="s">
        <v>163</v>
      </c>
      <c r="W35" s="264" t="s">
        <v>188</v>
      </c>
      <c r="X35" s="264" t="s">
        <v>81</v>
      </c>
      <c r="Y35" s="265">
        <v>0.08</v>
      </c>
      <c r="Z35" s="449" t="s">
        <v>1021</v>
      </c>
      <c r="AA35" s="448" t="s">
        <v>1022</v>
      </c>
      <c r="AB35" s="76" t="s">
        <v>992</v>
      </c>
      <c r="AC35" s="76" t="s">
        <v>992</v>
      </c>
      <c r="AD35" s="264" t="s">
        <v>82</v>
      </c>
      <c r="AE35" s="264" t="s">
        <v>146</v>
      </c>
      <c r="AF35" s="264" t="s">
        <v>11</v>
      </c>
      <c r="AG35" s="264" t="s">
        <v>11</v>
      </c>
      <c r="AH35" s="264" t="s">
        <v>84</v>
      </c>
      <c r="AI35" s="266">
        <v>1</v>
      </c>
      <c r="AJ35" s="266">
        <v>0.91772974763333326</v>
      </c>
      <c r="AK35" s="266">
        <v>-1.78E-2</v>
      </c>
      <c r="AL35" s="267">
        <v>0.92</v>
      </c>
      <c r="AM35" s="267">
        <v>0.92</v>
      </c>
      <c r="AN35" s="267">
        <v>0.92</v>
      </c>
      <c r="AO35" s="267">
        <v>0.92</v>
      </c>
      <c r="AP35" s="267">
        <v>0.92</v>
      </c>
      <c r="AQ35" s="267">
        <v>0.92</v>
      </c>
      <c r="AR35" s="267">
        <v>0.92</v>
      </c>
      <c r="AS35" s="267">
        <v>0.92</v>
      </c>
      <c r="AT35" s="268">
        <v>0.92</v>
      </c>
      <c r="AU35" s="268">
        <v>0.92</v>
      </c>
      <c r="AV35" s="268">
        <v>0.92</v>
      </c>
      <c r="AW35" s="264" t="s">
        <v>85</v>
      </c>
      <c r="AX35" s="261" t="s">
        <v>168</v>
      </c>
      <c r="AY35" s="269" t="s">
        <v>182</v>
      </c>
      <c r="AZ35" s="270" t="s">
        <v>175</v>
      </c>
    </row>
    <row r="36" spans="1:52" hidden="1">
      <c r="A36" s="427" t="s">
        <v>179</v>
      </c>
      <c r="B36" s="257" t="s">
        <v>94</v>
      </c>
      <c r="C36" s="258" t="s">
        <v>189</v>
      </c>
      <c r="D36" s="259" t="s">
        <v>77</v>
      </c>
      <c r="E36" s="260" t="s">
        <v>454</v>
      </c>
      <c r="F36" s="261">
        <v>39650</v>
      </c>
      <c r="G36" s="261" t="s">
        <v>398</v>
      </c>
      <c r="H36" s="261" t="s">
        <v>20</v>
      </c>
      <c r="I36" s="261" t="s">
        <v>20</v>
      </c>
      <c r="J36" s="261" t="s">
        <v>20</v>
      </c>
      <c r="K36" s="262">
        <v>150</v>
      </c>
      <c r="L36" s="263" t="s">
        <v>20</v>
      </c>
      <c r="M36" s="263" t="s">
        <v>20</v>
      </c>
      <c r="N36" s="262">
        <v>139.77000000000001</v>
      </c>
      <c r="O36" s="262">
        <v>0</v>
      </c>
      <c r="P36" s="262">
        <v>0</v>
      </c>
      <c r="Q36" s="263">
        <v>0</v>
      </c>
      <c r="R36" s="262">
        <v>139.77000000000001</v>
      </c>
      <c r="S36" s="263">
        <v>-139.77000000000001</v>
      </c>
      <c r="T36" s="263">
        <v>0</v>
      </c>
      <c r="U36" s="263">
        <v>0</v>
      </c>
      <c r="V36" s="264" t="s">
        <v>163</v>
      </c>
      <c r="W36" s="264" t="s">
        <v>184</v>
      </c>
      <c r="X36" s="264" t="s">
        <v>81</v>
      </c>
      <c r="Y36" s="265">
        <v>0.08</v>
      </c>
      <c r="Z36" s="411" t="s">
        <v>1066</v>
      </c>
      <c r="AA36" s="411" t="s">
        <v>1067</v>
      </c>
      <c r="AB36" s="76" t="s">
        <v>11</v>
      </c>
      <c r="AC36" s="76" t="s">
        <v>11</v>
      </c>
      <c r="AD36" s="264" t="s">
        <v>82</v>
      </c>
      <c r="AE36" s="264" t="s">
        <v>146</v>
      </c>
      <c r="AF36" s="264" t="s">
        <v>11</v>
      </c>
      <c r="AG36" s="264" t="s">
        <v>11</v>
      </c>
      <c r="AH36" s="264" t="s">
        <v>84</v>
      </c>
      <c r="AI36" s="266">
        <v>0.93180000000000007</v>
      </c>
      <c r="AJ36" s="266">
        <v>0</v>
      </c>
      <c r="AK36" s="266">
        <v>0</v>
      </c>
      <c r="AL36" s="267">
        <v>0</v>
      </c>
      <c r="AM36" s="267">
        <v>0</v>
      </c>
      <c r="AN36" s="267">
        <v>0</v>
      </c>
      <c r="AO36" s="267">
        <v>0</v>
      </c>
      <c r="AP36" s="267">
        <v>0</v>
      </c>
      <c r="AQ36" s="267">
        <v>0</v>
      </c>
      <c r="AR36" s="267">
        <v>0</v>
      </c>
      <c r="AS36" s="267">
        <v>0</v>
      </c>
      <c r="AT36" s="268">
        <v>0</v>
      </c>
      <c r="AU36" s="268">
        <v>0</v>
      </c>
      <c r="AV36" s="268">
        <v>0</v>
      </c>
      <c r="AW36" s="264" t="s">
        <v>185</v>
      </c>
      <c r="AX36" s="261" t="s">
        <v>168</v>
      </c>
      <c r="AY36" s="269" t="s">
        <v>186</v>
      </c>
      <c r="AZ36" s="270" t="s">
        <v>175</v>
      </c>
    </row>
    <row r="37" spans="1:52" ht="24" hidden="1">
      <c r="A37" s="427" t="s">
        <v>179</v>
      </c>
      <c r="B37" s="257" t="s">
        <v>97</v>
      </c>
      <c r="C37" s="258" t="s">
        <v>190</v>
      </c>
      <c r="D37" s="259" t="s">
        <v>77</v>
      </c>
      <c r="E37" s="260" t="s">
        <v>453</v>
      </c>
      <c r="F37" s="261">
        <v>45251</v>
      </c>
      <c r="G37" s="261" t="s">
        <v>425</v>
      </c>
      <c r="H37" s="261" t="s">
        <v>20</v>
      </c>
      <c r="I37" s="261" t="s">
        <v>20</v>
      </c>
      <c r="J37" s="261" t="s">
        <v>20</v>
      </c>
      <c r="K37" s="262">
        <v>1000</v>
      </c>
      <c r="L37" s="263" t="s">
        <v>20</v>
      </c>
      <c r="M37" s="263" t="s">
        <v>20</v>
      </c>
      <c r="N37" s="262">
        <v>168.44851929999999</v>
      </c>
      <c r="O37" s="262">
        <v>0</v>
      </c>
      <c r="P37" s="262">
        <v>8.6408999999999998E-4</v>
      </c>
      <c r="Q37" s="263">
        <v>8.6408999999999998E-4</v>
      </c>
      <c r="R37" s="262">
        <v>168.44851929999999</v>
      </c>
      <c r="S37" s="263">
        <v>0</v>
      </c>
      <c r="T37" s="263">
        <v>-52.608202029999987</v>
      </c>
      <c r="U37" s="263">
        <v>115.84031727</v>
      </c>
      <c r="V37" s="264" t="s">
        <v>163</v>
      </c>
      <c r="W37" s="264" t="s">
        <v>191</v>
      </c>
      <c r="X37" s="264" t="s">
        <v>81</v>
      </c>
      <c r="Y37" s="265">
        <v>0.08</v>
      </c>
      <c r="Z37" s="449" t="s">
        <v>1041</v>
      </c>
      <c r="AA37" s="449" t="s">
        <v>1002</v>
      </c>
      <c r="AB37" s="76" t="s">
        <v>992</v>
      </c>
      <c r="AC37" s="76" t="s">
        <v>992</v>
      </c>
      <c r="AD37" s="264" t="s">
        <v>82</v>
      </c>
      <c r="AE37" s="264" t="s">
        <v>146</v>
      </c>
      <c r="AF37" s="264" t="s">
        <v>11</v>
      </c>
      <c r="AG37" s="264" t="s">
        <v>11</v>
      </c>
      <c r="AH37" s="264" t="s">
        <v>84</v>
      </c>
      <c r="AI37" s="266">
        <v>0.16844851930000002</v>
      </c>
      <c r="AJ37" s="266">
        <v>5.1296978067292514E-6</v>
      </c>
      <c r="AK37" s="266">
        <v>-0.67749999999999999</v>
      </c>
      <c r="AL37" s="267" t="s">
        <v>20</v>
      </c>
      <c r="AM37" s="267" t="s">
        <v>20</v>
      </c>
      <c r="AN37" s="267" t="s">
        <v>20</v>
      </c>
      <c r="AO37" s="267" t="s">
        <v>20</v>
      </c>
      <c r="AP37" s="267" t="s">
        <v>20</v>
      </c>
      <c r="AQ37" s="267" t="s">
        <v>20</v>
      </c>
      <c r="AR37" s="267" t="s">
        <v>20</v>
      </c>
      <c r="AS37" s="267" t="s">
        <v>20</v>
      </c>
      <c r="AT37" s="268">
        <v>0.81</v>
      </c>
      <c r="AU37" s="268">
        <v>0.75</v>
      </c>
      <c r="AV37" s="268">
        <v>0.69</v>
      </c>
      <c r="AW37" s="264" t="s">
        <v>115</v>
      </c>
      <c r="AX37" s="261" t="s">
        <v>192</v>
      </c>
      <c r="AY37" s="269" t="s">
        <v>150</v>
      </c>
      <c r="AZ37" s="270" t="s">
        <v>175</v>
      </c>
    </row>
    <row r="38" spans="1:52" ht="132" hidden="1">
      <c r="A38" s="427" t="s">
        <v>179</v>
      </c>
      <c r="B38" s="257" t="s">
        <v>100</v>
      </c>
      <c r="C38" s="258" t="s">
        <v>193</v>
      </c>
      <c r="D38" s="259" t="s">
        <v>77</v>
      </c>
      <c r="E38" s="260" t="s">
        <v>453</v>
      </c>
      <c r="F38" s="261">
        <v>45279</v>
      </c>
      <c r="G38" s="261" t="s">
        <v>426</v>
      </c>
      <c r="H38" s="261" t="s">
        <v>20</v>
      </c>
      <c r="I38" s="261" t="s">
        <v>20</v>
      </c>
      <c r="J38" s="261" t="s">
        <v>20</v>
      </c>
      <c r="K38" s="262">
        <v>1000</v>
      </c>
      <c r="L38" s="263" t="s">
        <v>20</v>
      </c>
      <c r="M38" s="263" t="s">
        <v>20</v>
      </c>
      <c r="N38" s="262">
        <v>113.53706577</v>
      </c>
      <c r="O38" s="262">
        <v>12.56514415</v>
      </c>
      <c r="P38" s="262">
        <v>0.20881859999999999</v>
      </c>
      <c r="Q38" s="263">
        <v>12.773962750000001</v>
      </c>
      <c r="R38" s="262">
        <v>100.97192162</v>
      </c>
      <c r="S38" s="263">
        <v>0</v>
      </c>
      <c r="T38" s="263">
        <v>-23.571457899999999</v>
      </c>
      <c r="U38" s="263">
        <v>77.400463720000005</v>
      </c>
      <c r="V38" s="264" t="s">
        <v>163</v>
      </c>
      <c r="W38" s="264" t="s">
        <v>194</v>
      </c>
      <c r="X38" s="264" t="s">
        <v>81</v>
      </c>
      <c r="Y38" s="265">
        <v>0.08</v>
      </c>
      <c r="Z38" s="446" t="s">
        <v>1056</v>
      </c>
      <c r="AA38" s="449" t="s">
        <v>1002</v>
      </c>
      <c r="AB38" s="76" t="s">
        <v>992</v>
      </c>
      <c r="AC38" s="76" t="s">
        <v>992</v>
      </c>
      <c r="AD38" s="264" t="s">
        <v>82</v>
      </c>
      <c r="AE38" s="264" t="s">
        <v>146</v>
      </c>
      <c r="AF38" s="264" t="s">
        <v>11</v>
      </c>
      <c r="AG38" s="264" t="s">
        <v>11</v>
      </c>
      <c r="AH38" s="264" t="s">
        <v>84</v>
      </c>
      <c r="AI38" s="266">
        <v>0.11353706577</v>
      </c>
      <c r="AJ38" s="266">
        <v>0.11250918511384743</v>
      </c>
      <c r="AK38" s="266">
        <v>-0.2656</v>
      </c>
      <c r="AL38" s="267" t="s">
        <v>20</v>
      </c>
      <c r="AM38" s="267" t="s">
        <v>20</v>
      </c>
      <c r="AN38" s="267" t="s">
        <v>20</v>
      </c>
      <c r="AO38" s="267" t="s">
        <v>20</v>
      </c>
      <c r="AP38" s="267" t="s">
        <v>20</v>
      </c>
      <c r="AQ38" s="267" t="s">
        <v>20</v>
      </c>
      <c r="AR38" s="267" t="s">
        <v>20</v>
      </c>
      <c r="AS38" s="267" t="s">
        <v>20</v>
      </c>
      <c r="AT38" s="268">
        <v>0.78</v>
      </c>
      <c r="AU38" s="268">
        <v>0.79</v>
      </c>
      <c r="AV38" s="268">
        <v>0.79</v>
      </c>
      <c r="AW38" s="264" t="s">
        <v>115</v>
      </c>
      <c r="AX38" s="261" t="s">
        <v>192</v>
      </c>
      <c r="AY38" s="269" t="s">
        <v>195</v>
      </c>
      <c r="AZ38" s="270" t="s">
        <v>175</v>
      </c>
    </row>
    <row r="39" spans="1:52" hidden="1">
      <c r="A39" s="427" t="s">
        <v>179</v>
      </c>
      <c r="B39" s="282" t="s">
        <v>103</v>
      </c>
      <c r="C39" s="283" t="s">
        <v>196</v>
      </c>
      <c r="D39" s="284" t="s">
        <v>77</v>
      </c>
      <c r="E39" s="285" t="s">
        <v>454</v>
      </c>
      <c r="F39" s="286">
        <v>45259</v>
      </c>
      <c r="G39" s="286" t="s">
        <v>427</v>
      </c>
      <c r="H39" s="286" t="s">
        <v>20</v>
      </c>
      <c r="I39" s="286" t="s">
        <v>20</v>
      </c>
      <c r="J39" s="286" t="s">
        <v>20</v>
      </c>
      <c r="K39" s="287">
        <v>500</v>
      </c>
      <c r="L39" s="288" t="s">
        <v>20</v>
      </c>
      <c r="M39" s="288" t="s">
        <v>20</v>
      </c>
      <c r="N39" s="287">
        <v>480.26198363999998</v>
      </c>
      <c r="O39" s="287">
        <v>5.2498949000000001</v>
      </c>
      <c r="P39" s="287">
        <v>0.29496369</v>
      </c>
      <c r="Q39" s="288">
        <v>5.5448585900000005</v>
      </c>
      <c r="R39" s="287">
        <v>475.01208874000002</v>
      </c>
      <c r="S39" s="288">
        <v>0</v>
      </c>
      <c r="T39" s="288">
        <v>-4.6698438500000066</v>
      </c>
      <c r="U39" s="288">
        <v>470.34224489000002</v>
      </c>
      <c r="V39" s="289" t="s">
        <v>163</v>
      </c>
      <c r="W39" s="289" t="s">
        <v>197</v>
      </c>
      <c r="X39" s="289" t="s">
        <v>81</v>
      </c>
      <c r="Y39" s="290">
        <v>0.08</v>
      </c>
      <c r="Z39" s="442" t="s">
        <v>1004</v>
      </c>
      <c r="AA39" s="442" t="s">
        <v>1002</v>
      </c>
      <c r="AB39" s="44" t="s">
        <v>992</v>
      </c>
      <c r="AC39" s="44" t="s">
        <v>992</v>
      </c>
      <c r="AD39" s="289" t="s">
        <v>988</v>
      </c>
      <c r="AE39" s="289" t="s">
        <v>146</v>
      </c>
      <c r="AF39" s="289" t="s">
        <v>11</v>
      </c>
      <c r="AG39" s="289" t="s">
        <v>11</v>
      </c>
      <c r="AH39" s="289" t="s">
        <v>166</v>
      </c>
      <c r="AI39" s="291">
        <v>0.96052396728</v>
      </c>
      <c r="AJ39" s="291">
        <v>1.1545487210906069E-2</v>
      </c>
      <c r="AK39" s="291">
        <v>-9.1000000000000004E-3</v>
      </c>
      <c r="AL39" s="292" t="s">
        <v>20</v>
      </c>
      <c r="AM39" s="292" t="s">
        <v>20</v>
      </c>
      <c r="AN39" s="292" t="s">
        <v>20</v>
      </c>
      <c r="AO39" s="292" t="s">
        <v>20</v>
      </c>
      <c r="AP39" s="292" t="s">
        <v>20</v>
      </c>
      <c r="AQ39" s="292" t="s">
        <v>20</v>
      </c>
      <c r="AR39" s="292" t="s">
        <v>20</v>
      </c>
      <c r="AS39" s="292" t="s">
        <v>20</v>
      </c>
      <c r="AT39" s="293">
        <v>1</v>
      </c>
      <c r="AU39" s="293">
        <v>0.99</v>
      </c>
      <c r="AV39" s="293">
        <v>0.99</v>
      </c>
      <c r="AW39" s="289" t="s">
        <v>167</v>
      </c>
      <c r="AX39" s="286" t="s">
        <v>168</v>
      </c>
      <c r="AY39" s="310" t="s">
        <v>11</v>
      </c>
      <c r="AZ39" s="295" t="s">
        <v>169</v>
      </c>
    </row>
    <row r="40" spans="1:52" ht="36">
      <c r="A40" s="427" t="s">
        <v>179</v>
      </c>
      <c r="B40" s="35" t="s">
        <v>106</v>
      </c>
      <c r="C40" s="64" t="s">
        <v>198</v>
      </c>
      <c r="D40" s="37" t="s">
        <v>77</v>
      </c>
      <c r="E40" s="65" t="s">
        <v>453</v>
      </c>
      <c r="F40" s="38">
        <v>41625</v>
      </c>
      <c r="G40" s="38" t="s">
        <v>398</v>
      </c>
      <c r="H40" s="38" t="s">
        <v>20</v>
      </c>
      <c r="I40" s="38" t="s">
        <v>20</v>
      </c>
      <c r="J40" s="38" t="s">
        <v>20</v>
      </c>
      <c r="K40" s="41">
        <v>700</v>
      </c>
      <c r="L40" s="40" t="s">
        <v>20</v>
      </c>
      <c r="M40" s="40" t="s">
        <v>20</v>
      </c>
      <c r="N40" s="41">
        <v>668.62599999999998</v>
      </c>
      <c r="O40" s="41">
        <v>571.29100000000005</v>
      </c>
      <c r="P40" s="41">
        <v>1033.09774526</v>
      </c>
      <c r="Q40" s="40">
        <v>1604.3887452600002</v>
      </c>
      <c r="R40" s="41">
        <v>97.335000019999995</v>
      </c>
      <c r="S40" s="40">
        <v>0</v>
      </c>
      <c r="T40" s="40">
        <v>6.9886656299999999</v>
      </c>
      <c r="U40" s="40">
        <v>104.32366565</v>
      </c>
      <c r="V40" s="42" t="s">
        <v>163</v>
      </c>
      <c r="W40" s="42" t="s">
        <v>199</v>
      </c>
      <c r="X40" s="42" t="s">
        <v>81</v>
      </c>
      <c r="Y40" s="44">
        <v>0.08</v>
      </c>
      <c r="Z40" s="410" t="s">
        <v>1000</v>
      </c>
      <c r="AA40" s="408" t="s">
        <v>1002</v>
      </c>
      <c r="AB40" s="44" t="s">
        <v>992</v>
      </c>
      <c r="AC40" s="44" t="s">
        <v>992</v>
      </c>
      <c r="AD40" s="42" t="s">
        <v>82</v>
      </c>
      <c r="AE40" s="42" t="s">
        <v>146</v>
      </c>
      <c r="AF40" s="42" t="s">
        <v>11</v>
      </c>
      <c r="AG40" s="42" t="s">
        <v>11</v>
      </c>
      <c r="AH40" s="42" t="s">
        <v>84</v>
      </c>
      <c r="AI40" s="45">
        <v>0.95518000000000003</v>
      </c>
      <c r="AJ40" s="45">
        <v>2.3995308965849369</v>
      </c>
      <c r="AK40" s="45">
        <v>0.22920000000000001</v>
      </c>
      <c r="AL40" s="46">
        <v>2.57</v>
      </c>
      <c r="AM40" s="46">
        <v>2.57</v>
      </c>
      <c r="AN40" s="46">
        <v>2.58</v>
      </c>
      <c r="AO40" s="46">
        <v>2.58</v>
      </c>
      <c r="AP40" s="46">
        <v>2.65</v>
      </c>
      <c r="AQ40" s="46">
        <v>2.65</v>
      </c>
      <c r="AR40" s="46">
        <v>2.65</v>
      </c>
      <c r="AS40" s="46">
        <v>2.65</v>
      </c>
      <c r="AT40" s="47">
        <v>2.56</v>
      </c>
      <c r="AU40" s="47">
        <v>2.56</v>
      </c>
      <c r="AV40" s="47">
        <v>2.56</v>
      </c>
      <c r="AW40" s="42" t="s">
        <v>85</v>
      </c>
      <c r="AX40" s="38" t="s">
        <v>168</v>
      </c>
      <c r="AY40" s="53" t="s">
        <v>11</v>
      </c>
      <c r="AZ40" s="66" t="s">
        <v>169</v>
      </c>
    </row>
    <row r="41" spans="1:52" ht="120" hidden="1">
      <c r="A41" s="427" t="s">
        <v>179</v>
      </c>
      <c r="B41" s="35" t="s">
        <v>109</v>
      </c>
      <c r="C41" s="64" t="s">
        <v>200</v>
      </c>
      <c r="D41" s="37" t="s">
        <v>77</v>
      </c>
      <c r="E41" s="65" t="s">
        <v>453</v>
      </c>
      <c r="F41" s="38">
        <v>42265</v>
      </c>
      <c r="G41" s="38" t="s">
        <v>428</v>
      </c>
      <c r="H41" s="38" t="s">
        <v>20</v>
      </c>
      <c r="I41" s="38" t="s">
        <v>20</v>
      </c>
      <c r="J41" s="38" t="s">
        <v>20</v>
      </c>
      <c r="K41" s="41">
        <v>200</v>
      </c>
      <c r="L41" s="40">
        <v>6</v>
      </c>
      <c r="M41" s="67" t="s">
        <v>429</v>
      </c>
      <c r="N41" s="41">
        <v>206.32784136999999</v>
      </c>
      <c r="O41" s="41">
        <v>129.91970577999999</v>
      </c>
      <c r="P41" s="41">
        <v>52.443449819999998</v>
      </c>
      <c r="Q41" s="40">
        <v>182.36315559999997</v>
      </c>
      <c r="R41" s="41">
        <v>76.134711670000002</v>
      </c>
      <c r="S41" s="40">
        <v>0</v>
      </c>
      <c r="T41" s="40">
        <v>24.687492660000004</v>
      </c>
      <c r="U41" s="40">
        <v>100.82220433000001</v>
      </c>
      <c r="V41" s="42" t="s">
        <v>163</v>
      </c>
      <c r="W41" s="42" t="s">
        <v>201</v>
      </c>
      <c r="X41" s="42" t="s">
        <v>81</v>
      </c>
      <c r="Y41" s="44">
        <v>0.08</v>
      </c>
      <c r="Z41" s="410" t="s">
        <v>1057</v>
      </c>
      <c r="AA41" s="410" t="s">
        <v>1002</v>
      </c>
      <c r="AB41" s="44" t="s">
        <v>992</v>
      </c>
      <c r="AC41" s="44" t="s">
        <v>992</v>
      </c>
      <c r="AD41" s="42" t="s">
        <v>82</v>
      </c>
      <c r="AE41" s="42" t="s">
        <v>146</v>
      </c>
      <c r="AF41" s="42" t="s">
        <v>11</v>
      </c>
      <c r="AG41" s="42" t="s">
        <v>11</v>
      </c>
      <c r="AH41" s="42" t="s">
        <v>84</v>
      </c>
      <c r="AI41" s="45">
        <v>1.03163920685</v>
      </c>
      <c r="AJ41" s="45">
        <v>0.88385142009494966</v>
      </c>
      <c r="AK41" s="45">
        <v>6.7000000000000004E-2</v>
      </c>
      <c r="AL41" s="46">
        <v>1.02</v>
      </c>
      <c r="AM41" s="46">
        <v>1.02</v>
      </c>
      <c r="AN41" s="46">
        <v>1.03</v>
      </c>
      <c r="AO41" s="46">
        <v>1.01</v>
      </c>
      <c r="AP41" s="46">
        <v>1.0900000000000001</v>
      </c>
      <c r="AQ41" s="46">
        <v>1.0900000000000001</v>
      </c>
      <c r="AR41" s="46">
        <v>1.0900000000000001</v>
      </c>
      <c r="AS41" s="46">
        <v>1.22</v>
      </c>
      <c r="AT41" s="47">
        <v>1.34</v>
      </c>
      <c r="AU41" s="47">
        <v>1.37</v>
      </c>
      <c r="AV41" s="47">
        <v>1.37</v>
      </c>
      <c r="AW41" s="42" t="s">
        <v>85</v>
      </c>
      <c r="AX41" s="38" t="s">
        <v>168</v>
      </c>
      <c r="AY41" s="53" t="s">
        <v>11</v>
      </c>
      <c r="AZ41" s="66" t="s">
        <v>169</v>
      </c>
    </row>
    <row r="42" spans="1:52" ht="108" hidden="1">
      <c r="A42" s="427" t="s">
        <v>179</v>
      </c>
      <c r="B42" s="35" t="s">
        <v>112</v>
      </c>
      <c r="C42" s="64" t="s">
        <v>202</v>
      </c>
      <c r="D42" s="37" t="s">
        <v>77</v>
      </c>
      <c r="E42" s="65" t="s">
        <v>453</v>
      </c>
      <c r="F42" s="38">
        <v>42676</v>
      </c>
      <c r="G42" s="38">
        <v>45288</v>
      </c>
      <c r="H42" s="38">
        <v>45654</v>
      </c>
      <c r="I42" s="38" t="s">
        <v>20</v>
      </c>
      <c r="J42" s="68" t="s">
        <v>203</v>
      </c>
      <c r="K42" s="41">
        <v>200</v>
      </c>
      <c r="L42" s="40" t="s">
        <v>20</v>
      </c>
      <c r="M42" s="40" t="s">
        <v>20</v>
      </c>
      <c r="N42" s="41">
        <v>199.51540256999999</v>
      </c>
      <c r="O42" s="41">
        <v>186.96214509999999</v>
      </c>
      <c r="P42" s="41">
        <v>69.165445989999995</v>
      </c>
      <c r="Q42" s="40">
        <v>256.12759109000001</v>
      </c>
      <c r="R42" s="41">
        <v>12.55325747</v>
      </c>
      <c r="S42" s="40">
        <v>0</v>
      </c>
      <c r="T42" s="40">
        <v>5.6341992100000002</v>
      </c>
      <c r="U42" s="40">
        <v>18.18745668</v>
      </c>
      <c r="V42" s="42" t="s">
        <v>163</v>
      </c>
      <c r="W42" s="42" t="s">
        <v>204</v>
      </c>
      <c r="X42" s="42" t="s">
        <v>81</v>
      </c>
      <c r="Y42" s="44">
        <v>0.08</v>
      </c>
      <c r="Z42" s="410" t="s">
        <v>1039</v>
      </c>
      <c r="AA42" s="410" t="s">
        <v>947</v>
      </c>
      <c r="AB42" s="44" t="s">
        <v>992</v>
      </c>
      <c r="AC42" s="44" t="s">
        <v>992</v>
      </c>
      <c r="AD42" s="42" t="s">
        <v>82</v>
      </c>
      <c r="AE42" s="42" t="s">
        <v>146</v>
      </c>
      <c r="AF42" s="42" t="s">
        <v>11</v>
      </c>
      <c r="AG42" s="42" t="s">
        <v>11</v>
      </c>
      <c r="AH42" s="42" t="s">
        <v>84</v>
      </c>
      <c r="AI42" s="45">
        <v>0.99757701285</v>
      </c>
      <c r="AJ42" s="45">
        <v>1.2837484614759886</v>
      </c>
      <c r="AK42" s="45">
        <v>5.57E-2</v>
      </c>
      <c r="AL42" s="46">
        <v>1.04</v>
      </c>
      <c r="AM42" s="46">
        <v>1.04</v>
      </c>
      <c r="AN42" s="46">
        <v>1</v>
      </c>
      <c r="AO42" s="46">
        <v>0.98</v>
      </c>
      <c r="AP42" s="46">
        <v>1</v>
      </c>
      <c r="AQ42" s="46">
        <v>1.24</v>
      </c>
      <c r="AR42" s="46">
        <v>1.24</v>
      </c>
      <c r="AS42" s="46">
        <v>1.36</v>
      </c>
      <c r="AT42" s="47">
        <v>1.1399999999999999</v>
      </c>
      <c r="AU42" s="47">
        <v>1.21</v>
      </c>
      <c r="AV42" s="47">
        <v>1.21</v>
      </c>
      <c r="AW42" s="42" t="s">
        <v>85</v>
      </c>
      <c r="AX42" s="38" t="s">
        <v>168</v>
      </c>
      <c r="AY42" s="53" t="s">
        <v>11</v>
      </c>
      <c r="AZ42" s="66" t="s">
        <v>169</v>
      </c>
    </row>
    <row r="43" spans="1:52" ht="108" hidden="1">
      <c r="A43" s="427" t="s">
        <v>179</v>
      </c>
      <c r="B43" s="35" t="s">
        <v>117</v>
      </c>
      <c r="C43" s="64" t="s">
        <v>205</v>
      </c>
      <c r="D43" s="37" t="s">
        <v>77</v>
      </c>
      <c r="E43" s="65" t="s">
        <v>453</v>
      </c>
      <c r="F43" s="38">
        <v>42388</v>
      </c>
      <c r="G43" s="38" t="s">
        <v>430</v>
      </c>
      <c r="H43" s="38" t="s">
        <v>20</v>
      </c>
      <c r="I43" s="38" t="s">
        <v>20</v>
      </c>
      <c r="J43" s="38" t="s">
        <v>20</v>
      </c>
      <c r="K43" s="41">
        <v>200</v>
      </c>
      <c r="L43" s="40" t="s">
        <v>20</v>
      </c>
      <c r="M43" s="40" t="s">
        <v>20</v>
      </c>
      <c r="N43" s="41">
        <v>197.125</v>
      </c>
      <c r="O43" s="41">
        <v>173.79</v>
      </c>
      <c r="P43" s="41">
        <v>26.451890179999999</v>
      </c>
      <c r="Q43" s="40">
        <v>200.24189017999998</v>
      </c>
      <c r="R43" s="41">
        <v>23.335000000000001</v>
      </c>
      <c r="S43" s="40">
        <v>0</v>
      </c>
      <c r="T43" s="40">
        <v>34.361201919999999</v>
      </c>
      <c r="U43" s="40">
        <v>57.69620192</v>
      </c>
      <c r="V43" s="42" t="s">
        <v>163</v>
      </c>
      <c r="W43" s="42" t="s">
        <v>206</v>
      </c>
      <c r="X43" s="42" t="s">
        <v>81</v>
      </c>
      <c r="Y43" s="44">
        <v>0.08</v>
      </c>
      <c r="Z43" s="410" t="s">
        <v>994</v>
      </c>
      <c r="AA43" s="410" t="s">
        <v>1002</v>
      </c>
      <c r="AB43" s="44" t="s">
        <v>11</v>
      </c>
      <c r="AC43" s="44" t="s">
        <v>11</v>
      </c>
      <c r="AD43" s="42" t="s">
        <v>82</v>
      </c>
      <c r="AE43" s="42" t="s">
        <v>146</v>
      </c>
      <c r="AF43" s="42" t="s">
        <v>11</v>
      </c>
      <c r="AG43" s="42" t="s">
        <v>11</v>
      </c>
      <c r="AH43" s="42" t="s">
        <v>84</v>
      </c>
      <c r="AI43" s="45">
        <v>0.98562499999999997</v>
      </c>
      <c r="AJ43" s="45">
        <v>1.0158117447305011</v>
      </c>
      <c r="AK43" s="45">
        <v>7.1800000000000003E-2</v>
      </c>
      <c r="AL43" s="46">
        <v>1.22</v>
      </c>
      <c r="AM43" s="46">
        <v>1.22</v>
      </c>
      <c r="AN43" s="46">
        <v>1.21</v>
      </c>
      <c r="AO43" s="46">
        <v>1.21</v>
      </c>
      <c r="AP43" s="46">
        <v>1.3</v>
      </c>
      <c r="AQ43" s="46">
        <v>1.47</v>
      </c>
      <c r="AR43" s="46">
        <v>1.47</v>
      </c>
      <c r="AS43" s="46">
        <v>1.49</v>
      </c>
      <c r="AT43" s="47">
        <v>1.31</v>
      </c>
      <c r="AU43" s="47">
        <v>1.31</v>
      </c>
      <c r="AV43" s="47">
        <v>1.31</v>
      </c>
      <c r="AW43" s="42" t="s">
        <v>85</v>
      </c>
      <c r="AX43" s="38" t="s">
        <v>168</v>
      </c>
      <c r="AY43" s="53" t="s">
        <v>11</v>
      </c>
      <c r="AZ43" s="66" t="s">
        <v>169</v>
      </c>
    </row>
    <row r="44" spans="1:52" ht="24" hidden="1">
      <c r="A44" s="427" t="s">
        <v>179</v>
      </c>
      <c r="B44" s="35" t="s">
        <v>120</v>
      </c>
      <c r="C44" s="64" t="s">
        <v>207</v>
      </c>
      <c r="D44" s="37" t="s">
        <v>77</v>
      </c>
      <c r="E44" s="65" t="s">
        <v>453</v>
      </c>
      <c r="F44" s="38">
        <v>42647</v>
      </c>
      <c r="G44" s="38" t="s">
        <v>431</v>
      </c>
      <c r="H44" s="38" t="s">
        <v>20</v>
      </c>
      <c r="I44" s="38" t="s">
        <v>20</v>
      </c>
      <c r="J44" s="38" t="s">
        <v>20</v>
      </c>
      <c r="K44" s="41">
        <v>200</v>
      </c>
      <c r="L44" s="40" t="s">
        <v>20</v>
      </c>
      <c r="M44" s="40" t="s">
        <v>20</v>
      </c>
      <c r="N44" s="41">
        <v>200</v>
      </c>
      <c r="O44" s="41">
        <v>99.158347180000007</v>
      </c>
      <c r="P44" s="41">
        <v>21.972634070000002</v>
      </c>
      <c r="Q44" s="40">
        <v>121.13098125</v>
      </c>
      <c r="R44" s="41">
        <v>100.84165281999999</v>
      </c>
      <c r="S44" s="40">
        <v>0</v>
      </c>
      <c r="T44" s="40">
        <v>63.153145930000008</v>
      </c>
      <c r="U44" s="40">
        <v>163.99479875</v>
      </c>
      <c r="V44" s="42" t="s">
        <v>163</v>
      </c>
      <c r="W44" s="42" t="s">
        <v>208</v>
      </c>
      <c r="X44" s="42" t="s">
        <v>81</v>
      </c>
      <c r="Y44" s="44">
        <v>0.08</v>
      </c>
      <c r="Z44" s="443" t="s">
        <v>1058</v>
      </c>
      <c r="AA44" s="410" t="s">
        <v>1002</v>
      </c>
      <c r="AB44" s="44" t="s">
        <v>992</v>
      </c>
      <c r="AC44" s="44" t="s">
        <v>992</v>
      </c>
      <c r="AD44" s="42" t="s">
        <v>82</v>
      </c>
      <c r="AE44" s="42" t="s">
        <v>146</v>
      </c>
      <c r="AF44" s="42" t="s">
        <v>11</v>
      </c>
      <c r="AG44" s="42" t="s">
        <v>11</v>
      </c>
      <c r="AH44" s="42" t="s">
        <v>84</v>
      </c>
      <c r="AI44" s="45">
        <v>1</v>
      </c>
      <c r="AJ44" s="45">
        <v>0.60565490625000007</v>
      </c>
      <c r="AK44" s="45">
        <v>7.0499999999999993E-2</v>
      </c>
      <c r="AL44" s="46">
        <v>1.1200000000000001</v>
      </c>
      <c r="AM44" s="46">
        <v>1.1200000000000001</v>
      </c>
      <c r="AN44" s="46">
        <v>1.1599999999999999</v>
      </c>
      <c r="AO44" s="46">
        <v>1.17</v>
      </c>
      <c r="AP44" s="46">
        <v>1.19</v>
      </c>
      <c r="AQ44" s="46">
        <v>1.1299999999999999</v>
      </c>
      <c r="AR44" s="46">
        <v>1.1299999999999999</v>
      </c>
      <c r="AS44" s="46">
        <v>1.1499999999999999</v>
      </c>
      <c r="AT44" s="47">
        <v>1.44</v>
      </c>
      <c r="AU44" s="47">
        <v>1.43</v>
      </c>
      <c r="AV44" s="47">
        <v>1.43</v>
      </c>
      <c r="AW44" s="42" t="s">
        <v>85</v>
      </c>
      <c r="AX44" s="38" t="s">
        <v>168</v>
      </c>
      <c r="AY44" s="53" t="s">
        <v>11</v>
      </c>
      <c r="AZ44" s="66" t="s">
        <v>169</v>
      </c>
    </row>
    <row r="45" spans="1:52" ht="60">
      <c r="A45" s="427" t="s">
        <v>179</v>
      </c>
      <c r="B45" s="35" t="s">
        <v>123</v>
      </c>
      <c r="C45" s="64" t="s">
        <v>209</v>
      </c>
      <c r="D45" s="37" t="s">
        <v>77</v>
      </c>
      <c r="E45" s="65" t="s">
        <v>454</v>
      </c>
      <c r="F45" s="38">
        <v>42936</v>
      </c>
      <c r="G45" s="38" t="s">
        <v>398</v>
      </c>
      <c r="H45" s="38" t="s">
        <v>20</v>
      </c>
      <c r="I45" s="38" t="s">
        <v>20</v>
      </c>
      <c r="J45" s="38" t="s">
        <v>20</v>
      </c>
      <c r="K45" s="41">
        <v>300</v>
      </c>
      <c r="L45" s="40">
        <v>2</v>
      </c>
      <c r="M45" s="67" t="s">
        <v>210</v>
      </c>
      <c r="N45" s="41">
        <v>301.56</v>
      </c>
      <c r="O45" s="41">
        <v>270.43914998000002</v>
      </c>
      <c r="P45" s="41">
        <v>125.74223286</v>
      </c>
      <c r="Q45" s="40">
        <v>396.18138284000003</v>
      </c>
      <c r="R45" s="41">
        <v>31.024799999999999</v>
      </c>
      <c r="S45" s="40">
        <v>0</v>
      </c>
      <c r="T45" s="40">
        <v>88.3640647</v>
      </c>
      <c r="U45" s="40">
        <v>119.3888647</v>
      </c>
      <c r="V45" s="42" t="s">
        <v>163</v>
      </c>
      <c r="W45" s="42" t="s">
        <v>211</v>
      </c>
      <c r="X45" s="42" t="s">
        <v>81</v>
      </c>
      <c r="Y45" s="44">
        <v>7.0000000000000007E-2</v>
      </c>
      <c r="Z45" s="410" t="s">
        <v>1034</v>
      </c>
      <c r="AA45" s="410" t="s">
        <v>1017</v>
      </c>
      <c r="AB45" s="44" t="s">
        <v>11</v>
      </c>
      <c r="AC45" s="44" t="s">
        <v>11</v>
      </c>
      <c r="AD45" s="42" t="s">
        <v>82</v>
      </c>
      <c r="AE45" s="42" t="s">
        <v>146</v>
      </c>
      <c r="AF45" s="42" t="s">
        <v>11</v>
      </c>
      <c r="AG45" s="42" t="s">
        <v>11</v>
      </c>
      <c r="AH45" s="42" t="s">
        <v>84</v>
      </c>
      <c r="AI45" s="45">
        <v>1.0051999999999999</v>
      </c>
      <c r="AJ45" s="45">
        <v>1.3137729899190875</v>
      </c>
      <c r="AK45" s="45">
        <v>0.1709</v>
      </c>
      <c r="AL45" s="46">
        <v>1.68</v>
      </c>
      <c r="AM45" s="46">
        <v>2.02</v>
      </c>
      <c r="AN45" s="46">
        <v>1.51</v>
      </c>
      <c r="AO45" s="46">
        <v>1.49</v>
      </c>
      <c r="AP45" s="46">
        <v>1.67</v>
      </c>
      <c r="AQ45" s="46">
        <v>1.63</v>
      </c>
      <c r="AR45" s="46">
        <v>1.62</v>
      </c>
      <c r="AS45" s="46">
        <v>1.6</v>
      </c>
      <c r="AT45" s="47">
        <v>1.77</v>
      </c>
      <c r="AU45" s="47">
        <v>1.71</v>
      </c>
      <c r="AV45" s="47">
        <v>1.71</v>
      </c>
      <c r="AW45" s="42" t="s">
        <v>85</v>
      </c>
      <c r="AX45" s="38" t="s">
        <v>168</v>
      </c>
      <c r="AY45" s="53" t="s">
        <v>11</v>
      </c>
      <c r="AZ45" s="66" t="s">
        <v>169</v>
      </c>
    </row>
    <row r="46" spans="1:52" ht="120">
      <c r="A46" s="427" t="s">
        <v>179</v>
      </c>
      <c r="B46" s="35" t="s">
        <v>126</v>
      </c>
      <c r="C46" s="64" t="s">
        <v>212</v>
      </c>
      <c r="D46" s="37" t="s">
        <v>77</v>
      </c>
      <c r="E46" s="65" t="s">
        <v>455</v>
      </c>
      <c r="F46" s="38">
        <v>42879</v>
      </c>
      <c r="G46" s="38" t="s">
        <v>398</v>
      </c>
      <c r="H46" s="38" t="s">
        <v>20</v>
      </c>
      <c r="I46" s="38" t="s">
        <v>20</v>
      </c>
      <c r="J46" s="38" t="s">
        <v>20</v>
      </c>
      <c r="K46" s="41">
        <v>200</v>
      </c>
      <c r="L46" s="40" t="s">
        <v>20</v>
      </c>
      <c r="M46" s="40" t="s">
        <v>20</v>
      </c>
      <c r="N46" s="41">
        <v>194.08080000000001</v>
      </c>
      <c r="O46" s="41">
        <v>135.57181969999999</v>
      </c>
      <c r="P46" s="41">
        <v>237.01971492000001</v>
      </c>
      <c r="Q46" s="40">
        <v>372.59153462</v>
      </c>
      <c r="R46" s="41">
        <v>58.508980299999997</v>
      </c>
      <c r="S46" s="40">
        <v>0</v>
      </c>
      <c r="T46" s="40">
        <v>-16.53314469</v>
      </c>
      <c r="U46" s="40">
        <v>41.975835609999997</v>
      </c>
      <c r="V46" s="42" t="s">
        <v>163</v>
      </c>
      <c r="W46" s="42" t="s">
        <v>213</v>
      </c>
      <c r="X46" s="42" t="s">
        <v>81</v>
      </c>
      <c r="Y46" s="44">
        <v>0.08</v>
      </c>
      <c r="Z46" s="449" t="s">
        <v>1043</v>
      </c>
      <c r="AA46" s="449" t="s">
        <v>1002</v>
      </c>
      <c r="AB46" s="44" t="s">
        <v>992</v>
      </c>
      <c r="AC46" s="44" t="s">
        <v>992</v>
      </c>
      <c r="AD46" s="42" t="s">
        <v>82</v>
      </c>
      <c r="AE46" s="42" t="s">
        <v>146</v>
      </c>
      <c r="AF46" s="42" t="s">
        <v>11</v>
      </c>
      <c r="AG46" s="42" t="s">
        <v>11</v>
      </c>
      <c r="AH46" s="42" t="s">
        <v>84</v>
      </c>
      <c r="AI46" s="45">
        <v>0.97040400000000004</v>
      </c>
      <c r="AJ46" s="45">
        <v>1.9197753441865448</v>
      </c>
      <c r="AK46" s="45">
        <v>0.2334</v>
      </c>
      <c r="AL46" s="46">
        <v>2.2799999999999998</v>
      </c>
      <c r="AM46" s="46">
        <v>2.19</v>
      </c>
      <c r="AN46" s="46">
        <v>2.11</v>
      </c>
      <c r="AO46" s="46">
        <v>2.12</v>
      </c>
      <c r="AP46" s="46">
        <v>2.11</v>
      </c>
      <c r="AQ46" s="46">
        <v>2.1</v>
      </c>
      <c r="AR46" s="46">
        <v>2.13</v>
      </c>
      <c r="AS46" s="46">
        <v>2.11</v>
      </c>
      <c r="AT46" s="47">
        <v>2.0499999999999998</v>
      </c>
      <c r="AU46" s="47">
        <v>2.1</v>
      </c>
      <c r="AV46" s="47">
        <v>2.14</v>
      </c>
      <c r="AW46" s="42" t="s">
        <v>85</v>
      </c>
      <c r="AX46" s="38" t="s">
        <v>168</v>
      </c>
      <c r="AY46" s="53" t="s">
        <v>11</v>
      </c>
      <c r="AZ46" s="66" t="s">
        <v>169</v>
      </c>
    </row>
    <row r="47" spans="1:52" ht="96" hidden="1">
      <c r="A47" s="427" t="s">
        <v>179</v>
      </c>
      <c r="B47" s="35" t="s">
        <v>129</v>
      </c>
      <c r="C47" s="64" t="s">
        <v>214</v>
      </c>
      <c r="D47" s="37" t="s">
        <v>77</v>
      </c>
      <c r="E47" s="65" t="s">
        <v>453</v>
      </c>
      <c r="F47" s="38">
        <v>42940</v>
      </c>
      <c r="G47" s="38" t="s">
        <v>432</v>
      </c>
      <c r="H47" s="38" t="s">
        <v>20</v>
      </c>
      <c r="I47" s="38" t="s">
        <v>20</v>
      </c>
      <c r="J47" s="38" t="s">
        <v>20</v>
      </c>
      <c r="K47" s="41">
        <v>240</v>
      </c>
      <c r="L47" s="40">
        <v>14</v>
      </c>
      <c r="M47" s="67" t="s">
        <v>433</v>
      </c>
      <c r="N47" s="41">
        <v>254.16</v>
      </c>
      <c r="O47" s="41">
        <v>138.96</v>
      </c>
      <c r="P47" s="41">
        <v>49.927879079999997</v>
      </c>
      <c r="Q47" s="40">
        <v>188.88787908</v>
      </c>
      <c r="R47" s="41">
        <v>115.2</v>
      </c>
      <c r="S47" s="40">
        <v>0</v>
      </c>
      <c r="T47" s="40">
        <v>23.68160755000001</v>
      </c>
      <c r="U47" s="40">
        <v>138.88160755000001</v>
      </c>
      <c r="V47" s="42" t="s">
        <v>163</v>
      </c>
      <c r="W47" s="42" t="s">
        <v>215</v>
      </c>
      <c r="X47" s="42" t="s">
        <v>81</v>
      </c>
      <c r="Y47" s="44">
        <v>0.08</v>
      </c>
      <c r="Z47" s="410" t="s">
        <v>1059</v>
      </c>
      <c r="AA47" s="449" t="s">
        <v>1002</v>
      </c>
      <c r="AB47" s="44" t="s">
        <v>992</v>
      </c>
      <c r="AC47" s="44" t="s">
        <v>992</v>
      </c>
      <c r="AD47" s="42" t="s">
        <v>82</v>
      </c>
      <c r="AE47" s="42" t="s">
        <v>146</v>
      </c>
      <c r="AF47" s="42" t="s">
        <v>11</v>
      </c>
      <c r="AG47" s="42" t="s">
        <v>11</v>
      </c>
      <c r="AH47" s="42" t="s">
        <v>84</v>
      </c>
      <c r="AI47" s="45">
        <v>1.0590000000000002</v>
      </c>
      <c r="AJ47" s="45">
        <v>0.74318491926345609</v>
      </c>
      <c r="AK47" s="45">
        <v>7.7199999999999991E-2</v>
      </c>
      <c r="AL47" s="46">
        <v>1.24</v>
      </c>
      <c r="AM47" s="46">
        <v>1.24</v>
      </c>
      <c r="AN47" s="46">
        <v>1.25</v>
      </c>
      <c r="AO47" s="46">
        <v>1.25</v>
      </c>
      <c r="AP47" s="46">
        <v>1.22</v>
      </c>
      <c r="AQ47" s="46">
        <v>1.22</v>
      </c>
      <c r="AR47" s="46">
        <v>1.23</v>
      </c>
      <c r="AS47" s="46">
        <v>1.23</v>
      </c>
      <c r="AT47" s="47">
        <v>1.29</v>
      </c>
      <c r="AU47" s="47">
        <v>1.29</v>
      </c>
      <c r="AV47" s="47">
        <v>1.29</v>
      </c>
      <c r="AW47" s="42" t="s">
        <v>85</v>
      </c>
      <c r="AX47" s="38" t="s">
        <v>168</v>
      </c>
      <c r="AY47" s="53" t="s">
        <v>11</v>
      </c>
      <c r="AZ47" s="66" t="s">
        <v>169</v>
      </c>
    </row>
    <row r="48" spans="1:52" ht="132">
      <c r="A48" s="427" t="s">
        <v>179</v>
      </c>
      <c r="B48" s="35" t="s">
        <v>132</v>
      </c>
      <c r="C48" s="64" t="s">
        <v>216</v>
      </c>
      <c r="D48" s="37" t="s">
        <v>77</v>
      </c>
      <c r="E48" s="65" t="s">
        <v>453</v>
      </c>
      <c r="F48" s="38">
        <v>43581</v>
      </c>
      <c r="G48" s="38" t="s">
        <v>434</v>
      </c>
      <c r="H48" s="38" t="s">
        <v>20</v>
      </c>
      <c r="I48" s="38" t="s">
        <v>20</v>
      </c>
      <c r="J48" s="38" t="s">
        <v>20</v>
      </c>
      <c r="K48" s="41">
        <v>1000</v>
      </c>
      <c r="L48" s="40">
        <v>126</v>
      </c>
      <c r="M48" s="67" t="s">
        <v>435</v>
      </c>
      <c r="N48" s="41">
        <v>1125.56626542</v>
      </c>
      <c r="O48" s="41">
        <v>393.68672104000001</v>
      </c>
      <c r="P48" s="41">
        <v>158.58122918000001</v>
      </c>
      <c r="Q48" s="40">
        <v>552.26795021999999</v>
      </c>
      <c r="R48" s="41">
        <v>731.87954437999997</v>
      </c>
      <c r="S48" s="40">
        <v>0</v>
      </c>
      <c r="T48" s="40">
        <v>126.77086123000004</v>
      </c>
      <c r="U48" s="40">
        <v>858.65040561000001</v>
      </c>
      <c r="V48" s="42" t="s">
        <v>163</v>
      </c>
      <c r="W48" s="42" t="s">
        <v>217</v>
      </c>
      <c r="X48" s="42" t="s">
        <v>81</v>
      </c>
      <c r="Y48" s="44">
        <v>0.08</v>
      </c>
      <c r="Z48" s="410" t="s">
        <v>1060</v>
      </c>
      <c r="AA48" s="449" t="s">
        <v>1002</v>
      </c>
      <c r="AB48" s="44" t="s">
        <v>992</v>
      </c>
      <c r="AC48" s="44" t="s">
        <v>992</v>
      </c>
      <c r="AD48" s="42" t="s">
        <v>82</v>
      </c>
      <c r="AE48" s="42" t="s">
        <v>146</v>
      </c>
      <c r="AF48" s="42" t="s">
        <v>11</v>
      </c>
      <c r="AG48" s="42" t="s">
        <v>11</v>
      </c>
      <c r="AH48" s="42" t="s">
        <v>84</v>
      </c>
      <c r="AI48" s="45">
        <v>1.12556626542</v>
      </c>
      <c r="AJ48" s="45">
        <v>0.49065787345174533</v>
      </c>
      <c r="AK48" s="45">
        <v>8.1799999999999998E-2</v>
      </c>
      <c r="AL48" s="46">
        <v>1.07</v>
      </c>
      <c r="AM48" s="46">
        <v>1.07</v>
      </c>
      <c r="AN48" s="46">
        <v>1.05</v>
      </c>
      <c r="AO48" s="46">
        <v>1.01</v>
      </c>
      <c r="AP48" s="46">
        <v>0.98</v>
      </c>
      <c r="AQ48" s="46">
        <v>0.81</v>
      </c>
      <c r="AR48" s="46">
        <v>0.79</v>
      </c>
      <c r="AS48" s="46">
        <v>0.98</v>
      </c>
      <c r="AT48" s="47">
        <v>1.21</v>
      </c>
      <c r="AU48" s="47">
        <v>1.26</v>
      </c>
      <c r="AV48" s="47">
        <v>1.25</v>
      </c>
      <c r="AW48" s="54" t="s">
        <v>115</v>
      </c>
      <c r="AX48" s="38" t="s">
        <v>192</v>
      </c>
      <c r="AY48" s="53" t="s">
        <v>11</v>
      </c>
      <c r="AZ48" s="66" t="s">
        <v>169</v>
      </c>
    </row>
    <row r="49" spans="1:52" ht="24" hidden="1">
      <c r="A49" s="427" t="s">
        <v>179</v>
      </c>
      <c r="B49" s="35" t="s">
        <v>135</v>
      </c>
      <c r="C49" s="64" t="s">
        <v>218</v>
      </c>
      <c r="D49" s="37" t="s">
        <v>77</v>
      </c>
      <c r="E49" s="65" t="s">
        <v>455</v>
      </c>
      <c r="F49" s="38">
        <v>43767</v>
      </c>
      <c r="G49" s="38" t="s">
        <v>436</v>
      </c>
      <c r="H49" s="38" t="s">
        <v>20</v>
      </c>
      <c r="I49" s="38" t="s">
        <v>20</v>
      </c>
      <c r="J49" s="38" t="s">
        <v>20</v>
      </c>
      <c r="K49" s="41">
        <v>1000</v>
      </c>
      <c r="L49" s="40" t="s">
        <v>20</v>
      </c>
      <c r="M49" s="40" t="s">
        <v>20</v>
      </c>
      <c r="N49" s="41">
        <v>973.79050070000005</v>
      </c>
      <c r="O49" s="41">
        <v>4.5463936</v>
      </c>
      <c r="P49" s="41">
        <v>0.1692668</v>
      </c>
      <c r="Q49" s="40">
        <v>4.7156604</v>
      </c>
      <c r="R49" s="41">
        <v>969.25287653999999</v>
      </c>
      <c r="S49" s="40">
        <v>0</v>
      </c>
      <c r="T49" s="40">
        <v>181.57210007000003</v>
      </c>
      <c r="U49" s="40">
        <v>1150.82497661</v>
      </c>
      <c r="V49" s="42" t="s">
        <v>163</v>
      </c>
      <c r="W49" s="42" t="s">
        <v>219</v>
      </c>
      <c r="X49" s="42" t="s">
        <v>81</v>
      </c>
      <c r="Y49" s="44">
        <v>0.08</v>
      </c>
      <c r="Z49" s="449" t="s">
        <v>1042</v>
      </c>
      <c r="AA49" s="449" t="s">
        <v>1002</v>
      </c>
      <c r="AB49" s="44" t="s">
        <v>992</v>
      </c>
      <c r="AC49" s="44" t="s">
        <v>992</v>
      </c>
      <c r="AD49" s="42" t="s">
        <v>82</v>
      </c>
      <c r="AE49" s="42" t="s">
        <v>146</v>
      </c>
      <c r="AF49" s="42" t="s">
        <v>11</v>
      </c>
      <c r="AG49" s="42" t="s">
        <v>11</v>
      </c>
      <c r="AH49" s="42" t="s">
        <v>84</v>
      </c>
      <c r="AI49" s="45">
        <v>0.97379050070000006</v>
      </c>
      <c r="AJ49" s="45">
        <v>4.842582050872536E-3</v>
      </c>
      <c r="AK49" s="45">
        <v>5.3099999999999994E-2</v>
      </c>
      <c r="AL49" s="46">
        <v>1.0900000000000001</v>
      </c>
      <c r="AM49" s="46">
        <v>0.87</v>
      </c>
      <c r="AN49" s="46">
        <v>0.88</v>
      </c>
      <c r="AO49" s="46">
        <v>0.97</v>
      </c>
      <c r="AP49" s="46">
        <v>1.2</v>
      </c>
      <c r="AQ49" s="46">
        <v>1.2</v>
      </c>
      <c r="AR49" s="46">
        <v>1.18</v>
      </c>
      <c r="AS49" s="46">
        <v>1.18</v>
      </c>
      <c r="AT49" s="47">
        <v>1.18</v>
      </c>
      <c r="AU49" s="47">
        <v>1.18</v>
      </c>
      <c r="AV49" s="47">
        <v>1.19</v>
      </c>
      <c r="AW49" s="54" t="s">
        <v>115</v>
      </c>
      <c r="AX49" s="38" t="s">
        <v>192</v>
      </c>
      <c r="AY49" s="53" t="s">
        <v>11</v>
      </c>
      <c r="AZ49" s="66" t="s">
        <v>169</v>
      </c>
    </row>
    <row r="50" spans="1:52" ht="24" hidden="1">
      <c r="A50" s="427" t="s">
        <v>179</v>
      </c>
      <c r="B50" s="35" t="s">
        <v>140</v>
      </c>
      <c r="C50" s="64" t="s">
        <v>220</v>
      </c>
      <c r="D50" s="37" t="s">
        <v>77</v>
      </c>
      <c r="E50" s="65" t="s">
        <v>453</v>
      </c>
      <c r="F50" s="38">
        <v>44041</v>
      </c>
      <c r="G50" s="38" t="s">
        <v>437</v>
      </c>
      <c r="H50" s="38" t="s">
        <v>20</v>
      </c>
      <c r="I50" s="38" t="s">
        <v>20</v>
      </c>
      <c r="J50" s="38" t="s">
        <v>20</v>
      </c>
      <c r="K50" s="41">
        <v>500</v>
      </c>
      <c r="L50" s="40" t="s">
        <v>20</v>
      </c>
      <c r="M50" s="40" t="s">
        <v>20</v>
      </c>
      <c r="N50" s="41">
        <v>500</v>
      </c>
      <c r="O50" s="41">
        <v>0</v>
      </c>
      <c r="P50" s="41">
        <v>6.03391E-3</v>
      </c>
      <c r="Q50" s="40">
        <v>6.03391E-3</v>
      </c>
      <c r="R50" s="41">
        <v>500</v>
      </c>
      <c r="S50" s="40">
        <v>0</v>
      </c>
      <c r="T50" s="40">
        <v>82.151110000000017</v>
      </c>
      <c r="U50" s="40">
        <v>582.15111000000002</v>
      </c>
      <c r="V50" s="42" t="s">
        <v>163</v>
      </c>
      <c r="W50" s="42" t="s">
        <v>221</v>
      </c>
      <c r="X50" s="42" t="s">
        <v>81</v>
      </c>
      <c r="Y50" s="44">
        <v>7.0000000000000007E-2</v>
      </c>
      <c r="Z50" s="410" t="s">
        <v>995</v>
      </c>
      <c r="AA50" s="410" t="s">
        <v>996</v>
      </c>
      <c r="AB50" s="44" t="s">
        <v>11</v>
      </c>
      <c r="AC50" s="44" t="s">
        <v>11</v>
      </c>
      <c r="AD50" s="42" t="s">
        <v>82</v>
      </c>
      <c r="AE50" s="42" t="s">
        <v>146</v>
      </c>
      <c r="AF50" s="42" t="s">
        <v>11</v>
      </c>
      <c r="AG50" s="42" t="s">
        <v>11</v>
      </c>
      <c r="AH50" s="42" t="s">
        <v>84</v>
      </c>
      <c r="AI50" s="45">
        <v>1</v>
      </c>
      <c r="AJ50" s="45">
        <v>1.206782E-5</v>
      </c>
      <c r="AK50" s="45">
        <v>5.5899999999999998E-2</v>
      </c>
      <c r="AL50" s="46">
        <v>1.1000000000000001</v>
      </c>
      <c r="AM50" s="46">
        <v>1.08</v>
      </c>
      <c r="AN50" s="46">
        <v>1.08</v>
      </c>
      <c r="AO50" s="46">
        <v>1.06</v>
      </c>
      <c r="AP50" s="46">
        <v>1.17</v>
      </c>
      <c r="AQ50" s="46">
        <v>1.1599999999999999</v>
      </c>
      <c r="AR50" s="46">
        <v>1.1599999999999999</v>
      </c>
      <c r="AS50" s="46">
        <v>1.1599999999999999</v>
      </c>
      <c r="AT50" s="47">
        <v>1.17</v>
      </c>
      <c r="AU50" s="47">
        <v>1.17</v>
      </c>
      <c r="AV50" s="47">
        <v>1.1599999999999999</v>
      </c>
      <c r="AW50" s="42" t="s">
        <v>85</v>
      </c>
      <c r="AX50" s="38" t="s">
        <v>168</v>
      </c>
      <c r="AY50" s="53" t="s">
        <v>11</v>
      </c>
      <c r="AZ50" s="66" t="s">
        <v>169</v>
      </c>
    </row>
    <row r="51" spans="1:52" ht="36" hidden="1">
      <c r="A51" s="427" t="s">
        <v>179</v>
      </c>
      <c r="B51" s="239" t="s">
        <v>143</v>
      </c>
      <c r="C51" s="240" t="s">
        <v>222</v>
      </c>
      <c r="D51" s="241" t="s">
        <v>77</v>
      </c>
      <c r="E51" s="256" t="s">
        <v>454</v>
      </c>
      <c r="F51" s="243">
        <v>44131</v>
      </c>
      <c r="G51" s="243" t="s">
        <v>438</v>
      </c>
      <c r="H51" s="243" t="s">
        <v>20</v>
      </c>
      <c r="I51" s="243" t="s">
        <v>20</v>
      </c>
      <c r="J51" s="243" t="s">
        <v>20</v>
      </c>
      <c r="K51" s="246">
        <v>500</v>
      </c>
      <c r="L51" s="245" t="s">
        <v>20</v>
      </c>
      <c r="M51" s="245" t="s">
        <v>20</v>
      </c>
      <c r="N51" s="246">
        <v>472.06741240000002</v>
      </c>
      <c r="O51" s="246">
        <v>0</v>
      </c>
      <c r="P51" s="246">
        <v>2.67242E-3</v>
      </c>
      <c r="Q51" s="245">
        <v>2.67242E-3</v>
      </c>
      <c r="R51" s="246">
        <v>472.06741240000002</v>
      </c>
      <c r="S51" s="245">
        <v>0</v>
      </c>
      <c r="T51" s="245">
        <v>-71.690333480000049</v>
      </c>
      <c r="U51" s="245">
        <v>400.37707891999997</v>
      </c>
      <c r="V51" s="247" t="s">
        <v>163</v>
      </c>
      <c r="W51" s="247" t="s">
        <v>223</v>
      </c>
      <c r="X51" s="247" t="s">
        <v>81</v>
      </c>
      <c r="Y51" s="249">
        <v>0.08</v>
      </c>
      <c r="Z51" s="449" t="s">
        <v>1027</v>
      </c>
      <c r="AA51" s="449" t="s">
        <v>1002</v>
      </c>
      <c r="AB51" s="44" t="s">
        <v>992</v>
      </c>
      <c r="AC51" s="44" t="s">
        <v>992</v>
      </c>
      <c r="AD51" s="247" t="s">
        <v>82</v>
      </c>
      <c r="AE51" s="247" t="s">
        <v>146</v>
      </c>
      <c r="AF51" s="247" t="s">
        <v>11</v>
      </c>
      <c r="AG51" s="247" t="s">
        <v>11</v>
      </c>
      <c r="AH51" s="247" t="s">
        <v>84</v>
      </c>
      <c r="AI51" s="250">
        <v>0.94413482479999999</v>
      </c>
      <c r="AJ51" s="250">
        <v>5.6610982452979838E-6</v>
      </c>
      <c r="AK51" s="250">
        <v>-6.4000000000000001E-2</v>
      </c>
      <c r="AL51" s="251">
        <v>0.97</v>
      </c>
      <c r="AM51" s="251">
        <v>0.98</v>
      </c>
      <c r="AN51" s="251">
        <v>0.98</v>
      </c>
      <c r="AO51" s="251">
        <v>0.98</v>
      </c>
      <c r="AP51" s="251">
        <v>0.98</v>
      </c>
      <c r="AQ51" s="251">
        <v>0.97</v>
      </c>
      <c r="AR51" s="251">
        <v>0.97</v>
      </c>
      <c r="AS51" s="251">
        <v>0.87</v>
      </c>
      <c r="AT51" s="252">
        <v>0.85</v>
      </c>
      <c r="AU51" s="252">
        <v>0.85</v>
      </c>
      <c r="AV51" s="252">
        <v>0.85</v>
      </c>
      <c r="AW51" s="247" t="s">
        <v>115</v>
      </c>
      <c r="AX51" s="243" t="s">
        <v>192</v>
      </c>
      <c r="AY51" s="255" t="s">
        <v>224</v>
      </c>
      <c r="AZ51" s="254" t="s">
        <v>139</v>
      </c>
    </row>
    <row r="52" spans="1:52" ht="59.25" hidden="1" customHeight="1">
      <c r="A52" s="427" t="s">
        <v>179</v>
      </c>
      <c r="B52" s="311" t="s">
        <v>147</v>
      </c>
      <c r="C52" s="312" t="s">
        <v>225</v>
      </c>
      <c r="D52" s="313" t="s">
        <v>77</v>
      </c>
      <c r="E52" s="314" t="s">
        <v>454</v>
      </c>
      <c r="F52" s="315">
        <v>44159</v>
      </c>
      <c r="G52" s="315" t="s">
        <v>419</v>
      </c>
      <c r="H52" s="315" t="s">
        <v>20</v>
      </c>
      <c r="I52" s="315" t="s">
        <v>20</v>
      </c>
      <c r="J52" s="315" t="s">
        <v>20</v>
      </c>
      <c r="K52" s="316">
        <v>200</v>
      </c>
      <c r="L52" s="317" t="s">
        <v>20</v>
      </c>
      <c r="M52" s="317" t="s">
        <v>20</v>
      </c>
      <c r="N52" s="316">
        <v>185.89261296000001</v>
      </c>
      <c r="O52" s="316">
        <v>0</v>
      </c>
      <c r="P52" s="316">
        <v>1.528553E-2</v>
      </c>
      <c r="Q52" s="317">
        <v>1.528553E-2</v>
      </c>
      <c r="R52" s="316">
        <v>185.89261296000001</v>
      </c>
      <c r="S52" s="317">
        <v>0</v>
      </c>
      <c r="T52" s="317">
        <v>-24.148952440000016</v>
      </c>
      <c r="U52" s="317">
        <v>161.74366051999999</v>
      </c>
      <c r="V52" s="318" t="s">
        <v>163</v>
      </c>
      <c r="W52" s="318" t="s">
        <v>172</v>
      </c>
      <c r="X52" s="318" t="s">
        <v>81</v>
      </c>
      <c r="Y52" s="319">
        <v>0.08</v>
      </c>
      <c r="Z52" s="449" t="s">
        <v>1028</v>
      </c>
      <c r="AA52" s="448" t="s">
        <v>1001</v>
      </c>
      <c r="AB52" s="44" t="s">
        <v>11</v>
      </c>
      <c r="AC52" s="44" t="s">
        <v>11</v>
      </c>
      <c r="AD52" s="318" t="s">
        <v>82</v>
      </c>
      <c r="AE52" s="318" t="s">
        <v>226</v>
      </c>
      <c r="AF52" s="318" t="s">
        <v>11</v>
      </c>
      <c r="AG52" s="318" t="s">
        <v>11</v>
      </c>
      <c r="AH52" s="318" t="s">
        <v>166</v>
      </c>
      <c r="AI52" s="320">
        <v>0.92946306480000007</v>
      </c>
      <c r="AJ52" s="320">
        <v>8.222774297808762E-5</v>
      </c>
      <c r="AK52" s="320">
        <v>-3.7400000000000003E-2</v>
      </c>
      <c r="AL52" s="321">
        <v>1</v>
      </c>
      <c r="AM52" s="321">
        <v>0.99</v>
      </c>
      <c r="AN52" s="321">
        <v>0.99</v>
      </c>
      <c r="AO52" s="321">
        <v>0.99</v>
      </c>
      <c r="AP52" s="321">
        <v>0.92</v>
      </c>
      <c r="AQ52" s="321">
        <v>0.91</v>
      </c>
      <c r="AR52" s="321">
        <v>0.91</v>
      </c>
      <c r="AS52" s="321">
        <v>0.91</v>
      </c>
      <c r="AT52" s="322">
        <v>0.87</v>
      </c>
      <c r="AU52" s="322">
        <v>0.87</v>
      </c>
      <c r="AV52" s="322">
        <v>0.87</v>
      </c>
      <c r="AW52" s="318" t="s">
        <v>85</v>
      </c>
      <c r="AX52" s="315" t="s">
        <v>168</v>
      </c>
      <c r="AY52" s="323" t="s">
        <v>174</v>
      </c>
      <c r="AZ52" s="324" t="s">
        <v>139</v>
      </c>
    </row>
    <row r="53" spans="1:52">
      <c r="A53" s="427" t="s">
        <v>179</v>
      </c>
      <c r="B53" s="282" t="s">
        <v>151</v>
      </c>
      <c r="C53" s="283" t="s">
        <v>227</v>
      </c>
      <c r="D53" s="284" t="s">
        <v>77</v>
      </c>
      <c r="E53" s="285" t="s">
        <v>453</v>
      </c>
      <c r="F53" s="286">
        <v>44186</v>
      </c>
      <c r="G53" s="286" t="s">
        <v>439</v>
      </c>
      <c r="H53" s="286" t="s">
        <v>20</v>
      </c>
      <c r="I53" s="286" t="s">
        <v>20</v>
      </c>
      <c r="J53" s="286" t="s">
        <v>20</v>
      </c>
      <c r="K53" s="287">
        <v>200</v>
      </c>
      <c r="L53" s="288" t="s">
        <v>20</v>
      </c>
      <c r="M53" s="288" t="s">
        <v>20</v>
      </c>
      <c r="N53" s="287">
        <v>196.26763457999999</v>
      </c>
      <c r="O53" s="287">
        <v>6.6064176999999997</v>
      </c>
      <c r="P53" s="287">
        <v>9.3029999999999995E-5</v>
      </c>
      <c r="Q53" s="288">
        <v>6.6065107300000001</v>
      </c>
      <c r="R53" s="287">
        <v>189.66121688000001</v>
      </c>
      <c r="S53" s="288">
        <v>0</v>
      </c>
      <c r="T53" s="288">
        <v>121.15643692</v>
      </c>
      <c r="U53" s="288">
        <v>310.81765380000002</v>
      </c>
      <c r="V53" s="289" t="s">
        <v>163</v>
      </c>
      <c r="W53" s="289" t="s">
        <v>197</v>
      </c>
      <c r="X53" s="289" t="s">
        <v>81</v>
      </c>
      <c r="Y53" s="290">
        <v>0.08</v>
      </c>
      <c r="Z53" s="442" t="s">
        <v>1003</v>
      </c>
      <c r="AA53" s="442" t="s">
        <v>1002</v>
      </c>
      <c r="AB53" s="44" t="s">
        <v>992</v>
      </c>
      <c r="AC53" s="44" t="s">
        <v>992</v>
      </c>
      <c r="AD53" s="289" t="s">
        <v>82</v>
      </c>
      <c r="AE53" s="289" t="s">
        <v>146</v>
      </c>
      <c r="AF53" s="289" t="s">
        <v>11</v>
      </c>
      <c r="AG53" s="289" t="s">
        <v>11</v>
      </c>
      <c r="AH53" s="289" t="s">
        <v>166</v>
      </c>
      <c r="AI53" s="291">
        <v>0.98133817289999992</v>
      </c>
      <c r="AJ53" s="291">
        <v>3.3660724266318817E-2</v>
      </c>
      <c r="AK53" s="291">
        <v>0.1459</v>
      </c>
      <c r="AL53" s="292">
        <v>0.97</v>
      </c>
      <c r="AM53" s="292">
        <v>0.97</v>
      </c>
      <c r="AN53" s="292">
        <v>0.97</v>
      </c>
      <c r="AO53" s="292">
        <v>0.96</v>
      </c>
      <c r="AP53" s="292">
        <v>0.93</v>
      </c>
      <c r="AQ53" s="292">
        <v>0.91</v>
      </c>
      <c r="AR53" s="292">
        <v>0.91</v>
      </c>
      <c r="AS53" s="292">
        <v>0.89</v>
      </c>
      <c r="AT53" s="293">
        <v>1.32</v>
      </c>
      <c r="AU53" s="293">
        <v>1.63</v>
      </c>
      <c r="AV53" s="293">
        <v>1.62</v>
      </c>
      <c r="AW53" s="289" t="s">
        <v>167</v>
      </c>
      <c r="AX53" s="286" t="s">
        <v>168</v>
      </c>
      <c r="AY53" s="310" t="s">
        <v>11</v>
      </c>
      <c r="AZ53" s="295" t="s">
        <v>169</v>
      </c>
    </row>
    <row r="54" spans="1:52" ht="108" hidden="1">
      <c r="A54" s="427" t="s">
        <v>179</v>
      </c>
      <c r="B54" s="35" t="s">
        <v>154</v>
      </c>
      <c r="C54" s="64" t="s">
        <v>228</v>
      </c>
      <c r="D54" s="37" t="s">
        <v>77</v>
      </c>
      <c r="E54" s="65" t="s">
        <v>454</v>
      </c>
      <c r="F54" s="38">
        <v>44274</v>
      </c>
      <c r="G54" s="38" t="s">
        <v>440</v>
      </c>
      <c r="H54" s="38" t="s">
        <v>20</v>
      </c>
      <c r="I54" s="38" t="s">
        <v>20</v>
      </c>
      <c r="J54" s="38" t="s">
        <v>20</v>
      </c>
      <c r="K54" s="41">
        <v>500</v>
      </c>
      <c r="L54" s="40" t="s">
        <v>20</v>
      </c>
      <c r="M54" s="40" t="s">
        <v>20</v>
      </c>
      <c r="N54" s="41">
        <v>400.2175939</v>
      </c>
      <c r="O54" s="41">
        <v>7.3442614700000002</v>
      </c>
      <c r="P54" s="41">
        <v>1.6834990000000001E-2</v>
      </c>
      <c r="Q54" s="40">
        <v>7.3610964600000006</v>
      </c>
      <c r="R54" s="41">
        <v>392.87333243</v>
      </c>
      <c r="S54" s="40">
        <v>0</v>
      </c>
      <c r="T54" s="40">
        <v>-11.32654997000003</v>
      </c>
      <c r="U54" s="40">
        <v>381.54678245999997</v>
      </c>
      <c r="V54" s="42" t="s">
        <v>163</v>
      </c>
      <c r="W54" s="403" t="s">
        <v>229</v>
      </c>
      <c r="X54" s="42" t="s">
        <v>81</v>
      </c>
      <c r="Y54" s="44">
        <v>0.08</v>
      </c>
      <c r="Z54" s="410" t="s">
        <v>998</v>
      </c>
      <c r="AA54" s="442" t="s">
        <v>1002</v>
      </c>
      <c r="AB54" s="44" t="s">
        <v>992</v>
      </c>
      <c r="AC54" s="44" t="s">
        <v>992</v>
      </c>
      <c r="AD54" s="42" t="s">
        <v>82</v>
      </c>
      <c r="AE54" s="42" t="s">
        <v>146</v>
      </c>
      <c r="AF54" s="42" t="s">
        <v>11</v>
      </c>
      <c r="AG54" s="42" t="s">
        <v>11</v>
      </c>
      <c r="AH54" s="42" t="s">
        <v>84</v>
      </c>
      <c r="AI54" s="45">
        <v>0.8004351878</v>
      </c>
      <c r="AJ54" s="45">
        <v>1.8392735782223689E-2</v>
      </c>
      <c r="AK54" s="45">
        <v>-1.83E-2</v>
      </c>
      <c r="AL54" s="46">
        <v>1</v>
      </c>
      <c r="AM54" s="46">
        <v>1</v>
      </c>
      <c r="AN54" s="46">
        <v>0.92</v>
      </c>
      <c r="AO54" s="46">
        <v>0.91</v>
      </c>
      <c r="AP54" s="46">
        <v>0.81</v>
      </c>
      <c r="AQ54" s="46">
        <v>0.79</v>
      </c>
      <c r="AR54" s="46">
        <v>0.82</v>
      </c>
      <c r="AS54" s="46">
        <v>0.82</v>
      </c>
      <c r="AT54" s="47">
        <v>0.96</v>
      </c>
      <c r="AU54" s="47">
        <v>0.96</v>
      </c>
      <c r="AV54" s="47">
        <v>0.97</v>
      </c>
      <c r="AW54" s="54" t="s">
        <v>115</v>
      </c>
      <c r="AX54" s="38" t="s">
        <v>192</v>
      </c>
      <c r="AY54" s="53" t="s">
        <v>11</v>
      </c>
      <c r="AZ54" s="66" t="s">
        <v>169</v>
      </c>
    </row>
    <row r="55" spans="1:52" ht="264" hidden="1">
      <c r="A55" s="427" t="s">
        <v>179</v>
      </c>
      <c r="B55" s="35" t="s">
        <v>157</v>
      </c>
      <c r="C55" s="64" t="s">
        <v>230</v>
      </c>
      <c r="D55" s="37" t="s">
        <v>77</v>
      </c>
      <c r="E55" s="65" t="s">
        <v>453</v>
      </c>
      <c r="F55" s="38">
        <v>44595</v>
      </c>
      <c r="G55" s="38" t="s">
        <v>441</v>
      </c>
      <c r="H55" s="38" t="s">
        <v>20</v>
      </c>
      <c r="I55" s="38" t="s">
        <v>20</v>
      </c>
      <c r="J55" s="38" t="s">
        <v>20</v>
      </c>
      <c r="K55" s="41">
        <v>500</v>
      </c>
      <c r="L55" s="40" t="s">
        <v>20</v>
      </c>
      <c r="M55" s="40" t="s">
        <v>20</v>
      </c>
      <c r="N55" s="41">
        <v>227.1</v>
      </c>
      <c r="O55" s="41">
        <v>0</v>
      </c>
      <c r="P55" s="41">
        <v>2.53185E-3</v>
      </c>
      <c r="Q55" s="40">
        <v>2.53185E-3</v>
      </c>
      <c r="R55" s="41">
        <v>227.1</v>
      </c>
      <c r="S55" s="40">
        <v>0</v>
      </c>
      <c r="T55" s="40">
        <v>-22.669857809999996</v>
      </c>
      <c r="U55" s="40">
        <v>204.43014219</v>
      </c>
      <c r="V55" s="42" t="s">
        <v>163</v>
      </c>
      <c r="W55" s="42" t="s">
        <v>231</v>
      </c>
      <c r="X55" s="42" t="s">
        <v>81</v>
      </c>
      <c r="Y55" s="44">
        <v>0.1</v>
      </c>
      <c r="Z55" s="410" t="s">
        <v>949</v>
      </c>
      <c r="AA55" s="442" t="s">
        <v>1014</v>
      </c>
      <c r="AB55" s="44" t="s">
        <v>11</v>
      </c>
      <c r="AC55" s="419" t="s">
        <v>1061</v>
      </c>
      <c r="AD55" s="42" t="s">
        <v>82</v>
      </c>
      <c r="AE55" s="42" t="s">
        <v>146</v>
      </c>
      <c r="AF55" s="42" t="s">
        <v>11</v>
      </c>
      <c r="AG55" s="42" t="s">
        <v>11</v>
      </c>
      <c r="AH55" s="42" t="s">
        <v>84</v>
      </c>
      <c r="AI55" s="45">
        <v>0.45419999999999999</v>
      </c>
      <c r="AJ55" s="45">
        <v>1.1148612945838837E-5</v>
      </c>
      <c r="AK55" s="45">
        <v>-7.690000000000001E-2</v>
      </c>
      <c r="AL55" s="46" t="s">
        <v>20</v>
      </c>
      <c r="AM55" s="46">
        <v>0.97</v>
      </c>
      <c r="AN55" s="46">
        <v>0.97</v>
      </c>
      <c r="AO55" s="46">
        <v>0.96</v>
      </c>
      <c r="AP55" s="46">
        <v>0.95</v>
      </c>
      <c r="AQ55" s="46">
        <v>0.96</v>
      </c>
      <c r="AR55" s="46">
        <v>0.95</v>
      </c>
      <c r="AS55" s="46">
        <v>0.94</v>
      </c>
      <c r="AT55" s="47">
        <v>0.87</v>
      </c>
      <c r="AU55" s="47">
        <v>0.9</v>
      </c>
      <c r="AV55" s="47">
        <v>0.9</v>
      </c>
      <c r="AW55" s="54" t="s">
        <v>115</v>
      </c>
      <c r="AX55" s="38" t="s">
        <v>192</v>
      </c>
      <c r="AY55" s="55"/>
      <c r="AZ55" s="66" t="s">
        <v>169</v>
      </c>
    </row>
    <row r="56" spans="1:52" ht="120" hidden="1">
      <c r="A56" s="427" t="s">
        <v>179</v>
      </c>
      <c r="B56" s="35" t="s">
        <v>232</v>
      </c>
      <c r="C56" s="64" t="s">
        <v>233</v>
      </c>
      <c r="D56" s="37" t="s">
        <v>77</v>
      </c>
      <c r="E56" s="65" t="s">
        <v>456</v>
      </c>
      <c r="F56" s="38">
        <v>44484</v>
      </c>
      <c r="G56" s="38" t="s">
        <v>442</v>
      </c>
      <c r="H56" s="38" t="s">
        <v>20</v>
      </c>
      <c r="I56" s="38" t="s">
        <v>20</v>
      </c>
      <c r="J56" s="38" t="s">
        <v>20</v>
      </c>
      <c r="K56" s="41">
        <v>500</v>
      </c>
      <c r="L56" s="40" t="s">
        <v>20</v>
      </c>
      <c r="M56" s="40" t="s">
        <v>20</v>
      </c>
      <c r="N56" s="41">
        <v>438.35107677000002</v>
      </c>
      <c r="O56" s="41">
        <v>60.6137072</v>
      </c>
      <c r="P56" s="41">
        <v>0.52485932000000002</v>
      </c>
      <c r="Q56" s="40">
        <v>61.138566519999998</v>
      </c>
      <c r="R56" s="41">
        <v>377.56686556</v>
      </c>
      <c r="S56" s="40">
        <v>0</v>
      </c>
      <c r="T56" s="40">
        <v>-11.722957510000015</v>
      </c>
      <c r="U56" s="40">
        <v>365.84390804999998</v>
      </c>
      <c r="V56" s="42" t="s">
        <v>163</v>
      </c>
      <c r="W56" s="42" t="s">
        <v>234</v>
      </c>
      <c r="X56" s="42" t="s">
        <v>81</v>
      </c>
      <c r="Y56" s="44">
        <v>0.08</v>
      </c>
      <c r="Z56" s="449" t="s">
        <v>1044</v>
      </c>
      <c r="AA56" s="442" t="s">
        <v>1002</v>
      </c>
      <c r="AB56" s="44" t="s">
        <v>992</v>
      </c>
      <c r="AC56" s="44" t="s">
        <v>992</v>
      </c>
      <c r="AD56" s="42" t="s">
        <v>82</v>
      </c>
      <c r="AE56" s="42" t="s">
        <v>146</v>
      </c>
      <c r="AF56" s="42" t="s">
        <v>11</v>
      </c>
      <c r="AG56" s="42" t="s">
        <v>11</v>
      </c>
      <c r="AH56" s="42" t="s">
        <v>84</v>
      </c>
      <c r="AI56" s="45">
        <v>0.87670215354000003</v>
      </c>
      <c r="AJ56" s="45">
        <v>0.13947397362520683</v>
      </c>
      <c r="AK56" s="45">
        <v>-1.3000000000000001E-2</v>
      </c>
      <c r="AL56" s="46">
        <v>0.94</v>
      </c>
      <c r="AM56" s="46">
        <v>0.91</v>
      </c>
      <c r="AN56" s="46">
        <v>0.93</v>
      </c>
      <c r="AO56" s="46">
        <v>0.9</v>
      </c>
      <c r="AP56" s="46">
        <v>0.88</v>
      </c>
      <c r="AQ56" s="46">
        <v>0.95</v>
      </c>
      <c r="AR56" s="46">
        <v>0.92</v>
      </c>
      <c r="AS56" s="46">
        <v>0.92</v>
      </c>
      <c r="AT56" s="47">
        <v>0.91</v>
      </c>
      <c r="AU56" s="47">
        <v>0.98</v>
      </c>
      <c r="AV56" s="47">
        <v>0.97</v>
      </c>
      <c r="AW56" s="54" t="s">
        <v>115</v>
      </c>
      <c r="AX56" s="38" t="s">
        <v>192</v>
      </c>
      <c r="AY56" s="53" t="s">
        <v>11</v>
      </c>
      <c r="AZ56" s="66" t="s">
        <v>169</v>
      </c>
    </row>
    <row r="57" spans="1:52" ht="36">
      <c r="A57" s="427" t="s">
        <v>179</v>
      </c>
      <c r="B57" s="35" t="s">
        <v>235</v>
      </c>
      <c r="C57" s="64" t="s">
        <v>236</v>
      </c>
      <c r="D57" s="37" t="s">
        <v>77</v>
      </c>
      <c r="E57" s="65" t="s">
        <v>453</v>
      </c>
      <c r="F57" s="38">
        <v>44505</v>
      </c>
      <c r="G57" s="38" t="s">
        <v>443</v>
      </c>
      <c r="H57" s="38" t="s">
        <v>20</v>
      </c>
      <c r="I57" s="38" t="s">
        <v>20</v>
      </c>
      <c r="J57" s="38" t="s">
        <v>20</v>
      </c>
      <c r="K57" s="41">
        <v>500</v>
      </c>
      <c r="L57" s="40">
        <v>14</v>
      </c>
      <c r="M57" s="67" t="s">
        <v>444</v>
      </c>
      <c r="N57" s="41">
        <v>514.3501589</v>
      </c>
      <c r="O57" s="41">
        <v>40.818845500000002</v>
      </c>
      <c r="P57" s="41">
        <v>35.795042709999997</v>
      </c>
      <c r="Q57" s="40">
        <v>76.613888209999999</v>
      </c>
      <c r="R57" s="41">
        <v>471.94850038999999</v>
      </c>
      <c r="S57" s="40">
        <v>0</v>
      </c>
      <c r="T57" s="40">
        <v>161.53317685999997</v>
      </c>
      <c r="U57" s="40">
        <v>633.48167724999996</v>
      </c>
      <c r="V57" s="42" t="s">
        <v>163</v>
      </c>
      <c r="W57" s="42" t="s">
        <v>237</v>
      </c>
      <c r="X57" s="42" t="s">
        <v>81</v>
      </c>
      <c r="Y57" s="44">
        <v>0.08</v>
      </c>
      <c r="Z57" s="443" t="s">
        <v>1070</v>
      </c>
      <c r="AA57" s="442" t="s">
        <v>1002</v>
      </c>
      <c r="AB57" s="44" t="s">
        <v>992</v>
      </c>
      <c r="AC57" s="44" t="s">
        <v>992</v>
      </c>
      <c r="AD57" s="42" t="s">
        <v>82</v>
      </c>
      <c r="AE57" s="42" t="s">
        <v>226</v>
      </c>
      <c r="AF57" s="42" t="s">
        <v>11</v>
      </c>
      <c r="AG57" s="42" t="s">
        <v>11</v>
      </c>
      <c r="AH57" s="42" t="s">
        <v>84</v>
      </c>
      <c r="AI57" s="45">
        <v>1.0287003178</v>
      </c>
      <c r="AJ57" s="45">
        <v>0.14895278417692737</v>
      </c>
      <c r="AK57" s="45">
        <v>0.17249999999999999</v>
      </c>
      <c r="AL57" s="46">
        <v>1.27</v>
      </c>
      <c r="AM57" s="46">
        <v>1.29</v>
      </c>
      <c r="AN57" s="46">
        <v>1.1399999999999999</v>
      </c>
      <c r="AO57" s="46">
        <v>1.1399999999999999</v>
      </c>
      <c r="AP57" s="46">
        <v>1.1499999999999999</v>
      </c>
      <c r="AQ57" s="46">
        <v>1.28</v>
      </c>
      <c r="AR57" s="46">
        <v>1.33</v>
      </c>
      <c r="AS57" s="46">
        <v>1.29</v>
      </c>
      <c r="AT57" s="47">
        <v>1.26</v>
      </c>
      <c r="AU57" s="47">
        <v>1.3</v>
      </c>
      <c r="AV57" s="47">
        <v>1.38</v>
      </c>
      <c r="AW57" s="42" t="s">
        <v>85</v>
      </c>
      <c r="AX57" s="38" t="s">
        <v>168</v>
      </c>
      <c r="AY57" s="53" t="s">
        <v>11</v>
      </c>
      <c r="AZ57" s="66" t="s">
        <v>169</v>
      </c>
    </row>
    <row r="58" spans="1:52" ht="120" hidden="1">
      <c r="A58" s="427" t="s">
        <v>179</v>
      </c>
      <c r="B58" s="35" t="s">
        <v>238</v>
      </c>
      <c r="C58" s="64" t="s">
        <v>239</v>
      </c>
      <c r="D58" s="37" t="s">
        <v>77</v>
      </c>
      <c r="E58" s="65" t="s">
        <v>453</v>
      </c>
      <c r="F58" s="38">
        <v>45009</v>
      </c>
      <c r="G58" s="38" t="s">
        <v>445</v>
      </c>
      <c r="H58" s="38" t="s">
        <v>20</v>
      </c>
      <c r="I58" s="38" t="s">
        <v>20</v>
      </c>
      <c r="J58" s="38" t="s">
        <v>20</v>
      </c>
      <c r="K58" s="41">
        <v>1000</v>
      </c>
      <c r="L58" s="40" t="s">
        <v>20</v>
      </c>
      <c r="M58" s="40" t="s">
        <v>20</v>
      </c>
      <c r="N58" s="41">
        <v>361.46165869999999</v>
      </c>
      <c r="O58" s="41">
        <v>0</v>
      </c>
      <c r="P58" s="41">
        <v>1.5989360000000001E-2</v>
      </c>
      <c r="Q58" s="40">
        <v>1.5989360000000001E-2</v>
      </c>
      <c r="R58" s="41">
        <v>361.46165869999999</v>
      </c>
      <c r="S58" s="40">
        <v>0</v>
      </c>
      <c r="T58" s="40">
        <v>-10.002052549999974</v>
      </c>
      <c r="U58" s="40">
        <v>351.45960615000001</v>
      </c>
      <c r="V58" s="42" t="s">
        <v>163</v>
      </c>
      <c r="W58" s="42" t="s">
        <v>240</v>
      </c>
      <c r="X58" s="42" t="s">
        <v>81</v>
      </c>
      <c r="Y58" s="44">
        <v>0.08</v>
      </c>
      <c r="Z58" s="410" t="s">
        <v>997</v>
      </c>
      <c r="AA58" s="410" t="s">
        <v>1076</v>
      </c>
      <c r="AB58" s="444" t="s">
        <v>992</v>
      </c>
      <c r="AC58" s="444" t="s">
        <v>992</v>
      </c>
      <c r="AD58" s="42" t="s">
        <v>82</v>
      </c>
      <c r="AE58" s="42" t="s">
        <v>146</v>
      </c>
      <c r="AF58" s="42" t="s">
        <v>11</v>
      </c>
      <c r="AG58" s="42" t="s">
        <v>11</v>
      </c>
      <c r="AH58" s="42" t="s">
        <v>84</v>
      </c>
      <c r="AI58" s="45">
        <v>0.36146165869999997</v>
      </c>
      <c r="AJ58" s="45">
        <v>4.4235286413241932E-5</v>
      </c>
      <c r="AK58" s="45">
        <v>-3.6000000000000004E-2</v>
      </c>
      <c r="AL58" s="46" t="s">
        <v>20</v>
      </c>
      <c r="AM58" s="46" t="s">
        <v>20</v>
      </c>
      <c r="AN58" s="46" t="s">
        <v>20</v>
      </c>
      <c r="AO58" s="46" t="s">
        <v>20</v>
      </c>
      <c r="AP58" s="46" t="s">
        <v>20</v>
      </c>
      <c r="AQ58" s="46">
        <v>0.98</v>
      </c>
      <c r="AR58" s="46">
        <v>0.96</v>
      </c>
      <c r="AS58" s="46">
        <v>0.96</v>
      </c>
      <c r="AT58" s="47">
        <v>0.96</v>
      </c>
      <c r="AU58" s="47">
        <v>0.96</v>
      </c>
      <c r="AV58" s="47">
        <v>0.97</v>
      </c>
      <c r="AW58" s="42" t="s">
        <v>85</v>
      </c>
      <c r="AX58" s="38" t="s">
        <v>168</v>
      </c>
      <c r="AY58" s="53" t="s">
        <v>11</v>
      </c>
      <c r="AZ58" s="66" t="s">
        <v>169</v>
      </c>
    </row>
    <row r="59" spans="1:52" ht="36" hidden="1">
      <c r="A59" s="427" t="s">
        <v>179</v>
      </c>
      <c r="B59" s="282" t="s">
        <v>241</v>
      </c>
      <c r="C59" s="283" t="s">
        <v>242</v>
      </c>
      <c r="D59" s="284" t="s">
        <v>77</v>
      </c>
      <c r="E59" s="285" t="s">
        <v>454</v>
      </c>
      <c r="F59" s="286">
        <v>45014</v>
      </c>
      <c r="G59" s="286" t="s">
        <v>446</v>
      </c>
      <c r="H59" s="286" t="s">
        <v>20</v>
      </c>
      <c r="I59" s="286" t="s">
        <v>20</v>
      </c>
      <c r="J59" s="286" t="s">
        <v>20</v>
      </c>
      <c r="K59" s="287">
        <v>500</v>
      </c>
      <c r="L59" s="288" t="s">
        <v>20</v>
      </c>
      <c r="M59" s="288" t="s">
        <v>20</v>
      </c>
      <c r="N59" s="287">
        <v>500</v>
      </c>
      <c r="O59" s="287">
        <v>0</v>
      </c>
      <c r="P59" s="287">
        <v>4.3722300000000004E-3</v>
      </c>
      <c r="Q59" s="288">
        <v>4.3722300000000004E-3</v>
      </c>
      <c r="R59" s="287">
        <v>500</v>
      </c>
      <c r="S59" s="288">
        <v>0</v>
      </c>
      <c r="T59" s="288">
        <v>-7.5004999999999882</v>
      </c>
      <c r="U59" s="288">
        <v>492.49950000000001</v>
      </c>
      <c r="V59" s="289" t="s">
        <v>163</v>
      </c>
      <c r="W59" s="289" t="s">
        <v>243</v>
      </c>
      <c r="X59" s="289" t="s">
        <v>81</v>
      </c>
      <c r="Y59" s="290">
        <v>0.08</v>
      </c>
      <c r="Z59" s="442" t="s">
        <v>970</v>
      </c>
      <c r="AA59" s="443" t="s">
        <v>971</v>
      </c>
      <c r="AB59" s="444" t="s">
        <v>992</v>
      </c>
      <c r="AC59" s="444" t="s">
        <v>992</v>
      </c>
      <c r="AD59" s="289" t="s">
        <v>82</v>
      </c>
      <c r="AE59" s="289" t="s">
        <v>226</v>
      </c>
      <c r="AF59" s="289" t="s">
        <v>11</v>
      </c>
      <c r="AG59" s="289" t="s">
        <v>11</v>
      </c>
      <c r="AH59" s="289" t="s">
        <v>166</v>
      </c>
      <c r="AI59" s="291">
        <v>1</v>
      </c>
      <c r="AJ59" s="291">
        <v>8.7444600000000013E-6</v>
      </c>
      <c r="AK59" s="291">
        <v>-1.1200000000000002E-2</v>
      </c>
      <c r="AL59" s="292" t="s">
        <v>20</v>
      </c>
      <c r="AM59" s="292" t="s">
        <v>20</v>
      </c>
      <c r="AN59" s="292" t="s">
        <v>20</v>
      </c>
      <c r="AO59" s="292" t="s">
        <v>20</v>
      </c>
      <c r="AP59" s="292" t="s">
        <v>20</v>
      </c>
      <c r="AQ59" s="292">
        <v>1</v>
      </c>
      <c r="AR59" s="292">
        <v>1</v>
      </c>
      <c r="AS59" s="292">
        <v>0.99</v>
      </c>
      <c r="AT59" s="293">
        <v>0.99</v>
      </c>
      <c r="AU59" s="293">
        <v>0.99</v>
      </c>
      <c r="AV59" s="293">
        <v>0.99</v>
      </c>
      <c r="AW59" s="289" t="s">
        <v>167</v>
      </c>
      <c r="AX59" s="289" t="s">
        <v>86</v>
      </c>
      <c r="AY59" s="310" t="s">
        <v>11</v>
      </c>
      <c r="AZ59" s="295" t="s">
        <v>169</v>
      </c>
    </row>
    <row r="60" spans="1:52" ht="72" hidden="1">
      <c r="A60" s="427" t="s">
        <v>179</v>
      </c>
      <c r="B60" s="35" t="s">
        <v>244</v>
      </c>
      <c r="C60" s="64" t="s">
        <v>245</v>
      </c>
      <c r="D60" s="37" t="s">
        <v>77</v>
      </c>
      <c r="E60" s="65" t="s">
        <v>453</v>
      </c>
      <c r="F60" s="38">
        <v>45240</v>
      </c>
      <c r="G60" s="38" t="s">
        <v>447</v>
      </c>
      <c r="H60" s="38" t="s">
        <v>20</v>
      </c>
      <c r="I60" s="38" t="s">
        <v>20</v>
      </c>
      <c r="J60" s="38" t="s">
        <v>20</v>
      </c>
      <c r="K60" s="41">
        <v>500</v>
      </c>
      <c r="L60" s="40" t="s">
        <v>20</v>
      </c>
      <c r="M60" s="40" t="s">
        <v>20</v>
      </c>
      <c r="N60" s="41">
        <v>140.3060548</v>
      </c>
      <c r="O60" s="41">
        <v>16.399638929999998</v>
      </c>
      <c r="P60" s="41">
        <v>0.68016202999999997</v>
      </c>
      <c r="Q60" s="40">
        <v>17.07980096</v>
      </c>
      <c r="R60" s="41">
        <v>123.58157267999999</v>
      </c>
      <c r="S60" s="40">
        <v>0</v>
      </c>
      <c r="T60" s="40">
        <v>-5.952339099999989</v>
      </c>
      <c r="U60" s="40">
        <v>117.62923358</v>
      </c>
      <c r="V60" s="42" t="s">
        <v>163</v>
      </c>
      <c r="W60" s="42" t="s">
        <v>246</v>
      </c>
      <c r="X60" s="42" t="s">
        <v>81</v>
      </c>
      <c r="Y60" s="44">
        <v>0.08</v>
      </c>
      <c r="Z60" s="410" t="s">
        <v>999</v>
      </c>
      <c r="AA60" s="410" t="s">
        <v>1077</v>
      </c>
      <c r="AB60" s="444" t="s">
        <v>992</v>
      </c>
      <c r="AC60" s="444" t="s">
        <v>992</v>
      </c>
      <c r="AD60" s="42" t="s">
        <v>82</v>
      </c>
      <c r="AE60" s="42" t="s">
        <v>146</v>
      </c>
      <c r="AF60" s="42" t="s">
        <v>11</v>
      </c>
      <c r="AG60" s="42" t="s">
        <v>11</v>
      </c>
      <c r="AH60" s="42" t="s">
        <v>84</v>
      </c>
      <c r="AI60" s="45">
        <v>0.28061210959999999</v>
      </c>
      <c r="AJ60" s="45">
        <v>0.1217324582630913</v>
      </c>
      <c r="AK60" s="45">
        <v>-5.5E-2</v>
      </c>
      <c r="AL60" s="46" t="s">
        <v>20</v>
      </c>
      <c r="AM60" s="46" t="s">
        <v>20</v>
      </c>
      <c r="AN60" s="46" t="s">
        <v>20</v>
      </c>
      <c r="AO60" s="46" t="s">
        <v>20</v>
      </c>
      <c r="AP60" s="46" t="s">
        <v>20</v>
      </c>
      <c r="AQ60" s="46" t="s">
        <v>20</v>
      </c>
      <c r="AR60" s="46" t="s">
        <v>20</v>
      </c>
      <c r="AS60" s="46" t="s">
        <v>20</v>
      </c>
      <c r="AT60" s="47">
        <v>0.95</v>
      </c>
      <c r="AU60" s="47">
        <v>0.95</v>
      </c>
      <c r="AV60" s="47">
        <v>0.96</v>
      </c>
      <c r="AW60" s="42" t="s">
        <v>85</v>
      </c>
      <c r="AX60" s="42" t="s">
        <v>86</v>
      </c>
      <c r="AY60" s="53" t="s">
        <v>11</v>
      </c>
      <c r="AZ60" s="66" t="s">
        <v>169</v>
      </c>
    </row>
    <row r="61" spans="1:52" ht="24" hidden="1">
      <c r="A61" s="427" t="s">
        <v>179</v>
      </c>
      <c r="B61" s="239" t="s">
        <v>247</v>
      </c>
      <c r="C61" s="240" t="s">
        <v>248</v>
      </c>
      <c r="D61" s="241" t="s">
        <v>77</v>
      </c>
      <c r="E61" s="256" t="s">
        <v>454</v>
      </c>
      <c r="F61" s="243">
        <v>45257</v>
      </c>
      <c r="G61" s="243" t="s">
        <v>448</v>
      </c>
      <c r="H61" s="243" t="s">
        <v>20</v>
      </c>
      <c r="I61" s="243" t="s">
        <v>20</v>
      </c>
      <c r="J61" s="243" t="s">
        <v>20</v>
      </c>
      <c r="K61" s="246">
        <v>375</v>
      </c>
      <c r="L61" s="245" t="s">
        <v>20</v>
      </c>
      <c r="M61" s="245" t="s">
        <v>20</v>
      </c>
      <c r="N61" s="246">
        <v>51.291029719999997</v>
      </c>
      <c r="O61" s="246">
        <v>0</v>
      </c>
      <c r="P61" s="246">
        <v>4.1459999999999999E-4</v>
      </c>
      <c r="Q61" s="245">
        <v>4.1459999999999999E-4</v>
      </c>
      <c r="R61" s="246">
        <v>51.291029719999997</v>
      </c>
      <c r="S61" s="245">
        <v>0</v>
      </c>
      <c r="T61" s="245">
        <v>-7.8298814699999966</v>
      </c>
      <c r="U61" s="245">
        <v>43.461148250000001</v>
      </c>
      <c r="V61" s="247" t="s">
        <v>163</v>
      </c>
      <c r="W61" s="247" t="s">
        <v>249</v>
      </c>
      <c r="X61" s="247" t="s">
        <v>81</v>
      </c>
      <c r="Y61" s="249">
        <v>0.08</v>
      </c>
      <c r="Z61" s="446" t="s">
        <v>1064</v>
      </c>
      <c r="AA61" s="442" t="s">
        <v>1002</v>
      </c>
      <c r="AB61" s="444" t="s">
        <v>11</v>
      </c>
      <c r="AC61" s="444" t="s">
        <v>11</v>
      </c>
      <c r="AD61" s="247" t="s">
        <v>82</v>
      </c>
      <c r="AE61" s="247" t="s">
        <v>226</v>
      </c>
      <c r="AF61" s="247" t="s">
        <v>11</v>
      </c>
      <c r="AG61" s="247" t="s">
        <v>11</v>
      </c>
      <c r="AH61" s="247" t="s">
        <v>84</v>
      </c>
      <c r="AI61" s="250">
        <v>0.13677607925000002</v>
      </c>
      <c r="AJ61" s="250">
        <v>8.0832847822186406E-6</v>
      </c>
      <c r="AK61" s="250">
        <v>-0.16210000000000002</v>
      </c>
      <c r="AL61" s="251" t="s">
        <v>20</v>
      </c>
      <c r="AM61" s="251" t="s">
        <v>20</v>
      </c>
      <c r="AN61" s="251" t="s">
        <v>20</v>
      </c>
      <c r="AO61" s="251" t="s">
        <v>20</v>
      </c>
      <c r="AP61" s="251" t="s">
        <v>20</v>
      </c>
      <c r="AQ61" s="251" t="s">
        <v>20</v>
      </c>
      <c r="AR61" s="251" t="s">
        <v>20</v>
      </c>
      <c r="AS61" s="251" t="s">
        <v>20</v>
      </c>
      <c r="AT61" s="252">
        <v>0.87</v>
      </c>
      <c r="AU61" s="252">
        <v>0.88</v>
      </c>
      <c r="AV61" s="252">
        <v>0.85</v>
      </c>
      <c r="AW61" s="247" t="s">
        <v>115</v>
      </c>
      <c r="AX61" s="243" t="s">
        <v>192</v>
      </c>
      <c r="AY61" s="253" t="s">
        <v>195</v>
      </c>
      <c r="AZ61" s="254" t="s">
        <v>139</v>
      </c>
    </row>
    <row r="62" spans="1:52" ht="24" hidden="1">
      <c r="A62" s="427" t="s">
        <v>179</v>
      </c>
      <c r="B62" s="35" t="s">
        <v>250</v>
      </c>
      <c r="C62" s="64" t="s">
        <v>251</v>
      </c>
      <c r="D62" s="37" t="s">
        <v>77</v>
      </c>
      <c r="E62" s="65" t="s">
        <v>454</v>
      </c>
      <c r="F62" s="38">
        <v>45380</v>
      </c>
      <c r="G62" s="38" t="s">
        <v>449</v>
      </c>
      <c r="H62" s="38" t="s">
        <v>20</v>
      </c>
      <c r="I62" s="38" t="s">
        <v>20</v>
      </c>
      <c r="J62" s="38" t="s">
        <v>20</v>
      </c>
      <c r="K62" s="41">
        <v>500</v>
      </c>
      <c r="L62" s="40" t="s">
        <v>20</v>
      </c>
      <c r="M62" s="40" t="s">
        <v>20</v>
      </c>
      <c r="N62" s="41">
        <v>2.7616095299999999</v>
      </c>
      <c r="O62" s="41">
        <v>0</v>
      </c>
      <c r="P62" s="41">
        <v>0</v>
      </c>
      <c r="Q62" s="40">
        <v>0</v>
      </c>
      <c r="R62" s="41">
        <v>2.7616095299999999</v>
      </c>
      <c r="S62" s="40">
        <v>0</v>
      </c>
      <c r="T62" s="40">
        <v>0</v>
      </c>
      <c r="U62" s="40">
        <v>2.7616095299999999</v>
      </c>
      <c r="V62" s="42" t="s">
        <v>163</v>
      </c>
      <c r="W62" s="42" t="s">
        <v>11</v>
      </c>
      <c r="X62" s="42" t="s">
        <v>81</v>
      </c>
      <c r="Y62" s="44">
        <v>0.08</v>
      </c>
      <c r="Z62" s="443" t="s">
        <v>1040</v>
      </c>
      <c r="AA62" s="442" t="s">
        <v>1002</v>
      </c>
      <c r="AB62" s="444" t="s">
        <v>992</v>
      </c>
      <c r="AC62" s="444" t="s">
        <v>992</v>
      </c>
      <c r="AD62" s="42" t="s">
        <v>82</v>
      </c>
      <c r="AE62" s="42" t="s">
        <v>146</v>
      </c>
      <c r="AF62" s="42" t="s">
        <v>11</v>
      </c>
      <c r="AG62" s="42" t="s">
        <v>11</v>
      </c>
      <c r="AH62" s="42" t="s">
        <v>84</v>
      </c>
      <c r="AI62" s="45">
        <v>5.52321906E-3</v>
      </c>
      <c r="AJ62" s="45">
        <v>0</v>
      </c>
      <c r="AK62" s="45">
        <v>0</v>
      </c>
      <c r="AL62" s="46" t="s">
        <v>20</v>
      </c>
      <c r="AM62" s="46" t="s">
        <v>20</v>
      </c>
      <c r="AN62" s="46" t="s">
        <v>20</v>
      </c>
      <c r="AO62" s="46" t="s">
        <v>20</v>
      </c>
      <c r="AP62" s="46" t="s">
        <v>20</v>
      </c>
      <c r="AQ62" s="46" t="s">
        <v>20</v>
      </c>
      <c r="AR62" s="46" t="s">
        <v>20</v>
      </c>
      <c r="AS62" s="46" t="s">
        <v>20</v>
      </c>
      <c r="AT62" s="47" t="s">
        <v>20</v>
      </c>
      <c r="AU62" s="47">
        <v>1</v>
      </c>
      <c r="AV62" s="47">
        <v>1</v>
      </c>
      <c r="AW62" s="54" t="s">
        <v>252</v>
      </c>
      <c r="AX62" s="38" t="s">
        <v>253</v>
      </c>
      <c r="AY62" s="53" t="s">
        <v>11</v>
      </c>
      <c r="AZ62" s="49" t="s">
        <v>169</v>
      </c>
    </row>
    <row r="63" spans="1:52" s="80" customFormat="1" hidden="1">
      <c r="A63" s="427" t="s">
        <v>179</v>
      </c>
      <c r="B63" s="69" t="s">
        <v>254</v>
      </c>
      <c r="C63" s="70" t="s">
        <v>255</v>
      </c>
      <c r="D63" s="71" t="s">
        <v>77</v>
      </c>
      <c r="E63" s="72" t="s">
        <v>454</v>
      </c>
      <c r="F63" s="73">
        <v>45348</v>
      </c>
      <c r="G63" s="73" t="s">
        <v>448</v>
      </c>
      <c r="H63" s="38" t="s">
        <v>20</v>
      </c>
      <c r="I63" s="38" t="s">
        <v>20</v>
      </c>
      <c r="J63" s="38" t="s">
        <v>20</v>
      </c>
      <c r="K63" s="74">
        <v>125</v>
      </c>
      <c r="L63" s="75" t="s">
        <v>20</v>
      </c>
      <c r="M63" s="75" t="s">
        <v>20</v>
      </c>
      <c r="N63" s="74">
        <v>21.55556443</v>
      </c>
      <c r="O63" s="74">
        <v>0</v>
      </c>
      <c r="P63" s="74">
        <v>0</v>
      </c>
      <c r="Q63" s="75">
        <v>0</v>
      </c>
      <c r="R63" s="74">
        <v>21.55556443</v>
      </c>
      <c r="S63" s="40">
        <v>0</v>
      </c>
      <c r="T63" s="75">
        <v>-7.1348920000001925E-2</v>
      </c>
      <c r="U63" s="75">
        <v>21.484215509999999</v>
      </c>
      <c r="V63" s="54" t="s">
        <v>163</v>
      </c>
      <c r="W63" s="54" t="s">
        <v>249</v>
      </c>
      <c r="X63" s="54" t="s">
        <v>81</v>
      </c>
      <c r="Y63" s="76">
        <v>0.08</v>
      </c>
      <c r="Z63" s="411" t="s">
        <v>1062</v>
      </c>
      <c r="AA63" s="442" t="s">
        <v>1063</v>
      </c>
      <c r="AB63" s="444" t="s">
        <v>11</v>
      </c>
      <c r="AC63" s="444" t="s">
        <v>11</v>
      </c>
      <c r="AD63" s="54" t="s">
        <v>82</v>
      </c>
      <c r="AE63" s="54" t="s">
        <v>226</v>
      </c>
      <c r="AF63" s="54"/>
      <c r="AG63" s="54"/>
      <c r="AH63" s="54" t="s">
        <v>256</v>
      </c>
      <c r="AI63" s="77">
        <v>0.17244451544</v>
      </c>
      <c r="AJ63" s="77">
        <v>0</v>
      </c>
      <c r="AK63" s="77">
        <v>-3.3E-3</v>
      </c>
      <c r="AL63" s="78" t="s">
        <v>20</v>
      </c>
      <c r="AM63" s="78" t="s">
        <v>20</v>
      </c>
      <c r="AN63" s="78" t="s">
        <v>20</v>
      </c>
      <c r="AO63" s="78" t="s">
        <v>20</v>
      </c>
      <c r="AP63" s="78" t="s">
        <v>20</v>
      </c>
      <c r="AQ63" s="78" t="s">
        <v>20</v>
      </c>
      <c r="AR63" s="78" t="s">
        <v>20</v>
      </c>
      <c r="AS63" s="78" t="s">
        <v>20</v>
      </c>
      <c r="AT63" s="79" t="s">
        <v>20</v>
      </c>
      <c r="AU63" s="79">
        <v>1</v>
      </c>
      <c r="AV63" s="79">
        <v>1</v>
      </c>
      <c r="AW63" s="54" t="s">
        <v>115</v>
      </c>
      <c r="AX63" s="73" t="s">
        <v>192</v>
      </c>
      <c r="AY63" s="50"/>
      <c r="AZ63" s="49" t="s">
        <v>169</v>
      </c>
    </row>
    <row r="64" spans="1:52" ht="36" hidden="1">
      <c r="A64" s="427" t="s">
        <v>179</v>
      </c>
      <c r="B64" s="35" t="s">
        <v>257</v>
      </c>
      <c r="C64" s="64" t="s">
        <v>258</v>
      </c>
      <c r="D64" s="37" t="s">
        <v>77</v>
      </c>
      <c r="E64" s="65" t="s">
        <v>453</v>
      </c>
      <c r="F64" s="38">
        <v>45128</v>
      </c>
      <c r="G64" s="38" t="s">
        <v>450</v>
      </c>
      <c r="H64" s="38" t="s">
        <v>20</v>
      </c>
      <c r="I64" s="38" t="s">
        <v>20</v>
      </c>
      <c r="J64" s="38" t="s">
        <v>20</v>
      </c>
      <c r="K64" s="41">
        <v>1000</v>
      </c>
      <c r="L64" s="40" t="s">
        <v>20</v>
      </c>
      <c r="M64" s="40" t="s">
        <v>20</v>
      </c>
      <c r="N64" s="41">
        <v>224.28889907999999</v>
      </c>
      <c r="O64" s="41">
        <v>6.81972311</v>
      </c>
      <c r="P64" s="41">
        <v>7.0432649999999999E-2</v>
      </c>
      <c r="Q64" s="40">
        <v>6.8901557599999999</v>
      </c>
      <c r="R64" s="41">
        <v>217.46917597000001</v>
      </c>
      <c r="S64" s="40">
        <v>0</v>
      </c>
      <c r="T64" s="40">
        <v>-12.770224960000007</v>
      </c>
      <c r="U64" s="40">
        <v>204.69895101</v>
      </c>
      <c r="V64" s="42" t="s">
        <v>163</v>
      </c>
      <c r="W64" s="42" t="s">
        <v>259</v>
      </c>
      <c r="X64" s="42" t="s">
        <v>81</v>
      </c>
      <c r="Y64" s="44">
        <v>0.08</v>
      </c>
      <c r="Z64" s="449" t="s">
        <v>1029</v>
      </c>
      <c r="AA64" s="442" t="s">
        <v>1002</v>
      </c>
      <c r="AB64" s="444" t="s">
        <v>992</v>
      </c>
      <c r="AC64" s="444" t="s">
        <v>992</v>
      </c>
      <c r="AD64" s="42" t="s">
        <v>82</v>
      </c>
      <c r="AE64" s="42" t="s">
        <v>146</v>
      </c>
      <c r="AF64" s="42" t="s">
        <v>11</v>
      </c>
      <c r="AG64" s="42" t="s">
        <v>11</v>
      </c>
      <c r="AH64" s="42" t="s">
        <v>84</v>
      </c>
      <c r="AI64" s="45">
        <v>0.22428889907999999</v>
      </c>
      <c r="AJ64" s="45">
        <v>3.0720003478827546E-2</v>
      </c>
      <c r="AK64" s="45">
        <v>-6.8699999999999997E-2</v>
      </c>
      <c r="AL64" s="46" t="s">
        <v>20</v>
      </c>
      <c r="AM64" s="46" t="s">
        <v>20</v>
      </c>
      <c r="AN64" s="46" t="s">
        <v>20</v>
      </c>
      <c r="AO64" s="46" t="s">
        <v>20</v>
      </c>
      <c r="AP64" s="46" t="s">
        <v>20</v>
      </c>
      <c r="AQ64" s="46" t="s">
        <v>20</v>
      </c>
      <c r="AR64" s="46" t="s">
        <v>20</v>
      </c>
      <c r="AS64" s="46">
        <v>0.96</v>
      </c>
      <c r="AT64" s="47">
        <v>0.95</v>
      </c>
      <c r="AU64" s="47">
        <v>0.95</v>
      </c>
      <c r="AV64" s="47">
        <v>0.94</v>
      </c>
      <c r="AW64" s="54" t="s">
        <v>115</v>
      </c>
      <c r="AX64" s="38" t="s">
        <v>192</v>
      </c>
      <c r="AY64" s="53" t="s">
        <v>11</v>
      </c>
      <c r="AZ64" s="49" t="s">
        <v>169</v>
      </c>
    </row>
    <row r="65" spans="1:52" s="80" customFormat="1" ht="24" hidden="1">
      <c r="A65" s="427" t="s">
        <v>179</v>
      </c>
      <c r="B65" s="257" t="s">
        <v>260</v>
      </c>
      <c r="C65" s="258" t="s">
        <v>261</v>
      </c>
      <c r="D65" s="259" t="s">
        <v>77</v>
      </c>
      <c r="E65" s="260" t="s">
        <v>454</v>
      </c>
      <c r="F65" s="261">
        <v>40410</v>
      </c>
      <c r="G65" s="261" t="s">
        <v>398</v>
      </c>
      <c r="H65" s="261" t="s">
        <v>20</v>
      </c>
      <c r="I65" s="261" t="s">
        <v>20</v>
      </c>
      <c r="J65" s="261" t="s">
        <v>20</v>
      </c>
      <c r="K65" s="262">
        <v>500</v>
      </c>
      <c r="L65" s="263" t="s">
        <v>20</v>
      </c>
      <c r="M65" s="263" t="s">
        <v>20</v>
      </c>
      <c r="N65" s="262">
        <v>500</v>
      </c>
      <c r="O65" s="262">
        <v>0</v>
      </c>
      <c r="P65" s="262">
        <v>0</v>
      </c>
      <c r="Q65" s="263">
        <v>0</v>
      </c>
      <c r="R65" s="262">
        <v>500</v>
      </c>
      <c r="S65" s="263">
        <v>-500</v>
      </c>
      <c r="T65" s="263">
        <v>0</v>
      </c>
      <c r="U65" s="263">
        <v>0</v>
      </c>
      <c r="V65" s="264" t="s">
        <v>163</v>
      </c>
      <c r="W65" s="264" t="s">
        <v>184</v>
      </c>
      <c r="X65" s="264" t="s">
        <v>81</v>
      </c>
      <c r="Y65" s="265">
        <v>0.08</v>
      </c>
      <c r="Z65" s="446" t="s">
        <v>1068</v>
      </c>
      <c r="AA65" s="411" t="s">
        <v>1067</v>
      </c>
      <c r="AB65" s="444" t="s">
        <v>11</v>
      </c>
      <c r="AC65" s="444" t="s">
        <v>11</v>
      </c>
      <c r="AD65" s="264" t="s">
        <v>82</v>
      </c>
      <c r="AE65" s="264" t="s">
        <v>146</v>
      </c>
      <c r="AF65" s="264" t="s">
        <v>11</v>
      </c>
      <c r="AG65" s="264" t="s">
        <v>11</v>
      </c>
      <c r="AH65" s="264" t="s">
        <v>84</v>
      </c>
      <c r="AI65" s="266">
        <v>1</v>
      </c>
      <c r="AJ65" s="266">
        <v>0</v>
      </c>
      <c r="AK65" s="266">
        <v>0</v>
      </c>
      <c r="AL65" s="267">
        <v>0</v>
      </c>
      <c r="AM65" s="267">
        <v>0</v>
      </c>
      <c r="AN65" s="267">
        <v>0</v>
      </c>
      <c r="AO65" s="267">
        <v>0</v>
      </c>
      <c r="AP65" s="267">
        <v>0</v>
      </c>
      <c r="AQ65" s="267">
        <v>0</v>
      </c>
      <c r="AR65" s="267">
        <v>0</v>
      </c>
      <c r="AS65" s="267">
        <v>0</v>
      </c>
      <c r="AT65" s="268">
        <v>0</v>
      </c>
      <c r="AU65" s="268">
        <v>0</v>
      </c>
      <c r="AV65" s="268">
        <v>0</v>
      </c>
      <c r="AW65" s="264" t="s">
        <v>185</v>
      </c>
      <c r="AX65" s="264" t="s">
        <v>86</v>
      </c>
      <c r="AY65" s="271" t="s">
        <v>262</v>
      </c>
      <c r="AZ65" s="270" t="s">
        <v>175</v>
      </c>
    </row>
    <row r="66" spans="1:52" s="80" customFormat="1" ht="120">
      <c r="A66" s="427" t="s">
        <v>179</v>
      </c>
      <c r="B66" s="35" t="s">
        <v>263</v>
      </c>
      <c r="C66" s="64" t="s">
        <v>264</v>
      </c>
      <c r="D66" s="37" t="s">
        <v>77</v>
      </c>
      <c r="E66" s="65" t="s">
        <v>453</v>
      </c>
      <c r="F66" s="38">
        <v>41155</v>
      </c>
      <c r="G66" s="38" t="s">
        <v>398</v>
      </c>
      <c r="H66" s="38">
        <v>44186</v>
      </c>
      <c r="I66" s="73">
        <v>44551</v>
      </c>
      <c r="J66" s="68" t="s">
        <v>203</v>
      </c>
      <c r="K66" s="41">
        <v>200</v>
      </c>
      <c r="L66" s="40" t="s">
        <v>20</v>
      </c>
      <c r="M66" s="40" t="s">
        <v>20</v>
      </c>
      <c r="N66" s="41">
        <v>200</v>
      </c>
      <c r="O66" s="41">
        <v>153.61283903</v>
      </c>
      <c r="P66" s="41">
        <v>164.91225263000001</v>
      </c>
      <c r="Q66" s="40">
        <v>318.52509166000004</v>
      </c>
      <c r="R66" s="41">
        <v>46.387160989999998</v>
      </c>
      <c r="S66" s="40">
        <v>0</v>
      </c>
      <c r="T66" s="40">
        <v>7.783567050000002</v>
      </c>
      <c r="U66" s="40">
        <v>54.17072804</v>
      </c>
      <c r="V66" s="42" t="s">
        <v>163</v>
      </c>
      <c r="W66" s="54" t="s">
        <v>265</v>
      </c>
      <c r="X66" s="42" t="s">
        <v>81</v>
      </c>
      <c r="Y66" s="44">
        <v>0.08</v>
      </c>
      <c r="Z66" s="410" t="s">
        <v>1037</v>
      </c>
      <c r="AA66" s="408" t="s">
        <v>1002</v>
      </c>
      <c r="AB66" s="444" t="s">
        <v>992</v>
      </c>
      <c r="AC66" s="444" t="s">
        <v>992</v>
      </c>
      <c r="AD66" s="42" t="s">
        <v>82</v>
      </c>
      <c r="AE66" s="42" t="s">
        <v>146</v>
      </c>
      <c r="AF66" s="42" t="s">
        <v>11</v>
      </c>
      <c r="AG66" s="42" t="s">
        <v>11</v>
      </c>
      <c r="AH66" s="42" t="s">
        <v>84</v>
      </c>
      <c r="AI66" s="45">
        <v>1</v>
      </c>
      <c r="AJ66" s="45">
        <v>1.5926254582999999</v>
      </c>
      <c r="AK66" s="45">
        <v>0.1215</v>
      </c>
      <c r="AL66" s="46">
        <v>1.8</v>
      </c>
      <c r="AM66" s="46">
        <v>1.8</v>
      </c>
      <c r="AN66" s="46">
        <v>1.81</v>
      </c>
      <c r="AO66" s="46">
        <v>1.8</v>
      </c>
      <c r="AP66" s="46">
        <v>1.9</v>
      </c>
      <c r="AQ66" s="46">
        <v>1.9</v>
      </c>
      <c r="AR66" s="46">
        <v>1.89</v>
      </c>
      <c r="AS66" s="46">
        <v>1.89</v>
      </c>
      <c r="AT66" s="47">
        <v>1.89</v>
      </c>
      <c r="AU66" s="47">
        <v>1.88</v>
      </c>
      <c r="AV66" s="47">
        <v>1.86</v>
      </c>
      <c r="AW66" s="42" t="s">
        <v>85</v>
      </c>
      <c r="AX66" s="42" t="s">
        <v>86</v>
      </c>
      <c r="AY66" s="50" t="s">
        <v>11</v>
      </c>
      <c r="AZ66" s="66" t="s">
        <v>169</v>
      </c>
    </row>
    <row r="67" spans="1:52" hidden="1">
      <c r="A67" s="427" t="s">
        <v>179</v>
      </c>
      <c r="B67" s="429" t="s">
        <v>266</v>
      </c>
      <c r="C67" s="430"/>
      <c r="D67" s="430"/>
      <c r="E67" s="430"/>
      <c r="F67" s="430"/>
      <c r="G67" s="81"/>
      <c r="H67" s="81"/>
      <c r="I67" s="81"/>
      <c r="J67" s="81"/>
      <c r="K67" s="58">
        <f t="shared" ref="K67:S67" si="4">ROUND(SUM(K33:K66),0)</f>
        <v>16240</v>
      </c>
      <c r="L67" s="58">
        <f t="shared" si="4"/>
        <v>166</v>
      </c>
      <c r="M67" s="58">
        <f t="shared" si="4"/>
        <v>0</v>
      </c>
      <c r="N67" s="58">
        <f t="shared" si="4"/>
        <v>11409</v>
      </c>
      <c r="O67" s="58">
        <f t="shared" si="4"/>
        <v>3165</v>
      </c>
      <c r="P67" s="58">
        <f t="shared" si="4"/>
        <v>2378</v>
      </c>
      <c r="Q67" s="58">
        <f t="shared" si="4"/>
        <v>5543</v>
      </c>
      <c r="R67" s="58">
        <f t="shared" si="4"/>
        <v>8238</v>
      </c>
      <c r="S67" s="82">
        <f t="shared" si="4"/>
        <v>-1133</v>
      </c>
      <c r="T67" s="82">
        <f t="shared" ref="T67" si="5">ROUND(SUM(T33:T66),0)</f>
        <v>645</v>
      </c>
      <c r="U67" s="82">
        <f>ROUND(SUM(U33:U66),0)</f>
        <v>7749</v>
      </c>
      <c r="V67" s="60" t="s">
        <v>11</v>
      </c>
      <c r="W67" s="60" t="s">
        <v>11</v>
      </c>
      <c r="X67" s="60" t="s">
        <v>11</v>
      </c>
      <c r="Y67" s="60" t="s">
        <v>11</v>
      </c>
      <c r="Z67" s="409"/>
      <c r="AA67" s="409"/>
      <c r="AB67" s="409"/>
      <c r="AC67" s="409"/>
      <c r="AD67" s="60" t="s">
        <v>11</v>
      </c>
      <c r="AE67" s="60" t="s">
        <v>11</v>
      </c>
      <c r="AF67" s="60" t="s">
        <v>11</v>
      </c>
      <c r="AG67" s="60" t="s">
        <v>11</v>
      </c>
      <c r="AH67" s="60" t="s">
        <v>11</v>
      </c>
      <c r="AI67" s="61">
        <v>0.70252463054187197</v>
      </c>
      <c r="AJ67" s="61">
        <v>0.48584450872118501</v>
      </c>
      <c r="AK67" s="61">
        <v>4.2099999999999999E-2</v>
      </c>
      <c r="AL67" s="62" t="s">
        <v>20</v>
      </c>
      <c r="AM67" s="62" t="s">
        <v>20</v>
      </c>
      <c r="AN67" s="62" t="s">
        <v>20</v>
      </c>
      <c r="AO67" s="62" t="s">
        <v>20</v>
      </c>
      <c r="AP67" s="62" t="s">
        <v>20</v>
      </c>
      <c r="AQ67" s="62" t="s">
        <v>20</v>
      </c>
      <c r="AR67" s="62" t="s">
        <v>20</v>
      </c>
      <c r="AS67" s="62" t="s">
        <v>20</v>
      </c>
      <c r="AT67" s="62" t="s">
        <v>20</v>
      </c>
      <c r="AU67" s="62"/>
      <c r="AV67" s="62"/>
      <c r="AW67" s="62" t="s">
        <v>11</v>
      </c>
      <c r="AX67" s="60" t="s">
        <v>11</v>
      </c>
      <c r="AY67" s="63" t="s">
        <v>11</v>
      </c>
      <c r="AZ67" s="63" t="s">
        <v>11</v>
      </c>
    </row>
    <row r="68" spans="1:52" ht="156" hidden="1">
      <c r="A68" s="431" t="s">
        <v>267</v>
      </c>
      <c r="B68" s="83" t="s">
        <v>75</v>
      </c>
      <c r="C68" s="64" t="s">
        <v>268</v>
      </c>
      <c r="D68" s="37" t="s">
        <v>77</v>
      </c>
      <c r="E68" s="65" t="s">
        <v>457</v>
      </c>
      <c r="F68" s="38">
        <v>44846</v>
      </c>
      <c r="G68" s="38" t="s">
        <v>459</v>
      </c>
      <c r="H68" s="84" t="s">
        <v>20</v>
      </c>
      <c r="I68" s="84" t="s">
        <v>20</v>
      </c>
      <c r="J68" s="84" t="s">
        <v>20</v>
      </c>
      <c r="K68" s="41">
        <v>1384.6</v>
      </c>
      <c r="L68" s="40" t="s">
        <v>20</v>
      </c>
      <c r="M68" s="40" t="s">
        <v>20</v>
      </c>
      <c r="N68" s="41">
        <v>174.92550946</v>
      </c>
      <c r="O68" s="41">
        <v>0</v>
      </c>
      <c r="P68" s="41">
        <v>11.648898859999999</v>
      </c>
      <c r="Q68" s="40">
        <v>11.648898859999999</v>
      </c>
      <c r="R68" s="41">
        <v>174.92550946</v>
      </c>
      <c r="S68" s="40">
        <v>0</v>
      </c>
      <c r="T68" s="40">
        <v>-0.63638463000000911</v>
      </c>
      <c r="U68" s="40">
        <v>174.28912482999999</v>
      </c>
      <c r="V68" s="85" t="s">
        <v>269</v>
      </c>
      <c r="W68" s="86" t="s">
        <v>270</v>
      </c>
      <c r="X68" s="42" t="s">
        <v>271</v>
      </c>
      <c r="Y68" s="87">
        <v>7.0000000000000007E-2</v>
      </c>
      <c r="Z68" s="433" t="s">
        <v>964</v>
      </c>
      <c r="AA68" s="433" t="s">
        <v>965</v>
      </c>
      <c r="AB68" s="433"/>
      <c r="AC68" s="412"/>
      <c r="AD68" s="88" t="s">
        <v>272</v>
      </c>
      <c r="AE68" s="88" t="s">
        <v>273</v>
      </c>
      <c r="AF68" s="42" t="s">
        <v>11</v>
      </c>
      <c r="AG68" s="42" t="s">
        <v>11</v>
      </c>
      <c r="AH68" s="42" t="s">
        <v>84</v>
      </c>
      <c r="AI68" s="45">
        <v>0.12707991969999999</v>
      </c>
      <c r="AJ68" s="45">
        <v>6.6593482539856419E-2</v>
      </c>
      <c r="AK68" s="45">
        <v>5.0700000000000002E-2</v>
      </c>
      <c r="AL68" s="46" t="s">
        <v>20</v>
      </c>
      <c r="AM68" s="46" t="s">
        <v>20</v>
      </c>
      <c r="AN68" s="46" t="s">
        <v>20</v>
      </c>
      <c r="AO68" s="46" t="s">
        <v>20</v>
      </c>
      <c r="AP68" s="46">
        <v>0.9</v>
      </c>
      <c r="AQ68" s="46">
        <v>0.93</v>
      </c>
      <c r="AR68" s="46">
        <v>0.93</v>
      </c>
      <c r="AS68" s="46">
        <v>0.96</v>
      </c>
      <c r="AT68" s="47">
        <v>0.95</v>
      </c>
      <c r="AU68" s="47">
        <v>0.99</v>
      </c>
      <c r="AV68" s="47">
        <v>1.03</v>
      </c>
      <c r="AW68" s="54" t="s">
        <v>115</v>
      </c>
      <c r="AX68" s="38" t="s">
        <v>192</v>
      </c>
      <c r="AY68" s="53" t="s">
        <v>11</v>
      </c>
      <c r="AZ68" s="66" t="s">
        <v>169</v>
      </c>
    </row>
    <row r="69" spans="1:52" ht="96" hidden="1">
      <c r="A69" s="431" t="s">
        <v>267</v>
      </c>
      <c r="B69" s="83" t="s">
        <v>170</v>
      </c>
      <c r="C69" s="64" t="s">
        <v>274</v>
      </c>
      <c r="D69" s="37" t="s">
        <v>77</v>
      </c>
      <c r="E69" s="65" t="s">
        <v>457</v>
      </c>
      <c r="F69" s="38">
        <v>45271</v>
      </c>
      <c r="G69" s="38" t="s">
        <v>460</v>
      </c>
      <c r="H69" s="84" t="s">
        <v>20</v>
      </c>
      <c r="I69" s="84" t="s">
        <v>20</v>
      </c>
      <c r="J69" s="84" t="s">
        <v>20</v>
      </c>
      <c r="K69" s="41">
        <v>1384.6</v>
      </c>
      <c r="L69" s="40" t="s">
        <v>20</v>
      </c>
      <c r="M69" s="40" t="s">
        <v>20</v>
      </c>
      <c r="N69" s="41">
        <v>537.88</v>
      </c>
      <c r="O69" s="41">
        <v>0</v>
      </c>
      <c r="P69" s="41">
        <v>2.1531912599999998</v>
      </c>
      <c r="Q69" s="40">
        <v>2.1531912599999998</v>
      </c>
      <c r="R69" s="41">
        <v>537.88</v>
      </c>
      <c r="S69" s="40">
        <v>0</v>
      </c>
      <c r="T69" s="40">
        <v>15.958892849999984</v>
      </c>
      <c r="U69" s="40">
        <v>553.83889284999998</v>
      </c>
      <c r="V69" s="85" t="s">
        <v>275</v>
      </c>
      <c r="W69" s="86" t="s">
        <v>276</v>
      </c>
      <c r="X69" s="42" t="s">
        <v>271</v>
      </c>
      <c r="Y69" s="87">
        <v>7.0000000000000007E-2</v>
      </c>
      <c r="Z69" s="433" t="s">
        <v>973</v>
      </c>
      <c r="AA69" s="433" t="s">
        <v>974</v>
      </c>
      <c r="AB69" s="433"/>
      <c r="AC69" s="412"/>
      <c r="AD69" s="88" t="s">
        <v>272</v>
      </c>
      <c r="AE69" s="88" t="s">
        <v>273</v>
      </c>
      <c r="AF69" s="42" t="s">
        <v>11</v>
      </c>
      <c r="AG69" s="42" t="s">
        <v>11</v>
      </c>
      <c r="AH69" s="42" t="s">
        <v>84</v>
      </c>
      <c r="AI69" s="45">
        <v>0.39075917181000003</v>
      </c>
      <c r="AJ69" s="45">
        <v>4.0031071242656348E-3</v>
      </c>
      <c r="AK69" s="45">
        <v>4.8099999999999997E-2</v>
      </c>
      <c r="AL69" s="46" t="s">
        <v>20</v>
      </c>
      <c r="AM69" s="46" t="s">
        <v>20</v>
      </c>
      <c r="AN69" s="46" t="s">
        <v>20</v>
      </c>
      <c r="AO69" s="46" t="s">
        <v>20</v>
      </c>
      <c r="AP69" s="46" t="s">
        <v>20</v>
      </c>
      <c r="AQ69" s="46" t="s">
        <v>20</v>
      </c>
      <c r="AR69" s="46" t="s">
        <v>20</v>
      </c>
      <c r="AS69" s="46" t="s">
        <v>20</v>
      </c>
      <c r="AT69" s="47">
        <v>0.99</v>
      </c>
      <c r="AU69" s="47">
        <v>1.03</v>
      </c>
      <c r="AV69" s="47">
        <v>1.04</v>
      </c>
      <c r="AW69" s="54" t="s">
        <v>115</v>
      </c>
      <c r="AX69" s="38" t="s">
        <v>192</v>
      </c>
      <c r="AY69" s="53" t="s">
        <v>11</v>
      </c>
      <c r="AZ69" s="66" t="s">
        <v>169</v>
      </c>
    </row>
    <row r="70" spans="1:52" ht="36" hidden="1">
      <c r="A70" s="431" t="s">
        <v>267</v>
      </c>
      <c r="B70" s="83" t="s">
        <v>91</v>
      </c>
      <c r="C70" s="64" t="s">
        <v>277</v>
      </c>
      <c r="D70" s="37" t="s">
        <v>77</v>
      </c>
      <c r="E70" s="65" t="s">
        <v>457</v>
      </c>
      <c r="F70" s="38">
        <v>45394</v>
      </c>
      <c r="G70" s="38" t="s">
        <v>461</v>
      </c>
      <c r="H70" s="84"/>
      <c r="I70" s="84"/>
      <c r="J70" s="84"/>
      <c r="K70" s="41">
        <v>484.61</v>
      </c>
      <c r="L70" s="40"/>
      <c r="M70" s="40"/>
      <c r="N70" s="41">
        <v>37.490848939999999</v>
      </c>
      <c r="O70" s="41">
        <v>0</v>
      </c>
      <c r="P70" s="41">
        <v>1.9869074900000001</v>
      </c>
      <c r="Q70" s="40">
        <v>1.9869074900000001</v>
      </c>
      <c r="R70" s="41">
        <v>37.490848939999999</v>
      </c>
      <c r="S70" s="40">
        <v>0</v>
      </c>
      <c r="T70" s="40">
        <v>1.8959799999997529E-2</v>
      </c>
      <c r="U70" s="40">
        <v>37.509808739999997</v>
      </c>
      <c r="V70" s="85" t="s">
        <v>278</v>
      </c>
      <c r="W70" s="86" t="s">
        <v>279</v>
      </c>
      <c r="X70" s="42" t="s">
        <v>271</v>
      </c>
      <c r="Y70" s="89" t="s">
        <v>11</v>
      </c>
      <c r="Z70" s="440" t="s">
        <v>985</v>
      </c>
      <c r="AA70" s="413" t="s">
        <v>953</v>
      </c>
      <c r="AB70" s="413"/>
      <c r="AC70" s="413"/>
      <c r="AD70" s="88" t="s">
        <v>272</v>
      </c>
      <c r="AE70" s="88" t="s">
        <v>273</v>
      </c>
      <c r="AF70" s="42" t="s">
        <v>11</v>
      </c>
      <c r="AG70" s="42" t="s">
        <v>11</v>
      </c>
      <c r="AH70" s="42" t="s">
        <v>84</v>
      </c>
      <c r="AI70" s="45">
        <v>7.7818170179999993E-2</v>
      </c>
      <c r="AJ70" s="45">
        <v>5.2997132531723355E-2</v>
      </c>
      <c r="AK70" s="45">
        <v>0.1578</v>
      </c>
      <c r="AL70" s="46" t="s">
        <v>20</v>
      </c>
      <c r="AM70" s="46" t="s">
        <v>20</v>
      </c>
      <c r="AN70" s="46" t="s">
        <v>20</v>
      </c>
      <c r="AO70" s="46" t="s">
        <v>20</v>
      </c>
      <c r="AP70" s="46" t="s">
        <v>20</v>
      </c>
      <c r="AQ70" s="46" t="s">
        <v>20</v>
      </c>
      <c r="AR70" s="46" t="s">
        <v>20</v>
      </c>
      <c r="AS70" s="46" t="s">
        <v>20</v>
      </c>
      <c r="AT70" s="47" t="s">
        <v>20</v>
      </c>
      <c r="AU70" s="47" t="s">
        <v>20</v>
      </c>
      <c r="AV70" s="47">
        <v>1.01</v>
      </c>
      <c r="AW70" s="54" t="s">
        <v>115</v>
      </c>
      <c r="AX70" s="38" t="s">
        <v>192</v>
      </c>
      <c r="AY70" s="53" t="s">
        <v>11</v>
      </c>
      <c r="AZ70" s="66" t="s">
        <v>169</v>
      </c>
    </row>
    <row r="71" spans="1:52" ht="96" hidden="1">
      <c r="A71" s="431" t="s">
        <v>267</v>
      </c>
      <c r="B71" s="83" t="s">
        <v>94</v>
      </c>
      <c r="C71" s="64" t="s">
        <v>280</v>
      </c>
      <c r="D71" s="37" t="s">
        <v>77</v>
      </c>
      <c r="E71" s="65" t="s">
        <v>455</v>
      </c>
      <c r="F71" s="38">
        <v>45420</v>
      </c>
      <c r="G71" s="38" t="s">
        <v>462</v>
      </c>
      <c r="H71" s="84"/>
      <c r="I71" s="84"/>
      <c r="J71" s="84"/>
      <c r="K71" s="41">
        <v>1384.6</v>
      </c>
      <c r="L71" s="40"/>
      <c r="M71" s="40"/>
      <c r="N71" s="41">
        <v>577.99384440999995</v>
      </c>
      <c r="O71" s="41">
        <v>0</v>
      </c>
      <c r="P71" s="41">
        <v>0</v>
      </c>
      <c r="Q71" s="40">
        <v>0</v>
      </c>
      <c r="R71" s="41">
        <v>577.99384440999995</v>
      </c>
      <c r="S71" s="40">
        <v>0</v>
      </c>
      <c r="T71" s="40">
        <v>11.062802180000062</v>
      </c>
      <c r="U71" s="40">
        <v>589.05664659000001</v>
      </c>
      <c r="V71" s="85" t="s">
        <v>281</v>
      </c>
      <c r="W71" s="86" t="s">
        <v>282</v>
      </c>
      <c r="X71" s="42" t="s">
        <v>271</v>
      </c>
      <c r="Y71" s="87">
        <v>7.0000000000000007E-2</v>
      </c>
      <c r="Z71" s="433" t="s">
        <v>976</v>
      </c>
      <c r="AA71" s="433" t="s">
        <v>975</v>
      </c>
      <c r="AB71" s="433"/>
      <c r="AC71" s="412"/>
      <c r="AD71" s="88" t="s">
        <v>272</v>
      </c>
      <c r="AE71" s="88" t="s">
        <v>273</v>
      </c>
      <c r="AF71" s="42" t="s">
        <v>11</v>
      </c>
      <c r="AG71" s="42" t="s">
        <v>11</v>
      </c>
      <c r="AH71" s="42" t="s">
        <v>84</v>
      </c>
      <c r="AI71" s="45">
        <v>0.41990108566000006</v>
      </c>
      <c r="AJ71" s="45">
        <v>0</v>
      </c>
      <c r="AK71" s="45">
        <v>1.9099999999999999E-2</v>
      </c>
      <c r="AL71" s="46" t="s">
        <v>451</v>
      </c>
      <c r="AM71" s="46" t="s">
        <v>20</v>
      </c>
      <c r="AN71" s="46" t="s">
        <v>20</v>
      </c>
      <c r="AO71" s="46" t="s">
        <v>20</v>
      </c>
      <c r="AP71" s="46" t="s">
        <v>20</v>
      </c>
      <c r="AQ71" s="46" t="s">
        <v>20</v>
      </c>
      <c r="AR71" s="46" t="s">
        <v>20</v>
      </c>
      <c r="AS71" s="46" t="s">
        <v>20</v>
      </c>
      <c r="AT71" s="47" t="s">
        <v>20</v>
      </c>
      <c r="AU71" s="47" t="s">
        <v>20</v>
      </c>
      <c r="AV71" s="47">
        <v>1.02</v>
      </c>
      <c r="AW71" s="54" t="s">
        <v>115</v>
      </c>
      <c r="AX71" s="38" t="s">
        <v>192</v>
      </c>
      <c r="AY71" s="53" t="s">
        <v>11</v>
      </c>
      <c r="AZ71" s="66" t="s">
        <v>169</v>
      </c>
    </row>
    <row r="72" spans="1:52" ht="60" hidden="1">
      <c r="A72" s="431" t="s">
        <v>267</v>
      </c>
      <c r="B72" s="83" t="s">
        <v>97</v>
      </c>
      <c r="C72" s="64" t="s">
        <v>283</v>
      </c>
      <c r="D72" s="37" t="s">
        <v>77</v>
      </c>
      <c r="E72" s="65" t="s">
        <v>458</v>
      </c>
      <c r="F72" s="38">
        <v>41732</v>
      </c>
      <c r="G72" s="38" t="s">
        <v>292</v>
      </c>
      <c r="H72" s="90" t="s">
        <v>292</v>
      </c>
      <c r="I72" s="84" t="s">
        <v>20</v>
      </c>
      <c r="J72" s="68" t="s">
        <v>293</v>
      </c>
      <c r="K72" s="41">
        <v>415.38</v>
      </c>
      <c r="L72" s="40" t="s">
        <v>20</v>
      </c>
      <c r="M72" s="40" t="s">
        <v>20</v>
      </c>
      <c r="N72" s="41">
        <v>197.98926542999999</v>
      </c>
      <c r="O72" s="41">
        <v>98.710188149999993</v>
      </c>
      <c r="P72" s="41">
        <v>72.855379139999997</v>
      </c>
      <c r="Q72" s="40">
        <v>171.56556728999999</v>
      </c>
      <c r="R72" s="41">
        <v>95.789365559999993</v>
      </c>
      <c r="S72" s="40">
        <v>0</v>
      </c>
      <c r="T72" s="40">
        <v>-69.747580099999993</v>
      </c>
      <c r="U72" s="40">
        <v>26.04178546</v>
      </c>
      <c r="V72" s="85" t="s">
        <v>284</v>
      </c>
      <c r="W72" s="86" t="s">
        <v>285</v>
      </c>
      <c r="X72" s="42" t="s">
        <v>286</v>
      </c>
      <c r="Y72" s="87">
        <v>0.08</v>
      </c>
      <c r="Z72" s="412"/>
      <c r="AA72" s="412"/>
      <c r="AB72" s="412"/>
      <c r="AC72" s="412"/>
      <c r="AD72" s="88" t="s">
        <v>272</v>
      </c>
      <c r="AE72" s="88" t="s">
        <v>146</v>
      </c>
      <c r="AF72" s="42" t="s">
        <v>11</v>
      </c>
      <c r="AG72" s="42" t="s">
        <v>11</v>
      </c>
      <c r="AH72" s="42" t="s">
        <v>84</v>
      </c>
      <c r="AI72" s="45">
        <v>0.47945093941000005</v>
      </c>
      <c r="AJ72" s="45">
        <v>0.86653974354310526</v>
      </c>
      <c r="AK72" s="45">
        <v>-5.9999999999999995E-4</v>
      </c>
      <c r="AL72" s="46">
        <v>0.99</v>
      </c>
      <c r="AM72" s="46">
        <v>1</v>
      </c>
      <c r="AN72" s="46">
        <v>1.04</v>
      </c>
      <c r="AO72" s="46">
        <v>1.06</v>
      </c>
      <c r="AP72" s="46">
        <v>1</v>
      </c>
      <c r="AQ72" s="46">
        <v>1</v>
      </c>
      <c r="AR72" s="46">
        <v>1</v>
      </c>
      <c r="AS72" s="46">
        <v>1.01</v>
      </c>
      <c r="AT72" s="47">
        <v>0.99</v>
      </c>
      <c r="AU72" s="47">
        <v>1</v>
      </c>
      <c r="AV72" s="47">
        <v>1</v>
      </c>
      <c r="AW72" s="91" t="s">
        <v>287</v>
      </c>
      <c r="AX72" s="42" t="s">
        <v>86</v>
      </c>
      <c r="AY72" s="53" t="s">
        <v>11</v>
      </c>
      <c r="AZ72" s="49" t="s">
        <v>87</v>
      </c>
    </row>
    <row r="73" spans="1:52" ht="60" hidden="1">
      <c r="A73" s="431" t="s">
        <v>267</v>
      </c>
      <c r="B73" s="83" t="s">
        <v>100</v>
      </c>
      <c r="C73" s="64" t="s">
        <v>288</v>
      </c>
      <c r="D73" s="37" t="s">
        <v>77</v>
      </c>
      <c r="E73" s="65" t="s">
        <v>452</v>
      </c>
      <c r="F73" s="38">
        <v>42779</v>
      </c>
      <c r="G73" s="38" t="s">
        <v>463</v>
      </c>
      <c r="H73" s="84" t="s">
        <v>20</v>
      </c>
      <c r="I73" s="84" t="s">
        <v>20</v>
      </c>
      <c r="J73" s="84" t="s">
        <v>20</v>
      </c>
      <c r="K73" s="41">
        <v>1384.6</v>
      </c>
      <c r="L73" s="40" t="s">
        <v>20</v>
      </c>
      <c r="M73" s="40" t="s">
        <v>20</v>
      </c>
      <c r="N73" s="41">
        <v>1071.75104377</v>
      </c>
      <c r="O73" s="41">
        <v>431.27466605000001</v>
      </c>
      <c r="P73" s="41">
        <v>384.78710108000001</v>
      </c>
      <c r="Q73" s="40">
        <v>816.06176713000002</v>
      </c>
      <c r="R73" s="41">
        <v>682.23573820000001</v>
      </c>
      <c r="S73" s="40">
        <v>0</v>
      </c>
      <c r="T73" s="40">
        <v>62.026409699999931</v>
      </c>
      <c r="U73" s="40">
        <v>744.26214789999995</v>
      </c>
      <c r="V73" s="85" t="s">
        <v>289</v>
      </c>
      <c r="W73" s="86" t="s">
        <v>290</v>
      </c>
      <c r="X73" s="42" t="s">
        <v>286</v>
      </c>
      <c r="Y73" s="87">
        <v>7.0000000000000007E-2</v>
      </c>
      <c r="Z73" s="412"/>
      <c r="AA73" s="412"/>
      <c r="AB73" s="412"/>
      <c r="AC73" s="412"/>
      <c r="AD73" s="88" t="s">
        <v>272</v>
      </c>
      <c r="AE73" s="88" t="s">
        <v>273</v>
      </c>
      <c r="AF73" s="42" t="s">
        <v>11</v>
      </c>
      <c r="AG73" s="42" t="s">
        <v>11</v>
      </c>
      <c r="AH73" s="42" t="s">
        <v>84</v>
      </c>
      <c r="AI73" s="45">
        <v>0.77860591628999998</v>
      </c>
      <c r="AJ73" s="45">
        <v>0.76142847900517519</v>
      </c>
      <c r="AK73" s="45">
        <v>0.11199999999999999</v>
      </c>
      <c r="AL73" s="46">
        <v>1.2</v>
      </c>
      <c r="AM73" s="46">
        <v>1.21</v>
      </c>
      <c r="AN73" s="46">
        <v>1.3</v>
      </c>
      <c r="AO73" s="46">
        <v>1.4</v>
      </c>
      <c r="AP73" s="46">
        <v>1.3</v>
      </c>
      <c r="AQ73" s="46">
        <v>1.32</v>
      </c>
      <c r="AR73" s="46">
        <v>1.36</v>
      </c>
      <c r="AS73" s="46">
        <v>1.4</v>
      </c>
      <c r="AT73" s="47">
        <v>1.37</v>
      </c>
      <c r="AU73" s="47">
        <v>1.4</v>
      </c>
      <c r="AV73" s="47">
        <v>1.46</v>
      </c>
      <c r="AW73" s="91" t="s">
        <v>287</v>
      </c>
      <c r="AX73" s="42" t="s">
        <v>86</v>
      </c>
      <c r="AY73" s="53" t="s">
        <v>11</v>
      </c>
      <c r="AZ73" s="49" t="s">
        <v>87</v>
      </c>
    </row>
    <row r="74" spans="1:52" hidden="1">
      <c r="A74" s="431" t="s">
        <v>267</v>
      </c>
      <c r="B74" s="83" t="s">
        <v>103</v>
      </c>
      <c r="C74" s="64" t="s">
        <v>291</v>
      </c>
      <c r="D74" s="37" t="s">
        <v>77</v>
      </c>
      <c r="E74" s="65" t="s">
        <v>458</v>
      </c>
      <c r="F74" s="38">
        <v>43216</v>
      </c>
      <c r="G74" s="73">
        <v>45105</v>
      </c>
      <c r="H74" s="92" t="s">
        <v>292</v>
      </c>
      <c r="I74" s="73" t="s">
        <v>464</v>
      </c>
      <c r="J74" s="93" t="s">
        <v>293</v>
      </c>
      <c r="K74" s="41">
        <v>1384.6</v>
      </c>
      <c r="L74" s="40" t="s">
        <v>20</v>
      </c>
      <c r="M74" s="40" t="s">
        <v>20</v>
      </c>
      <c r="N74" s="41">
        <v>473.69350892</v>
      </c>
      <c r="O74" s="41">
        <v>203.50994725000001</v>
      </c>
      <c r="P74" s="41">
        <v>113.12242593000001</v>
      </c>
      <c r="Q74" s="40">
        <v>316.63237318</v>
      </c>
      <c r="R74" s="41">
        <v>280.90199713999999</v>
      </c>
      <c r="S74" s="40">
        <v>0</v>
      </c>
      <c r="T74" s="40">
        <v>22.646708390000015</v>
      </c>
      <c r="U74" s="40">
        <v>303.54870553000001</v>
      </c>
      <c r="V74" s="85" t="s">
        <v>294</v>
      </c>
      <c r="W74" s="85" t="s">
        <v>295</v>
      </c>
      <c r="X74" s="42" t="s">
        <v>286</v>
      </c>
      <c r="Y74" s="87">
        <v>0.08</v>
      </c>
      <c r="Z74" s="412"/>
      <c r="AA74" s="412"/>
      <c r="AB74" s="412"/>
      <c r="AC74" s="412"/>
      <c r="AD74" s="88" t="s">
        <v>272</v>
      </c>
      <c r="AE74" s="88" t="s">
        <v>146</v>
      </c>
      <c r="AF74" s="42" t="s">
        <v>11</v>
      </c>
      <c r="AG74" s="42" t="s">
        <v>11</v>
      </c>
      <c r="AH74" s="42" t="s">
        <v>84</v>
      </c>
      <c r="AI74" s="45">
        <v>0.34412895671999999</v>
      </c>
      <c r="AJ74" s="45">
        <v>0.6684329998566112</v>
      </c>
      <c r="AK74" s="45">
        <v>0.10679999999999999</v>
      </c>
      <c r="AL74" s="46">
        <v>1.18</v>
      </c>
      <c r="AM74" s="46">
        <v>1.2</v>
      </c>
      <c r="AN74" s="46">
        <v>1.28</v>
      </c>
      <c r="AO74" s="46">
        <v>1.28</v>
      </c>
      <c r="AP74" s="46">
        <v>1.1399999999999999</v>
      </c>
      <c r="AQ74" s="46">
        <v>1.1399999999999999</v>
      </c>
      <c r="AR74" s="46">
        <v>1.17</v>
      </c>
      <c r="AS74" s="46">
        <v>1.2</v>
      </c>
      <c r="AT74" s="47">
        <v>1.22</v>
      </c>
      <c r="AU74" s="47">
        <v>1.27</v>
      </c>
      <c r="AV74" s="47">
        <v>1.3</v>
      </c>
      <c r="AW74" s="91" t="s">
        <v>287</v>
      </c>
      <c r="AX74" s="42" t="s">
        <v>86</v>
      </c>
      <c r="AY74" s="53" t="s">
        <v>11</v>
      </c>
      <c r="AZ74" s="49" t="s">
        <v>87</v>
      </c>
    </row>
    <row r="75" spans="1:52" hidden="1">
      <c r="A75" s="431" t="s">
        <v>267</v>
      </c>
      <c r="B75" s="83" t="s">
        <v>106</v>
      </c>
      <c r="C75" s="64" t="s">
        <v>296</v>
      </c>
      <c r="D75" s="37" t="s">
        <v>77</v>
      </c>
      <c r="E75" s="65" t="s">
        <v>458</v>
      </c>
      <c r="F75" s="38">
        <v>43269</v>
      </c>
      <c r="G75" s="38" t="s">
        <v>465</v>
      </c>
      <c r="H75" s="84" t="s">
        <v>20</v>
      </c>
      <c r="I75" s="84" t="s">
        <v>20</v>
      </c>
      <c r="J75" s="84" t="s">
        <v>20</v>
      </c>
      <c r="K75" s="41">
        <v>692.3</v>
      </c>
      <c r="L75" s="40" t="s">
        <v>20</v>
      </c>
      <c r="M75" s="40" t="s">
        <v>20</v>
      </c>
      <c r="N75" s="41">
        <v>452.57125000000002</v>
      </c>
      <c r="O75" s="41">
        <v>62.959218210000003</v>
      </c>
      <c r="P75" s="41">
        <v>7.4647141599999998</v>
      </c>
      <c r="Q75" s="40">
        <v>70.423932370000003</v>
      </c>
      <c r="R75" s="41">
        <v>396.53706521999999</v>
      </c>
      <c r="S75" s="40">
        <v>0</v>
      </c>
      <c r="T75" s="40">
        <v>289.58239230999999</v>
      </c>
      <c r="U75" s="40">
        <v>686.11945752999998</v>
      </c>
      <c r="V75" s="85" t="s">
        <v>297</v>
      </c>
      <c r="W75" s="85" t="s">
        <v>298</v>
      </c>
      <c r="X75" s="42" t="s">
        <v>286</v>
      </c>
      <c r="Y75" s="87">
        <v>0.08</v>
      </c>
      <c r="Z75" s="412"/>
      <c r="AA75" s="412"/>
      <c r="AB75" s="412"/>
      <c r="AC75" s="412"/>
      <c r="AD75" s="88" t="s">
        <v>272</v>
      </c>
      <c r="AE75" s="88" t="s">
        <v>146</v>
      </c>
      <c r="AF75" s="42" t="s">
        <v>11</v>
      </c>
      <c r="AG75" s="42" t="s">
        <v>11</v>
      </c>
      <c r="AH75" s="42" t="s">
        <v>84</v>
      </c>
      <c r="AI75" s="45">
        <v>0.65756810752000006</v>
      </c>
      <c r="AJ75" s="45">
        <v>0.15560849782216613</v>
      </c>
      <c r="AK75" s="45">
        <v>0.13650000000000001</v>
      </c>
      <c r="AL75" s="46">
        <v>1.36</v>
      </c>
      <c r="AM75" s="46">
        <v>1.39</v>
      </c>
      <c r="AN75" s="46">
        <v>1.49</v>
      </c>
      <c r="AO75" s="46">
        <v>1.63</v>
      </c>
      <c r="AP75" s="46">
        <v>1.59</v>
      </c>
      <c r="AQ75" s="46">
        <v>1.61</v>
      </c>
      <c r="AR75" s="46">
        <v>1.63</v>
      </c>
      <c r="AS75" s="46">
        <v>1.67</v>
      </c>
      <c r="AT75" s="47">
        <v>1.62</v>
      </c>
      <c r="AU75" s="47">
        <v>1.66</v>
      </c>
      <c r="AV75" s="47">
        <v>1.67</v>
      </c>
      <c r="AW75" s="91" t="s">
        <v>287</v>
      </c>
      <c r="AX75" s="42" t="s">
        <v>86</v>
      </c>
      <c r="AY75" s="53" t="s">
        <v>11</v>
      </c>
      <c r="AZ75" s="49" t="s">
        <v>87</v>
      </c>
    </row>
    <row r="76" spans="1:52" hidden="1">
      <c r="A76" s="431" t="s">
        <v>267</v>
      </c>
      <c r="B76" s="83" t="s">
        <v>109</v>
      </c>
      <c r="C76" s="64" t="s">
        <v>299</v>
      </c>
      <c r="D76" s="37" t="s">
        <v>77</v>
      </c>
      <c r="E76" s="65" t="s">
        <v>457</v>
      </c>
      <c r="F76" s="38">
        <v>43325</v>
      </c>
      <c r="G76" s="38" t="s">
        <v>466</v>
      </c>
      <c r="H76" s="84" t="s">
        <v>20</v>
      </c>
      <c r="I76" s="84" t="s">
        <v>20</v>
      </c>
      <c r="J76" s="84" t="s">
        <v>20</v>
      </c>
      <c r="K76" s="41">
        <v>748.755</v>
      </c>
      <c r="L76" s="40" t="s">
        <v>20</v>
      </c>
      <c r="M76" s="40" t="s">
        <v>20</v>
      </c>
      <c r="N76" s="41">
        <v>568.07652661999998</v>
      </c>
      <c r="O76" s="41">
        <v>135.13907442999999</v>
      </c>
      <c r="P76" s="41">
        <v>212.10526435</v>
      </c>
      <c r="Q76" s="40">
        <v>347.24433878000002</v>
      </c>
      <c r="R76" s="41">
        <v>441.42570030000002</v>
      </c>
      <c r="S76" s="40">
        <v>0</v>
      </c>
      <c r="T76" s="40">
        <v>46.838297269999998</v>
      </c>
      <c r="U76" s="40">
        <v>488.26399757000002</v>
      </c>
      <c r="V76" s="85" t="s">
        <v>300</v>
      </c>
      <c r="W76" s="85" t="s">
        <v>301</v>
      </c>
      <c r="X76" s="42" t="s">
        <v>271</v>
      </c>
      <c r="Y76" s="87">
        <v>7.0000000000000007E-2</v>
      </c>
      <c r="Z76" s="412"/>
      <c r="AA76" s="412"/>
      <c r="AB76" s="412"/>
      <c r="AC76" s="412"/>
      <c r="AD76" s="88" t="s">
        <v>272</v>
      </c>
      <c r="AE76" s="88" t="s">
        <v>273</v>
      </c>
      <c r="AF76" s="42" t="s">
        <v>11</v>
      </c>
      <c r="AG76" s="42" t="s">
        <v>11</v>
      </c>
      <c r="AH76" s="42" t="s">
        <v>84</v>
      </c>
      <c r="AI76" s="45">
        <v>0.75869480219999996</v>
      </c>
      <c r="AJ76" s="45">
        <v>0.61126331138177814</v>
      </c>
      <c r="AK76" s="45">
        <v>0.10189999999999999</v>
      </c>
      <c r="AL76" s="46">
        <v>1.2</v>
      </c>
      <c r="AM76" s="46">
        <v>1.21</v>
      </c>
      <c r="AN76" s="46">
        <v>1.25</v>
      </c>
      <c r="AO76" s="46">
        <v>1.31</v>
      </c>
      <c r="AP76" s="46">
        <v>1.29</v>
      </c>
      <c r="AQ76" s="46">
        <v>1.36</v>
      </c>
      <c r="AR76" s="46">
        <v>1.39</v>
      </c>
      <c r="AS76" s="46">
        <v>1.38</v>
      </c>
      <c r="AT76" s="47">
        <v>1.38</v>
      </c>
      <c r="AU76" s="47">
        <v>1.42</v>
      </c>
      <c r="AV76" s="47">
        <v>1.46</v>
      </c>
      <c r="AW76" s="54" t="s">
        <v>115</v>
      </c>
      <c r="AX76" s="38" t="s">
        <v>192</v>
      </c>
      <c r="AY76" s="53" t="s">
        <v>11</v>
      </c>
      <c r="AZ76" s="49" t="s">
        <v>87</v>
      </c>
    </row>
    <row r="77" spans="1:52" hidden="1">
      <c r="A77" s="431" t="s">
        <v>267</v>
      </c>
      <c r="B77" s="83" t="s">
        <v>112</v>
      </c>
      <c r="C77" s="64" t="s">
        <v>302</v>
      </c>
      <c r="D77" s="37" t="s">
        <v>77</v>
      </c>
      <c r="E77" s="65" t="s">
        <v>452</v>
      </c>
      <c r="F77" s="38">
        <v>43336</v>
      </c>
      <c r="G77" s="38" t="s">
        <v>467</v>
      </c>
      <c r="H77" s="84" t="s">
        <v>20</v>
      </c>
      <c r="I77" s="84" t="s">
        <v>20</v>
      </c>
      <c r="J77" s="84" t="s">
        <v>20</v>
      </c>
      <c r="K77" s="41">
        <v>1198.008</v>
      </c>
      <c r="L77" s="40" t="s">
        <v>20</v>
      </c>
      <c r="M77" s="40" t="s">
        <v>20</v>
      </c>
      <c r="N77" s="41">
        <v>798.20241189000001</v>
      </c>
      <c r="O77" s="41">
        <v>224.37064199</v>
      </c>
      <c r="P77" s="41">
        <v>319.12238509000002</v>
      </c>
      <c r="Q77" s="40">
        <v>543.49302708000005</v>
      </c>
      <c r="R77" s="41">
        <v>593.35475656000006</v>
      </c>
      <c r="S77" s="40">
        <v>0</v>
      </c>
      <c r="T77" s="40">
        <v>360.82216407999999</v>
      </c>
      <c r="U77" s="40">
        <v>954.17692064000005</v>
      </c>
      <c r="V77" s="85" t="s">
        <v>303</v>
      </c>
      <c r="W77" s="85" t="s">
        <v>304</v>
      </c>
      <c r="X77" s="42" t="s">
        <v>286</v>
      </c>
      <c r="Y77" s="87">
        <v>0.08</v>
      </c>
      <c r="Z77" s="412"/>
      <c r="AA77" s="412"/>
      <c r="AB77" s="412"/>
      <c r="AC77" s="412"/>
      <c r="AD77" s="88" t="s">
        <v>272</v>
      </c>
      <c r="AE77" s="88" t="s">
        <v>273</v>
      </c>
      <c r="AF77" s="42" t="s">
        <v>11</v>
      </c>
      <c r="AG77" s="42" t="s">
        <v>11</v>
      </c>
      <c r="AH77" s="42" t="s">
        <v>84</v>
      </c>
      <c r="AI77" s="45">
        <v>0.66627469257000005</v>
      </c>
      <c r="AJ77" s="45">
        <v>0.68089624759853351</v>
      </c>
      <c r="AK77" s="45">
        <v>0.17730000000000001</v>
      </c>
      <c r="AL77" s="46">
        <v>1.48</v>
      </c>
      <c r="AM77" s="46">
        <v>1.49</v>
      </c>
      <c r="AN77" s="46">
        <v>1.56</v>
      </c>
      <c r="AO77" s="46">
        <v>1.62</v>
      </c>
      <c r="AP77" s="46">
        <v>1.65</v>
      </c>
      <c r="AQ77" s="46">
        <v>1.72</v>
      </c>
      <c r="AR77" s="46">
        <v>1.72</v>
      </c>
      <c r="AS77" s="46">
        <v>1.72</v>
      </c>
      <c r="AT77" s="47">
        <v>1.82</v>
      </c>
      <c r="AU77" s="47">
        <v>1.85</v>
      </c>
      <c r="AV77" s="47">
        <v>1.87</v>
      </c>
      <c r="AW77" s="91" t="s">
        <v>287</v>
      </c>
      <c r="AX77" s="42" t="s">
        <v>86</v>
      </c>
      <c r="AY77" s="53" t="s">
        <v>11</v>
      </c>
      <c r="AZ77" s="49" t="s">
        <v>87</v>
      </c>
    </row>
    <row r="78" spans="1:52" ht="54" customHeight="1">
      <c r="A78" s="431" t="s">
        <v>267</v>
      </c>
      <c r="B78" s="83" t="s">
        <v>117</v>
      </c>
      <c r="C78" s="64" t="s">
        <v>305</v>
      </c>
      <c r="D78" s="37" t="s">
        <v>77</v>
      </c>
      <c r="E78" s="65" t="s">
        <v>452</v>
      </c>
      <c r="F78" s="38">
        <v>44463</v>
      </c>
      <c r="G78" s="38" t="s">
        <v>468</v>
      </c>
      <c r="H78" s="84" t="s">
        <v>20</v>
      </c>
      <c r="I78" s="84" t="s">
        <v>20</v>
      </c>
      <c r="J78" s="84" t="s">
        <v>20</v>
      </c>
      <c r="K78" s="41">
        <v>1198.008</v>
      </c>
      <c r="L78" s="40" t="s">
        <v>20</v>
      </c>
      <c r="M78" s="40" t="s">
        <v>20</v>
      </c>
      <c r="N78" s="41">
        <v>646.71603714000003</v>
      </c>
      <c r="O78" s="41">
        <v>54.66594894</v>
      </c>
      <c r="P78" s="41">
        <v>5.0344320700000003</v>
      </c>
      <c r="Q78" s="40">
        <v>59.700381010000001</v>
      </c>
      <c r="R78" s="41">
        <v>590.42371076999996</v>
      </c>
      <c r="S78" s="40">
        <v>0</v>
      </c>
      <c r="T78" s="40">
        <v>199.55065327</v>
      </c>
      <c r="U78" s="40">
        <v>789.97436403999995</v>
      </c>
      <c r="V78" s="85" t="s">
        <v>306</v>
      </c>
      <c r="W78" s="85" t="s">
        <v>304</v>
      </c>
      <c r="X78" s="42" t="s">
        <v>286</v>
      </c>
      <c r="Y78" s="87">
        <v>0.08</v>
      </c>
      <c r="Z78" s="433" t="s">
        <v>954</v>
      </c>
      <c r="AA78" s="433" t="s">
        <v>955</v>
      </c>
      <c r="AB78" s="433"/>
      <c r="AC78" s="412"/>
      <c r="AD78" s="88" t="s">
        <v>272</v>
      </c>
      <c r="AE78" s="88" t="s">
        <v>273</v>
      </c>
      <c r="AF78" s="42" t="s">
        <v>11</v>
      </c>
      <c r="AG78" s="42" t="s">
        <v>11</v>
      </c>
      <c r="AH78" s="42" t="s">
        <v>84</v>
      </c>
      <c r="AI78" s="45">
        <v>0.53982614235000004</v>
      </c>
      <c r="AJ78" s="45">
        <v>9.2313129072870287E-2</v>
      </c>
      <c r="AK78" s="45">
        <v>0.28039999999999998</v>
      </c>
      <c r="AL78" s="46">
        <v>0.97</v>
      </c>
      <c r="AM78" s="46">
        <v>0.99</v>
      </c>
      <c r="AN78" s="46">
        <v>0.99</v>
      </c>
      <c r="AO78" s="46">
        <v>1.03</v>
      </c>
      <c r="AP78" s="46">
        <v>1.02</v>
      </c>
      <c r="AQ78" s="46">
        <v>1.06</v>
      </c>
      <c r="AR78" s="46">
        <v>1.07</v>
      </c>
      <c r="AS78" s="46">
        <v>1.06</v>
      </c>
      <c r="AT78" s="47">
        <v>1.27</v>
      </c>
      <c r="AU78" s="47">
        <v>1.29</v>
      </c>
      <c r="AV78" s="47">
        <v>1.31</v>
      </c>
      <c r="AW78" s="54" t="s">
        <v>115</v>
      </c>
      <c r="AX78" s="38" t="s">
        <v>192</v>
      </c>
      <c r="AY78" s="53" t="s">
        <v>11</v>
      </c>
      <c r="AZ78" s="49" t="s">
        <v>87</v>
      </c>
    </row>
    <row r="79" spans="1:52" s="94" customFormat="1" hidden="1">
      <c r="A79" s="431" t="s">
        <v>267</v>
      </c>
      <c r="B79" s="429" t="s">
        <v>307</v>
      </c>
      <c r="C79" s="430"/>
      <c r="D79" s="430"/>
      <c r="E79" s="430"/>
      <c r="F79" s="430"/>
      <c r="G79" s="81"/>
      <c r="H79" s="81"/>
      <c r="I79" s="81"/>
      <c r="J79" s="81"/>
      <c r="K79" s="58">
        <f>ROUND(SUM(K68:K78),0)</f>
        <v>11660</v>
      </c>
      <c r="L79" s="58">
        <f t="shared" ref="L79:U79" si="6">ROUND(SUM(L68:L78),0)</f>
        <v>0</v>
      </c>
      <c r="M79" s="58">
        <f t="shared" si="6"/>
        <v>0</v>
      </c>
      <c r="N79" s="58">
        <f>ROUND(SUM(N68:N78),0)</f>
        <v>5537</v>
      </c>
      <c r="O79" s="58">
        <f t="shared" si="6"/>
        <v>1211</v>
      </c>
      <c r="P79" s="58">
        <f t="shared" si="6"/>
        <v>1130</v>
      </c>
      <c r="Q79" s="58">
        <f t="shared" si="6"/>
        <v>2341</v>
      </c>
      <c r="R79" s="58">
        <f t="shared" si="6"/>
        <v>4409</v>
      </c>
      <c r="S79" s="58">
        <f t="shared" si="6"/>
        <v>0</v>
      </c>
      <c r="T79" s="58">
        <f t="shared" si="6"/>
        <v>938</v>
      </c>
      <c r="U79" s="58">
        <f t="shared" si="6"/>
        <v>5347</v>
      </c>
      <c r="V79" s="60" t="s">
        <v>11</v>
      </c>
      <c r="W79" s="60" t="s">
        <v>11</v>
      </c>
      <c r="X79" s="60" t="s">
        <v>11</v>
      </c>
      <c r="Y79" s="60" t="s">
        <v>11</v>
      </c>
      <c r="Z79" s="409"/>
      <c r="AA79" s="409"/>
      <c r="AB79" s="409"/>
      <c r="AC79" s="409"/>
      <c r="AD79" s="60" t="s">
        <v>11</v>
      </c>
      <c r="AE79" s="60" t="s">
        <v>11</v>
      </c>
      <c r="AF79" s="60" t="s">
        <v>11</v>
      </c>
      <c r="AG79" s="60" t="s">
        <v>11</v>
      </c>
      <c r="AH79" s="60" t="s">
        <v>11</v>
      </c>
      <c r="AI79" s="61">
        <v>0.47487135506003431</v>
      </c>
      <c r="AJ79" s="61">
        <v>0.42279212569983748</v>
      </c>
      <c r="AK79" s="61">
        <v>0.12659999999999999</v>
      </c>
      <c r="AL79" s="62" t="s">
        <v>20</v>
      </c>
      <c r="AM79" s="62" t="s">
        <v>20</v>
      </c>
      <c r="AN79" s="62" t="s">
        <v>20</v>
      </c>
      <c r="AO79" s="62" t="s">
        <v>20</v>
      </c>
      <c r="AP79" s="62" t="s">
        <v>20</v>
      </c>
      <c r="AQ79" s="62" t="s">
        <v>20</v>
      </c>
      <c r="AR79" s="62" t="s">
        <v>20</v>
      </c>
      <c r="AS79" s="62" t="s">
        <v>20</v>
      </c>
      <c r="AT79" s="62" t="s">
        <v>20</v>
      </c>
      <c r="AU79" s="62"/>
      <c r="AV79" s="62"/>
      <c r="AW79" s="62" t="s">
        <v>11</v>
      </c>
      <c r="AX79" s="60" t="s">
        <v>11</v>
      </c>
      <c r="AY79" s="63" t="s">
        <v>11</v>
      </c>
      <c r="AZ79" s="63" t="s">
        <v>11</v>
      </c>
    </row>
    <row r="80" spans="1:52" ht="168" hidden="1">
      <c r="A80" s="431" t="s">
        <v>308</v>
      </c>
      <c r="B80" s="95" t="s">
        <v>75</v>
      </c>
      <c r="C80" s="96" t="s">
        <v>309</v>
      </c>
      <c r="D80" s="97" t="s">
        <v>77</v>
      </c>
      <c r="E80" s="98" t="s">
        <v>454</v>
      </c>
      <c r="F80" s="38" t="s">
        <v>20</v>
      </c>
      <c r="G80" s="38" t="s">
        <v>20</v>
      </c>
      <c r="H80" s="99" t="s">
        <v>20</v>
      </c>
      <c r="I80" s="99" t="s">
        <v>20</v>
      </c>
      <c r="J80" s="99" t="s">
        <v>20</v>
      </c>
      <c r="K80" s="100">
        <v>1384.6</v>
      </c>
      <c r="L80" s="101" t="s">
        <v>20</v>
      </c>
      <c r="M80" s="101" t="s">
        <v>20</v>
      </c>
      <c r="N80" s="100">
        <v>0</v>
      </c>
      <c r="O80" s="100">
        <v>0</v>
      </c>
      <c r="P80" s="100">
        <v>0</v>
      </c>
      <c r="Q80" s="101">
        <v>0</v>
      </c>
      <c r="R80" s="100">
        <v>0</v>
      </c>
      <c r="S80" s="40">
        <v>0</v>
      </c>
      <c r="T80" s="101">
        <v>0</v>
      </c>
      <c r="U80" s="101">
        <v>0</v>
      </c>
      <c r="V80" s="102" t="s">
        <v>310</v>
      </c>
      <c r="W80" s="103" t="s">
        <v>11</v>
      </c>
      <c r="X80" s="104" t="s">
        <v>81</v>
      </c>
      <c r="Y80" s="105">
        <v>0.08</v>
      </c>
      <c r="Z80" s="434" t="s">
        <v>962</v>
      </c>
      <c r="AA80" s="434" t="s">
        <v>963</v>
      </c>
      <c r="AB80" s="434"/>
      <c r="AC80" s="414"/>
      <c r="AD80" s="103" t="s">
        <v>272</v>
      </c>
      <c r="AE80" s="103" t="s">
        <v>226</v>
      </c>
      <c r="AF80" s="104" t="s">
        <v>11</v>
      </c>
      <c r="AG80" s="104" t="s">
        <v>11</v>
      </c>
      <c r="AH80" s="104" t="s">
        <v>84</v>
      </c>
      <c r="AI80" s="106">
        <v>0</v>
      </c>
      <c r="AJ80" s="45" t="s">
        <v>20</v>
      </c>
      <c r="AK80" s="106">
        <v>0</v>
      </c>
      <c r="AL80" s="107" t="s">
        <v>20</v>
      </c>
      <c r="AM80" s="107" t="s">
        <v>20</v>
      </c>
      <c r="AN80" s="107" t="s">
        <v>20</v>
      </c>
      <c r="AO80" s="107" t="s">
        <v>20</v>
      </c>
      <c r="AP80" s="107" t="s">
        <v>20</v>
      </c>
      <c r="AQ80" s="107" t="s">
        <v>20</v>
      </c>
      <c r="AR80" s="107" t="s">
        <v>20</v>
      </c>
      <c r="AS80" s="107" t="s">
        <v>20</v>
      </c>
      <c r="AT80" s="107" t="s">
        <v>20</v>
      </c>
      <c r="AU80" s="107" t="s">
        <v>20</v>
      </c>
      <c r="AV80" s="107" t="s">
        <v>20</v>
      </c>
      <c r="AW80" s="104" t="s">
        <v>311</v>
      </c>
      <c r="AX80" s="108" t="s">
        <v>312</v>
      </c>
      <c r="AY80" s="53" t="s">
        <v>11</v>
      </c>
      <c r="AZ80" s="109" t="s">
        <v>87</v>
      </c>
    </row>
    <row r="81" spans="1:52" hidden="1">
      <c r="A81" s="431" t="s">
        <v>308</v>
      </c>
      <c r="B81" s="83" t="s">
        <v>170</v>
      </c>
      <c r="C81" s="64" t="s">
        <v>313</v>
      </c>
      <c r="D81" s="37" t="s">
        <v>77</v>
      </c>
      <c r="E81" s="98" t="s">
        <v>454</v>
      </c>
      <c r="F81" s="38">
        <v>42391</v>
      </c>
      <c r="G81" s="38" t="s">
        <v>469</v>
      </c>
      <c r="H81" s="84" t="s">
        <v>20</v>
      </c>
      <c r="I81" s="84" t="s">
        <v>20</v>
      </c>
      <c r="J81" s="84" t="s">
        <v>20</v>
      </c>
      <c r="K81" s="100">
        <v>830.76</v>
      </c>
      <c r="L81" s="40" t="s">
        <v>20</v>
      </c>
      <c r="M81" s="40" t="s">
        <v>20</v>
      </c>
      <c r="N81" s="100">
        <v>517.92449999999997</v>
      </c>
      <c r="O81" s="100">
        <v>241.34306451</v>
      </c>
      <c r="P81" s="100">
        <v>333.89856897999999</v>
      </c>
      <c r="Q81" s="40">
        <v>575.24163349000003</v>
      </c>
      <c r="R81" s="100">
        <v>291.07023851000002</v>
      </c>
      <c r="S81" s="40">
        <v>0</v>
      </c>
      <c r="T81" s="40">
        <v>485.92779464999995</v>
      </c>
      <c r="U81" s="40">
        <v>776.99803315999998</v>
      </c>
      <c r="V81" s="85" t="s">
        <v>314</v>
      </c>
      <c r="W81" s="85" t="s">
        <v>315</v>
      </c>
      <c r="X81" s="42" t="s">
        <v>81</v>
      </c>
      <c r="Y81" s="87">
        <v>0.08</v>
      </c>
      <c r="Z81" s="412"/>
      <c r="AA81" s="412"/>
      <c r="AB81" s="412"/>
      <c r="AC81" s="412"/>
      <c r="AD81" s="88" t="s">
        <v>272</v>
      </c>
      <c r="AE81" s="88" t="s">
        <v>226</v>
      </c>
      <c r="AF81" s="42" t="s">
        <v>11</v>
      </c>
      <c r="AG81" s="42" t="s">
        <v>11</v>
      </c>
      <c r="AH81" s="42" t="s">
        <v>84</v>
      </c>
      <c r="AI81" s="106">
        <v>0.62710316019000001</v>
      </c>
      <c r="AJ81" s="45">
        <v>1.1106669668841695</v>
      </c>
      <c r="AK81" s="106">
        <v>0.19059999999999999</v>
      </c>
      <c r="AL81" s="46">
        <v>2.11</v>
      </c>
      <c r="AM81" s="46">
        <v>2.23</v>
      </c>
      <c r="AN81" s="46">
        <v>2.33</v>
      </c>
      <c r="AO81" s="46">
        <v>2.52</v>
      </c>
      <c r="AP81" s="46">
        <v>2.31</v>
      </c>
      <c r="AQ81" s="46">
        <v>2.35</v>
      </c>
      <c r="AR81" s="46">
        <v>2.38</v>
      </c>
      <c r="AS81" s="46">
        <v>2.41</v>
      </c>
      <c r="AT81" s="110">
        <v>2.39</v>
      </c>
      <c r="AU81" s="110">
        <v>2.58</v>
      </c>
      <c r="AV81" s="47">
        <v>2.61</v>
      </c>
      <c r="AW81" s="91" t="s">
        <v>287</v>
      </c>
      <c r="AX81" s="42" t="s">
        <v>86</v>
      </c>
      <c r="AY81" s="53" t="s">
        <v>11</v>
      </c>
      <c r="AZ81" s="49" t="s">
        <v>87</v>
      </c>
    </row>
    <row r="82" spans="1:52" ht="96" hidden="1">
      <c r="A82" s="431" t="s">
        <v>308</v>
      </c>
      <c r="B82" s="95" t="s">
        <v>91</v>
      </c>
      <c r="C82" s="64" t="s">
        <v>316</v>
      </c>
      <c r="D82" s="37" t="s">
        <v>77</v>
      </c>
      <c r="E82" s="98" t="s">
        <v>453</v>
      </c>
      <c r="F82" s="38">
        <v>41422</v>
      </c>
      <c r="G82" s="38">
        <v>45272</v>
      </c>
      <c r="H82" s="90" t="s">
        <v>470</v>
      </c>
      <c r="I82" s="84" t="s">
        <v>20</v>
      </c>
      <c r="J82" s="68" t="s">
        <v>471</v>
      </c>
      <c r="K82" s="100">
        <v>415.38</v>
      </c>
      <c r="L82" s="40" t="s">
        <v>20</v>
      </c>
      <c r="M82" s="40" t="s">
        <v>20</v>
      </c>
      <c r="N82" s="100">
        <v>220.66116830999999</v>
      </c>
      <c r="O82" s="100">
        <v>106.15478512999999</v>
      </c>
      <c r="P82" s="100">
        <v>209.58187358000001</v>
      </c>
      <c r="Q82" s="40">
        <v>315.73665871000003</v>
      </c>
      <c r="R82" s="100">
        <v>114.34307902</v>
      </c>
      <c r="S82" s="40">
        <v>0</v>
      </c>
      <c r="T82" s="40">
        <v>-80.987077260000007</v>
      </c>
      <c r="U82" s="40">
        <v>33.356001759999998</v>
      </c>
      <c r="V82" s="85" t="s">
        <v>317</v>
      </c>
      <c r="W82" s="86" t="s">
        <v>318</v>
      </c>
      <c r="X82" s="42" t="s">
        <v>81</v>
      </c>
      <c r="Y82" s="87">
        <v>0.08</v>
      </c>
      <c r="Z82" s="412"/>
      <c r="AA82" s="412"/>
      <c r="AB82" s="412"/>
      <c r="AC82" s="412"/>
      <c r="AD82" s="88" t="s">
        <v>272</v>
      </c>
      <c r="AE82" s="88" t="s">
        <v>226</v>
      </c>
      <c r="AF82" s="42" t="s">
        <v>11</v>
      </c>
      <c r="AG82" s="42" t="s">
        <v>11</v>
      </c>
      <c r="AH82" s="42" t="s">
        <v>84</v>
      </c>
      <c r="AI82" s="106">
        <v>0.53435323479999997</v>
      </c>
      <c r="AJ82" s="45">
        <v>1.4308664325860516</v>
      </c>
      <c r="AK82" s="106">
        <v>0.1076</v>
      </c>
      <c r="AL82" s="46">
        <v>1.34</v>
      </c>
      <c r="AM82" s="46">
        <v>1.4</v>
      </c>
      <c r="AN82" s="46">
        <v>1.42</v>
      </c>
      <c r="AO82" s="46">
        <v>1.47</v>
      </c>
      <c r="AP82" s="46">
        <v>1.36</v>
      </c>
      <c r="AQ82" s="46">
        <v>1.38</v>
      </c>
      <c r="AR82" s="46">
        <v>1.39</v>
      </c>
      <c r="AS82" s="46">
        <v>1.4</v>
      </c>
      <c r="AT82" s="110">
        <v>1.34</v>
      </c>
      <c r="AU82" s="110">
        <v>1.36</v>
      </c>
      <c r="AV82" s="47">
        <v>1.58</v>
      </c>
      <c r="AW82" s="91" t="s">
        <v>287</v>
      </c>
      <c r="AX82" s="42" t="s">
        <v>86</v>
      </c>
      <c r="AY82" s="53" t="s">
        <v>11</v>
      </c>
      <c r="AZ82" s="49" t="s">
        <v>87</v>
      </c>
    </row>
    <row r="83" spans="1:52" hidden="1">
      <c r="A83" s="431" t="s">
        <v>308</v>
      </c>
      <c r="B83" s="83" t="s">
        <v>94</v>
      </c>
      <c r="C83" s="64" t="s">
        <v>319</v>
      </c>
      <c r="D83" s="37" t="s">
        <v>77</v>
      </c>
      <c r="E83" s="98" t="s">
        <v>454</v>
      </c>
      <c r="F83" s="38">
        <v>41908</v>
      </c>
      <c r="G83" s="38" t="s">
        <v>472</v>
      </c>
      <c r="H83" s="84" t="s">
        <v>20</v>
      </c>
      <c r="I83" s="84" t="s">
        <v>20</v>
      </c>
      <c r="J83" s="84" t="s">
        <v>20</v>
      </c>
      <c r="K83" s="100">
        <v>553.84</v>
      </c>
      <c r="L83" s="40" t="s">
        <v>20</v>
      </c>
      <c r="M83" s="40" t="s">
        <v>20</v>
      </c>
      <c r="N83" s="100">
        <v>400.54879892999998</v>
      </c>
      <c r="O83" s="100">
        <v>223.41925087999999</v>
      </c>
      <c r="P83" s="100">
        <v>296.47738442999997</v>
      </c>
      <c r="Q83" s="40">
        <v>519.89663530999997</v>
      </c>
      <c r="R83" s="100">
        <v>183.35675985</v>
      </c>
      <c r="S83" s="40">
        <v>0</v>
      </c>
      <c r="T83" s="40">
        <v>-62.587324710000004</v>
      </c>
      <c r="U83" s="40">
        <v>120.76943514</v>
      </c>
      <c r="V83" s="85" t="s">
        <v>320</v>
      </c>
      <c r="W83" s="85" t="s">
        <v>321</v>
      </c>
      <c r="X83" s="42" t="s">
        <v>81</v>
      </c>
      <c r="Y83" s="87">
        <v>0.08</v>
      </c>
      <c r="Z83" s="412"/>
      <c r="AA83" s="412"/>
      <c r="AB83" s="412"/>
      <c r="AC83" s="412"/>
      <c r="AD83" s="88" t="s">
        <v>272</v>
      </c>
      <c r="AE83" s="88" t="s">
        <v>226</v>
      </c>
      <c r="AF83" s="42" t="s">
        <v>11</v>
      </c>
      <c r="AG83" s="42" t="s">
        <v>11</v>
      </c>
      <c r="AH83" s="42" t="s">
        <v>84</v>
      </c>
      <c r="AI83" s="106">
        <v>0.72747693230999999</v>
      </c>
      <c r="AJ83" s="45">
        <v>1.297960789543791</v>
      </c>
      <c r="AK83" s="106">
        <v>0.1079</v>
      </c>
      <c r="AL83" s="46">
        <v>1.87</v>
      </c>
      <c r="AM83" s="46">
        <v>1.86</v>
      </c>
      <c r="AN83" s="46">
        <v>1.91</v>
      </c>
      <c r="AO83" s="46">
        <v>2.0299999999999998</v>
      </c>
      <c r="AP83" s="46">
        <v>1.71</v>
      </c>
      <c r="AQ83" s="46">
        <v>1.73</v>
      </c>
      <c r="AR83" s="46">
        <v>1.73</v>
      </c>
      <c r="AS83" s="46">
        <v>1.75</v>
      </c>
      <c r="AT83" s="110">
        <v>1.57</v>
      </c>
      <c r="AU83" s="110">
        <v>1.58</v>
      </c>
      <c r="AV83" s="47">
        <v>1.6</v>
      </c>
      <c r="AW83" s="91" t="s">
        <v>287</v>
      </c>
      <c r="AX83" s="42" t="s">
        <v>86</v>
      </c>
      <c r="AY83" s="53" t="s">
        <v>11</v>
      </c>
      <c r="AZ83" s="49" t="s">
        <v>87</v>
      </c>
    </row>
    <row r="84" spans="1:52" hidden="1">
      <c r="A84" s="431" t="s">
        <v>308</v>
      </c>
      <c r="B84" s="95" t="s">
        <v>97</v>
      </c>
      <c r="C84" s="64" t="s">
        <v>322</v>
      </c>
      <c r="D84" s="37" t="s">
        <v>77</v>
      </c>
      <c r="E84" s="98" t="s">
        <v>454</v>
      </c>
      <c r="F84" s="38">
        <v>41922</v>
      </c>
      <c r="G84" s="38" t="s">
        <v>469</v>
      </c>
      <c r="H84" s="84" t="s">
        <v>20</v>
      </c>
      <c r="I84" s="84" t="s">
        <v>20</v>
      </c>
      <c r="J84" s="84" t="s">
        <v>20</v>
      </c>
      <c r="K84" s="100">
        <v>553.84</v>
      </c>
      <c r="L84" s="40" t="s">
        <v>20</v>
      </c>
      <c r="M84" s="40" t="s">
        <v>20</v>
      </c>
      <c r="N84" s="100">
        <v>500.65387530999999</v>
      </c>
      <c r="O84" s="100">
        <v>345.58474159000002</v>
      </c>
      <c r="P84" s="100">
        <v>304.06649322999999</v>
      </c>
      <c r="Q84" s="40">
        <v>649.65123482000001</v>
      </c>
      <c r="R84" s="100">
        <v>162.59571915999999</v>
      </c>
      <c r="S84" s="40">
        <v>0</v>
      </c>
      <c r="T84" s="40">
        <v>56.826017040000011</v>
      </c>
      <c r="U84" s="40">
        <v>219.4217362</v>
      </c>
      <c r="V84" s="85" t="s">
        <v>323</v>
      </c>
      <c r="W84" s="85" t="s">
        <v>324</v>
      </c>
      <c r="X84" s="42" t="s">
        <v>81</v>
      </c>
      <c r="Y84" s="87">
        <v>0.08</v>
      </c>
      <c r="Z84" s="412"/>
      <c r="AA84" s="412"/>
      <c r="AB84" s="412"/>
      <c r="AC84" s="412"/>
      <c r="AD84" s="88" t="s">
        <v>272</v>
      </c>
      <c r="AE84" s="88" t="s">
        <v>226</v>
      </c>
      <c r="AF84" s="42" t="s">
        <v>11</v>
      </c>
      <c r="AG84" s="42" t="s">
        <v>11</v>
      </c>
      <c r="AH84" s="42" t="s">
        <v>84</v>
      </c>
      <c r="AI84" s="106">
        <v>0.90928782293999999</v>
      </c>
      <c r="AJ84" s="45">
        <v>1.2976055252098915</v>
      </c>
      <c r="AK84" s="106">
        <v>0.13089999999999999</v>
      </c>
      <c r="AL84" s="46">
        <v>1.97</v>
      </c>
      <c r="AM84" s="46">
        <v>1.99</v>
      </c>
      <c r="AN84" s="46">
        <v>2.0699999999999998</v>
      </c>
      <c r="AO84" s="46">
        <v>2.21</v>
      </c>
      <c r="AP84" s="46">
        <v>1.71</v>
      </c>
      <c r="AQ84" s="46">
        <v>1.73</v>
      </c>
      <c r="AR84" s="46">
        <v>1.74</v>
      </c>
      <c r="AS84" s="46">
        <v>1.73</v>
      </c>
      <c r="AT84" s="110">
        <v>1.69</v>
      </c>
      <c r="AU84" s="110">
        <v>1.73</v>
      </c>
      <c r="AV84" s="47">
        <v>1.74</v>
      </c>
      <c r="AW84" s="91" t="s">
        <v>287</v>
      </c>
      <c r="AX84" s="42" t="s">
        <v>86</v>
      </c>
      <c r="AY84" s="53" t="s">
        <v>11</v>
      </c>
      <c r="AZ84" s="49" t="s">
        <v>87</v>
      </c>
    </row>
    <row r="85" spans="1:52" hidden="1">
      <c r="A85" s="431" t="s">
        <v>308</v>
      </c>
      <c r="B85" s="83" t="s">
        <v>100</v>
      </c>
      <c r="C85" s="64" t="s">
        <v>325</v>
      </c>
      <c r="D85" s="37" t="s">
        <v>77</v>
      </c>
      <c r="E85" s="98" t="s">
        <v>453</v>
      </c>
      <c r="F85" s="38">
        <v>42376</v>
      </c>
      <c r="G85" s="38" t="s">
        <v>473</v>
      </c>
      <c r="H85" s="84" t="s">
        <v>20</v>
      </c>
      <c r="I85" s="84" t="s">
        <v>20</v>
      </c>
      <c r="J85" s="84" t="s">
        <v>20</v>
      </c>
      <c r="K85" s="100">
        <v>498.45600000000002</v>
      </c>
      <c r="L85" s="40" t="s">
        <v>20</v>
      </c>
      <c r="M85" s="40" t="s">
        <v>20</v>
      </c>
      <c r="N85" s="100">
        <v>253.30771147999999</v>
      </c>
      <c r="O85" s="100">
        <v>114.24192463999999</v>
      </c>
      <c r="P85" s="100">
        <v>273.44066507999997</v>
      </c>
      <c r="Q85" s="40">
        <v>387.68258971999995</v>
      </c>
      <c r="R85" s="100">
        <v>146.27312198999999</v>
      </c>
      <c r="S85" s="40">
        <v>0</v>
      </c>
      <c r="T85" s="40">
        <v>180.57191431000001</v>
      </c>
      <c r="U85" s="40">
        <v>326.8450363</v>
      </c>
      <c r="V85" s="85" t="s">
        <v>314</v>
      </c>
      <c r="W85" s="85" t="s">
        <v>326</v>
      </c>
      <c r="X85" s="42" t="s">
        <v>81</v>
      </c>
      <c r="Y85" s="87">
        <v>0.08</v>
      </c>
      <c r="Z85" s="412"/>
      <c r="AA85" s="412"/>
      <c r="AB85" s="412"/>
      <c r="AC85" s="412"/>
      <c r="AD85" s="88" t="s">
        <v>272</v>
      </c>
      <c r="AE85" s="88" t="s">
        <v>226</v>
      </c>
      <c r="AF85" s="42" t="s">
        <v>11</v>
      </c>
      <c r="AG85" s="42" t="s">
        <v>11</v>
      </c>
      <c r="AH85" s="42" t="s">
        <v>84</v>
      </c>
      <c r="AI85" s="106">
        <v>0.51117510489999995</v>
      </c>
      <c r="AJ85" s="45">
        <v>1.5304808031894821</v>
      </c>
      <c r="AK85" s="106">
        <v>0.19789999999999999</v>
      </c>
      <c r="AL85" s="46">
        <v>2.63</v>
      </c>
      <c r="AM85" s="46">
        <v>2.65</v>
      </c>
      <c r="AN85" s="46">
        <v>2.81</v>
      </c>
      <c r="AO85" s="46">
        <v>3.07</v>
      </c>
      <c r="AP85" s="46">
        <v>2.75</v>
      </c>
      <c r="AQ85" s="46">
        <v>2.8</v>
      </c>
      <c r="AR85" s="46">
        <v>2.79</v>
      </c>
      <c r="AS85" s="46">
        <v>2.83</v>
      </c>
      <c r="AT85" s="110">
        <v>2.69</v>
      </c>
      <c r="AU85" s="110">
        <v>2.75</v>
      </c>
      <c r="AV85" s="47">
        <v>2.78</v>
      </c>
      <c r="AW85" s="91" t="s">
        <v>287</v>
      </c>
      <c r="AX85" s="42" t="s">
        <v>86</v>
      </c>
      <c r="AY85" s="53" t="s">
        <v>11</v>
      </c>
      <c r="AZ85" s="49" t="s">
        <v>87</v>
      </c>
    </row>
    <row r="86" spans="1:52" hidden="1">
      <c r="A86" s="431" t="s">
        <v>308</v>
      </c>
      <c r="B86" s="95" t="s">
        <v>103</v>
      </c>
      <c r="C86" s="64" t="s">
        <v>327</v>
      </c>
      <c r="D86" s="37" t="s">
        <v>77</v>
      </c>
      <c r="E86" s="98" t="s">
        <v>453</v>
      </c>
      <c r="F86" s="38">
        <v>42382</v>
      </c>
      <c r="G86" s="38" t="s">
        <v>474</v>
      </c>
      <c r="H86" s="84" t="s">
        <v>20</v>
      </c>
      <c r="I86" s="84" t="s">
        <v>20</v>
      </c>
      <c r="J86" s="84" t="s">
        <v>20</v>
      </c>
      <c r="K86" s="100">
        <v>539.10360000000003</v>
      </c>
      <c r="L86" s="40" t="s">
        <v>20</v>
      </c>
      <c r="M86" s="40" t="s">
        <v>20</v>
      </c>
      <c r="N86" s="100">
        <v>271.42307287</v>
      </c>
      <c r="O86" s="100">
        <v>284.90072400000003</v>
      </c>
      <c r="P86" s="100">
        <v>16.427543700000001</v>
      </c>
      <c r="Q86" s="40">
        <v>301.32826770000003</v>
      </c>
      <c r="R86" s="100">
        <v>1.5237213599999999</v>
      </c>
      <c r="S86" s="40">
        <v>0</v>
      </c>
      <c r="T86" s="40">
        <v>18.67049432</v>
      </c>
      <c r="U86" s="40">
        <v>20.194215679999999</v>
      </c>
      <c r="V86" s="85" t="s">
        <v>328</v>
      </c>
      <c r="W86" s="85" t="s">
        <v>329</v>
      </c>
      <c r="X86" s="42" t="s">
        <v>81</v>
      </c>
      <c r="Y86" s="87">
        <v>0.08</v>
      </c>
      <c r="Z86" s="412"/>
      <c r="AA86" s="412"/>
      <c r="AB86" s="412"/>
      <c r="AC86" s="412"/>
      <c r="AD86" s="88" t="s">
        <v>272</v>
      </c>
      <c r="AE86" s="88" t="s">
        <v>226</v>
      </c>
      <c r="AF86" s="42" t="s">
        <v>11</v>
      </c>
      <c r="AG86" s="42" t="s">
        <v>11</v>
      </c>
      <c r="AH86" s="42" t="s">
        <v>84</v>
      </c>
      <c r="AI86" s="106">
        <v>0.50347108213000002</v>
      </c>
      <c r="AJ86" s="45">
        <v>1.110179265578956</v>
      </c>
      <c r="AK86" s="106">
        <v>3.5699999999999996E-2</v>
      </c>
      <c r="AL86" s="46">
        <v>1.87</v>
      </c>
      <c r="AM86" s="46">
        <v>1.74</v>
      </c>
      <c r="AN86" s="46">
        <v>1.66</v>
      </c>
      <c r="AO86" s="46">
        <v>1.58</v>
      </c>
      <c r="AP86" s="46">
        <v>2.15</v>
      </c>
      <c r="AQ86" s="46">
        <v>1.91</v>
      </c>
      <c r="AR86" s="46">
        <v>1.66</v>
      </c>
      <c r="AS86" s="46">
        <v>1.65</v>
      </c>
      <c r="AT86" s="110">
        <v>2.39</v>
      </c>
      <c r="AU86" s="110">
        <v>1.22</v>
      </c>
      <c r="AV86" s="47">
        <v>1.18</v>
      </c>
      <c r="AW86" s="91" t="s">
        <v>287</v>
      </c>
      <c r="AX86" s="42" t="s">
        <v>86</v>
      </c>
      <c r="AY86" s="53" t="s">
        <v>11</v>
      </c>
      <c r="AZ86" s="49" t="s">
        <v>87</v>
      </c>
    </row>
    <row r="87" spans="1:52" hidden="1">
      <c r="A87" s="431" t="s">
        <v>308</v>
      </c>
      <c r="B87" s="83" t="s">
        <v>106</v>
      </c>
      <c r="C87" s="64" t="s">
        <v>330</v>
      </c>
      <c r="D87" s="37" t="s">
        <v>77</v>
      </c>
      <c r="E87" s="98" t="s">
        <v>453</v>
      </c>
      <c r="F87" s="38">
        <v>42662</v>
      </c>
      <c r="G87" s="38" t="s">
        <v>475</v>
      </c>
      <c r="H87" s="84" t="s">
        <v>20</v>
      </c>
      <c r="I87" s="84" t="s">
        <v>20</v>
      </c>
      <c r="J87" s="84" t="s">
        <v>20</v>
      </c>
      <c r="K87" s="100">
        <v>1384.6</v>
      </c>
      <c r="L87" s="40" t="s">
        <v>20</v>
      </c>
      <c r="M87" s="40" t="s">
        <v>20</v>
      </c>
      <c r="N87" s="100">
        <v>889.60320813999999</v>
      </c>
      <c r="O87" s="100">
        <v>920.75912679999999</v>
      </c>
      <c r="P87" s="100">
        <v>176.39922086000001</v>
      </c>
      <c r="Q87" s="40">
        <v>1097.1583476599999</v>
      </c>
      <c r="R87" s="100">
        <v>10.96030592</v>
      </c>
      <c r="S87" s="40">
        <v>0</v>
      </c>
      <c r="T87" s="40">
        <v>479.29225976999999</v>
      </c>
      <c r="U87" s="40">
        <v>490.25256568999998</v>
      </c>
      <c r="V87" s="85" t="s">
        <v>317</v>
      </c>
      <c r="W87" s="85" t="s">
        <v>331</v>
      </c>
      <c r="X87" s="42" t="s">
        <v>81</v>
      </c>
      <c r="Y87" s="87">
        <v>0.08</v>
      </c>
      <c r="Z87" s="412"/>
      <c r="AA87" s="412"/>
      <c r="AB87" s="412"/>
      <c r="AC87" s="412"/>
      <c r="AD87" s="88" t="s">
        <v>272</v>
      </c>
      <c r="AE87" s="88" t="s">
        <v>226</v>
      </c>
      <c r="AF87" s="42" t="s">
        <v>11</v>
      </c>
      <c r="AG87" s="42" t="s">
        <v>11</v>
      </c>
      <c r="AH87" s="42" t="s">
        <v>84</v>
      </c>
      <c r="AI87" s="106">
        <v>0.64627911960999995</v>
      </c>
      <c r="AJ87" s="45">
        <v>1.2333120402678857</v>
      </c>
      <c r="AK87" s="106">
        <v>0.17850000000000002</v>
      </c>
      <c r="AL87" s="46">
        <v>1.76</v>
      </c>
      <c r="AM87" s="46">
        <v>1.48</v>
      </c>
      <c r="AN87" s="46">
        <v>1.51</v>
      </c>
      <c r="AO87" s="46">
        <v>1.23</v>
      </c>
      <c r="AP87" s="46">
        <v>1.79</v>
      </c>
      <c r="AQ87" s="46">
        <v>1.55</v>
      </c>
      <c r="AR87" s="46">
        <v>1.4</v>
      </c>
      <c r="AS87" s="46">
        <v>1.43</v>
      </c>
      <c r="AT87" s="110">
        <v>1.75</v>
      </c>
      <c r="AU87" s="110">
        <v>1.77</v>
      </c>
      <c r="AV87" s="47">
        <v>1.78</v>
      </c>
      <c r="AW87" s="91" t="s">
        <v>287</v>
      </c>
      <c r="AX87" s="42" t="s">
        <v>86</v>
      </c>
      <c r="AY87" s="53" t="s">
        <v>11</v>
      </c>
      <c r="AZ87" s="49" t="s">
        <v>87</v>
      </c>
    </row>
    <row r="88" spans="1:52" hidden="1">
      <c r="A88" s="431" t="s">
        <v>308</v>
      </c>
      <c r="B88" s="95" t="s">
        <v>109</v>
      </c>
      <c r="C88" s="64" t="s">
        <v>332</v>
      </c>
      <c r="D88" s="37" t="s">
        <v>77</v>
      </c>
      <c r="E88" s="98" t="s">
        <v>454</v>
      </c>
      <c r="F88" s="38">
        <v>43318</v>
      </c>
      <c r="G88" s="38" t="s">
        <v>476</v>
      </c>
      <c r="H88" s="84" t="s">
        <v>20</v>
      </c>
      <c r="I88" s="84" t="s">
        <v>20</v>
      </c>
      <c r="J88" s="84" t="s">
        <v>20</v>
      </c>
      <c r="K88" s="100">
        <v>1384.6</v>
      </c>
      <c r="L88" s="40" t="s">
        <v>20</v>
      </c>
      <c r="M88" s="40" t="s">
        <v>20</v>
      </c>
      <c r="N88" s="100">
        <v>990.52580689000001</v>
      </c>
      <c r="O88" s="100">
        <v>83.932621040000001</v>
      </c>
      <c r="P88" s="100">
        <v>253.31628187999999</v>
      </c>
      <c r="Q88" s="40">
        <v>337.24890291999998</v>
      </c>
      <c r="R88" s="100">
        <v>911.80441126000005</v>
      </c>
      <c r="S88" s="40">
        <v>0</v>
      </c>
      <c r="T88" s="40">
        <v>1047.6126821799999</v>
      </c>
      <c r="U88" s="40">
        <v>1959.4170934399999</v>
      </c>
      <c r="V88" s="85" t="s">
        <v>323</v>
      </c>
      <c r="W88" s="85" t="s">
        <v>333</v>
      </c>
      <c r="X88" s="42" t="s">
        <v>81</v>
      </c>
      <c r="Y88" s="87">
        <v>0.08</v>
      </c>
      <c r="Z88" s="412"/>
      <c r="AA88" s="412"/>
      <c r="AB88" s="412"/>
      <c r="AC88" s="412"/>
      <c r="AD88" s="88" t="s">
        <v>272</v>
      </c>
      <c r="AE88" s="88" t="s">
        <v>226</v>
      </c>
      <c r="AF88" s="42" t="s">
        <v>11</v>
      </c>
      <c r="AG88" s="42" t="s">
        <v>11</v>
      </c>
      <c r="AH88" s="42" t="s">
        <v>84</v>
      </c>
      <c r="AI88" s="106">
        <v>0.71959738967999998</v>
      </c>
      <c r="AJ88" s="45">
        <v>0.34047462526885197</v>
      </c>
      <c r="AK88" s="106">
        <v>0.20800000000000002</v>
      </c>
      <c r="AL88" s="46">
        <v>1.94</v>
      </c>
      <c r="AM88" s="46">
        <v>1.98</v>
      </c>
      <c r="AN88" s="46">
        <v>2.1</v>
      </c>
      <c r="AO88" s="46">
        <v>2.38</v>
      </c>
      <c r="AP88" s="46">
        <v>2.04</v>
      </c>
      <c r="AQ88" s="46">
        <v>2.09</v>
      </c>
      <c r="AR88" s="46">
        <v>2.1</v>
      </c>
      <c r="AS88" s="46">
        <v>2.15</v>
      </c>
      <c r="AT88" s="110">
        <v>2.13</v>
      </c>
      <c r="AU88" s="110">
        <v>2.2599999999999998</v>
      </c>
      <c r="AV88" s="47">
        <v>2.33</v>
      </c>
      <c r="AW88" s="91" t="s">
        <v>287</v>
      </c>
      <c r="AX88" s="42" t="s">
        <v>86</v>
      </c>
      <c r="AY88" s="53" t="s">
        <v>11</v>
      </c>
      <c r="AZ88" s="49" t="s">
        <v>87</v>
      </c>
    </row>
    <row r="89" spans="1:52" hidden="1">
      <c r="A89" s="431" t="s">
        <v>308</v>
      </c>
      <c r="B89" s="83" t="s">
        <v>112</v>
      </c>
      <c r="C89" s="64" t="s">
        <v>334</v>
      </c>
      <c r="D89" s="37" t="s">
        <v>77</v>
      </c>
      <c r="E89" s="98" t="s">
        <v>454</v>
      </c>
      <c r="F89" s="38">
        <v>43319</v>
      </c>
      <c r="G89" s="38" t="s">
        <v>477</v>
      </c>
      <c r="H89" s="84" t="s">
        <v>20</v>
      </c>
      <c r="I89" s="84" t="s">
        <v>20</v>
      </c>
      <c r="J89" s="84" t="s">
        <v>20</v>
      </c>
      <c r="K89" s="100">
        <v>1384.6</v>
      </c>
      <c r="L89" s="40" t="s">
        <v>20</v>
      </c>
      <c r="M89" s="40" t="s">
        <v>20</v>
      </c>
      <c r="N89" s="100">
        <v>998.39795536999998</v>
      </c>
      <c r="O89" s="100">
        <v>269.66590589999998</v>
      </c>
      <c r="P89" s="100">
        <v>779.11231685999996</v>
      </c>
      <c r="Q89" s="40">
        <v>1048.7782227600001</v>
      </c>
      <c r="R89" s="100">
        <v>753.38642002999995</v>
      </c>
      <c r="S89" s="40">
        <v>0</v>
      </c>
      <c r="T89" s="40">
        <v>510.74269331000005</v>
      </c>
      <c r="U89" s="40">
        <v>1264.12911334</v>
      </c>
      <c r="V89" s="85" t="s">
        <v>335</v>
      </c>
      <c r="W89" s="85" t="s">
        <v>336</v>
      </c>
      <c r="X89" s="42" t="s">
        <v>81</v>
      </c>
      <c r="Y89" s="87">
        <v>0.08</v>
      </c>
      <c r="Z89" s="412"/>
      <c r="AA89" s="412"/>
      <c r="AB89" s="412"/>
      <c r="AC89" s="412"/>
      <c r="AD89" s="88" t="s">
        <v>272</v>
      </c>
      <c r="AE89" s="88" t="s">
        <v>226</v>
      </c>
      <c r="AF89" s="42" t="s">
        <v>11</v>
      </c>
      <c r="AG89" s="42" t="s">
        <v>11</v>
      </c>
      <c r="AH89" s="42" t="s">
        <v>84</v>
      </c>
      <c r="AI89" s="106">
        <v>0.72531634971000003</v>
      </c>
      <c r="AJ89" s="45">
        <v>1.0504611083376363</v>
      </c>
      <c r="AK89" s="106">
        <v>0.23800000000000002</v>
      </c>
      <c r="AL89" s="46">
        <v>1.87</v>
      </c>
      <c r="AM89" s="46">
        <v>1.91</v>
      </c>
      <c r="AN89" s="46">
        <v>2.04</v>
      </c>
      <c r="AO89" s="46">
        <v>2.2200000000000002</v>
      </c>
      <c r="AP89" s="46">
        <v>1.93</v>
      </c>
      <c r="AQ89" s="46">
        <v>1.99</v>
      </c>
      <c r="AR89" s="46">
        <v>2.1</v>
      </c>
      <c r="AS89" s="46">
        <v>2.19</v>
      </c>
      <c r="AT89" s="110">
        <v>2.13</v>
      </c>
      <c r="AU89" s="110">
        <v>2.21</v>
      </c>
      <c r="AV89" s="47">
        <v>2.31</v>
      </c>
      <c r="AW89" s="91" t="s">
        <v>287</v>
      </c>
      <c r="AX89" s="42" t="s">
        <v>86</v>
      </c>
      <c r="AY89" s="53" t="s">
        <v>11</v>
      </c>
      <c r="AZ89" s="49" t="s">
        <v>87</v>
      </c>
    </row>
    <row r="90" spans="1:52" hidden="1">
      <c r="A90" s="431" t="s">
        <v>308</v>
      </c>
      <c r="B90" s="95" t="s">
        <v>117</v>
      </c>
      <c r="C90" s="64" t="s">
        <v>337</v>
      </c>
      <c r="D90" s="37" t="s">
        <v>77</v>
      </c>
      <c r="E90" s="98" t="s">
        <v>453</v>
      </c>
      <c r="F90" s="38">
        <v>43455</v>
      </c>
      <c r="G90" s="38" t="s">
        <v>478</v>
      </c>
      <c r="H90" s="84" t="s">
        <v>20</v>
      </c>
      <c r="I90" s="84" t="s">
        <v>20</v>
      </c>
      <c r="J90" s="84" t="s">
        <v>20</v>
      </c>
      <c r="K90" s="100">
        <v>553.84</v>
      </c>
      <c r="L90" s="40" t="s">
        <v>20</v>
      </c>
      <c r="M90" s="40" t="s">
        <v>20</v>
      </c>
      <c r="N90" s="100">
        <v>283.82917857000001</v>
      </c>
      <c r="O90" s="100">
        <v>22.756972650000002</v>
      </c>
      <c r="P90" s="100">
        <v>49.898388879999999</v>
      </c>
      <c r="Q90" s="40">
        <v>72.655361529999993</v>
      </c>
      <c r="R90" s="100">
        <v>263.50713250000001</v>
      </c>
      <c r="S90" s="40">
        <v>0</v>
      </c>
      <c r="T90" s="40">
        <v>316.49035965999997</v>
      </c>
      <c r="U90" s="40">
        <v>579.99749215999998</v>
      </c>
      <c r="V90" s="85" t="s">
        <v>338</v>
      </c>
      <c r="W90" s="85" t="s">
        <v>339</v>
      </c>
      <c r="X90" s="42" t="s">
        <v>81</v>
      </c>
      <c r="Y90" s="87">
        <v>0.08</v>
      </c>
      <c r="Z90" s="412"/>
      <c r="AA90" s="412"/>
      <c r="AB90" s="412"/>
      <c r="AC90" s="412"/>
      <c r="AD90" s="88" t="s">
        <v>272</v>
      </c>
      <c r="AE90" s="88" t="s">
        <v>226</v>
      </c>
      <c r="AF90" s="42" t="s">
        <v>11</v>
      </c>
      <c r="AG90" s="42" t="s">
        <v>11</v>
      </c>
      <c r="AH90" s="42" t="s">
        <v>84</v>
      </c>
      <c r="AI90" s="106">
        <v>0.51549069846000006</v>
      </c>
      <c r="AJ90" s="45">
        <v>0.25598270726094924</v>
      </c>
      <c r="AK90" s="106">
        <v>0.2235</v>
      </c>
      <c r="AL90" s="46">
        <v>1.77</v>
      </c>
      <c r="AM90" s="46">
        <v>1.81</v>
      </c>
      <c r="AN90" s="46">
        <v>1.92</v>
      </c>
      <c r="AO90" s="46">
        <v>2.13</v>
      </c>
      <c r="AP90" s="46">
        <v>2.08</v>
      </c>
      <c r="AQ90" s="46">
        <v>2.13</v>
      </c>
      <c r="AR90" s="46">
        <v>2.13</v>
      </c>
      <c r="AS90" s="46">
        <v>2.19</v>
      </c>
      <c r="AT90" s="110">
        <v>2.14</v>
      </c>
      <c r="AU90" s="110">
        <v>2.23</v>
      </c>
      <c r="AV90" s="47">
        <v>2.31</v>
      </c>
      <c r="AW90" s="91" t="s">
        <v>287</v>
      </c>
      <c r="AX90" s="42" t="s">
        <v>86</v>
      </c>
      <c r="AY90" s="53" t="s">
        <v>11</v>
      </c>
      <c r="AZ90" s="49" t="s">
        <v>87</v>
      </c>
    </row>
    <row r="91" spans="1:52" ht="108" hidden="1">
      <c r="A91" s="431" t="s">
        <v>308</v>
      </c>
      <c r="B91" s="83" t="s">
        <v>120</v>
      </c>
      <c r="C91" s="64" t="s">
        <v>340</v>
      </c>
      <c r="D91" s="37" t="s">
        <v>77</v>
      </c>
      <c r="E91" s="98" t="s">
        <v>454</v>
      </c>
      <c r="F91" s="38">
        <v>44635</v>
      </c>
      <c r="G91" s="38" t="s">
        <v>479</v>
      </c>
      <c r="H91" s="84" t="s">
        <v>20</v>
      </c>
      <c r="I91" s="84" t="s">
        <v>20</v>
      </c>
      <c r="J91" s="84" t="s">
        <v>20</v>
      </c>
      <c r="K91" s="100">
        <v>1384.6</v>
      </c>
      <c r="L91" s="40" t="s">
        <v>20</v>
      </c>
      <c r="M91" s="40" t="s">
        <v>20</v>
      </c>
      <c r="N91" s="100">
        <v>718.24848321000002</v>
      </c>
      <c r="O91" s="100">
        <v>63.371160889999999</v>
      </c>
      <c r="P91" s="100">
        <v>7.2652683800000002</v>
      </c>
      <c r="Q91" s="40">
        <v>70.636429269999994</v>
      </c>
      <c r="R91" s="100">
        <v>654.85426841000003</v>
      </c>
      <c r="S91" s="40">
        <v>0</v>
      </c>
      <c r="T91" s="40">
        <v>17.472581559999981</v>
      </c>
      <c r="U91" s="40">
        <v>672.32684997000001</v>
      </c>
      <c r="V91" s="85" t="s">
        <v>341</v>
      </c>
      <c r="W91" s="85" t="s">
        <v>342</v>
      </c>
      <c r="X91" s="42" t="s">
        <v>81</v>
      </c>
      <c r="Y91" s="87">
        <v>0.08</v>
      </c>
      <c r="Z91" s="433" t="s">
        <v>957</v>
      </c>
      <c r="AA91" s="433" t="s">
        <v>956</v>
      </c>
      <c r="AB91" s="433"/>
      <c r="AC91" s="412"/>
      <c r="AD91" s="88" t="s">
        <v>272</v>
      </c>
      <c r="AE91" s="88" t="s">
        <v>226</v>
      </c>
      <c r="AF91" s="42" t="s">
        <v>11</v>
      </c>
      <c r="AG91" s="42" t="s">
        <v>11</v>
      </c>
      <c r="AH91" s="42" t="s">
        <v>84</v>
      </c>
      <c r="AI91" s="106">
        <v>0.52179330419000003</v>
      </c>
      <c r="AJ91" s="45">
        <v>9.834539288452275E-2</v>
      </c>
      <c r="AK91" s="106">
        <v>3.04E-2</v>
      </c>
      <c r="AL91" s="46" t="s">
        <v>20</v>
      </c>
      <c r="AM91" s="46">
        <v>0.98</v>
      </c>
      <c r="AN91" s="46">
        <v>1.05</v>
      </c>
      <c r="AO91" s="46">
        <v>1.08</v>
      </c>
      <c r="AP91" s="46">
        <v>0.95</v>
      </c>
      <c r="AQ91" s="46">
        <v>0.98</v>
      </c>
      <c r="AR91" s="46">
        <v>0.99</v>
      </c>
      <c r="AS91" s="46">
        <v>1.01</v>
      </c>
      <c r="AT91" s="110">
        <v>0.97</v>
      </c>
      <c r="AU91" s="110">
        <v>1.01</v>
      </c>
      <c r="AV91" s="47">
        <v>1.04</v>
      </c>
      <c r="AW91" s="54" t="s">
        <v>115</v>
      </c>
      <c r="AX91" s="38" t="s">
        <v>192</v>
      </c>
      <c r="AY91" s="53" t="s">
        <v>11</v>
      </c>
      <c r="AZ91" s="49" t="s">
        <v>87</v>
      </c>
    </row>
    <row r="92" spans="1:52" ht="120" hidden="1">
      <c r="A92" s="431" t="s">
        <v>308</v>
      </c>
      <c r="B92" s="95" t="s">
        <v>123</v>
      </c>
      <c r="C92" s="64" t="s">
        <v>343</v>
      </c>
      <c r="D92" s="37" t="s">
        <v>77</v>
      </c>
      <c r="E92" s="98" t="s">
        <v>454</v>
      </c>
      <c r="F92" s="38">
        <v>44685</v>
      </c>
      <c r="G92" s="38" t="s">
        <v>480</v>
      </c>
      <c r="H92" s="84" t="s">
        <v>20</v>
      </c>
      <c r="I92" s="84" t="s">
        <v>20</v>
      </c>
      <c r="J92" s="84" t="s">
        <v>20</v>
      </c>
      <c r="K92" s="100">
        <v>969.22</v>
      </c>
      <c r="L92" s="40" t="s">
        <v>20</v>
      </c>
      <c r="M92" s="40" t="s">
        <v>20</v>
      </c>
      <c r="N92" s="100">
        <v>536.27556503000005</v>
      </c>
      <c r="O92" s="100">
        <v>0</v>
      </c>
      <c r="P92" s="100">
        <v>0.24703011999999999</v>
      </c>
      <c r="Q92" s="40">
        <v>0.24703011999999999</v>
      </c>
      <c r="R92" s="100">
        <v>536.27556503000005</v>
      </c>
      <c r="S92" s="40">
        <v>0</v>
      </c>
      <c r="T92" s="40">
        <v>60.204488519999927</v>
      </c>
      <c r="U92" s="40">
        <v>596.48005354999998</v>
      </c>
      <c r="V92" s="85" t="s">
        <v>344</v>
      </c>
      <c r="W92" s="85" t="s">
        <v>345</v>
      </c>
      <c r="X92" s="42" t="s">
        <v>81</v>
      </c>
      <c r="Y92" s="87">
        <v>7.0000000000000007E-2</v>
      </c>
      <c r="Z92" s="433" t="s">
        <v>986</v>
      </c>
      <c r="AA92" s="433" t="s">
        <v>987</v>
      </c>
      <c r="AB92" s="433"/>
      <c r="AC92" s="412"/>
      <c r="AD92" s="88" t="s">
        <v>272</v>
      </c>
      <c r="AE92" s="88" t="s">
        <v>226</v>
      </c>
      <c r="AF92" s="42" t="s">
        <v>11</v>
      </c>
      <c r="AG92" s="42" t="s">
        <v>11</v>
      </c>
      <c r="AH92" s="42" t="s">
        <v>84</v>
      </c>
      <c r="AI92" s="106">
        <v>0.55656225939000004</v>
      </c>
      <c r="AJ92" s="45">
        <v>4.6064026800508943E-4</v>
      </c>
      <c r="AK92" s="106">
        <v>7.7600000000000002E-2</v>
      </c>
      <c r="AL92" s="46" t="s">
        <v>20</v>
      </c>
      <c r="AM92" s="46" t="s">
        <v>20</v>
      </c>
      <c r="AN92" s="46">
        <v>1.02</v>
      </c>
      <c r="AO92" s="46">
        <v>1.1200000000000001</v>
      </c>
      <c r="AP92" s="46">
        <v>0.98</v>
      </c>
      <c r="AQ92" s="46">
        <v>1.02</v>
      </c>
      <c r="AR92" s="46">
        <v>1.02</v>
      </c>
      <c r="AS92" s="46">
        <v>1.04</v>
      </c>
      <c r="AT92" s="110">
        <v>1.04</v>
      </c>
      <c r="AU92" s="110">
        <v>1.08</v>
      </c>
      <c r="AV92" s="47">
        <v>1.1200000000000001</v>
      </c>
      <c r="AW92" s="54" t="s">
        <v>115</v>
      </c>
      <c r="AX92" s="38" t="s">
        <v>192</v>
      </c>
      <c r="AY92" s="53" t="s">
        <v>11</v>
      </c>
      <c r="AZ92" s="49" t="s">
        <v>87</v>
      </c>
    </row>
    <row r="93" spans="1:52" hidden="1">
      <c r="A93" s="431" t="s">
        <v>308</v>
      </c>
      <c r="B93" s="83" t="s">
        <v>126</v>
      </c>
      <c r="C93" s="64" t="s">
        <v>346</v>
      </c>
      <c r="D93" s="37" t="s">
        <v>77</v>
      </c>
      <c r="E93" s="98" t="s">
        <v>456</v>
      </c>
      <c r="F93" s="38">
        <v>40623</v>
      </c>
      <c r="G93" s="38">
        <v>44164</v>
      </c>
      <c r="H93" s="90" t="s">
        <v>481</v>
      </c>
      <c r="I93" s="90" t="s">
        <v>347</v>
      </c>
      <c r="J93" s="68" t="s">
        <v>482</v>
      </c>
      <c r="K93" s="100">
        <v>306.68889999999999</v>
      </c>
      <c r="L93" s="75">
        <v>26</v>
      </c>
      <c r="M93" s="405" t="s">
        <v>483</v>
      </c>
      <c r="N93" s="100">
        <v>333.13932763000003</v>
      </c>
      <c r="O93" s="100">
        <v>200.72302551999999</v>
      </c>
      <c r="P93" s="100">
        <v>123.24072386</v>
      </c>
      <c r="Q93" s="40">
        <v>323.96374937999997</v>
      </c>
      <c r="R93" s="100">
        <v>132.41630219000001</v>
      </c>
      <c r="S93" s="40">
        <v>0</v>
      </c>
      <c r="T93" s="40">
        <v>-94.677448200000015</v>
      </c>
      <c r="U93" s="40">
        <v>37.738853989999996</v>
      </c>
      <c r="V93" s="85" t="s">
        <v>348</v>
      </c>
      <c r="W93" s="85" t="s">
        <v>349</v>
      </c>
      <c r="X93" s="42" t="s">
        <v>81</v>
      </c>
      <c r="Y93" s="87" t="s">
        <v>184</v>
      </c>
      <c r="Z93" s="412"/>
      <c r="AA93" s="412"/>
      <c r="AB93" s="412"/>
      <c r="AC93" s="412"/>
      <c r="AD93" s="88" t="s">
        <v>272</v>
      </c>
      <c r="AE93" s="88" t="s">
        <v>226</v>
      </c>
      <c r="AF93" s="42" t="s">
        <v>11</v>
      </c>
      <c r="AG93" s="42" t="s">
        <v>11</v>
      </c>
      <c r="AH93" s="42" t="s">
        <v>84</v>
      </c>
      <c r="AI93" s="106">
        <v>1.0926371399600001</v>
      </c>
      <c r="AJ93" s="45">
        <v>0.97245723488944891</v>
      </c>
      <c r="AK93" s="106">
        <v>2.2099999999999998E-2</v>
      </c>
      <c r="AL93" s="46">
        <v>1.1000000000000001</v>
      </c>
      <c r="AM93" s="46">
        <v>1.1000000000000001</v>
      </c>
      <c r="AN93" s="46">
        <v>1.1000000000000001</v>
      </c>
      <c r="AO93" s="46">
        <v>1.1000000000000001</v>
      </c>
      <c r="AP93" s="46">
        <v>1.07</v>
      </c>
      <c r="AQ93" s="46">
        <v>1.07</v>
      </c>
      <c r="AR93" s="46">
        <v>1.07</v>
      </c>
      <c r="AS93" s="46">
        <v>1.07</v>
      </c>
      <c r="AT93" s="110">
        <v>1.03</v>
      </c>
      <c r="AU93" s="110">
        <v>1.0900000000000001</v>
      </c>
      <c r="AV93" s="47">
        <v>1.0900000000000001</v>
      </c>
      <c r="AW93" s="91" t="s">
        <v>287</v>
      </c>
      <c r="AX93" s="42" t="s">
        <v>86</v>
      </c>
      <c r="AY93" s="53" t="s">
        <v>11</v>
      </c>
      <c r="AZ93" s="49" t="s">
        <v>87</v>
      </c>
    </row>
    <row r="94" spans="1:52" ht="120" hidden="1">
      <c r="A94" s="431" t="s">
        <v>308</v>
      </c>
      <c r="B94" s="95" t="s">
        <v>129</v>
      </c>
      <c r="C94" s="64" t="s">
        <v>350</v>
      </c>
      <c r="D94" s="37" t="s">
        <v>77</v>
      </c>
      <c r="E94" s="98" t="s">
        <v>454</v>
      </c>
      <c r="F94" s="38">
        <v>45296</v>
      </c>
      <c r="G94" s="38" t="s">
        <v>484</v>
      </c>
      <c r="H94" s="84" t="s">
        <v>20</v>
      </c>
      <c r="I94" s="84" t="s">
        <v>20</v>
      </c>
      <c r="J94" s="84" t="s">
        <v>20</v>
      </c>
      <c r="K94" s="100">
        <v>1523.06</v>
      </c>
      <c r="L94" s="40" t="s">
        <v>20</v>
      </c>
      <c r="M94" s="40" t="s">
        <v>20</v>
      </c>
      <c r="N94" s="100">
        <v>33.786200059999999</v>
      </c>
      <c r="O94" s="100">
        <v>0</v>
      </c>
      <c r="P94" s="100">
        <v>0</v>
      </c>
      <c r="Q94" s="41" t="s">
        <v>20</v>
      </c>
      <c r="R94" s="100">
        <v>33.786200059999999</v>
      </c>
      <c r="S94" s="40">
        <v>0</v>
      </c>
      <c r="T94" s="74">
        <v>1</v>
      </c>
      <c r="U94" s="40">
        <v>34.786200059999999</v>
      </c>
      <c r="V94" s="85" t="s">
        <v>310</v>
      </c>
      <c r="W94" s="88" t="s">
        <v>11</v>
      </c>
      <c r="X94" s="42" t="s">
        <v>81</v>
      </c>
      <c r="Y94" s="87">
        <v>0.08</v>
      </c>
      <c r="Z94" s="433" t="s">
        <v>983</v>
      </c>
      <c r="AA94" s="433" t="s">
        <v>984</v>
      </c>
      <c r="AB94" s="433"/>
      <c r="AC94" s="412"/>
      <c r="AD94" s="88" t="s">
        <v>272</v>
      </c>
      <c r="AE94" s="88" t="s">
        <v>226</v>
      </c>
      <c r="AF94" s="42" t="s">
        <v>11</v>
      </c>
      <c r="AG94" s="42" t="s">
        <v>11</v>
      </c>
      <c r="AH94" s="42" t="s">
        <v>84</v>
      </c>
      <c r="AI94" s="106">
        <v>2.2313641359999997E-2</v>
      </c>
      <c r="AJ94" s="45">
        <v>0</v>
      </c>
      <c r="AK94" s="106">
        <v>5.1699999999999996E-2</v>
      </c>
      <c r="AL94" s="46" t="s">
        <v>20</v>
      </c>
      <c r="AM94" s="46" t="s">
        <v>20</v>
      </c>
      <c r="AN94" s="46" t="s">
        <v>20</v>
      </c>
      <c r="AO94" s="46" t="s">
        <v>20</v>
      </c>
      <c r="AP94" s="46" t="s">
        <v>20</v>
      </c>
      <c r="AQ94" s="46" t="s">
        <v>20</v>
      </c>
      <c r="AR94" s="46" t="s">
        <v>20</v>
      </c>
      <c r="AS94" s="46" t="s">
        <v>20</v>
      </c>
      <c r="AT94" s="110" t="s">
        <v>20</v>
      </c>
      <c r="AU94" s="110">
        <v>1.03</v>
      </c>
      <c r="AV94" s="47">
        <v>1.04</v>
      </c>
      <c r="AW94" s="54" t="s">
        <v>115</v>
      </c>
      <c r="AX94" s="38" t="s">
        <v>192</v>
      </c>
      <c r="AY94" s="53" t="s">
        <v>11</v>
      </c>
      <c r="AZ94" s="49" t="s">
        <v>87</v>
      </c>
    </row>
    <row r="95" spans="1:52" ht="96" hidden="1">
      <c r="A95" s="431" t="s">
        <v>308</v>
      </c>
      <c r="B95" s="325" t="s">
        <v>132</v>
      </c>
      <c r="C95" s="283" t="s">
        <v>351</v>
      </c>
      <c r="D95" s="284" t="s">
        <v>77</v>
      </c>
      <c r="E95" s="326" t="s">
        <v>454</v>
      </c>
      <c r="F95" s="286">
        <v>45294</v>
      </c>
      <c r="G95" s="286" t="s">
        <v>485</v>
      </c>
      <c r="H95" s="327" t="s">
        <v>20</v>
      </c>
      <c r="I95" s="327" t="s">
        <v>20</v>
      </c>
      <c r="J95" s="327" t="s">
        <v>20</v>
      </c>
      <c r="K95" s="328">
        <v>553.84</v>
      </c>
      <c r="L95" s="288" t="s">
        <v>20</v>
      </c>
      <c r="M95" s="288" t="s">
        <v>20</v>
      </c>
      <c r="N95" s="328">
        <v>520.36</v>
      </c>
      <c r="O95" s="328">
        <v>0</v>
      </c>
      <c r="P95" s="328">
        <v>0</v>
      </c>
      <c r="Q95" s="287" t="s">
        <v>20</v>
      </c>
      <c r="R95" s="328">
        <v>520.36</v>
      </c>
      <c r="S95" s="288">
        <v>0</v>
      </c>
      <c r="T95" s="329">
        <v>4</v>
      </c>
      <c r="U95" s="288">
        <v>524.36</v>
      </c>
      <c r="V95" s="330" t="s">
        <v>352</v>
      </c>
      <c r="W95" s="289" t="s">
        <v>11</v>
      </c>
      <c r="X95" s="289" t="s">
        <v>81</v>
      </c>
      <c r="Y95" s="331">
        <v>0.08</v>
      </c>
      <c r="Z95" s="441" t="s">
        <v>981</v>
      </c>
      <c r="AA95" s="415" t="s">
        <v>982</v>
      </c>
      <c r="AB95" s="415"/>
      <c r="AC95" s="415"/>
      <c r="AD95" s="289" t="s">
        <v>82</v>
      </c>
      <c r="AE95" s="289" t="s">
        <v>226</v>
      </c>
      <c r="AF95" s="289" t="s">
        <v>11</v>
      </c>
      <c r="AG95" s="289" t="s">
        <v>11</v>
      </c>
      <c r="AH95" s="289" t="s">
        <v>166</v>
      </c>
      <c r="AI95" s="332">
        <v>0.94507809661999997</v>
      </c>
      <c r="AJ95" s="291">
        <v>0</v>
      </c>
      <c r="AK95" s="332">
        <v>6.1999999999999998E-3</v>
      </c>
      <c r="AL95" s="292" t="s">
        <v>20</v>
      </c>
      <c r="AM95" s="292" t="s">
        <v>20</v>
      </c>
      <c r="AN95" s="292" t="s">
        <v>20</v>
      </c>
      <c r="AO95" s="292" t="s">
        <v>20</v>
      </c>
      <c r="AP95" s="292" t="s">
        <v>20</v>
      </c>
      <c r="AQ95" s="292" t="s">
        <v>20</v>
      </c>
      <c r="AR95" s="292" t="s">
        <v>20</v>
      </c>
      <c r="AS95" s="292" t="s">
        <v>20</v>
      </c>
      <c r="AT95" s="333" t="s">
        <v>20</v>
      </c>
      <c r="AU95" s="333">
        <v>1.01</v>
      </c>
      <c r="AV95" s="293">
        <v>1.01</v>
      </c>
      <c r="AW95" s="334" t="s">
        <v>115</v>
      </c>
      <c r="AX95" s="286" t="s">
        <v>192</v>
      </c>
      <c r="AY95" s="310" t="s">
        <v>11</v>
      </c>
      <c r="AZ95" s="335" t="s">
        <v>87</v>
      </c>
    </row>
    <row r="96" spans="1:52" hidden="1">
      <c r="A96" s="431" t="s">
        <v>308</v>
      </c>
      <c r="B96" s="429" t="s">
        <v>353</v>
      </c>
      <c r="C96" s="430"/>
      <c r="D96" s="430"/>
      <c r="E96" s="430"/>
      <c r="F96" s="430"/>
      <c r="G96" s="81"/>
      <c r="H96" s="81"/>
      <c r="I96" s="81"/>
      <c r="J96" s="81"/>
      <c r="K96" s="58">
        <f>ROUND(SUM(K80:K95),0)</f>
        <v>14221</v>
      </c>
      <c r="L96" s="58">
        <f t="shared" ref="L96:U96" si="7">ROUND(SUM(L80:L95),0)</f>
        <v>26</v>
      </c>
      <c r="M96" s="58">
        <f t="shared" si="7"/>
        <v>0</v>
      </c>
      <c r="N96" s="58">
        <f t="shared" si="7"/>
        <v>7469</v>
      </c>
      <c r="O96" s="58">
        <f t="shared" si="7"/>
        <v>2877</v>
      </c>
      <c r="P96" s="58">
        <f t="shared" si="7"/>
        <v>2823</v>
      </c>
      <c r="Q96" s="58">
        <f t="shared" si="7"/>
        <v>5700</v>
      </c>
      <c r="R96" s="58">
        <f t="shared" si="7"/>
        <v>4717</v>
      </c>
      <c r="S96" s="58">
        <f t="shared" si="7"/>
        <v>0</v>
      </c>
      <c r="T96" s="58">
        <f t="shared" si="7"/>
        <v>2941</v>
      </c>
      <c r="U96" s="58">
        <f t="shared" si="7"/>
        <v>7657</v>
      </c>
      <c r="V96" s="60" t="s">
        <v>11</v>
      </c>
      <c r="W96" s="60" t="s">
        <v>11</v>
      </c>
      <c r="X96" s="60" t="s">
        <v>11</v>
      </c>
      <c r="Y96" s="60" t="s">
        <v>11</v>
      </c>
      <c r="Z96" s="409"/>
      <c r="AA96" s="409"/>
      <c r="AB96" s="409"/>
      <c r="AC96" s="409"/>
      <c r="AD96" s="60" t="s">
        <v>11</v>
      </c>
      <c r="AE96" s="60" t="s">
        <v>11</v>
      </c>
      <c r="AF96" s="60" t="s">
        <v>11</v>
      </c>
      <c r="AG96" s="60" t="s">
        <v>11</v>
      </c>
      <c r="AH96" s="60" t="s">
        <v>11</v>
      </c>
      <c r="AI96" s="61">
        <f>N96/K96</f>
        <v>0.5252091976654244</v>
      </c>
      <c r="AJ96" s="61">
        <f>Q96/N96</f>
        <v>0.7631543714017941</v>
      </c>
      <c r="AK96" s="61">
        <v>0.16020000000000001</v>
      </c>
      <c r="AL96" s="62" t="s">
        <v>11</v>
      </c>
      <c r="AM96" s="62" t="s">
        <v>11</v>
      </c>
      <c r="AN96" s="62" t="s">
        <v>11</v>
      </c>
      <c r="AO96" s="62" t="s">
        <v>11</v>
      </c>
      <c r="AP96" s="62" t="s">
        <v>11</v>
      </c>
      <c r="AQ96" s="62" t="s">
        <v>11</v>
      </c>
      <c r="AR96" s="62" t="s">
        <v>11</v>
      </c>
      <c r="AS96" s="62" t="s">
        <v>11</v>
      </c>
      <c r="AT96" s="62" t="s">
        <v>11</v>
      </c>
      <c r="AU96" s="62"/>
      <c r="AV96" s="62"/>
      <c r="AW96" s="62" t="s">
        <v>11</v>
      </c>
      <c r="AX96" s="60" t="s">
        <v>11</v>
      </c>
      <c r="AY96" s="63" t="s">
        <v>11</v>
      </c>
      <c r="AZ96" s="63" t="s">
        <v>11</v>
      </c>
    </row>
    <row r="97" spans="1:52" s="80" customFormat="1" hidden="1">
      <c r="A97" s="431" t="s">
        <v>354</v>
      </c>
      <c r="B97" s="272" t="s">
        <v>238</v>
      </c>
      <c r="C97" s="258" t="s">
        <v>355</v>
      </c>
      <c r="D97" s="259" t="s">
        <v>77</v>
      </c>
      <c r="E97" s="260" t="s">
        <v>486</v>
      </c>
      <c r="F97" s="261">
        <v>39140</v>
      </c>
      <c r="G97" s="261" t="s">
        <v>398</v>
      </c>
      <c r="H97" s="273" t="s">
        <v>20</v>
      </c>
      <c r="I97" s="273" t="s">
        <v>20</v>
      </c>
      <c r="J97" s="273" t="s">
        <v>20</v>
      </c>
      <c r="K97" s="274">
        <v>500</v>
      </c>
      <c r="L97" s="263" t="s">
        <v>20</v>
      </c>
      <c r="M97" s="263" t="s">
        <v>20</v>
      </c>
      <c r="N97" s="262">
        <v>500</v>
      </c>
      <c r="O97" s="262">
        <v>349</v>
      </c>
      <c r="P97" s="262">
        <v>26</v>
      </c>
      <c r="Q97" s="263">
        <v>375</v>
      </c>
      <c r="R97" s="262">
        <v>9</v>
      </c>
      <c r="S97" s="262">
        <v>0</v>
      </c>
      <c r="T97" s="263">
        <v>-2</v>
      </c>
      <c r="U97" s="263">
        <v>7</v>
      </c>
      <c r="V97" s="275" t="s">
        <v>356</v>
      </c>
      <c r="W97" s="275" t="s">
        <v>357</v>
      </c>
      <c r="X97" s="264" t="s">
        <v>358</v>
      </c>
      <c r="Y97" s="276" t="s">
        <v>359</v>
      </c>
      <c r="Z97" s="416"/>
      <c r="AA97" s="416"/>
      <c r="AB97" s="416"/>
      <c r="AC97" s="416"/>
      <c r="AD97" s="277" t="s">
        <v>272</v>
      </c>
      <c r="AE97" s="277" t="s">
        <v>146</v>
      </c>
      <c r="AF97" s="264" t="s">
        <v>11</v>
      </c>
      <c r="AG97" s="264" t="s">
        <v>11</v>
      </c>
      <c r="AH97" s="264" t="s">
        <v>84</v>
      </c>
      <c r="AI97" s="266">
        <v>1</v>
      </c>
      <c r="AJ97" s="266">
        <v>0.74399999999999999</v>
      </c>
      <c r="AK97" s="278">
        <v>-6.7000000000000004E-2</v>
      </c>
      <c r="AL97" s="267">
        <v>0.81</v>
      </c>
      <c r="AM97" s="267">
        <v>0.81</v>
      </c>
      <c r="AN97" s="267">
        <v>0.81</v>
      </c>
      <c r="AO97" s="267">
        <v>0.81</v>
      </c>
      <c r="AP97" s="267">
        <v>0.81</v>
      </c>
      <c r="AQ97" s="267">
        <v>0.81</v>
      </c>
      <c r="AR97" s="267">
        <v>0.83</v>
      </c>
      <c r="AS97" s="267">
        <v>0.83</v>
      </c>
      <c r="AT97" s="267">
        <v>0.83</v>
      </c>
      <c r="AU97" s="267">
        <v>0.83</v>
      </c>
      <c r="AV97" s="267">
        <v>0.83</v>
      </c>
      <c r="AW97" s="274" t="s">
        <v>287</v>
      </c>
      <c r="AX97" s="264" t="s">
        <v>86</v>
      </c>
      <c r="AY97" s="279" t="s">
        <v>360</v>
      </c>
      <c r="AZ97" s="270" t="s">
        <v>175</v>
      </c>
    </row>
    <row r="98" spans="1:52" s="80" customFormat="1" hidden="1">
      <c r="A98" s="431" t="s">
        <v>354</v>
      </c>
      <c r="B98" s="272" t="s">
        <v>241</v>
      </c>
      <c r="C98" s="258" t="s">
        <v>361</v>
      </c>
      <c r="D98" s="259" t="s">
        <v>77</v>
      </c>
      <c r="E98" s="260" t="s">
        <v>486</v>
      </c>
      <c r="F98" s="261">
        <v>39113</v>
      </c>
      <c r="G98" s="261" t="s">
        <v>398</v>
      </c>
      <c r="H98" s="273" t="s">
        <v>20</v>
      </c>
      <c r="I98" s="273" t="s">
        <v>20</v>
      </c>
      <c r="J98" s="273" t="s">
        <v>20</v>
      </c>
      <c r="K98" s="274">
        <v>320</v>
      </c>
      <c r="L98" s="263" t="s">
        <v>20</v>
      </c>
      <c r="M98" s="263" t="s">
        <v>20</v>
      </c>
      <c r="N98" s="262">
        <v>320</v>
      </c>
      <c r="O98" s="262">
        <v>203</v>
      </c>
      <c r="P98" s="262">
        <v>63</v>
      </c>
      <c r="Q98" s="263">
        <v>266</v>
      </c>
      <c r="R98" s="280">
        <v>0.25</v>
      </c>
      <c r="S98" s="262">
        <v>0</v>
      </c>
      <c r="T98" s="281">
        <v>0.75</v>
      </c>
      <c r="U98" s="263">
        <v>1</v>
      </c>
      <c r="V98" s="275" t="s">
        <v>362</v>
      </c>
      <c r="W98" s="275" t="s">
        <v>363</v>
      </c>
      <c r="X98" s="264" t="s">
        <v>358</v>
      </c>
      <c r="Y98" s="276">
        <v>6.5000000000000002E-2</v>
      </c>
      <c r="Z98" s="416"/>
      <c r="AA98" s="416"/>
      <c r="AB98" s="416"/>
      <c r="AC98" s="416"/>
      <c r="AD98" s="277" t="s">
        <v>272</v>
      </c>
      <c r="AE98" s="277" t="s">
        <v>146</v>
      </c>
      <c r="AF98" s="264" t="s">
        <v>11</v>
      </c>
      <c r="AG98" s="264" t="s">
        <v>11</v>
      </c>
      <c r="AH98" s="264" t="s">
        <v>84</v>
      </c>
      <c r="AI98" s="266">
        <v>1</v>
      </c>
      <c r="AJ98" s="266">
        <v>0.78103827820000005</v>
      </c>
      <c r="AK98" s="278">
        <v>-3.2000000000000001E-2</v>
      </c>
      <c r="AL98" s="267">
        <v>0.76</v>
      </c>
      <c r="AM98" s="267">
        <v>0.76</v>
      </c>
      <c r="AN98" s="267">
        <v>0.76</v>
      </c>
      <c r="AO98" s="267">
        <v>0.76</v>
      </c>
      <c r="AP98" s="267">
        <v>0.76</v>
      </c>
      <c r="AQ98" s="267">
        <v>0.76</v>
      </c>
      <c r="AR98" s="267">
        <v>0.76</v>
      </c>
      <c r="AS98" s="267">
        <v>0.76</v>
      </c>
      <c r="AT98" s="267">
        <v>0.76</v>
      </c>
      <c r="AU98" s="267">
        <v>0.76</v>
      </c>
      <c r="AV98" s="267">
        <v>0.76</v>
      </c>
      <c r="AW98" s="274" t="s">
        <v>287</v>
      </c>
      <c r="AX98" s="264" t="s">
        <v>86</v>
      </c>
      <c r="AY98" s="279" t="s">
        <v>360</v>
      </c>
      <c r="AZ98" s="270" t="s">
        <v>175</v>
      </c>
    </row>
    <row r="99" spans="1:52" hidden="1">
      <c r="A99" s="431" t="s">
        <v>354</v>
      </c>
      <c r="B99" s="429" t="s">
        <v>364</v>
      </c>
      <c r="C99" s="430"/>
      <c r="D99" s="430"/>
      <c r="E99" s="430"/>
      <c r="F99" s="430"/>
      <c r="G99" s="430"/>
      <c r="H99" s="111"/>
      <c r="I99" s="112"/>
      <c r="J99" s="81"/>
      <c r="K99" s="58">
        <f>SUM(K97:K98)</f>
        <v>820</v>
      </c>
      <c r="L99" s="58">
        <f t="shared" ref="L99:U99" si="8">SUM(L97:L98)</f>
        <v>0</v>
      </c>
      <c r="M99" s="58">
        <f t="shared" si="8"/>
        <v>0</v>
      </c>
      <c r="N99" s="58">
        <f t="shared" si="8"/>
        <v>820</v>
      </c>
      <c r="O99" s="58">
        <f t="shared" si="8"/>
        <v>552</v>
      </c>
      <c r="P99" s="58">
        <f t="shared" si="8"/>
        <v>89</v>
      </c>
      <c r="Q99" s="58">
        <f t="shared" si="8"/>
        <v>641</v>
      </c>
      <c r="R99" s="113">
        <f t="shared" si="8"/>
        <v>9.25</v>
      </c>
      <c r="S99" s="58">
        <f t="shared" si="8"/>
        <v>0</v>
      </c>
      <c r="T99" s="114">
        <f t="shared" si="8"/>
        <v>-1.25</v>
      </c>
      <c r="U99" s="58">
        <f t="shared" si="8"/>
        <v>8</v>
      </c>
      <c r="V99" s="60" t="s">
        <v>11</v>
      </c>
      <c r="W99" s="60" t="s">
        <v>11</v>
      </c>
      <c r="X99" s="60" t="s">
        <v>11</v>
      </c>
      <c r="Y99" s="60" t="s">
        <v>11</v>
      </c>
      <c r="Z99" s="409"/>
      <c r="AA99" s="409"/>
      <c r="AB99" s="409"/>
      <c r="AC99" s="409"/>
      <c r="AD99" s="60" t="s">
        <v>11</v>
      </c>
      <c r="AE99" s="60" t="s">
        <v>11</v>
      </c>
      <c r="AF99" s="60" t="s">
        <v>11</v>
      </c>
      <c r="AG99" s="60" t="s">
        <v>11</v>
      </c>
      <c r="AH99" s="60" t="s">
        <v>11</v>
      </c>
      <c r="AI99" s="61">
        <f>N99/K99</f>
        <v>1</v>
      </c>
      <c r="AJ99" s="61">
        <f>Q99/N99</f>
        <v>0.78170731707317076</v>
      </c>
      <c r="AK99" s="61">
        <v>-4.8000000000000001E-2</v>
      </c>
      <c r="AL99" s="62" t="s">
        <v>11</v>
      </c>
      <c r="AM99" s="62" t="s">
        <v>11</v>
      </c>
      <c r="AN99" s="62" t="s">
        <v>11</v>
      </c>
      <c r="AO99" s="62" t="s">
        <v>11</v>
      </c>
      <c r="AP99" s="62" t="s">
        <v>11</v>
      </c>
      <c r="AQ99" s="62" t="s">
        <v>11</v>
      </c>
      <c r="AR99" s="62" t="s">
        <v>11</v>
      </c>
      <c r="AS99" s="62" t="s">
        <v>11</v>
      </c>
      <c r="AT99" s="62" t="s">
        <v>11</v>
      </c>
      <c r="AU99" s="62"/>
      <c r="AV99" s="62"/>
      <c r="AW99" s="62" t="s">
        <v>11</v>
      </c>
      <c r="AX99" s="60" t="s">
        <v>11</v>
      </c>
      <c r="AY99" s="63" t="s">
        <v>11</v>
      </c>
      <c r="AZ99" s="63" t="s">
        <v>11</v>
      </c>
    </row>
    <row r="100" spans="1:52" ht="18.75" hidden="1" customHeight="1">
      <c r="A100" s="432" t="s">
        <v>365</v>
      </c>
      <c r="B100" s="35" t="s">
        <v>75</v>
      </c>
      <c r="C100" s="64" t="s">
        <v>366</v>
      </c>
      <c r="D100" s="37" t="s">
        <v>77</v>
      </c>
      <c r="E100" s="65" t="s">
        <v>487</v>
      </c>
      <c r="F100" s="38">
        <v>39224</v>
      </c>
      <c r="G100" s="38" t="s">
        <v>488</v>
      </c>
      <c r="H100" s="38" t="s">
        <v>367</v>
      </c>
      <c r="I100" s="84" t="s">
        <v>488</v>
      </c>
      <c r="J100" s="406" t="s">
        <v>368</v>
      </c>
      <c r="K100" s="41">
        <v>300</v>
      </c>
      <c r="L100" s="40" t="s">
        <v>20</v>
      </c>
      <c r="M100" s="40" t="s">
        <v>20</v>
      </c>
      <c r="N100" s="41">
        <v>92.255454560000004</v>
      </c>
      <c r="O100" s="41">
        <v>89.43601812</v>
      </c>
      <c r="P100" s="41">
        <v>56.133322849999999</v>
      </c>
      <c r="Q100" s="40">
        <v>145.56934096999998</v>
      </c>
      <c r="R100" s="41">
        <v>2.7994457700000002</v>
      </c>
      <c r="S100" s="40">
        <v>0</v>
      </c>
      <c r="T100" s="40">
        <v>0.73652145999999963</v>
      </c>
      <c r="U100" s="40">
        <v>3.5359672299999998</v>
      </c>
      <c r="V100" s="42" t="s">
        <v>369</v>
      </c>
      <c r="W100" s="42" t="s">
        <v>370</v>
      </c>
      <c r="X100" s="42" t="s">
        <v>371</v>
      </c>
      <c r="Y100" s="44">
        <v>7.0000000000000007E-2</v>
      </c>
      <c r="Z100" s="489" t="s">
        <v>1006</v>
      </c>
      <c r="AA100" s="490"/>
      <c r="AB100" s="490"/>
      <c r="AC100" s="491"/>
      <c r="AD100" s="42" t="s">
        <v>82</v>
      </c>
      <c r="AE100" s="42" t="s">
        <v>146</v>
      </c>
      <c r="AF100" s="42" t="s">
        <v>20</v>
      </c>
      <c r="AG100" s="42" t="s">
        <v>20</v>
      </c>
      <c r="AH100" s="42" t="s">
        <v>256</v>
      </c>
      <c r="AI100" s="45">
        <v>0.30751818187000002</v>
      </c>
      <c r="AJ100" s="115">
        <v>1.5778941382303453</v>
      </c>
      <c r="AK100" s="45">
        <v>7.0000000000000007E-2</v>
      </c>
      <c r="AL100" s="46">
        <v>1.58</v>
      </c>
      <c r="AM100" s="46">
        <v>1.58</v>
      </c>
      <c r="AN100" s="46">
        <v>1.59</v>
      </c>
      <c r="AO100" s="46">
        <v>1.59</v>
      </c>
      <c r="AP100" s="46">
        <v>1.59</v>
      </c>
      <c r="AQ100" s="46">
        <v>1.59</v>
      </c>
      <c r="AR100" s="46">
        <v>1.59</v>
      </c>
      <c r="AS100" s="46">
        <v>1.59</v>
      </c>
      <c r="AT100" s="47">
        <v>1.6</v>
      </c>
      <c r="AU100" s="47">
        <v>1.6</v>
      </c>
      <c r="AV100" s="47">
        <v>2.61</v>
      </c>
      <c r="AW100" s="65" t="s">
        <v>372</v>
      </c>
      <c r="AX100" s="42" t="s">
        <v>86</v>
      </c>
      <c r="AY100" s="53" t="s">
        <v>11</v>
      </c>
      <c r="AZ100" s="49" t="s">
        <v>87</v>
      </c>
    </row>
    <row r="101" spans="1:52" ht="15.75" hidden="1" customHeight="1">
      <c r="A101" s="432" t="s">
        <v>365</v>
      </c>
      <c r="B101" s="282" t="s">
        <v>170</v>
      </c>
      <c r="C101" s="283" t="s">
        <v>373</v>
      </c>
      <c r="D101" s="284" t="s">
        <v>77</v>
      </c>
      <c r="E101" s="285" t="s">
        <v>489</v>
      </c>
      <c r="F101" s="286">
        <v>40710</v>
      </c>
      <c r="G101" s="336" t="s">
        <v>398</v>
      </c>
      <c r="H101" s="286">
        <v>44363</v>
      </c>
      <c r="I101" s="337" t="s">
        <v>490</v>
      </c>
      <c r="J101" s="407" t="s">
        <v>368</v>
      </c>
      <c r="K101" s="287">
        <v>300</v>
      </c>
      <c r="L101" s="288">
        <v>29</v>
      </c>
      <c r="M101" s="338" t="s">
        <v>491</v>
      </c>
      <c r="N101" s="287">
        <v>328.66503890000001</v>
      </c>
      <c r="O101" s="287">
        <v>44.054581409999997</v>
      </c>
      <c r="P101" s="287">
        <v>91.849731779999999</v>
      </c>
      <c r="Q101" s="288">
        <v>135.90431318999998</v>
      </c>
      <c r="R101" s="287">
        <v>286.06483746999999</v>
      </c>
      <c r="S101" s="288">
        <v>0</v>
      </c>
      <c r="T101" s="288">
        <v>-83.587355859999974</v>
      </c>
      <c r="U101" s="288">
        <v>202.47748161000001</v>
      </c>
      <c r="V101" s="289" t="s">
        <v>374</v>
      </c>
      <c r="W101" s="289" t="s">
        <v>375</v>
      </c>
      <c r="X101" s="289" t="s">
        <v>376</v>
      </c>
      <c r="Y101" s="290">
        <v>8.7999999999999995E-2</v>
      </c>
      <c r="Z101" s="442" t="s">
        <v>1018</v>
      </c>
      <c r="AA101" s="442" t="s">
        <v>1019</v>
      </c>
      <c r="AB101" s="447" t="s">
        <v>992</v>
      </c>
      <c r="AC101" s="447" t="s">
        <v>992</v>
      </c>
      <c r="AD101" s="289" t="s">
        <v>82</v>
      </c>
      <c r="AE101" s="289" t="s">
        <v>226</v>
      </c>
      <c r="AF101" s="289" t="s">
        <v>20</v>
      </c>
      <c r="AG101" s="289" t="s">
        <v>20</v>
      </c>
      <c r="AH101" s="289" t="s">
        <v>377</v>
      </c>
      <c r="AI101" s="291">
        <v>1.0955501296699999</v>
      </c>
      <c r="AJ101" s="339">
        <v>0.41350401504478357</v>
      </c>
      <c r="AK101" s="291">
        <v>3.5999999999999999E-3</v>
      </c>
      <c r="AL101" s="292">
        <v>1.84</v>
      </c>
      <c r="AM101" s="292">
        <v>1.87</v>
      </c>
      <c r="AN101" s="292">
        <v>1.98</v>
      </c>
      <c r="AO101" s="292">
        <v>2.15</v>
      </c>
      <c r="AP101" s="292">
        <v>1.0900000000000001</v>
      </c>
      <c r="AQ101" s="292">
        <v>1.1100000000000001</v>
      </c>
      <c r="AR101" s="292">
        <v>1.1200000000000001</v>
      </c>
      <c r="AS101" s="292">
        <v>1.1399999999999999</v>
      </c>
      <c r="AT101" s="293">
        <v>0.97</v>
      </c>
      <c r="AU101" s="293">
        <v>1</v>
      </c>
      <c r="AV101" s="293">
        <v>1.58</v>
      </c>
      <c r="AW101" s="285" t="s">
        <v>372</v>
      </c>
      <c r="AX101" s="289" t="s">
        <v>86</v>
      </c>
      <c r="AY101" s="310" t="s">
        <v>11</v>
      </c>
      <c r="AZ101" s="335" t="s">
        <v>87</v>
      </c>
    </row>
    <row r="102" spans="1:52" ht="15.75" hidden="1" customHeight="1">
      <c r="A102" s="432" t="s">
        <v>365</v>
      </c>
      <c r="B102" s="282" t="s">
        <v>378</v>
      </c>
      <c r="C102" s="283" t="s">
        <v>379</v>
      </c>
      <c r="D102" s="284" t="s">
        <v>77</v>
      </c>
      <c r="E102" s="285" t="s">
        <v>487</v>
      </c>
      <c r="F102" s="286">
        <v>42296</v>
      </c>
      <c r="G102" s="286" t="s">
        <v>492</v>
      </c>
      <c r="H102" s="327" t="s">
        <v>20</v>
      </c>
      <c r="I102" s="327" t="s">
        <v>20</v>
      </c>
      <c r="J102" s="327" t="s">
        <v>20</v>
      </c>
      <c r="K102" s="287">
        <v>113.24109589</v>
      </c>
      <c r="L102" s="288" t="s">
        <v>20</v>
      </c>
      <c r="M102" s="288" t="s">
        <v>20</v>
      </c>
      <c r="N102" s="287">
        <v>110</v>
      </c>
      <c r="O102" s="287">
        <v>0</v>
      </c>
      <c r="P102" s="287">
        <v>52.364376139999997</v>
      </c>
      <c r="Q102" s="288">
        <v>52.364376139999997</v>
      </c>
      <c r="R102" s="287">
        <v>110</v>
      </c>
      <c r="S102" s="288">
        <v>0</v>
      </c>
      <c r="T102" s="288">
        <v>-0.94590320000000361</v>
      </c>
      <c r="U102" s="288">
        <v>109.0540968</v>
      </c>
      <c r="V102" s="289" t="s">
        <v>380</v>
      </c>
      <c r="W102" s="289" t="s">
        <v>381</v>
      </c>
      <c r="X102" s="289" t="s">
        <v>371</v>
      </c>
      <c r="Y102" s="290">
        <v>7.5999999999999998E-2</v>
      </c>
      <c r="Z102" s="448" t="s">
        <v>993</v>
      </c>
      <c r="AA102" s="447" t="s">
        <v>992</v>
      </c>
      <c r="AB102" s="447" t="s">
        <v>992</v>
      </c>
      <c r="AC102" s="447" t="s">
        <v>992</v>
      </c>
      <c r="AD102" s="289" t="s">
        <v>82</v>
      </c>
      <c r="AE102" s="289" t="s">
        <v>146</v>
      </c>
      <c r="AF102" s="289" t="s">
        <v>20</v>
      </c>
      <c r="AG102" s="289" t="s">
        <v>20</v>
      </c>
      <c r="AH102" s="289" t="s">
        <v>377</v>
      </c>
      <c r="AI102" s="291">
        <v>0.97137880145</v>
      </c>
      <c r="AJ102" s="339">
        <v>0.47603978309090905</v>
      </c>
      <c r="AK102" s="291">
        <v>5.4800000000000001E-2</v>
      </c>
      <c r="AL102" s="292">
        <v>1.35</v>
      </c>
      <c r="AM102" s="292">
        <v>1.36</v>
      </c>
      <c r="AN102" s="292">
        <v>1.37</v>
      </c>
      <c r="AO102" s="292">
        <v>1.39</v>
      </c>
      <c r="AP102" s="292">
        <v>1.35</v>
      </c>
      <c r="AQ102" s="292">
        <v>1.37</v>
      </c>
      <c r="AR102" s="292">
        <v>1.38</v>
      </c>
      <c r="AS102" s="292">
        <v>1.4</v>
      </c>
      <c r="AT102" s="293">
        <v>1.43</v>
      </c>
      <c r="AU102" s="293">
        <v>1.45</v>
      </c>
      <c r="AV102" s="293">
        <v>1.6</v>
      </c>
      <c r="AW102" s="285" t="s">
        <v>372</v>
      </c>
      <c r="AX102" s="289" t="s">
        <v>86</v>
      </c>
      <c r="AY102" s="310" t="s">
        <v>11</v>
      </c>
      <c r="AZ102" s="335" t="s">
        <v>87</v>
      </c>
    </row>
    <row r="103" spans="1:52" ht="108" hidden="1" customHeight="1">
      <c r="A103" s="432" t="s">
        <v>365</v>
      </c>
      <c r="B103" s="282" t="s">
        <v>382</v>
      </c>
      <c r="C103" s="283" t="s">
        <v>383</v>
      </c>
      <c r="D103" s="284" t="s">
        <v>77</v>
      </c>
      <c r="E103" s="285" t="s">
        <v>486</v>
      </c>
      <c r="F103" s="286">
        <v>43567</v>
      </c>
      <c r="G103" s="286" t="s">
        <v>493</v>
      </c>
      <c r="H103" s="327" t="s">
        <v>20</v>
      </c>
      <c r="I103" s="327" t="s">
        <v>20</v>
      </c>
      <c r="J103" s="327" t="s">
        <v>20</v>
      </c>
      <c r="K103" s="287">
        <v>360</v>
      </c>
      <c r="L103" s="288" t="s">
        <v>20</v>
      </c>
      <c r="M103" s="288" t="s">
        <v>20</v>
      </c>
      <c r="N103" s="287">
        <v>327.00031389999998</v>
      </c>
      <c r="O103" s="287">
        <v>21.793750020000001</v>
      </c>
      <c r="P103" s="287">
        <v>74.973008829999998</v>
      </c>
      <c r="Q103" s="288">
        <v>96.766758850000002</v>
      </c>
      <c r="R103" s="287">
        <v>305.21308044</v>
      </c>
      <c r="S103" s="288">
        <v>0</v>
      </c>
      <c r="T103" s="288">
        <v>-40.034539080000002</v>
      </c>
      <c r="U103" s="288">
        <v>265.17854136</v>
      </c>
      <c r="V103" s="289" t="s">
        <v>384</v>
      </c>
      <c r="W103" s="289" t="s">
        <v>385</v>
      </c>
      <c r="X103" s="289" t="s">
        <v>371</v>
      </c>
      <c r="Y103" s="290">
        <v>5.9200000000000003E-2</v>
      </c>
      <c r="Z103" s="443" t="s">
        <v>1023</v>
      </c>
      <c r="AA103" s="447" t="s">
        <v>992</v>
      </c>
      <c r="AB103" s="447" t="s">
        <v>992</v>
      </c>
      <c r="AC103" s="447" t="s">
        <v>992</v>
      </c>
      <c r="AD103" s="289" t="s">
        <v>82</v>
      </c>
      <c r="AE103" s="289" t="s">
        <v>146</v>
      </c>
      <c r="AF103" s="289" t="s">
        <v>20</v>
      </c>
      <c r="AG103" s="289" t="s">
        <v>20</v>
      </c>
      <c r="AH103" s="289" t="s">
        <v>377</v>
      </c>
      <c r="AI103" s="291">
        <v>0.90833420528000008</v>
      </c>
      <c r="AJ103" s="339">
        <v>0.29592252587131235</v>
      </c>
      <c r="AK103" s="291">
        <v>2.4399999999999998E-2</v>
      </c>
      <c r="AL103" s="292">
        <v>1.1000000000000001</v>
      </c>
      <c r="AM103" s="292">
        <v>1.1000000000000001</v>
      </c>
      <c r="AN103" s="292">
        <v>1.1200000000000001</v>
      </c>
      <c r="AO103" s="292">
        <v>1.1200000000000001</v>
      </c>
      <c r="AP103" s="292">
        <v>1.01</v>
      </c>
      <c r="AQ103" s="292">
        <v>1.01</v>
      </c>
      <c r="AR103" s="292">
        <v>1.04</v>
      </c>
      <c r="AS103" s="292">
        <v>1.04</v>
      </c>
      <c r="AT103" s="293">
        <v>1.08</v>
      </c>
      <c r="AU103" s="293">
        <v>1.08</v>
      </c>
      <c r="AV103" s="293">
        <v>1.74</v>
      </c>
      <c r="AW103" s="285" t="s">
        <v>372</v>
      </c>
      <c r="AX103" s="289" t="s">
        <v>86</v>
      </c>
      <c r="AY103" s="310" t="s">
        <v>11</v>
      </c>
      <c r="AZ103" s="335" t="s">
        <v>87</v>
      </c>
    </row>
    <row r="104" spans="1:52" ht="111" hidden="1" customHeight="1">
      <c r="A104" s="432" t="s">
        <v>365</v>
      </c>
      <c r="B104" s="282" t="s">
        <v>386</v>
      </c>
      <c r="C104" s="283" t="s">
        <v>387</v>
      </c>
      <c r="D104" s="284" t="s">
        <v>77</v>
      </c>
      <c r="E104" s="285" t="s">
        <v>487</v>
      </c>
      <c r="F104" s="286">
        <v>43140</v>
      </c>
      <c r="G104" s="286" t="s">
        <v>494</v>
      </c>
      <c r="H104" s="327" t="s">
        <v>20</v>
      </c>
      <c r="I104" s="327" t="s">
        <v>20</v>
      </c>
      <c r="J104" s="327" t="s">
        <v>20</v>
      </c>
      <c r="K104" s="287">
        <v>500</v>
      </c>
      <c r="L104" s="288" t="s">
        <v>20</v>
      </c>
      <c r="M104" s="288" t="s">
        <v>20</v>
      </c>
      <c r="N104" s="287">
        <v>499.04761904999998</v>
      </c>
      <c r="O104" s="287">
        <v>252.49121176</v>
      </c>
      <c r="P104" s="287">
        <v>64.708390320000007</v>
      </c>
      <c r="Q104" s="288">
        <v>317.19960207999998</v>
      </c>
      <c r="R104" s="287">
        <v>278.65072930999997</v>
      </c>
      <c r="S104" s="288">
        <v>0</v>
      </c>
      <c r="T104" s="288">
        <v>-30.993774309999964</v>
      </c>
      <c r="U104" s="288">
        <v>247.65695500000001</v>
      </c>
      <c r="V104" s="289" t="s">
        <v>388</v>
      </c>
      <c r="W104" s="289" t="s">
        <v>389</v>
      </c>
      <c r="X104" s="289" t="s">
        <v>371</v>
      </c>
      <c r="Y104" s="290">
        <v>0.1072</v>
      </c>
      <c r="Z104" s="443" t="s">
        <v>1024</v>
      </c>
      <c r="AA104" s="442" t="s">
        <v>1025</v>
      </c>
      <c r="AB104" s="447" t="s">
        <v>992</v>
      </c>
      <c r="AC104" s="447" t="s">
        <v>992</v>
      </c>
      <c r="AD104" s="289" t="s">
        <v>82</v>
      </c>
      <c r="AE104" s="289" t="s">
        <v>146</v>
      </c>
      <c r="AF104" s="289" t="s">
        <v>20</v>
      </c>
      <c r="AG104" s="289" t="s">
        <v>20</v>
      </c>
      <c r="AH104" s="289" t="s">
        <v>166</v>
      </c>
      <c r="AI104" s="291">
        <v>0.9980952381</v>
      </c>
      <c r="AJ104" s="339">
        <v>0.63560988966108967</v>
      </c>
      <c r="AK104" s="291">
        <v>2.6499999999999999E-2</v>
      </c>
      <c r="AL104" s="292">
        <v>1.1200000000000001</v>
      </c>
      <c r="AM104" s="292">
        <v>1.1299999999999999</v>
      </c>
      <c r="AN104" s="292">
        <v>1.1499999999999999</v>
      </c>
      <c r="AO104" s="292">
        <v>1.17</v>
      </c>
      <c r="AP104" s="292">
        <v>1.07</v>
      </c>
      <c r="AQ104" s="292">
        <v>1.0900000000000001</v>
      </c>
      <c r="AR104" s="292">
        <v>1.1100000000000001</v>
      </c>
      <c r="AS104" s="292">
        <v>1.1200000000000001</v>
      </c>
      <c r="AT104" s="293">
        <v>1.0900000000000001</v>
      </c>
      <c r="AU104" s="293">
        <v>1.1100000000000001</v>
      </c>
      <c r="AV104" s="293">
        <v>2.78</v>
      </c>
      <c r="AW104" s="285" t="s">
        <v>372</v>
      </c>
      <c r="AX104" s="289" t="s">
        <v>86</v>
      </c>
      <c r="AY104" s="310" t="s">
        <v>11</v>
      </c>
      <c r="AZ104" s="335" t="s">
        <v>87</v>
      </c>
    </row>
    <row r="105" spans="1:52" ht="36" hidden="1">
      <c r="A105" s="432" t="s">
        <v>365</v>
      </c>
      <c r="B105" s="296" t="s">
        <v>390</v>
      </c>
      <c r="C105" s="297" t="s">
        <v>391</v>
      </c>
      <c r="D105" s="298" t="s">
        <v>77</v>
      </c>
      <c r="E105" s="299" t="s">
        <v>489</v>
      </c>
      <c r="F105" s="300">
        <v>41674</v>
      </c>
      <c r="G105" s="300" t="s">
        <v>495</v>
      </c>
      <c r="H105" s="300">
        <v>44228</v>
      </c>
      <c r="I105" s="300">
        <v>45657</v>
      </c>
      <c r="J105" s="340" t="s">
        <v>368</v>
      </c>
      <c r="K105" s="301">
        <v>463</v>
      </c>
      <c r="L105" s="302" t="s">
        <v>20</v>
      </c>
      <c r="M105" s="302" t="s">
        <v>20</v>
      </c>
      <c r="N105" s="301">
        <v>449.22</v>
      </c>
      <c r="O105" s="301">
        <v>394.86419999999998</v>
      </c>
      <c r="P105" s="301">
        <v>46.601757980000002</v>
      </c>
      <c r="Q105" s="302">
        <v>441.46595797999998</v>
      </c>
      <c r="R105" s="301">
        <v>54.355800000000002</v>
      </c>
      <c r="S105" s="302">
        <v>0</v>
      </c>
      <c r="T105" s="302">
        <v>-54.344928840000001</v>
      </c>
      <c r="U105" s="302">
        <v>1.0871160000000657E-2</v>
      </c>
      <c r="V105" s="303" t="s">
        <v>374</v>
      </c>
      <c r="W105" s="303" t="s">
        <v>392</v>
      </c>
      <c r="X105" s="303" t="s">
        <v>376</v>
      </c>
      <c r="Y105" s="304">
        <v>0.08</v>
      </c>
      <c r="Z105" s="449" t="s">
        <v>1047</v>
      </c>
      <c r="AA105" s="448" t="s">
        <v>1048</v>
      </c>
      <c r="AB105" s="447" t="s">
        <v>992</v>
      </c>
      <c r="AC105" s="447" t="s">
        <v>992</v>
      </c>
      <c r="AD105" s="303" t="s">
        <v>82</v>
      </c>
      <c r="AE105" s="303" t="s">
        <v>226</v>
      </c>
      <c r="AF105" s="303" t="s">
        <v>20</v>
      </c>
      <c r="AG105" s="303" t="s">
        <v>20</v>
      </c>
      <c r="AH105" s="303" t="s">
        <v>166</v>
      </c>
      <c r="AI105" s="305">
        <v>0.97023758099000001</v>
      </c>
      <c r="AJ105" s="341">
        <v>0.98273887622990952</v>
      </c>
      <c r="AK105" s="305">
        <v>-2.5000000000000001E-3</v>
      </c>
      <c r="AL105" s="306">
        <v>0.79</v>
      </c>
      <c r="AM105" s="306">
        <v>0.8</v>
      </c>
      <c r="AN105" s="306">
        <v>0.8</v>
      </c>
      <c r="AO105" s="306">
        <v>0.8</v>
      </c>
      <c r="AP105" s="306">
        <v>0.91</v>
      </c>
      <c r="AQ105" s="306">
        <v>0.91</v>
      </c>
      <c r="AR105" s="306">
        <v>0.93</v>
      </c>
      <c r="AS105" s="306">
        <v>1.08</v>
      </c>
      <c r="AT105" s="307">
        <v>0.98</v>
      </c>
      <c r="AU105" s="307">
        <v>0.98</v>
      </c>
      <c r="AV105" s="307">
        <v>1.18</v>
      </c>
      <c r="AW105" s="299" t="s">
        <v>372</v>
      </c>
      <c r="AX105" s="303" t="s">
        <v>86</v>
      </c>
      <c r="AY105" s="342" t="s">
        <v>393</v>
      </c>
      <c r="AZ105" s="309" t="s">
        <v>175</v>
      </c>
    </row>
    <row r="106" spans="1:52" hidden="1">
      <c r="A106" s="432" t="s">
        <v>365</v>
      </c>
      <c r="B106" s="116" t="s">
        <v>394</v>
      </c>
      <c r="C106" s="116"/>
      <c r="D106" s="116"/>
      <c r="E106" s="116"/>
      <c r="F106" s="116"/>
      <c r="G106" s="116"/>
      <c r="H106" s="116"/>
      <c r="I106" s="116"/>
      <c r="J106" s="116"/>
      <c r="K106" s="58">
        <f>SUM(K100:K105)</f>
        <v>2036.24109589</v>
      </c>
      <c r="L106" s="58">
        <f>SUM(L100:L105)</f>
        <v>29</v>
      </c>
      <c r="M106" s="59"/>
      <c r="N106" s="59">
        <f t="shared" ref="N106:S106" si="9">SUM(N100:N105)</f>
        <v>1806.1884264100001</v>
      </c>
      <c r="O106" s="58">
        <f t="shared" si="9"/>
        <v>802.63976131000004</v>
      </c>
      <c r="P106" s="58">
        <f t="shared" si="9"/>
        <v>386.63058790000002</v>
      </c>
      <c r="Q106" s="59">
        <f t="shared" si="9"/>
        <v>1189.2703492099999</v>
      </c>
      <c r="R106" s="59">
        <f t="shared" si="9"/>
        <v>1037.0838929899999</v>
      </c>
      <c r="S106" s="59">
        <f t="shared" si="9"/>
        <v>0</v>
      </c>
      <c r="T106" s="59">
        <f>SUM(T100:T105)</f>
        <v>-209.16997982999993</v>
      </c>
      <c r="U106" s="59">
        <f t="shared" ref="U106" si="10">SUM(U100:U105)</f>
        <v>827.91391315999999</v>
      </c>
      <c r="V106" s="60" t="s">
        <v>11</v>
      </c>
      <c r="W106" s="60" t="s">
        <v>11</v>
      </c>
      <c r="X106" s="60" t="s">
        <v>11</v>
      </c>
      <c r="Y106" s="60" t="s">
        <v>11</v>
      </c>
      <c r="Z106" s="409"/>
      <c r="AA106" s="409"/>
      <c r="AB106" s="409"/>
      <c r="AC106" s="409"/>
      <c r="AD106" s="60" t="s">
        <v>11</v>
      </c>
      <c r="AE106" s="60" t="s">
        <v>11</v>
      </c>
      <c r="AF106" s="60" t="s">
        <v>11</v>
      </c>
      <c r="AG106" s="60" t="s">
        <v>11</v>
      </c>
      <c r="AH106" s="60" t="s">
        <v>11</v>
      </c>
      <c r="AI106" s="61">
        <f>N106/K106</f>
        <v>0.88702090830779134</v>
      </c>
      <c r="AJ106" s="61">
        <f>Q106/N106</f>
        <v>0.65844201624844134</v>
      </c>
      <c r="AK106" s="61">
        <v>1.8499999999999999E-2</v>
      </c>
      <c r="AL106" s="62" t="s">
        <v>11</v>
      </c>
      <c r="AM106" s="62" t="s">
        <v>11</v>
      </c>
      <c r="AN106" s="62" t="s">
        <v>11</v>
      </c>
      <c r="AO106" s="62" t="s">
        <v>11</v>
      </c>
      <c r="AP106" s="62" t="s">
        <v>11</v>
      </c>
      <c r="AQ106" s="62" t="s">
        <v>11</v>
      </c>
      <c r="AR106" s="62" t="s">
        <v>11</v>
      </c>
      <c r="AS106" s="62" t="s">
        <v>11</v>
      </c>
      <c r="AT106" s="62" t="s">
        <v>11</v>
      </c>
      <c r="AU106" s="62"/>
      <c r="AV106" s="62"/>
      <c r="AW106" s="62" t="s">
        <v>11</v>
      </c>
      <c r="AX106" s="60" t="s">
        <v>11</v>
      </c>
      <c r="AY106" s="63" t="s">
        <v>11</v>
      </c>
      <c r="AZ106" s="63" t="s">
        <v>11</v>
      </c>
    </row>
    <row r="107" spans="1:52" s="8" customFormat="1" ht="24.75" hidden="1" customHeight="1">
      <c r="A107" s="117" t="s">
        <v>395</v>
      </c>
      <c r="B107" s="117"/>
      <c r="C107" s="117"/>
      <c r="D107" s="117"/>
      <c r="E107" s="117"/>
      <c r="F107" s="117"/>
      <c r="G107" s="117"/>
      <c r="H107" s="117"/>
      <c r="I107" s="117"/>
      <c r="J107" s="117"/>
      <c r="K107" s="118">
        <f>SUM(K28,K32,K67,K79,K96,K99,K106)</f>
        <v>50797.24109589</v>
      </c>
      <c r="L107" s="119">
        <f t="shared" ref="L107:T107" si="11">SUM(L28,L32,L67,L79,L96,L99,L106)</f>
        <v>221</v>
      </c>
      <c r="M107" s="119">
        <f t="shared" si="11"/>
        <v>0</v>
      </c>
      <c r="N107" s="119">
        <f t="shared" si="11"/>
        <v>31672.188426410001</v>
      </c>
      <c r="O107" s="119">
        <f t="shared" si="11"/>
        <v>9771.6397613099998</v>
      </c>
      <c r="P107" s="119">
        <f t="shared" si="11"/>
        <v>7457.6305879000001</v>
      </c>
      <c r="Q107" s="119">
        <f t="shared" si="11"/>
        <v>17229.270349210001</v>
      </c>
      <c r="R107" s="119">
        <f t="shared" si="11"/>
        <v>21875.333892989998</v>
      </c>
      <c r="S107" s="119">
        <f t="shared" si="11"/>
        <v>-1133</v>
      </c>
      <c r="T107" s="119">
        <f t="shared" si="11"/>
        <v>4465.5800201700004</v>
      </c>
      <c r="U107" s="119">
        <f t="shared" ref="U107" si="12">SUM(U28,U32,U67,U79,U96,U99,U106)</f>
        <v>25207.913913159999</v>
      </c>
      <c r="V107" s="120" t="s">
        <v>11</v>
      </c>
      <c r="W107" s="120" t="s">
        <v>11</v>
      </c>
      <c r="X107" s="120" t="s">
        <v>11</v>
      </c>
      <c r="Y107" s="120" t="s">
        <v>11</v>
      </c>
      <c r="Z107" s="417"/>
      <c r="AA107" s="417"/>
      <c r="AB107" s="417"/>
      <c r="AC107" s="417"/>
      <c r="AD107" s="120" t="s">
        <v>11</v>
      </c>
      <c r="AE107" s="120" t="s">
        <v>11</v>
      </c>
      <c r="AF107" s="120" t="s">
        <v>11</v>
      </c>
      <c r="AG107" s="120" t="s">
        <v>11</v>
      </c>
      <c r="AH107" s="120" t="s">
        <v>11</v>
      </c>
      <c r="AI107" s="121">
        <f>N107/K107</f>
        <v>0.62350213797285525</v>
      </c>
      <c r="AJ107" s="121">
        <f>Q107/N107</f>
        <v>0.54398736573704187</v>
      </c>
      <c r="AK107" s="122">
        <v>7.6100000000000001E-2</v>
      </c>
      <c r="AL107" s="123" t="s">
        <v>11</v>
      </c>
      <c r="AM107" s="123" t="s">
        <v>11</v>
      </c>
      <c r="AN107" s="123" t="s">
        <v>11</v>
      </c>
      <c r="AO107" s="123" t="s">
        <v>11</v>
      </c>
      <c r="AP107" s="123" t="s">
        <v>11</v>
      </c>
      <c r="AQ107" s="123" t="s">
        <v>11</v>
      </c>
      <c r="AR107" s="123" t="s">
        <v>11</v>
      </c>
      <c r="AS107" s="123" t="s">
        <v>11</v>
      </c>
      <c r="AT107" s="123" t="s">
        <v>11</v>
      </c>
      <c r="AU107" s="123"/>
      <c r="AV107" s="123"/>
      <c r="AW107" s="123" t="s">
        <v>11</v>
      </c>
      <c r="AX107" s="123" t="s">
        <v>11</v>
      </c>
      <c r="AY107" s="123" t="s">
        <v>11</v>
      </c>
      <c r="AZ107" s="123" t="s">
        <v>11</v>
      </c>
    </row>
    <row r="108" spans="1:52" ht="54.75" hidden="1" customHeight="1">
      <c r="A108" s="124" t="s">
        <v>396</v>
      </c>
      <c r="B108" s="428"/>
      <c r="C108" s="428"/>
      <c r="D108" s="124"/>
      <c r="E108" s="124"/>
      <c r="F108" s="125"/>
      <c r="G108" s="125"/>
      <c r="H108" s="125"/>
      <c r="I108" s="125"/>
      <c r="J108" s="125"/>
      <c r="K108" s="126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30"/>
      <c r="AU108" s="130"/>
      <c r="AV108" s="130"/>
      <c r="AW108" s="129"/>
      <c r="AX108" s="129"/>
    </row>
    <row r="109" spans="1:52">
      <c r="A109" s="124"/>
      <c r="B109" s="124"/>
      <c r="C109" s="124"/>
      <c r="D109" s="124"/>
      <c r="E109" s="124"/>
      <c r="F109" s="125"/>
      <c r="G109" s="125"/>
      <c r="H109" s="125"/>
      <c r="I109" s="125"/>
      <c r="J109" s="125"/>
      <c r="K109" s="129"/>
      <c r="L109" s="128"/>
      <c r="M109" s="128"/>
      <c r="N109" s="128"/>
      <c r="O109" s="127"/>
      <c r="P109" s="127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30"/>
      <c r="AU109" s="130"/>
      <c r="AV109" s="130"/>
      <c r="AW109" s="129"/>
      <c r="AX109" s="129"/>
    </row>
  </sheetData>
  <autoFilter ref="A4:AZ108" xr:uid="{D53A88DF-5CF0-46A7-9202-9E028A2EF9C0}">
    <filterColumn colId="26">
      <filters>
        <filter val="▢ 기준수익률(Preferred Return) : 연 8%_x000a_▢ 기준수익률 달성 시 20%(100% Catch-up)_x000a_※ 성과보수 체계는 European Waterfall 방식(사후 성과보수 정산)"/>
        <filter val="IRR 7% 초과수익의 20%"/>
        <filter val="IRR 8% 초과수익의 20%"/>
        <filter val="IRR 8%를    상회하는   금액의    20.0%"/>
        <filter val="-기준수익률 7%를 초과하고 15% 이하인 구간 : 초과수익의 20%_x000a_-기준수익률 15% 초과하는 경우 : 15% 초과하는 투자수익의 30%"/>
      </filters>
    </filterColumn>
    <filterColumn colId="36">
      <customFilters>
        <customFilter operator="greaterThanOrEqual" val="0.08"/>
      </customFilters>
    </filterColumn>
  </autoFilter>
  <mergeCells count="1">
    <mergeCell ref="Z100:AC100"/>
  </mergeCells>
  <phoneticPr fontId="7" type="noConversion"/>
  <printOptions horizontalCentered="1"/>
  <pageMargins left="0.31496062992125984" right="0.31496062992125984" top="0.74803149606299213" bottom="0.74803149606299213" header="0.31496062992125984" footer="0.31496062992125984"/>
  <pageSetup paperSize="8" scale="1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047D-0482-4C4D-83C7-BA574174AFCD}">
  <sheetPr>
    <tabColor theme="3" tint="0.79998168889431442"/>
    <pageSetUpPr fitToPage="1"/>
  </sheetPr>
  <dimension ref="A1:AZ72"/>
  <sheetViews>
    <sheetView zoomScale="85" zoomScaleNormal="85" zoomScaleSheetLayoutView="10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AA9" sqref="AA9"/>
    </sheetView>
  </sheetViews>
  <sheetFormatPr defaultColWidth="10.28515625" defaultRowHeight="16.5"/>
  <cols>
    <col min="1" max="1" width="12.7109375" style="193" customWidth="1"/>
    <col min="2" max="2" width="25" style="193" bestFit="1" customWidth="1"/>
    <col min="3" max="3" width="47.140625" style="193" bestFit="1" customWidth="1"/>
    <col min="4" max="4" width="16.5703125" style="193" bestFit="1" customWidth="1"/>
    <col min="5" max="5" width="11.5703125" style="193" bestFit="1" customWidth="1"/>
    <col min="6" max="6" width="14.7109375" style="193" customWidth="1"/>
    <col min="7" max="7" width="13.85546875" style="193" customWidth="1"/>
    <col min="8" max="9" width="19.28515625" style="193" customWidth="1"/>
    <col min="10" max="10" width="19.7109375" style="193" customWidth="1"/>
    <col min="11" max="21" width="14.7109375" style="193" customWidth="1"/>
    <col min="22" max="22" width="57.42578125" style="193" customWidth="1"/>
    <col min="23" max="23" width="66.85546875" style="193" customWidth="1"/>
    <col min="24" max="24" width="32" style="193" customWidth="1"/>
    <col min="25" max="25" width="13.85546875" style="193" bestFit="1" customWidth="1"/>
    <col min="26" max="26" width="37.7109375" style="451" customWidth="1"/>
    <col min="27" max="27" width="41.42578125" style="451" customWidth="1"/>
    <col min="28" max="28" width="33.5703125" style="451" customWidth="1"/>
    <col min="29" max="29" width="35.28515625" style="451" customWidth="1"/>
    <col min="30" max="30" width="20.5703125" style="193" bestFit="1" customWidth="1"/>
    <col min="31" max="32" width="16.5703125" style="193" customWidth="1"/>
    <col min="33" max="33" width="14" style="193" customWidth="1"/>
    <col min="34" max="34" width="14.140625" style="193" customWidth="1"/>
    <col min="35" max="36" width="13" style="193" customWidth="1"/>
    <col min="37" max="37" width="12.140625" style="193" customWidth="1"/>
    <col min="38" max="38" width="27.28515625" style="193" customWidth="1"/>
    <col min="39" max="39" width="17.28515625" style="193" bestFit="1" customWidth="1"/>
    <col min="40" max="40" width="18.7109375" style="193" bestFit="1" customWidth="1"/>
    <col min="41" max="49" width="18.7109375" style="193" customWidth="1"/>
    <col min="50" max="50" width="13.42578125" style="193" customWidth="1"/>
    <col min="51" max="51" width="29.140625" style="193" customWidth="1"/>
    <col min="52" max="52" width="19.42578125" style="193" bestFit="1" customWidth="1"/>
    <col min="53" max="16384" width="10.28515625" style="169"/>
  </cols>
  <sheetData>
    <row r="1" spans="1:52" s="473" customFormat="1" ht="26.25">
      <c r="A1" s="474"/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  <c r="V1" s="474"/>
      <c r="W1" s="474"/>
      <c r="X1" s="474"/>
      <c r="Y1" s="474"/>
      <c r="Z1" s="474"/>
      <c r="AA1" s="474"/>
      <c r="AB1" s="474"/>
      <c r="AC1" s="474"/>
      <c r="AD1" s="474"/>
      <c r="AE1" s="474"/>
      <c r="AF1" s="474"/>
      <c r="AG1" s="474"/>
      <c r="AH1" s="474"/>
      <c r="AI1" s="474"/>
      <c r="AJ1" s="474"/>
      <c r="AK1" s="474"/>
      <c r="AL1" s="474"/>
      <c r="AM1" s="474"/>
      <c r="AN1" s="474"/>
      <c r="AO1" s="474"/>
      <c r="AP1" s="474"/>
      <c r="AQ1" s="474"/>
      <c r="AR1" s="474"/>
      <c r="AS1" s="474"/>
      <c r="AT1" s="474"/>
      <c r="AU1" s="474"/>
      <c r="AV1" s="474"/>
      <c r="AW1" s="474"/>
      <c r="AX1" s="474"/>
      <c r="AY1" s="474"/>
      <c r="AZ1" s="474"/>
    </row>
    <row r="2" spans="1:52" s="22" customFormat="1" ht="13.5">
      <c r="A2" s="135" t="s">
        <v>497</v>
      </c>
      <c r="B2" s="136"/>
      <c r="C2" s="343" t="s">
        <v>945</v>
      </c>
      <c r="D2" s="136"/>
      <c r="E2" s="136"/>
      <c r="F2" s="136"/>
      <c r="G2" s="136"/>
      <c r="H2" s="136"/>
      <c r="I2" s="136"/>
      <c r="J2" s="136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8" t="s">
        <v>22</v>
      </c>
      <c r="V2" s="139"/>
      <c r="W2" s="140"/>
      <c r="X2" s="141"/>
      <c r="Y2" s="472"/>
      <c r="Z2" s="471"/>
      <c r="AA2" s="471"/>
      <c r="AB2" s="471"/>
      <c r="AC2" s="471"/>
      <c r="AD2" s="141"/>
      <c r="AE2" s="142"/>
      <c r="AF2" s="142"/>
      <c r="AG2" s="142"/>
      <c r="AH2" s="141"/>
      <c r="AI2" s="143"/>
      <c r="AJ2" s="143"/>
      <c r="AK2" s="143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0"/>
    </row>
    <row r="3" spans="1:52" s="22" customFormat="1" ht="33">
      <c r="A3" s="436" t="s">
        <v>23</v>
      </c>
      <c r="B3" s="144" t="s">
        <v>944</v>
      </c>
      <c r="C3" s="144" t="s">
        <v>942</v>
      </c>
      <c r="D3" s="144"/>
      <c r="E3" s="144"/>
      <c r="F3" s="145" t="s">
        <v>24</v>
      </c>
      <c r="G3" s="146"/>
      <c r="H3" s="146"/>
      <c r="I3" s="146"/>
      <c r="J3" s="146"/>
      <c r="K3" s="146"/>
      <c r="L3" s="146"/>
      <c r="M3" s="146"/>
      <c r="N3" s="147"/>
      <c r="O3" s="148" t="s">
        <v>25</v>
      </c>
      <c r="P3" s="149"/>
      <c r="Q3" s="150"/>
      <c r="R3" s="151" t="s">
        <v>26</v>
      </c>
      <c r="S3" s="148" t="s">
        <v>27</v>
      </c>
      <c r="T3" s="150"/>
      <c r="U3" s="151" t="s">
        <v>28</v>
      </c>
      <c r="V3" s="145" t="s">
        <v>29</v>
      </c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7"/>
      <c r="AI3" s="145" t="s">
        <v>30</v>
      </c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7"/>
      <c r="AY3" s="152" t="s">
        <v>31</v>
      </c>
      <c r="AZ3" s="153" t="s">
        <v>32</v>
      </c>
    </row>
    <row r="4" spans="1:52" s="22" customFormat="1" ht="33">
      <c r="A4" s="436" t="s">
        <v>23</v>
      </c>
      <c r="B4" s="144" t="s">
        <v>944</v>
      </c>
      <c r="C4" s="144" t="s">
        <v>942</v>
      </c>
      <c r="D4" s="144" t="s">
        <v>498</v>
      </c>
      <c r="E4" s="144" t="s">
        <v>499</v>
      </c>
      <c r="F4" s="154" t="s">
        <v>35</v>
      </c>
      <c r="G4" s="144" t="s">
        <v>36</v>
      </c>
      <c r="H4" s="154" t="s">
        <v>37</v>
      </c>
      <c r="I4" s="155" t="s">
        <v>38</v>
      </c>
      <c r="J4" s="155" t="s">
        <v>39</v>
      </c>
      <c r="K4" s="156" t="s">
        <v>40</v>
      </c>
      <c r="L4" s="157" t="s">
        <v>41</v>
      </c>
      <c r="M4" s="157" t="s">
        <v>42</v>
      </c>
      <c r="N4" s="156" t="s">
        <v>43</v>
      </c>
      <c r="O4" s="156" t="s">
        <v>44</v>
      </c>
      <c r="P4" s="156" t="s">
        <v>45</v>
      </c>
      <c r="Q4" s="156" t="s">
        <v>46</v>
      </c>
      <c r="R4" s="151" t="s">
        <v>26</v>
      </c>
      <c r="S4" s="156" t="s">
        <v>47</v>
      </c>
      <c r="T4" s="157" t="s">
        <v>48</v>
      </c>
      <c r="U4" s="151" t="s">
        <v>28</v>
      </c>
      <c r="V4" s="144" t="s">
        <v>49</v>
      </c>
      <c r="W4" s="144" t="s">
        <v>50</v>
      </c>
      <c r="X4" s="144" t="s">
        <v>51</v>
      </c>
      <c r="Y4" s="470" t="s">
        <v>52</v>
      </c>
      <c r="Z4" s="469" t="s">
        <v>948</v>
      </c>
      <c r="AA4" s="469" t="s">
        <v>946</v>
      </c>
      <c r="AB4" s="469" t="s">
        <v>991</v>
      </c>
      <c r="AC4" s="469" t="s">
        <v>990</v>
      </c>
      <c r="AD4" s="144" t="s">
        <v>53</v>
      </c>
      <c r="AE4" s="144" t="s">
        <v>54</v>
      </c>
      <c r="AF4" s="144" t="s">
        <v>500</v>
      </c>
      <c r="AG4" s="144" t="s">
        <v>56</v>
      </c>
      <c r="AH4" s="144" t="s">
        <v>501</v>
      </c>
      <c r="AI4" s="154" t="s">
        <v>58</v>
      </c>
      <c r="AJ4" s="154" t="s">
        <v>59</v>
      </c>
      <c r="AK4" s="154" t="s">
        <v>60</v>
      </c>
      <c r="AL4" s="154" t="s">
        <v>72</v>
      </c>
      <c r="AM4" s="154" t="s">
        <v>502</v>
      </c>
      <c r="AN4" s="154" t="s">
        <v>62</v>
      </c>
      <c r="AO4" s="154" t="s">
        <v>63</v>
      </c>
      <c r="AP4" s="154" t="s">
        <v>64</v>
      </c>
      <c r="AQ4" s="154" t="s">
        <v>65</v>
      </c>
      <c r="AR4" s="154" t="s">
        <v>66</v>
      </c>
      <c r="AS4" s="154" t="s">
        <v>67</v>
      </c>
      <c r="AT4" s="154" t="s">
        <v>68</v>
      </c>
      <c r="AU4" s="154" t="s">
        <v>69</v>
      </c>
      <c r="AV4" s="154" t="s">
        <v>70</v>
      </c>
      <c r="AW4" s="154" t="s">
        <v>71</v>
      </c>
      <c r="AX4" s="154" t="s">
        <v>73</v>
      </c>
      <c r="AY4" s="152" t="s">
        <v>31</v>
      </c>
      <c r="AZ4" s="153" t="s">
        <v>32</v>
      </c>
    </row>
    <row r="5" spans="1:52" ht="36">
      <c r="A5" s="159" t="s">
        <v>503</v>
      </c>
      <c r="B5" s="344" t="s">
        <v>504</v>
      </c>
      <c r="C5" s="345" t="s">
        <v>505</v>
      </c>
      <c r="D5" s="345" t="s">
        <v>12</v>
      </c>
      <c r="E5" s="345" t="s">
        <v>506</v>
      </c>
      <c r="F5" s="346">
        <v>41759</v>
      </c>
      <c r="G5" s="346" t="s">
        <v>416</v>
      </c>
      <c r="H5" s="346">
        <v>44681</v>
      </c>
      <c r="I5" s="346">
        <v>46507</v>
      </c>
      <c r="J5" s="346" t="s">
        <v>507</v>
      </c>
      <c r="K5" s="347">
        <v>370</v>
      </c>
      <c r="L5" s="347">
        <v>0</v>
      </c>
      <c r="M5" s="347"/>
      <c r="N5" s="464">
        <v>370</v>
      </c>
      <c r="O5" s="464">
        <v>0</v>
      </c>
      <c r="P5" s="348">
        <v>250.47690334000001</v>
      </c>
      <c r="Q5" s="464">
        <f t="shared" ref="Q5:Q15" si="0">SUM(O5:P5)</f>
        <v>250.47690334000001</v>
      </c>
      <c r="R5" s="464">
        <v>370</v>
      </c>
      <c r="S5" s="463">
        <v>0</v>
      </c>
      <c r="T5" s="347">
        <v>101.73771970000001</v>
      </c>
      <c r="U5" s="347">
        <v>471.73771970000001</v>
      </c>
      <c r="V5" s="349" t="s">
        <v>508</v>
      </c>
      <c r="W5" s="349" t="s">
        <v>509</v>
      </c>
      <c r="X5" s="350" t="s">
        <v>510</v>
      </c>
      <c r="Y5" s="351" t="s">
        <v>511</v>
      </c>
      <c r="Z5" s="456" t="s">
        <v>1119</v>
      </c>
      <c r="AA5" s="456" t="s">
        <v>1118</v>
      </c>
      <c r="AB5" s="456" t="s">
        <v>1117</v>
      </c>
      <c r="AC5" s="456" t="s">
        <v>1116</v>
      </c>
      <c r="AD5" s="352" t="s">
        <v>512</v>
      </c>
      <c r="AE5" s="352" t="s">
        <v>226</v>
      </c>
      <c r="AF5" s="352"/>
      <c r="AG5" s="352"/>
      <c r="AH5" s="352" t="s">
        <v>377</v>
      </c>
      <c r="AI5" s="353">
        <v>1</v>
      </c>
      <c r="AJ5" s="353">
        <v>0.67696460362162159</v>
      </c>
      <c r="AK5" s="354">
        <v>8.33</v>
      </c>
      <c r="AL5" s="352" t="s">
        <v>513</v>
      </c>
      <c r="AM5" s="355">
        <v>1.72</v>
      </c>
      <c r="AN5" s="355">
        <v>1.74</v>
      </c>
      <c r="AO5" s="355">
        <v>1.76</v>
      </c>
      <c r="AP5" s="355">
        <v>1.77</v>
      </c>
      <c r="AQ5" s="355">
        <v>1.78</v>
      </c>
      <c r="AR5" s="355">
        <v>1.81</v>
      </c>
      <c r="AS5" s="355">
        <v>1.83</v>
      </c>
      <c r="AT5" s="355">
        <v>1.83</v>
      </c>
      <c r="AU5" s="355">
        <v>1.92</v>
      </c>
      <c r="AV5" s="355" t="s">
        <v>514</v>
      </c>
      <c r="AW5" s="355" t="s">
        <v>515</v>
      </c>
      <c r="AX5" s="352" t="s">
        <v>168</v>
      </c>
      <c r="AY5" s="352"/>
      <c r="AZ5" s="356" t="s">
        <v>169</v>
      </c>
    </row>
    <row r="6" spans="1:52" ht="48">
      <c r="A6" s="159" t="s">
        <v>503</v>
      </c>
      <c r="B6" s="357" t="s">
        <v>516</v>
      </c>
      <c r="C6" s="358" t="s">
        <v>517</v>
      </c>
      <c r="D6" s="358" t="s">
        <v>12</v>
      </c>
      <c r="E6" s="358" t="s">
        <v>506</v>
      </c>
      <c r="F6" s="359">
        <v>41848</v>
      </c>
      <c r="G6" s="359" t="s">
        <v>518</v>
      </c>
      <c r="H6" s="359">
        <v>44771</v>
      </c>
      <c r="I6" s="359">
        <v>45867</v>
      </c>
      <c r="J6" s="359" t="s">
        <v>507</v>
      </c>
      <c r="K6" s="360">
        <v>50</v>
      </c>
      <c r="L6" s="361">
        <v>0</v>
      </c>
      <c r="M6" s="361"/>
      <c r="N6" s="468">
        <v>50</v>
      </c>
      <c r="O6" s="468">
        <v>0</v>
      </c>
      <c r="P6" s="362">
        <v>0</v>
      </c>
      <c r="Q6" s="467">
        <f t="shared" si="0"/>
        <v>0</v>
      </c>
      <c r="R6" s="467">
        <v>50</v>
      </c>
      <c r="S6" s="466">
        <v>0</v>
      </c>
      <c r="T6" s="360">
        <v>-1.0600611999999998</v>
      </c>
      <c r="U6" s="360">
        <v>48.9399388</v>
      </c>
      <c r="V6" s="363" t="s">
        <v>519</v>
      </c>
      <c r="W6" s="363" t="s">
        <v>520</v>
      </c>
      <c r="X6" s="364" t="s">
        <v>510</v>
      </c>
      <c r="Y6" s="365" t="s">
        <v>521</v>
      </c>
      <c r="Z6" s="456" t="s">
        <v>1115</v>
      </c>
      <c r="AA6" s="456" t="s">
        <v>1114</v>
      </c>
      <c r="AB6" s="456" t="s">
        <v>1113</v>
      </c>
      <c r="AC6" s="456" t="s">
        <v>1112</v>
      </c>
      <c r="AD6" s="366" t="s">
        <v>522</v>
      </c>
      <c r="AE6" s="366" t="s">
        <v>226</v>
      </c>
      <c r="AF6" s="366"/>
      <c r="AG6" s="366"/>
      <c r="AH6" s="366" t="s">
        <v>377</v>
      </c>
      <c r="AI6" s="367">
        <v>1</v>
      </c>
      <c r="AJ6" s="367">
        <v>0</v>
      </c>
      <c r="AK6" s="368">
        <v>-0.22</v>
      </c>
      <c r="AL6" s="366" t="s">
        <v>513</v>
      </c>
      <c r="AM6" s="369">
        <v>1</v>
      </c>
      <c r="AN6" s="369">
        <v>1</v>
      </c>
      <c r="AO6" s="369">
        <v>1</v>
      </c>
      <c r="AP6" s="369">
        <v>1</v>
      </c>
      <c r="AQ6" s="369">
        <v>0.99</v>
      </c>
      <c r="AR6" s="369">
        <v>0.99</v>
      </c>
      <c r="AS6" s="369">
        <v>0.99</v>
      </c>
      <c r="AT6" s="369">
        <v>0.99</v>
      </c>
      <c r="AU6" s="369">
        <v>0.98</v>
      </c>
      <c r="AV6" s="369" t="s">
        <v>523</v>
      </c>
      <c r="AW6" s="369" t="s">
        <v>523</v>
      </c>
      <c r="AX6" s="366" t="s">
        <v>168</v>
      </c>
      <c r="AY6" s="363" t="s">
        <v>524</v>
      </c>
      <c r="AZ6" s="370" t="s">
        <v>525</v>
      </c>
    </row>
    <row r="7" spans="1:52" ht="48">
      <c r="A7" s="159" t="s">
        <v>503</v>
      </c>
      <c r="B7" s="344" t="s">
        <v>504</v>
      </c>
      <c r="C7" s="345" t="s">
        <v>526</v>
      </c>
      <c r="D7" s="345" t="s">
        <v>12</v>
      </c>
      <c r="E7" s="345" t="s">
        <v>506</v>
      </c>
      <c r="F7" s="346">
        <v>42214</v>
      </c>
      <c r="G7" s="346" t="s">
        <v>527</v>
      </c>
      <c r="H7" s="346">
        <v>45502</v>
      </c>
      <c r="I7" s="346">
        <v>46597</v>
      </c>
      <c r="J7" s="346" t="s">
        <v>507</v>
      </c>
      <c r="K7" s="347">
        <v>255</v>
      </c>
      <c r="L7" s="371">
        <v>0</v>
      </c>
      <c r="M7" s="371"/>
      <c r="N7" s="465">
        <v>255</v>
      </c>
      <c r="O7" s="465">
        <v>0</v>
      </c>
      <c r="P7" s="348">
        <v>149.36716895999999</v>
      </c>
      <c r="Q7" s="464">
        <f t="shared" si="0"/>
        <v>149.36716895999999</v>
      </c>
      <c r="R7" s="464">
        <v>255</v>
      </c>
      <c r="S7" s="463">
        <v>0</v>
      </c>
      <c r="T7" s="347">
        <v>35.773549650000007</v>
      </c>
      <c r="U7" s="347">
        <v>290.77354965000001</v>
      </c>
      <c r="V7" s="349" t="s">
        <v>528</v>
      </c>
      <c r="W7" s="349" t="s">
        <v>529</v>
      </c>
      <c r="X7" s="350" t="s">
        <v>510</v>
      </c>
      <c r="Y7" s="351" t="s">
        <v>530</v>
      </c>
      <c r="Z7" s="456" t="s">
        <v>1111</v>
      </c>
      <c r="AA7" s="456" t="s">
        <v>1110</v>
      </c>
      <c r="AB7" s="456" t="s">
        <v>184</v>
      </c>
      <c r="AC7" s="456" t="s">
        <v>1109</v>
      </c>
      <c r="AD7" s="352" t="s">
        <v>531</v>
      </c>
      <c r="AE7" s="352" t="s">
        <v>226</v>
      </c>
      <c r="AF7" s="352"/>
      <c r="AG7" s="352"/>
      <c r="AH7" s="352" t="s">
        <v>377</v>
      </c>
      <c r="AI7" s="353">
        <v>1</v>
      </c>
      <c r="AJ7" s="353">
        <v>0.58575360376470587</v>
      </c>
      <c r="AK7" s="354">
        <v>7.85</v>
      </c>
      <c r="AL7" s="352" t="s">
        <v>513</v>
      </c>
      <c r="AM7" s="355">
        <v>1.53</v>
      </c>
      <c r="AN7" s="355">
        <v>1.55</v>
      </c>
      <c r="AO7" s="355">
        <v>1.57</v>
      </c>
      <c r="AP7" s="355">
        <v>1.58</v>
      </c>
      <c r="AQ7" s="355">
        <v>1.6</v>
      </c>
      <c r="AR7" s="355">
        <v>1.62</v>
      </c>
      <c r="AS7" s="355">
        <v>1.64</v>
      </c>
      <c r="AT7" s="355">
        <v>1.64</v>
      </c>
      <c r="AU7" s="355">
        <v>1.69</v>
      </c>
      <c r="AV7" s="355" t="s">
        <v>532</v>
      </c>
      <c r="AW7" s="355" t="s">
        <v>533</v>
      </c>
      <c r="AX7" s="352" t="s">
        <v>168</v>
      </c>
      <c r="AY7" s="352"/>
      <c r="AZ7" s="356" t="s">
        <v>169</v>
      </c>
    </row>
    <row r="8" spans="1:52" ht="36">
      <c r="A8" s="159" t="s">
        <v>503</v>
      </c>
      <c r="B8" s="344" t="s">
        <v>534</v>
      </c>
      <c r="C8" s="345" t="s">
        <v>535</v>
      </c>
      <c r="D8" s="345" t="s">
        <v>12</v>
      </c>
      <c r="E8" s="345" t="s">
        <v>506</v>
      </c>
      <c r="F8" s="346">
        <v>42898</v>
      </c>
      <c r="G8" s="346" t="s">
        <v>536</v>
      </c>
      <c r="H8" s="346"/>
      <c r="I8" s="346"/>
      <c r="J8" s="346"/>
      <c r="K8" s="347">
        <v>487</v>
      </c>
      <c r="L8" s="371">
        <v>0</v>
      </c>
      <c r="M8" s="371"/>
      <c r="N8" s="465">
        <v>487</v>
      </c>
      <c r="O8" s="465">
        <v>0</v>
      </c>
      <c r="P8" s="348">
        <v>213.01593263000001</v>
      </c>
      <c r="Q8" s="464">
        <f t="shared" si="0"/>
        <v>213.01593263000001</v>
      </c>
      <c r="R8" s="464">
        <v>487</v>
      </c>
      <c r="S8" s="463">
        <v>0</v>
      </c>
      <c r="T8" s="347">
        <v>399.59152088999997</v>
      </c>
      <c r="U8" s="347">
        <v>886.59152088999997</v>
      </c>
      <c r="V8" s="349" t="s">
        <v>537</v>
      </c>
      <c r="W8" s="349" t="s">
        <v>538</v>
      </c>
      <c r="X8" s="350" t="s">
        <v>510</v>
      </c>
      <c r="Y8" s="351" t="s">
        <v>539</v>
      </c>
      <c r="Z8" s="456" t="s">
        <v>1108</v>
      </c>
      <c r="AA8" s="456" t="s">
        <v>1106</v>
      </c>
      <c r="AB8" s="456" t="s">
        <v>1105</v>
      </c>
      <c r="AC8" s="456" t="s">
        <v>184</v>
      </c>
      <c r="AD8" s="352" t="s">
        <v>540</v>
      </c>
      <c r="AE8" s="352" t="s">
        <v>226</v>
      </c>
      <c r="AF8" s="352"/>
      <c r="AG8" s="352"/>
      <c r="AH8" s="352" t="s">
        <v>377</v>
      </c>
      <c r="AI8" s="353">
        <v>1</v>
      </c>
      <c r="AJ8" s="353">
        <v>0.43740437911704316</v>
      </c>
      <c r="AK8" s="354">
        <v>13.66</v>
      </c>
      <c r="AL8" s="352" t="s">
        <v>513</v>
      </c>
      <c r="AM8" s="355">
        <v>1.77</v>
      </c>
      <c r="AN8" s="355">
        <v>1.79</v>
      </c>
      <c r="AO8" s="355">
        <v>1.8</v>
      </c>
      <c r="AP8" s="355">
        <v>1.85</v>
      </c>
      <c r="AQ8" s="355">
        <v>2.09</v>
      </c>
      <c r="AR8" s="355">
        <v>2.11</v>
      </c>
      <c r="AS8" s="355">
        <v>2.12</v>
      </c>
      <c r="AT8" s="355">
        <v>2.14</v>
      </c>
      <c r="AU8" s="355">
        <v>2.2200000000000002</v>
      </c>
      <c r="AV8" s="355" t="s">
        <v>541</v>
      </c>
      <c r="AW8" s="355" t="s">
        <v>542</v>
      </c>
      <c r="AX8" s="352" t="s">
        <v>168</v>
      </c>
      <c r="AY8" s="352"/>
      <c r="AZ8" s="356" t="s">
        <v>169</v>
      </c>
    </row>
    <row r="9" spans="1:52" ht="36">
      <c r="A9" s="159" t="s">
        <v>503</v>
      </c>
      <c r="B9" s="344" t="s">
        <v>534</v>
      </c>
      <c r="C9" s="345" t="s">
        <v>543</v>
      </c>
      <c r="D9" s="345" t="s">
        <v>12</v>
      </c>
      <c r="E9" s="345" t="s">
        <v>506</v>
      </c>
      <c r="F9" s="346">
        <v>43193</v>
      </c>
      <c r="G9" s="346" t="s">
        <v>544</v>
      </c>
      <c r="H9" s="346"/>
      <c r="I9" s="346"/>
      <c r="J9" s="346"/>
      <c r="K9" s="347">
        <v>500</v>
      </c>
      <c r="L9" s="371">
        <v>0</v>
      </c>
      <c r="M9" s="371"/>
      <c r="N9" s="465">
        <v>501.23500000000001</v>
      </c>
      <c r="O9" s="465">
        <v>0</v>
      </c>
      <c r="P9" s="348">
        <v>158.00833800000001</v>
      </c>
      <c r="Q9" s="464">
        <f t="shared" si="0"/>
        <v>158.00833800000001</v>
      </c>
      <c r="R9" s="464">
        <v>501.23500000000001</v>
      </c>
      <c r="S9" s="463">
        <v>0</v>
      </c>
      <c r="T9" s="347">
        <v>60.51079500000003</v>
      </c>
      <c r="U9" s="347">
        <v>561.74579500000004</v>
      </c>
      <c r="V9" s="349" t="s">
        <v>545</v>
      </c>
      <c r="W9" s="349" t="s">
        <v>546</v>
      </c>
      <c r="X9" s="350" t="s">
        <v>510</v>
      </c>
      <c r="Y9" s="351" t="s">
        <v>547</v>
      </c>
      <c r="Z9" s="456" t="s">
        <v>1107</v>
      </c>
      <c r="AA9" s="456" t="s">
        <v>1106</v>
      </c>
      <c r="AB9" s="456" t="s">
        <v>1105</v>
      </c>
      <c r="AC9" s="456" t="s">
        <v>1104</v>
      </c>
      <c r="AD9" s="352" t="s">
        <v>540</v>
      </c>
      <c r="AE9" s="352" t="s">
        <v>226</v>
      </c>
      <c r="AF9" s="352"/>
      <c r="AG9" s="352"/>
      <c r="AH9" s="352" t="s">
        <v>377</v>
      </c>
      <c r="AI9" s="353">
        <v>1.00247</v>
      </c>
      <c r="AJ9" s="353">
        <v>0.31523803804602635</v>
      </c>
      <c r="AK9" s="354">
        <v>6.67</v>
      </c>
      <c r="AL9" s="352" t="s">
        <v>513</v>
      </c>
      <c r="AM9" s="355">
        <v>1.22</v>
      </c>
      <c r="AN9" s="355">
        <v>1.23</v>
      </c>
      <c r="AO9" s="355">
        <v>1.24</v>
      </c>
      <c r="AP9" s="355">
        <v>1.23</v>
      </c>
      <c r="AQ9" s="355">
        <v>1.31</v>
      </c>
      <c r="AR9" s="355">
        <v>1.33</v>
      </c>
      <c r="AS9" s="355">
        <v>1.34</v>
      </c>
      <c r="AT9" s="355">
        <v>1.36</v>
      </c>
      <c r="AU9" s="355">
        <v>1.4</v>
      </c>
      <c r="AV9" s="355" t="s">
        <v>548</v>
      </c>
      <c r="AW9" s="355" t="s">
        <v>549</v>
      </c>
      <c r="AX9" s="352" t="s">
        <v>168</v>
      </c>
      <c r="AY9" s="352"/>
      <c r="AZ9" s="356" t="s">
        <v>169</v>
      </c>
    </row>
    <row r="10" spans="1:52" ht="36">
      <c r="A10" s="159" t="s">
        <v>503</v>
      </c>
      <c r="B10" s="344" t="s">
        <v>550</v>
      </c>
      <c r="C10" s="345" t="s">
        <v>551</v>
      </c>
      <c r="D10" s="345" t="s">
        <v>12</v>
      </c>
      <c r="E10" s="345" t="s">
        <v>506</v>
      </c>
      <c r="F10" s="346">
        <v>43600</v>
      </c>
      <c r="G10" s="346" t="s">
        <v>552</v>
      </c>
      <c r="H10" s="346">
        <v>46522</v>
      </c>
      <c r="I10" s="346"/>
      <c r="J10" s="346" t="s">
        <v>553</v>
      </c>
      <c r="K10" s="347">
        <v>185</v>
      </c>
      <c r="L10" s="371">
        <v>0</v>
      </c>
      <c r="M10" s="371"/>
      <c r="N10" s="465">
        <v>184.99968000000001</v>
      </c>
      <c r="O10" s="465">
        <v>0</v>
      </c>
      <c r="P10" s="348">
        <v>74.620483530000001</v>
      </c>
      <c r="Q10" s="464">
        <f t="shared" si="0"/>
        <v>74.620483530000001</v>
      </c>
      <c r="R10" s="464">
        <v>184.99968000000001</v>
      </c>
      <c r="S10" s="463">
        <v>0</v>
      </c>
      <c r="T10" s="347">
        <v>2.9153602299999761</v>
      </c>
      <c r="U10" s="347">
        <v>187.91504022999999</v>
      </c>
      <c r="V10" s="349" t="s">
        <v>554</v>
      </c>
      <c r="W10" s="349" t="s">
        <v>555</v>
      </c>
      <c r="X10" s="350" t="s">
        <v>510</v>
      </c>
      <c r="Y10" s="351" t="s">
        <v>556</v>
      </c>
      <c r="Z10" s="456" t="s">
        <v>1135</v>
      </c>
      <c r="AA10" s="456" t="s">
        <v>184</v>
      </c>
      <c r="AB10" s="456" t="s">
        <v>184</v>
      </c>
      <c r="AC10" s="456" t="s">
        <v>184</v>
      </c>
      <c r="AD10" s="352" t="s">
        <v>557</v>
      </c>
      <c r="AE10" s="352" t="s">
        <v>226</v>
      </c>
      <c r="AF10" s="352"/>
      <c r="AG10" s="352"/>
      <c r="AH10" s="352" t="s">
        <v>377</v>
      </c>
      <c r="AI10" s="353">
        <v>0.99999827027027033</v>
      </c>
      <c r="AJ10" s="353">
        <v>0.40335466272157872</v>
      </c>
      <c r="AK10" s="354">
        <v>8.06</v>
      </c>
      <c r="AL10" s="352" t="s">
        <v>513</v>
      </c>
      <c r="AM10" s="355">
        <v>1.17</v>
      </c>
      <c r="AN10" s="355">
        <v>1.21</v>
      </c>
      <c r="AO10" s="355">
        <v>1.21</v>
      </c>
      <c r="AP10" s="355">
        <v>1.25</v>
      </c>
      <c r="AQ10" s="355">
        <v>1.26</v>
      </c>
      <c r="AR10" s="355">
        <v>1.3</v>
      </c>
      <c r="AS10" s="355">
        <v>1.3</v>
      </c>
      <c r="AT10" s="355">
        <v>1.35</v>
      </c>
      <c r="AU10" s="355">
        <v>1.35</v>
      </c>
      <c r="AV10" s="355" t="s">
        <v>558</v>
      </c>
      <c r="AW10" s="355" t="s">
        <v>548</v>
      </c>
      <c r="AX10" s="352" t="s">
        <v>168</v>
      </c>
      <c r="AY10" s="352"/>
      <c r="AZ10" s="356" t="s">
        <v>169</v>
      </c>
    </row>
    <row r="11" spans="1:52" ht="72">
      <c r="A11" s="159" t="s">
        <v>503</v>
      </c>
      <c r="B11" s="344" t="s">
        <v>534</v>
      </c>
      <c r="C11" s="345" t="s">
        <v>559</v>
      </c>
      <c r="D11" s="345" t="s">
        <v>12</v>
      </c>
      <c r="E11" s="345" t="s">
        <v>506</v>
      </c>
      <c r="F11" s="346">
        <v>43642</v>
      </c>
      <c r="G11" s="346" t="s">
        <v>560</v>
      </c>
      <c r="H11" s="346"/>
      <c r="I11" s="346"/>
      <c r="J11" s="346"/>
      <c r="K11" s="347">
        <v>550</v>
      </c>
      <c r="L11" s="371">
        <v>0</v>
      </c>
      <c r="M11" s="371"/>
      <c r="N11" s="465">
        <v>550</v>
      </c>
      <c r="O11" s="465">
        <v>0</v>
      </c>
      <c r="P11" s="348">
        <v>149.42713075</v>
      </c>
      <c r="Q11" s="464">
        <f t="shared" si="0"/>
        <v>149.42713075</v>
      </c>
      <c r="R11" s="464">
        <v>550</v>
      </c>
      <c r="S11" s="463">
        <v>0</v>
      </c>
      <c r="T11" s="347">
        <v>20.525999999999954</v>
      </c>
      <c r="U11" s="347">
        <v>570.52599999999995</v>
      </c>
      <c r="V11" s="349" t="s">
        <v>561</v>
      </c>
      <c r="W11" s="349" t="s">
        <v>562</v>
      </c>
      <c r="X11" s="350" t="s">
        <v>510</v>
      </c>
      <c r="Y11" s="351" t="s">
        <v>563</v>
      </c>
      <c r="Z11" s="456" t="s">
        <v>1103</v>
      </c>
      <c r="AA11" s="456" t="s">
        <v>1102</v>
      </c>
      <c r="AB11" s="456" t="s">
        <v>184</v>
      </c>
      <c r="AC11" s="456" t="s">
        <v>1101</v>
      </c>
      <c r="AD11" s="352" t="s">
        <v>564</v>
      </c>
      <c r="AE11" s="352" t="s">
        <v>226</v>
      </c>
      <c r="AF11" s="352"/>
      <c r="AG11" s="352"/>
      <c r="AH11" s="352" t="s">
        <v>377</v>
      </c>
      <c r="AI11" s="353">
        <v>1</v>
      </c>
      <c r="AJ11" s="353">
        <v>0.27168569227272726</v>
      </c>
      <c r="AK11" s="354">
        <v>6.02</v>
      </c>
      <c r="AL11" s="352" t="s">
        <v>513</v>
      </c>
      <c r="AM11" s="355">
        <v>1.1499999999999999</v>
      </c>
      <c r="AN11" s="355">
        <v>1.18</v>
      </c>
      <c r="AO11" s="355">
        <v>1.18</v>
      </c>
      <c r="AP11" s="355">
        <v>1.21</v>
      </c>
      <c r="AQ11" s="355">
        <v>1.21</v>
      </c>
      <c r="AR11" s="355">
        <v>1.24</v>
      </c>
      <c r="AS11" s="355">
        <v>1.24</v>
      </c>
      <c r="AT11" s="355">
        <v>1.28</v>
      </c>
      <c r="AU11" s="355">
        <v>1.27</v>
      </c>
      <c r="AV11" s="355" t="s">
        <v>565</v>
      </c>
      <c r="AW11" s="355" t="s">
        <v>565</v>
      </c>
      <c r="AX11" s="352" t="s">
        <v>168</v>
      </c>
      <c r="AY11" s="352"/>
      <c r="AZ11" s="356" t="s">
        <v>169</v>
      </c>
    </row>
    <row r="12" spans="1:52" ht="36">
      <c r="A12" s="159" t="s">
        <v>503</v>
      </c>
      <c r="B12" s="344" t="s">
        <v>534</v>
      </c>
      <c r="C12" s="345" t="s">
        <v>566</v>
      </c>
      <c r="D12" s="345" t="s">
        <v>12</v>
      </c>
      <c r="E12" s="345" t="s">
        <v>506</v>
      </c>
      <c r="F12" s="372">
        <v>44174</v>
      </c>
      <c r="G12" s="346" t="s">
        <v>567</v>
      </c>
      <c r="H12" s="346"/>
      <c r="I12" s="346"/>
      <c r="J12" s="346"/>
      <c r="K12" s="347">
        <v>400</v>
      </c>
      <c r="L12" s="371">
        <v>0</v>
      </c>
      <c r="M12" s="371"/>
      <c r="N12" s="465">
        <v>400</v>
      </c>
      <c r="O12" s="465">
        <v>0</v>
      </c>
      <c r="P12" s="348">
        <v>76.999999360000004</v>
      </c>
      <c r="Q12" s="464">
        <f t="shared" si="0"/>
        <v>76.999999360000004</v>
      </c>
      <c r="R12" s="464">
        <v>400</v>
      </c>
      <c r="S12" s="463">
        <v>0</v>
      </c>
      <c r="T12" s="347">
        <v>95.087855999999988</v>
      </c>
      <c r="U12" s="347">
        <v>495.08785599999999</v>
      </c>
      <c r="V12" s="349" t="s">
        <v>568</v>
      </c>
      <c r="W12" s="349" t="s">
        <v>569</v>
      </c>
      <c r="X12" s="350" t="s">
        <v>510</v>
      </c>
      <c r="Y12" s="351" t="s">
        <v>570</v>
      </c>
      <c r="Z12" s="456" t="s">
        <v>1100</v>
      </c>
      <c r="AA12" s="479" t="s">
        <v>1099</v>
      </c>
      <c r="AB12" s="456" t="s">
        <v>1098</v>
      </c>
      <c r="AC12" s="456" t="s">
        <v>1097</v>
      </c>
      <c r="AD12" s="352" t="s">
        <v>571</v>
      </c>
      <c r="AE12" s="352" t="s">
        <v>226</v>
      </c>
      <c r="AF12" s="352"/>
      <c r="AG12" s="352"/>
      <c r="AH12" s="352" t="s">
        <v>377</v>
      </c>
      <c r="AI12" s="353">
        <v>1</v>
      </c>
      <c r="AJ12" s="353">
        <v>0.19249999840000001</v>
      </c>
      <c r="AK12" s="354">
        <v>11.12</v>
      </c>
      <c r="AL12" s="352" t="s">
        <v>513</v>
      </c>
      <c r="AM12" s="355">
        <v>1.26</v>
      </c>
      <c r="AN12" s="355">
        <v>1.27</v>
      </c>
      <c r="AO12" s="355">
        <v>1.28</v>
      </c>
      <c r="AP12" s="355">
        <v>1.29</v>
      </c>
      <c r="AQ12" s="355">
        <v>1.35</v>
      </c>
      <c r="AR12" s="355">
        <v>1.36</v>
      </c>
      <c r="AS12" s="355">
        <v>1.37</v>
      </c>
      <c r="AT12" s="355">
        <v>1.38</v>
      </c>
      <c r="AU12" s="355">
        <v>1.39</v>
      </c>
      <c r="AV12" s="355" t="s">
        <v>572</v>
      </c>
      <c r="AW12" s="355" t="s">
        <v>573</v>
      </c>
      <c r="AX12" s="352" t="s">
        <v>168</v>
      </c>
      <c r="AY12" s="352"/>
      <c r="AZ12" s="356" t="s">
        <v>169</v>
      </c>
    </row>
    <row r="13" spans="1:52" ht="24">
      <c r="A13" s="159" t="s">
        <v>503</v>
      </c>
      <c r="B13" s="344" t="s">
        <v>534</v>
      </c>
      <c r="C13" s="345" t="s">
        <v>574</v>
      </c>
      <c r="D13" s="345" t="s">
        <v>12</v>
      </c>
      <c r="E13" s="345" t="s">
        <v>575</v>
      </c>
      <c r="F13" s="372">
        <v>44354</v>
      </c>
      <c r="G13" s="372">
        <v>49926</v>
      </c>
      <c r="H13" s="346"/>
      <c r="I13" s="346"/>
      <c r="J13" s="346"/>
      <c r="K13" s="347">
        <v>300</v>
      </c>
      <c r="L13" s="371">
        <v>0</v>
      </c>
      <c r="M13" s="371"/>
      <c r="N13" s="465">
        <v>300</v>
      </c>
      <c r="O13" s="465">
        <v>0</v>
      </c>
      <c r="P13" s="348">
        <v>34.969644649999999</v>
      </c>
      <c r="Q13" s="464">
        <f t="shared" si="0"/>
        <v>34.969644649999999</v>
      </c>
      <c r="R13" s="464">
        <v>300</v>
      </c>
      <c r="S13" s="463">
        <v>0</v>
      </c>
      <c r="T13" s="347">
        <v>-32.556746999999973</v>
      </c>
      <c r="U13" s="347">
        <v>267.44325300000003</v>
      </c>
      <c r="V13" s="349" t="s">
        <v>576</v>
      </c>
      <c r="W13" s="349" t="s">
        <v>577</v>
      </c>
      <c r="X13" s="350" t="s">
        <v>578</v>
      </c>
      <c r="Y13" s="351" t="s">
        <v>579</v>
      </c>
      <c r="Z13" s="456" t="s">
        <v>1096</v>
      </c>
      <c r="AA13" s="456" t="s">
        <v>184</v>
      </c>
      <c r="AB13" s="456" t="s">
        <v>184</v>
      </c>
      <c r="AC13" s="456" t="s">
        <v>184</v>
      </c>
      <c r="AD13" s="352" t="s">
        <v>531</v>
      </c>
      <c r="AE13" s="352" t="s">
        <v>273</v>
      </c>
      <c r="AF13" s="352" t="s">
        <v>580</v>
      </c>
      <c r="AG13" s="352" t="s">
        <v>581</v>
      </c>
      <c r="AH13" s="352" t="s">
        <v>377</v>
      </c>
      <c r="AI13" s="353">
        <v>1</v>
      </c>
      <c r="AJ13" s="353">
        <v>0.11656548216666666</v>
      </c>
      <c r="AK13" s="373">
        <v>0.27</v>
      </c>
      <c r="AL13" s="352" t="s">
        <v>513</v>
      </c>
      <c r="AM13" s="355">
        <v>1.02</v>
      </c>
      <c r="AN13" s="355">
        <v>1.03</v>
      </c>
      <c r="AO13" s="355">
        <v>1.04</v>
      </c>
      <c r="AP13" s="355">
        <v>1.05</v>
      </c>
      <c r="AQ13" s="355">
        <v>0.94</v>
      </c>
      <c r="AR13" s="355">
        <v>0.95</v>
      </c>
      <c r="AS13" s="355">
        <v>0.96</v>
      </c>
      <c r="AT13" s="355">
        <v>0.97</v>
      </c>
      <c r="AU13" s="355">
        <v>0.99</v>
      </c>
      <c r="AV13" s="355" t="s">
        <v>582</v>
      </c>
      <c r="AW13" s="355" t="s">
        <v>583</v>
      </c>
      <c r="AX13" s="352" t="s">
        <v>168</v>
      </c>
      <c r="AY13" s="349"/>
      <c r="AZ13" s="356" t="s">
        <v>169</v>
      </c>
    </row>
    <row r="14" spans="1:52" ht="36">
      <c r="A14" s="159" t="s">
        <v>503</v>
      </c>
      <c r="B14" s="344" t="s">
        <v>584</v>
      </c>
      <c r="C14" s="345" t="s">
        <v>585</v>
      </c>
      <c r="D14" s="345" t="s">
        <v>12</v>
      </c>
      <c r="E14" s="345" t="s">
        <v>506</v>
      </c>
      <c r="F14" s="372">
        <v>45177</v>
      </c>
      <c r="G14" s="346" t="s">
        <v>586</v>
      </c>
      <c r="H14" s="346"/>
      <c r="I14" s="346"/>
      <c r="J14" s="346"/>
      <c r="K14" s="347">
        <v>1000</v>
      </c>
      <c r="L14" s="371">
        <v>0</v>
      </c>
      <c r="M14" s="371"/>
      <c r="N14" s="465">
        <v>1000</v>
      </c>
      <c r="O14" s="465">
        <v>0</v>
      </c>
      <c r="P14" s="348">
        <v>18.603321909999998</v>
      </c>
      <c r="Q14" s="464">
        <f t="shared" si="0"/>
        <v>18.603321909999998</v>
      </c>
      <c r="R14" s="464">
        <v>1000</v>
      </c>
      <c r="S14" s="463">
        <v>0</v>
      </c>
      <c r="T14" s="347">
        <v>148.13813004999997</v>
      </c>
      <c r="U14" s="347">
        <v>1148.13813005</v>
      </c>
      <c r="V14" s="349" t="s">
        <v>587</v>
      </c>
      <c r="W14" s="349" t="s">
        <v>588</v>
      </c>
      <c r="X14" s="350" t="s">
        <v>589</v>
      </c>
      <c r="Y14" s="351" t="s">
        <v>590</v>
      </c>
      <c r="Z14" s="456" t="s">
        <v>977</v>
      </c>
      <c r="AA14" s="456" t="s">
        <v>184</v>
      </c>
      <c r="AB14" s="456" t="s">
        <v>184</v>
      </c>
      <c r="AC14" s="456" t="s">
        <v>184</v>
      </c>
      <c r="AD14" s="352" t="s">
        <v>591</v>
      </c>
      <c r="AE14" s="352" t="s">
        <v>226</v>
      </c>
      <c r="AF14" s="352"/>
      <c r="AG14" s="352"/>
      <c r="AH14" s="352" t="s">
        <v>166</v>
      </c>
      <c r="AI14" s="353">
        <v>1</v>
      </c>
      <c r="AJ14" s="353">
        <v>1.8603321909999998E-2</v>
      </c>
      <c r="AK14" s="354">
        <v>17.349999999999998</v>
      </c>
      <c r="AL14" s="352" t="s">
        <v>513</v>
      </c>
      <c r="AM14" s="355"/>
      <c r="AN14" s="355"/>
      <c r="AO14" s="355"/>
      <c r="AP14" s="355"/>
      <c r="AQ14" s="355"/>
      <c r="AR14" s="355"/>
      <c r="AS14" s="355"/>
      <c r="AT14" s="355">
        <v>1</v>
      </c>
      <c r="AU14" s="355">
        <v>0.99</v>
      </c>
      <c r="AV14" s="355" t="s">
        <v>592</v>
      </c>
      <c r="AW14" s="355" t="s">
        <v>593</v>
      </c>
      <c r="AX14" s="352" t="s">
        <v>168</v>
      </c>
      <c r="AY14" s="352"/>
      <c r="AZ14" s="356" t="s">
        <v>169</v>
      </c>
    </row>
    <row r="15" spans="1:52" ht="36">
      <c r="A15" s="159" t="s">
        <v>503</v>
      </c>
      <c r="B15" s="344" t="s">
        <v>534</v>
      </c>
      <c r="C15" s="374" t="s">
        <v>594</v>
      </c>
      <c r="D15" s="345" t="s">
        <v>12</v>
      </c>
      <c r="E15" s="345" t="s">
        <v>575</v>
      </c>
      <c r="F15" s="372">
        <v>45406</v>
      </c>
      <c r="G15" s="346">
        <v>47262</v>
      </c>
      <c r="H15" s="346"/>
      <c r="I15" s="346"/>
      <c r="J15" s="346"/>
      <c r="K15" s="347">
        <v>500</v>
      </c>
      <c r="L15" s="371">
        <v>0</v>
      </c>
      <c r="M15" s="371"/>
      <c r="N15" s="465">
        <v>500</v>
      </c>
      <c r="O15" s="465">
        <v>0</v>
      </c>
      <c r="P15" s="348">
        <v>12.076269</v>
      </c>
      <c r="Q15" s="464">
        <f t="shared" si="0"/>
        <v>12.076269</v>
      </c>
      <c r="R15" s="464">
        <v>500</v>
      </c>
      <c r="S15" s="463"/>
      <c r="T15" s="347">
        <v>0.58999999999997499</v>
      </c>
      <c r="U15" s="347">
        <v>500.59</v>
      </c>
      <c r="V15" s="349" t="s">
        <v>595</v>
      </c>
      <c r="W15" s="349" t="s">
        <v>596</v>
      </c>
      <c r="X15" s="350" t="s">
        <v>578</v>
      </c>
      <c r="Y15" s="351" t="s">
        <v>597</v>
      </c>
      <c r="Z15" s="456" t="s">
        <v>1095</v>
      </c>
      <c r="AA15" s="456" t="s">
        <v>184</v>
      </c>
      <c r="AB15" s="456" t="s">
        <v>184</v>
      </c>
      <c r="AC15" s="456" t="s">
        <v>184</v>
      </c>
      <c r="AD15" s="352" t="s">
        <v>598</v>
      </c>
      <c r="AE15" s="352" t="s">
        <v>273</v>
      </c>
      <c r="AF15" s="352" t="s">
        <v>580</v>
      </c>
      <c r="AG15" s="352" t="s">
        <v>599</v>
      </c>
      <c r="AH15" s="352" t="s">
        <v>166</v>
      </c>
      <c r="AI15" s="353">
        <v>1</v>
      </c>
      <c r="AJ15" s="353">
        <v>2.4152538000000001E-2</v>
      </c>
      <c r="AK15" s="354">
        <v>2.56</v>
      </c>
      <c r="AL15" s="352" t="s">
        <v>600</v>
      </c>
      <c r="AM15" s="355"/>
      <c r="AN15" s="355"/>
      <c r="AO15" s="355"/>
      <c r="AP15" s="355"/>
      <c r="AQ15" s="355"/>
      <c r="AR15" s="355"/>
      <c r="AS15" s="355"/>
      <c r="AT15" s="355"/>
      <c r="AU15" s="355"/>
      <c r="AV15" s="355"/>
      <c r="AW15" s="355" t="s">
        <v>592</v>
      </c>
      <c r="AX15" s="352" t="s">
        <v>168</v>
      </c>
      <c r="AY15" s="352"/>
      <c r="AZ15" s="356" t="s">
        <v>169</v>
      </c>
    </row>
    <row r="16" spans="1:52">
      <c r="A16" s="159" t="s">
        <v>503</v>
      </c>
      <c r="B16" s="175" t="s">
        <v>601</v>
      </c>
      <c r="C16" s="176"/>
      <c r="D16" s="176"/>
      <c r="E16" s="176"/>
      <c r="F16" s="176"/>
      <c r="G16" s="177"/>
      <c r="H16" s="177"/>
      <c r="I16" s="177"/>
      <c r="J16" s="177"/>
      <c r="K16" s="178">
        <f t="shared" ref="K16:U16" si="1">SUM(K5:K15)</f>
        <v>4597</v>
      </c>
      <c r="L16" s="178">
        <f t="shared" si="1"/>
        <v>0</v>
      </c>
      <c r="M16" s="178">
        <f t="shared" si="1"/>
        <v>0</v>
      </c>
      <c r="N16" s="178">
        <f t="shared" si="1"/>
        <v>4598.2346799999996</v>
      </c>
      <c r="O16" s="178">
        <f t="shared" si="1"/>
        <v>0</v>
      </c>
      <c r="P16" s="178">
        <f t="shared" si="1"/>
        <v>1137.5651921299998</v>
      </c>
      <c r="Q16" s="178">
        <f t="shared" si="1"/>
        <v>1137.5651921299998</v>
      </c>
      <c r="R16" s="178">
        <f t="shared" si="1"/>
        <v>4598.2346799999996</v>
      </c>
      <c r="S16" s="178">
        <f t="shared" si="1"/>
        <v>0</v>
      </c>
      <c r="T16" s="178">
        <f t="shared" si="1"/>
        <v>831.25412331999996</v>
      </c>
      <c r="U16" s="178">
        <f t="shared" si="1"/>
        <v>5429.4888033200004</v>
      </c>
      <c r="V16" s="179"/>
      <c r="W16" s="179"/>
      <c r="X16" s="179"/>
      <c r="Y16" s="180"/>
      <c r="Z16" s="179"/>
      <c r="AA16" s="179"/>
      <c r="AB16" s="179"/>
      <c r="AC16" s="179"/>
      <c r="AD16" s="180"/>
      <c r="AE16" s="180"/>
      <c r="AF16" s="180"/>
      <c r="AG16" s="180"/>
      <c r="AH16" s="180"/>
      <c r="AI16" s="181">
        <v>100</v>
      </c>
      <c r="AJ16" s="182">
        <v>0.247</v>
      </c>
      <c r="AK16" s="181">
        <v>8.83</v>
      </c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1">
        <v>1.43</v>
      </c>
      <c r="AX16" s="179"/>
      <c r="AY16" s="180"/>
      <c r="AZ16" s="183"/>
    </row>
    <row r="17" spans="1:52" ht="36">
      <c r="A17" s="159" t="s">
        <v>602</v>
      </c>
      <c r="B17" s="161" t="s">
        <v>603</v>
      </c>
      <c r="C17" s="161" t="s">
        <v>603</v>
      </c>
      <c r="D17" s="161" t="s">
        <v>12</v>
      </c>
      <c r="E17" s="184" t="s">
        <v>604</v>
      </c>
      <c r="F17" s="162">
        <v>40449</v>
      </c>
      <c r="G17" s="185">
        <v>44196</v>
      </c>
      <c r="H17" s="185">
        <v>44561</v>
      </c>
      <c r="I17" s="185">
        <v>45657</v>
      </c>
      <c r="J17" s="162" t="s">
        <v>605</v>
      </c>
      <c r="K17" s="163">
        <v>449.25299999999999</v>
      </c>
      <c r="L17" s="163">
        <v>0</v>
      </c>
      <c r="M17" s="163"/>
      <c r="N17" s="163">
        <v>430.18290587000001</v>
      </c>
      <c r="O17" s="163">
        <v>350.22055978000003</v>
      </c>
      <c r="P17" s="163">
        <v>239.32151279999994</v>
      </c>
      <c r="Q17" s="163">
        <f t="shared" ref="Q17:Q36" si="2">SUM(O17:P17)</f>
        <v>589.54207257999997</v>
      </c>
      <c r="R17" s="163">
        <v>79.962346089999997</v>
      </c>
      <c r="S17" s="163">
        <v>0</v>
      </c>
      <c r="T17" s="163">
        <v>-2.6593869399999903</v>
      </c>
      <c r="U17" s="163">
        <v>77.302959150000007</v>
      </c>
      <c r="V17" s="186" t="s">
        <v>606</v>
      </c>
      <c r="W17" s="186" t="s">
        <v>607</v>
      </c>
      <c r="X17" s="186" t="s">
        <v>608</v>
      </c>
      <c r="Y17" s="187" t="s">
        <v>609</v>
      </c>
      <c r="Z17" s="458"/>
      <c r="AA17" s="458"/>
      <c r="AB17" s="458"/>
      <c r="AC17" s="458"/>
      <c r="AD17" s="188" t="s">
        <v>610</v>
      </c>
      <c r="AE17" s="188" t="s">
        <v>226</v>
      </c>
      <c r="AF17" s="188"/>
      <c r="AG17" s="188"/>
      <c r="AH17" s="188" t="s">
        <v>84</v>
      </c>
      <c r="AI17" s="189">
        <v>0.95755154861514569</v>
      </c>
      <c r="AJ17" s="189">
        <v>1.3704451398125936</v>
      </c>
      <c r="AK17" s="190">
        <v>8.82</v>
      </c>
      <c r="AL17" s="188" t="s">
        <v>513</v>
      </c>
      <c r="AM17" s="191">
        <v>1.55</v>
      </c>
      <c r="AN17" s="191">
        <v>1.55</v>
      </c>
      <c r="AO17" s="191">
        <v>1.56</v>
      </c>
      <c r="AP17" s="191">
        <v>1.57</v>
      </c>
      <c r="AQ17" s="191">
        <v>1.57</v>
      </c>
      <c r="AR17" s="191">
        <v>1.58</v>
      </c>
      <c r="AS17" s="191">
        <v>1.58</v>
      </c>
      <c r="AT17" s="191">
        <v>1.58</v>
      </c>
      <c r="AU17" s="191">
        <v>1.54</v>
      </c>
      <c r="AV17" s="191" t="s">
        <v>611</v>
      </c>
      <c r="AW17" s="191" t="s">
        <v>611</v>
      </c>
      <c r="AX17" s="188" t="s">
        <v>168</v>
      </c>
      <c r="AY17" s="167"/>
      <c r="AZ17" s="192" t="s">
        <v>169</v>
      </c>
    </row>
    <row r="18" spans="1:52" ht="24">
      <c r="A18" s="159" t="s">
        <v>602</v>
      </c>
      <c r="B18" s="375" t="s">
        <v>612</v>
      </c>
      <c r="C18" s="376" t="s">
        <v>613</v>
      </c>
      <c r="D18" s="376" t="s">
        <v>12</v>
      </c>
      <c r="E18" s="376" t="s">
        <v>614</v>
      </c>
      <c r="F18" s="377">
        <v>42151</v>
      </c>
      <c r="G18" s="377">
        <v>43977</v>
      </c>
      <c r="H18" s="377">
        <v>44707</v>
      </c>
      <c r="I18" s="377">
        <v>45438</v>
      </c>
      <c r="J18" s="377" t="s">
        <v>615</v>
      </c>
      <c r="K18" s="378">
        <v>367.61130000000003</v>
      </c>
      <c r="L18" s="378">
        <v>0</v>
      </c>
      <c r="M18" s="378"/>
      <c r="N18" s="378">
        <v>276.33692616000002</v>
      </c>
      <c r="O18" s="378">
        <v>0</v>
      </c>
      <c r="P18" s="378">
        <v>75.013741530000004</v>
      </c>
      <c r="Q18" s="378">
        <f t="shared" si="2"/>
        <v>75.013741530000004</v>
      </c>
      <c r="R18" s="378">
        <v>276.33692616000002</v>
      </c>
      <c r="S18" s="378">
        <v>-156.03</v>
      </c>
      <c r="T18" s="378">
        <v>-112.69821296000001</v>
      </c>
      <c r="U18" s="378">
        <v>7.6087132000000004</v>
      </c>
      <c r="V18" s="379" t="s">
        <v>616</v>
      </c>
      <c r="W18" s="379" t="s">
        <v>617</v>
      </c>
      <c r="X18" s="379" t="s">
        <v>510</v>
      </c>
      <c r="Y18" s="380" t="s">
        <v>618</v>
      </c>
      <c r="Z18" s="459" t="s">
        <v>1094</v>
      </c>
      <c r="AA18" s="459" t="s">
        <v>1093</v>
      </c>
      <c r="AB18" s="459" t="s">
        <v>184</v>
      </c>
      <c r="AC18" s="459" t="s">
        <v>1092</v>
      </c>
      <c r="AD18" s="381" t="s">
        <v>619</v>
      </c>
      <c r="AE18" s="381" t="s">
        <v>226</v>
      </c>
      <c r="AF18" s="381"/>
      <c r="AG18" s="382"/>
      <c r="AH18" s="381" t="s">
        <v>377</v>
      </c>
      <c r="AI18" s="383">
        <v>0.75170955343320511</v>
      </c>
      <c r="AJ18" s="383">
        <v>0.27145753762407704</v>
      </c>
      <c r="AK18" s="384">
        <v>-27.87</v>
      </c>
      <c r="AL18" s="381" t="s">
        <v>513</v>
      </c>
      <c r="AM18" s="385">
        <v>0.66</v>
      </c>
      <c r="AN18" s="385">
        <v>0.67</v>
      </c>
      <c r="AO18" s="385">
        <v>0.7</v>
      </c>
      <c r="AP18" s="385">
        <v>0.55000000000000004</v>
      </c>
      <c r="AQ18" s="385">
        <v>0.52</v>
      </c>
      <c r="AR18" s="385">
        <v>0.53</v>
      </c>
      <c r="AS18" s="385">
        <v>0.53</v>
      </c>
      <c r="AT18" s="385">
        <v>0.53</v>
      </c>
      <c r="AU18" s="385">
        <v>0.3</v>
      </c>
      <c r="AV18" s="385" t="s">
        <v>620</v>
      </c>
      <c r="AW18" s="385" t="s">
        <v>620</v>
      </c>
      <c r="AX18" s="381" t="s">
        <v>168</v>
      </c>
      <c r="AY18" s="379" t="s">
        <v>621</v>
      </c>
      <c r="AZ18" s="386" t="s">
        <v>622</v>
      </c>
    </row>
    <row r="19" spans="1:52" ht="36">
      <c r="A19" s="159" t="s">
        <v>602</v>
      </c>
      <c r="B19" s="344" t="s">
        <v>612</v>
      </c>
      <c r="C19" s="345" t="s">
        <v>623</v>
      </c>
      <c r="D19" s="345" t="s">
        <v>12</v>
      </c>
      <c r="E19" s="387" t="s">
        <v>614</v>
      </c>
      <c r="F19" s="346">
        <v>42215</v>
      </c>
      <c r="G19" s="388">
        <v>44165</v>
      </c>
      <c r="H19" s="388">
        <v>44895</v>
      </c>
      <c r="I19" s="388">
        <v>45626</v>
      </c>
      <c r="J19" s="346" t="s">
        <v>624</v>
      </c>
      <c r="K19" s="347">
        <v>692.3</v>
      </c>
      <c r="L19" s="347">
        <v>0</v>
      </c>
      <c r="M19" s="347"/>
      <c r="N19" s="347">
        <v>524.38946812999995</v>
      </c>
      <c r="O19" s="347">
        <v>504.95828320999993</v>
      </c>
      <c r="P19" s="347">
        <v>189.21869913000006</v>
      </c>
      <c r="Q19" s="347">
        <f t="shared" si="2"/>
        <v>694.17698234</v>
      </c>
      <c r="R19" s="347">
        <v>19.43118492</v>
      </c>
      <c r="S19" s="347">
        <v>0</v>
      </c>
      <c r="T19" s="347">
        <v>2.2219382799999998</v>
      </c>
      <c r="U19" s="347">
        <v>21.6531232</v>
      </c>
      <c r="V19" s="389" t="s">
        <v>625</v>
      </c>
      <c r="W19" s="389" t="s">
        <v>626</v>
      </c>
      <c r="X19" s="389" t="s">
        <v>510</v>
      </c>
      <c r="Y19" s="390" t="s">
        <v>627</v>
      </c>
      <c r="Z19" s="456" t="s">
        <v>1091</v>
      </c>
      <c r="AA19" s="456" t="s">
        <v>1090</v>
      </c>
      <c r="AB19" s="456" t="s">
        <v>184</v>
      </c>
      <c r="AC19" s="456" t="s">
        <v>1089</v>
      </c>
      <c r="AD19" s="391" t="s">
        <v>628</v>
      </c>
      <c r="AE19" s="391" t="s">
        <v>226</v>
      </c>
      <c r="AF19" s="391"/>
      <c r="AG19" s="391"/>
      <c r="AH19" s="391" t="s">
        <v>377</v>
      </c>
      <c r="AI19" s="392">
        <v>0.75745987018633543</v>
      </c>
      <c r="AJ19" s="392">
        <v>1.3237813200472373</v>
      </c>
      <c r="AK19" s="393">
        <v>7.3400000000000007</v>
      </c>
      <c r="AL19" s="391" t="s">
        <v>513</v>
      </c>
      <c r="AM19" s="394">
        <v>1.36</v>
      </c>
      <c r="AN19" s="394">
        <v>1.36</v>
      </c>
      <c r="AO19" s="394">
        <v>1.36</v>
      </c>
      <c r="AP19" s="394">
        <v>1.37</v>
      </c>
      <c r="AQ19" s="394">
        <v>1.36</v>
      </c>
      <c r="AR19" s="394">
        <v>1.36</v>
      </c>
      <c r="AS19" s="394">
        <v>1.36</v>
      </c>
      <c r="AT19" s="394">
        <v>1.37</v>
      </c>
      <c r="AU19" s="394">
        <v>1.36</v>
      </c>
      <c r="AV19" s="394" t="s">
        <v>629</v>
      </c>
      <c r="AW19" s="394" t="s">
        <v>630</v>
      </c>
      <c r="AX19" s="391" t="s">
        <v>168</v>
      </c>
      <c r="AY19" s="352"/>
      <c r="AZ19" s="395" t="s">
        <v>169</v>
      </c>
    </row>
    <row r="20" spans="1:52" ht="36">
      <c r="A20" s="159" t="s">
        <v>602</v>
      </c>
      <c r="B20" s="161" t="s">
        <v>631</v>
      </c>
      <c r="C20" s="161" t="s">
        <v>631</v>
      </c>
      <c r="D20" s="161" t="s">
        <v>12</v>
      </c>
      <c r="E20" s="184" t="s">
        <v>632</v>
      </c>
      <c r="F20" s="162">
        <v>42306</v>
      </c>
      <c r="G20" s="162" t="s">
        <v>469</v>
      </c>
      <c r="H20" s="162"/>
      <c r="I20" s="162"/>
      <c r="J20" s="162"/>
      <c r="K20" s="163">
        <v>692.3</v>
      </c>
      <c r="L20" s="163">
        <v>0</v>
      </c>
      <c r="M20" s="163"/>
      <c r="N20" s="163">
        <v>542.03952048999997</v>
      </c>
      <c r="O20" s="163">
        <v>328.34216455000001</v>
      </c>
      <c r="P20" s="163">
        <v>319.63713683000003</v>
      </c>
      <c r="Q20" s="163">
        <f t="shared" si="2"/>
        <v>647.97930138000004</v>
      </c>
      <c r="R20" s="163">
        <v>213.69735593999999</v>
      </c>
      <c r="S20" s="163">
        <v>0</v>
      </c>
      <c r="T20" s="163">
        <v>-83.599146849999983</v>
      </c>
      <c r="U20" s="163">
        <v>130.09820909000001</v>
      </c>
      <c r="V20" s="186" t="s">
        <v>633</v>
      </c>
      <c r="W20" s="186" t="s">
        <v>634</v>
      </c>
      <c r="X20" s="186" t="s">
        <v>510</v>
      </c>
      <c r="Y20" s="187" t="s">
        <v>635</v>
      </c>
      <c r="Z20" s="458"/>
      <c r="AA20" s="458"/>
      <c r="AB20" s="458"/>
      <c r="AC20" s="458"/>
      <c r="AD20" s="188" t="s">
        <v>636</v>
      </c>
      <c r="AE20" s="188" t="s">
        <v>226</v>
      </c>
      <c r="AF20" s="188"/>
      <c r="AG20" s="188"/>
      <c r="AH20" s="188" t="s">
        <v>84</v>
      </c>
      <c r="AI20" s="189">
        <v>0.78295467353748371</v>
      </c>
      <c r="AJ20" s="189">
        <v>1.1954465991598384</v>
      </c>
      <c r="AK20" s="190">
        <v>13.36</v>
      </c>
      <c r="AL20" s="188" t="s">
        <v>513</v>
      </c>
      <c r="AM20" s="191">
        <v>1.36</v>
      </c>
      <c r="AN20" s="191">
        <v>1.38</v>
      </c>
      <c r="AO20" s="191">
        <v>1.4</v>
      </c>
      <c r="AP20" s="191">
        <v>1.47</v>
      </c>
      <c r="AQ20" s="191">
        <v>1.45</v>
      </c>
      <c r="AR20" s="191">
        <v>1.46</v>
      </c>
      <c r="AS20" s="191">
        <v>1.46</v>
      </c>
      <c r="AT20" s="191">
        <v>1.47</v>
      </c>
      <c r="AU20" s="191">
        <v>1.41</v>
      </c>
      <c r="AV20" s="191" t="s">
        <v>548</v>
      </c>
      <c r="AW20" s="191" t="s">
        <v>637</v>
      </c>
      <c r="AX20" s="188" t="s">
        <v>168</v>
      </c>
      <c r="AY20" s="167"/>
      <c r="AZ20" s="192" t="s">
        <v>169</v>
      </c>
    </row>
    <row r="21" spans="1:52" ht="36">
      <c r="A21" s="159" t="s">
        <v>602</v>
      </c>
      <c r="B21" s="161" t="s">
        <v>638</v>
      </c>
      <c r="C21" s="161" t="s">
        <v>638</v>
      </c>
      <c r="D21" s="161" t="s">
        <v>12</v>
      </c>
      <c r="E21" s="184" t="s">
        <v>639</v>
      </c>
      <c r="F21" s="162">
        <v>42688</v>
      </c>
      <c r="G21" s="162" t="s">
        <v>640</v>
      </c>
      <c r="H21" s="162"/>
      <c r="I21" s="162"/>
      <c r="J21" s="162"/>
      <c r="K21" s="163">
        <v>1384.6</v>
      </c>
      <c r="L21" s="163">
        <v>0</v>
      </c>
      <c r="M21" s="163"/>
      <c r="N21" s="163">
        <v>1224.1169380700001</v>
      </c>
      <c r="O21" s="163">
        <v>1123.38453983</v>
      </c>
      <c r="P21" s="163">
        <v>245.57413188999999</v>
      </c>
      <c r="Q21" s="163">
        <f t="shared" si="2"/>
        <v>1368.95867172</v>
      </c>
      <c r="R21" s="163">
        <v>100.73239823999999</v>
      </c>
      <c r="S21" s="163">
        <v>0</v>
      </c>
      <c r="T21" s="163">
        <v>31.325856639999998</v>
      </c>
      <c r="U21" s="163">
        <v>132.05825487999999</v>
      </c>
      <c r="V21" s="186" t="s">
        <v>641</v>
      </c>
      <c r="W21" s="186" t="s">
        <v>642</v>
      </c>
      <c r="X21" s="186" t="s">
        <v>643</v>
      </c>
      <c r="Y21" s="187" t="s">
        <v>644</v>
      </c>
      <c r="Z21" s="458"/>
      <c r="AA21" s="458"/>
      <c r="AB21" s="458"/>
      <c r="AC21" s="458"/>
      <c r="AD21" s="188" t="s">
        <v>645</v>
      </c>
      <c r="AE21" s="188" t="s">
        <v>273</v>
      </c>
      <c r="AF21" s="188"/>
      <c r="AG21" s="188"/>
      <c r="AH21" s="188" t="s">
        <v>84</v>
      </c>
      <c r="AI21" s="189">
        <v>0.88409427854253941</v>
      </c>
      <c r="AJ21" s="189">
        <v>1.1183234453714563</v>
      </c>
      <c r="AK21" s="190">
        <v>8.9499999999999993</v>
      </c>
      <c r="AL21" s="188" t="s">
        <v>513</v>
      </c>
      <c r="AM21" s="191">
        <v>1.2</v>
      </c>
      <c r="AN21" s="191">
        <v>1.2</v>
      </c>
      <c r="AO21" s="191">
        <v>1.22</v>
      </c>
      <c r="AP21" s="191">
        <v>1.24</v>
      </c>
      <c r="AQ21" s="191">
        <v>1.23</v>
      </c>
      <c r="AR21" s="191">
        <v>1.24</v>
      </c>
      <c r="AS21" s="191">
        <v>1.24</v>
      </c>
      <c r="AT21" s="191">
        <v>1.24</v>
      </c>
      <c r="AU21" s="191">
        <v>1.21</v>
      </c>
      <c r="AV21" s="191" t="s">
        <v>646</v>
      </c>
      <c r="AW21" s="191" t="s">
        <v>647</v>
      </c>
      <c r="AX21" s="188" t="s">
        <v>168</v>
      </c>
      <c r="AY21" s="167"/>
      <c r="AZ21" s="192" t="s">
        <v>169</v>
      </c>
    </row>
    <row r="22" spans="1:52" ht="24">
      <c r="A22" s="159" t="s">
        <v>602</v>
      </c>
      <c r="B22" s="344" t="s">
        <v>648</v>
      </c>
      <c r="C22" s="345" t="s">
        <v>649</v>
      </c>
      <c r="D22" s="345" t="s">
        <v>12</v>
      </c>
      <c r="E22" s="345" t="s">
        <v>614</v>
      </c>
      <c r="F22" s="346">
        <v>42759</v>
      </c>
      <c r="G22" s="346">
        <v>44615</v>
      </c>
      <c r="H22" s="346">
        <v>44980</v>
      </c>
      <c r="I22" s="346">
        <v>46441</v>
      </c>
      <c r="J22" s="346" t="s">
        <v>650</v>
      </c>
      <c r="K22" s="347">
        <v>941.82399999999996</v>
      </c>
      <c r="L22" s="347">
        <v>0</v>
      </c>
      <c r="M22" s="347"/>
      <c r="N22" s="347">
        <v>908.60639800000001</v>
      </c>
      <c r="O22" s="347">
        <v>0</v>
      </c>
      <c r="P22" s="347">
        <v>313.61089644999998</v>
      </c>
      <c r="Q22" s="347">
        <f t="shared" si="2"/>
        <v>313.61089644999998</v>
      </c>
      <c r="R22" s="347">
        <v>908.60639800000001</v>
      </c>
      <c r="S22" s="347">
        <v>0</v>
      </c>
      <c r="T22" s="347">
        <v>-129.91569157000004</v>
      </c>
      <c r="U22" s="347">
        <v>778.69070642999998</v>
      </c>
      <c r="V22" s="349" t="s">
        <v>651</v>
      </c>
      <c r="W22" s="349" t="s">
        <v>652</v>
      </c>
      <c r="X22" s="389" t="s">
        <v>510</v>
      </c>
      <c r="Y22" s="390" t="s">
        <v>653</v>
      </c>
      <c r="Z22" s="456" t="s">
        <v>1088</v>
      </c>
      <c r="AA22" s="456" t="s">
        <v>1087</v>
      </c>
      <c r="AB22" s="456" t="s">
        <v>184</v>
      </c>
      <c r="AC22" s="456" t="s">
        <v>1086</v>
      </c>
      <c r="AD22" s="391" t="s">
        <v>654</v>
      </c>
      <c r="AE22" s="391" t="s">
        <v>226</v>
      </c>
      <c r="AF22" s="391"/>
      <c r="AG22" s="391"/>
      <c r="AH22" s="391" t="s">
        <v>377</v>
      </c>
      <c r="AI22" s="392">
        <v>0.96473056324748574</v>
      </c>
      <c r="AJ22" s="392">
        <v>0.34515594116474624</v>
      </c>
      <c r="AK22" s="393">
        <v>3.09</v>
      </c>
      <c r="AL22" s="391" t="s">
        <v>513</v>
      </c>
      <c r="AM22" s="394">
        <v>1.34</v>
      </c>
      <c r="AN22" s="394">
        <v>1.39</v>
      </c>
      <c r="AO22" s="394">
        <v>1.37</v>
      </c>
      <c r="AP22" s="394">
        <v>1.41</v>
      </c>
      <c r="AQ22" s="394">
        <v>1.32</v>
      </c>
      <c r="AR22" s="394">
        <v>1.35</v>
      </c>
      <c r="AS22" s="394">
        <v>1.35</v>
      </c>
      <c r="AT22" s="394">
        <v>1.33</v>
      </c>
      <c r="AU22" s="394">
        <v>1.18</v>
      </c>
      <c r="AV22" s="394" t="s">
        <v>655</v>
      </c>
      <c r="AW22" s="394" t="s">
        <v>646</v>
      </c>
      <c r="AX22" s="391" t="s">
        <v>168</v>
      </c>
      <c r="AY22" s="352"/>
      <c r="AZ22" s="395" t="s">
        <v>169</v>
      </c>
    </row>
    <row r="23" spans="1:52" ht="36">
      <c r="A23" s="159" t="s">
        <v>602</v>
      </c>
      <c r="B23" s="161" t="s">
        <v>656</v>
      </c>
      <c r="C23" s="161" t="s">
        <v>656</v>
      </c>
      <c r="D23" s="161" t="s">
        <v>12</v>
      </c>
      <c r="E23" s="161" t="s">
        <v>657</v>
      </c>
      <c r="F23" s="162">
        <v>42851</v>
      </c>
      <c r="G23" s="162" t="s">
        <v>658</v>
      </c>
      <c r="H23" s="162"/>
      <c r="I23" s="162"/>
      <c r="J23" s="162"/>
      <c r="K23" s="163">
        <v>692.3</v>
      </c>
      <c r="L23" s="163">
        <v>0</v>
      </c>
      <c r="M23" s="163"/>
      <c r="N23" s="163">
        <v>619.56629798999995</v>
      </c>
      <c r="O23" s="163">
        <v>290.18571966999997</v>
      </c>
      <c r="P23" s="163">
        <v>149.41855610000005</v>
      </c>
      <c r="Q23" s="163">
        <f t="shared" si="2"/>
        <v>439.60427577000002</v>
      </c>
      <c r="R23" s="163">
        <v>329.38057831999998</v>
      </c>
      <c r="S23" s="163">
        <v>0</v>
      </c>
      <c r="T23" s="163">
        <v>-83.367226939999995</v>
      </c>
      <c r="U23" s="163">
        <v>246.01335137999999</v>
      </c>
      <c r="V23" s="164" t="s">
        <v>659</v>
      </c>
      <c r="W23" s="164" t="s">
        <v>660</v>
      </c>
      <c r="X23" s="186" t="s">
        <v>510</v>
      </c>
      <c r="Y23" s="187" t="s">
        <v>661</v>
      </c>
      <c r="Z23" s="458"/>
      <c r="AA23" s="458"/>
      <c r="AB23" s="458"/>
      <c r="AC23" s="458"/>
      <c r="AD23" s="188" t="s">
        <v>662</v>
      </c>
      <c r="AE23" s="188" t="s">
        <v>226</v>
      </c>
      <c r="AF23" s="188"/>
      <c r="AG23" s="188"/>
      <c r="AH23" s="188" t="s">
        <v>84</v>
      </c>
      <c r="AI23" s="189">
        <v>0.89493904086378739</v>
      </c>
      <c r="AJ23" s="189">
        <v>0.70953548828618729</v>
      </c>
      <c r="AK23" s="190">
        <v>3.04</v>
      </c>
      <c r="AL23" s="188" t="s">
        <v>513</v>
      </c>
      <c r="AM23" s="191">
        <v>1.44</v>
      </c>
      <c r="AN23" s="191">
        <v>1.47</v>
      </c>
      <c r="AO23" s="191">
        <v>1.53</v>
      </c>
      <c r="AP23" s="191">
        <v>1.61</v>
      </c>
      <c r="AQ23" s="191">
        <v>1.5</v>
      </c>
      <c r="AR23" s="191">
        <v>1.51</v>
      </c>
      <c r="AS23" s="191">
        <v>1.52</v>
      </c>
      <c r="AT23" s="191">
        <v>1.54</v>
      </c>
      <c r="AU23" s="191">
        <v>1.08</v>
      </c>
      <c r="AV23" s="191" t="s">
        <v>663</v>
      </c>
      <c r="AW23" s="191" t="s">
        <v>664</v>
      </c>
      <c r="AX23" s="188" t="s">
        <v>168</v>
      </c>
      <c r="AY23" s="167"/>
      <c r="AZ23" s="192" t="s">
        <v>169</v>
      </c>
    </row>
    <row r="24" spans="1:52" ht="36">
      <c r="A24" s="159" t="s">
        <v>602</v>
      </c>
      <c r="B24" s="161" t="s">
        <v>665</v>
      </c>
      <c r="C24" s="161" t="s">
        <v>665</v>
      </c>
      <c r="D24" s="161" t="s">
        <v>12</v>
      </c>
      <c r="E24" s="161" t="s">
        <v>632</v>
      </c>
      <c r="F24" s="162">
        <v>43290</v>
      </c>
      <c r="G24" s="162" t="s">
        <v>666</v>
      </c>
      <c r="H24" s="162"/>
      <c r="I24" s="162"/>
      <c r="J24" s="162"/>
      <c r="K24" s="163">
        <v>1384.6</v>
      </c>
      <c r="L24" s="163">
        <v>0</v>
      </c>
      <c r="M24" s="163"/>
      <c r="N24" s="163">
        <v>1086.614</v>
      </c>
      <c r="O24" s="163">
        <v>208.68751263000001</v>
      </c>
      <c r="P24" s="163">
        <v>104.73991362999999</v>
      </c>
      <c r="Q24" s="163">
        <f t="shared" si="2"/>
        <v>313.42742626</v>
      </c>
      <c r="R24" s="163">
        <v>877.92648737000002</v>
      </c>
      <c r="S24" s="163">
        <v>0</v>
      </c>
      <c r="T24" s="163">
        <v>362.23622102999991</v>
      </c>
      <c r="U24" s="163">
        <v>1240.1627083999999</v>
      </c>
      <c r="V24" s="164" t="s">
        <v>667</v>
      </c>
      <c r="W24" s="164" t="s">
        <v>668</v>
      </c>
      <c r="X24" s="186" t="s">
        <v>510</v>
      </c>
      <c r="Y24" s="187" t="s">
        <v>669</v>
      </c>
      <c r="Z24" s="458"/>
      <c r="AA24" s="458"/>
      <c r="AB24" s="458"/>
      <c r="AC24" s="458"/>
      <c r="AD24" s="188" t="s">
        <v>636</v>
      </c>
      <c r="AE24" s="188" t="s">
        <v>226</v>
      </c>
      <c r="AF24" s="188"/>
      <c r="AG24" s="188"/>
      <c r="AH24" s="188" t="s">
        <v>84</v>
      </c>
      <c r="AI24" s="189">
        <v>0.78478549761664029</v>
      </c>
      <c r="AJ24" s="189">
        <v>0.28844412667239699</v>
      </c>
      <c r="AK24" s="190">
        <v>12.740000000000002</v>
      </c>
      <c r="AL24" s="188" t="s">
        <v>513</v>
      </c>
      <c r="AM24" s="191">
        <v>1.31</v>
      </c>
      <c r="AN24" s="191">
        <v>1.35</v>
      </c>
      <c r="AO24" s="191">
        <v>1.43</v>
      </c>
      <c r="AP24" s="191">
        <v>1.59</v>
      </c>
      <c r="AQ24" s="191">
        <v>1.35</v>
      </c>
      <c r="AR24" s="191">
        <v>1.39</v>
      </c>
      <c r="AS24" s="191">
        <v>1.4</v>
      </c>
      <c r="AT24" s="191">
        <v>1.43</v>
      </c>
      <c r="AU24" s="191">
        <v>1.37</v>
      </c>
      <c r="AV24" s="191" t="s">
        <v>548</v>
      </c>
      <c r="AW24" s="191" t="s">
        <v>637</v>
      </c>
      <c r="AX24" s="188" t="s">
        <v>168</v>
      </c>
      <c r="AY24" s="188"/>
      <c r="AZ24" s="192" t="s">
        <v>169</v>
      </c>
    </row>
    <row r="25" spans="1:52" ht="24">
      <c r="A25" s="159" t="s">
        <v>602</v>
      </c>
      <c r="B25" s="344" t="s">
        <v>670</v>
      </c>
      <c r="C25" s="345" t="s">
        <v>671</v>
      </c>
      <c r="D25" s="345" t="s">
        <v>12</v>
      </c>
      <c r="E25" s="345" t="s">
        <v>614</v>
      </c>
      <c r="F25" s="346">
        <v>43087</v>
      </c>
      <c r="G25" s="346" t="s">
        <v>672</v>
      </c>
      <c r="H25" s="346"/>
      <c r="I25" s="346"/>
      <c r="J25" s="346"/>
      <c r="K25" s="347">
        <v>1853.0060000000001</v>
      </c>
      <c r="L25" s="347">
        <v>0</v>
      </c>
      <c r="M25" s="347"/>
      <c r="N25" s="347">
        <v>1551.7453337500001</v>
      </c>
      <c r="O25" s="347">
        <v>67.900491710000097</v>
      </c>
      <c r="P25" s="347">
        <v>301.34881555999988</v>
      </c>
      <c r="Q25" s="347">
        <f t="shared" si="2"/>
        <v>369.24930726999997</v>
      </c>
      <c r="R25" s="347">
        <v>1483.84484204</v>
      </c>
      <c r="S25" s="347">
        <v>0</v>
      </c>
      <c r="T25" s="347">
        <v>497.26310263000005</v>
      </c>
      <c r="U25" s="347">
        <v>1981.1079446700001</v>
      </c>
      <c r="V25" s="349" t="s">
        <v>673</v>
      </c>
      <c r="W25" s="349" t="s">
        <v>674</v>
      </c>
      <c r="X25" s="389" t="s">
        <v>510</v>
      </c>
      <c r="Y25" s="390" t="s">
        <v>675</v>
      </c>
      <c r="Z25" s="459" t="s">
        <v>1085</v>
      </c>
      <c r="AA25" s="459" t="s">
        <v>184</v>
      </c>
      <c r="AB25" s="459" t="s">
        <v>184</v>
      </c>
      <c r="AC25" s="459" t="s">
        <v>184</v>
      </c>
      <c r="AD25" s="391" t="s">
        <v>676</v>
      </c>
      <c r="AE25" s="391" t="s">
        <v>226</v>
      </c>
      <c r="AF25" s="391"/>
      <c r="AG25" s="391"/>
      <c r="AH25" s="391" t="s">
        <v>377</v>
      </c>
      <c r="AI25" s="392">
        <v>0.83742056623130201</v>
      </c>
      <c r="AJ25" s="392">
        <v>0.23795741429920053</v>
      </c>
      <c r="AK25" s="393">
        <v>7.57</v>
      </c>
      <c r="AL25" s="391" t="s">
        <v>513</v>
      </c>
      <c r="AM25" s="394">
        <v>1.42</v>
      </c>
      <c r="AN25" s="394">
        <v>1.44</v>
      </c>
      <c r="AO25" s="394">
        <v>1.68</v>
      </c>
      <c r="AP25" s="394">
        <v>1.73</v>
      </c>
      <c r="AQ25" s="394">
        <v>1.88</v>
      </c>
      <c r="AR25" s="394">
        <v>1.96</v>
      </c>
      <c r="AS25" s="394">
        <v>1.99</v>
      </c>
      <c r="AT25" s="394">
        <v>1.51</v>
      </c>
      <c r="AU25" s="394">
        <v>1.53</v>
      </c>
      <c r="AV25" s="394" t="s">
        <v>677</v>
      </c>
      <c r="AW25" s="394" t="s">
        <v>678</v>
      </c>
      <c r="AX25" s="391" t="s">
        <v>168</v>
      </c>
      <c r="AY25" s="391"/>
      <c r="AZ25" s="395" t="s">
        <v>169</v>
      </c>
    </row>
    <row r="26" spans="1:52" ht="36">
      <c r="A26" s="159" t="s">
        <v>602</v>
      </c>
      <c r="B26" s="161" t="s">
        <v>679</v>
      </c>
      <c r="C26" s="161" t="s">
        <v>679</v>
      </c>
      <c r="D26" s="161" t="s">
        <v>12</v>
      </c>
      <c r="E26" s="161" t="s">
        <v>604</v>
      </c>
      <c r="F26" s="162">
        <v>43185</v>
      </c>
      <c r="G26" s="162" t="s">
        <v>680</v>
      </c>
      <c r="H26" s="162"/>
      <c r="I26" s="162"/>
      <c r="J26" s="162"/>
      <c r="K26" s="163">
        <v>692.3</v>
      </c>
      <c r="L26" s="163">
        <v>0</v>
      </c>
      <c r="M26" s="163"/>
      <c r="N26" s="163">
        <v>377.86547139999999</v>
      </c>
      <c r="O26" s="163">
        <v>14.972756440000012</v>
      </c>
      <c r="P26" s="163">
        <v>6.4607205699999888</v>
      </c>
      <c r="Q26" s="163">
        <f t="shared" si="2"/>
        <v>21.433477010000001</v>
      </c>
      <c r="R26" s="163">
        <v>362.89271495999998</v>
      </c>
      <c r="S26" s="163">
        <v>0</v>
      </c>
      <c r="T26" s="163">
        <v>194.02557610000002</v>
      </c>
      <c r="U26" s="163">
        <v>556.91829106</v>
      </c>
      <c r="V26" s="164" t="s">
        <v>681</v>
      </c>
      <c r="W26" s="164" t="s">
        <v>682</v>
      </c>
      <c r="X26" s="186" t="s">
        <v>608</v>
      </c>
      <c r="Y26" s="187" t="s">
        <v>609</v>
      </c>
      <c r="Z26" s="458"/>
      <c r="AA26" s="458"/>
      <c r="AB26" s="458"/>
      <c r="AC26" s="458"/>
      <c r="AD26" s="188" t="s">
        <v>610</v>
      </c>
      <c r="AE26" s="188" t="s">
        <v>226</v>
      </c>
      <c r="AF26" s="188"/>
      <c r="AG26" s="188"/>
      <c r="AH26" s="188" t="s">
        <v>84</v>
      </c>
      <c r="AI26" s="189">
        <v>0.54581174548606093</v>
      </c>
      <c r="AJ26" s="189">
        <v>5.672250743257512E-2</v>
      </c>
      <c r="AK26" s="190">
        <v>9.49</v>
      </c>
      <c r="AL26" s="188" t="s">
        <v>513</v>
      </c>
      <c r="AM26" s="191">
        <v>1.28</v>
      </c>
      <c r="AN26" s="191">
        <v>1.31</v>
      </c>
      <c r="AO26" s="191">
        <v>1.4</v>
      </c>
      <c r="AP26" s="191">
        <v>1.54</v>
      </c>
      <c r="AQ26" s="191">
        <v>1.51</v>
      </c>
      <c r="AR26" s="191">
        <v>1.55</v>
      </c>
      <c r="AS26" s="191">
        <v>1.57</v>
      </c>
      <c r="AT26" s="191">
        <v>1.61</v>
      </c>
      <c r="AU26" s="191">
        <v>1.43</v>
      </c>
      <c r="AV26" s="191" t="s">
        <v>678</v>
      </c>
      <c r="AW26" s="191" t="s">
        <v>683</v>
      </c>
      <c r="AX26" s="188" t="s">
        <v>168</v>
      </c>
      <c r="AY26" s="188"/>
      <c r="AZ26" s="192" t="s">
        <v>169</v>
      </c>
    </row>
    <row r="27" spans="1:52" ht="24">
      <c r="A27" s="159" t="s">
        <v>602</v>
      </c>
      <c r="B27" s="344" t="s">
        <v>684</v>
      </c>
      <c r="C27" s="345" t="s">
        <v>685</v>
      </c>
      <c r="D27" s="345" t="s">
        <v>12</v>
      </c>
      <c r="E27" s="345" t="s">
        <v>614</v>
      </c>
      <c r="F27" s="346">
        <v>43235</v>
      </c>
      <c r="G27" s="346" t="s">
        <v>686</v>
      </c>
      <c r="H27" s="346"/>
      <c r="I27" s="346"/>
      <c r="J27" s="346"/>
      <c r="K27" s="347">
        <v>1315.37</v>
      </c>
      <c r="L27" s="347">
        <v>0</v>
      </c>
      <c r="M27" s="347"/>
      <c r="N27" s="347">
        <v>1071.6315</v>
      </c>
      <c r="O27" s="347">
        <v>407.68684367999992</v>
      </c>
      <c r="P27" s="347">
        <v>662.78857431000017</v>
      </c>
      <c r="Q27" s="347">
        <f t="shared" si="2"/>
        <v>1070.4754179900001</v>
      </c>
      <c r="R27" s="347">
        <v>663.94465632000004</v>
      </c>
      <c r="S27" s="347">
        <v>0</v>
      </c>
      <c r="T27" s="347">
        <v>191.40196551999998</v>
      </c>
      <c r="U27" s="347">
        <v>855.34662184000001</v>
      </c>
      <c r="V27" s="349" t="s">
        <v>687</v>
      </c>
      <c r="W27" s="349" t="s">
        <v>688</v>
      </c>
      <c r="X27" s="389" t="s">
        <v>510</v>
      </c>
      <c r="Y27" s="390" t="s">
        <v>689</v>
      </c>
      <c r="Z27" s="459" t="s">
        <v>1084</v>
      </c>
      <c r="AA27" s="459" t="s">
        <v>184</v>
      </c>
      <c r="AB27" s="459" t="s">
        <v>184</v>
      </c>
      <c r="AC27" s="459" t="s">
        <v>184</v>
      </c>
      <c r="AD27" s="391" t="s">
        <v>690</v>
      </c>
      <c r="AE27" s="391" t="s">
        <v>226</v>
      </c>
      <c r="AF27" s="391"/>
      <c r="AG27" s="391"/>
      <c r="AH27" s="391" t="s">
        <v>377</v>
      </c>
      <c r="AI27" s="392">
        <v>0.81469966625360168</v>
      </c>
      <c r="AJ27" s="392">
        <v>0.99892119444977134</v>
      </c>
      <c r="AK27" s="393">
        <v>14.01</v>
      </c>
      <c r="AL27" s="391" t="s">
        <v>513</v>
      </c>
      <c r="AM27" s="394">
        <v>1.26</v>
      </c>
      <c r="AN27" s="394">
        <v>1.69</v>
      </c>
      <c r="AO27" s="394">
        <v>1.74</v>
      </c>
      <c r="AP27" s="394">
        <v>1.82</v>
      </c>
      <c r="AQ27" s="394">
        <v>1.73</v>
      </c>
      <c r="AR27" s="394">
        <v>1.76</v>
      </c>
      <c r="AS27" s="394">
        <v>1.76</v>
      </c>
      <c r="AT27" s="394">
        <v>1.78</v>
      </c>
      <c r="AU27" s="394">
        <v>1.75</v>
      </c>
      <c r="AV27" s="394" t="s">
        <v>691</v>
      </c>
      <c r="AW27" s="394" t="s">
        <v>692</v>
      </c>
      <c r="AX27" s="391" t="s">
        <v>168</v>
      </c>
      <c r="AY27" s="391"/>
      <c r="AZ27" s="395" t="s">
        <v>169</v>
      </c>
    </row>
    <row r="28" spans="1:52" ht="48">
      <c r="A28" s="159" t="s">
        <v>602</v>
      </c>
      <c r="B28" s="344" t="s">
        <v>693</v>
      </c>
      <c r="C28" s="345" t="s">
        <v>694</v>
      </c>
      <c r="D28" s="345" t="s">
        <v>12</v>
      </c>
      <c r="E28" s="345" t="s">
        <v>639</v>
      </c>
      <c r="F28" s="346">
        <v>43308</v>
      </c>
      <c r="G28" s="346" t="s">
        <v>695</v>
      </c>
      <c r="H28" s="346"/>
      <c r="I28" s="346"/>
      <c r="J28" s="346"/>
      <c r="K28" s="347">
        <v>1384.6</v>
      </c>
      <c r="L28" s="347">
        <v>0</v>
      </c>
      <c r="M28" s="347"/>
      <c r="N28" s="347">
        <v>1062</v>
      </c>
      <c r="O28" s="347">
        <v>0</v>
      </c>
      <c r="P28" s="347">
        <v>369.02909377999998</v>
      </c>
      <c r="Q28" s="347">
        <f t="shared" si="2"/>
        <v>369.02909377999998</v>
      </c>
      <c r="R28" s="347">
        <v>1062</v>
      </c>
      <c r="S28" s="347">
        <v>0</v>
      </c>
      <c r="T28" s="347">
        <v>275.36598000000004</v>
      </c>
      <c r="U28" s="347">
        <v>1337.36598</v>
      </c>
      <c r="V28" s="349" t="s">
        <v>696</v>
      </c>
      <c r="W28" s="349" t="s">
        <v>697</v>
      </c>
      <c r="X28" s="389" t="s">
        <v>643</v>
      </c>
      <c r="Y28" s="390" t="s">
        <v>698</v>
      </c>
      <c r="Z28" s="459" t="s">
        <v>1083</v>
      </c>
      <c r="AA28" s="456" t="s">
        <v>184</v>
      </c>
      <c r="AB28" s="456" t="s">
        <v>184</v>
      </c>
      <c r="AC28" s="456" t="s">
        <v>184</v>
      </c>
      <c r="AD28" s="391" t="s">
        <v>699</v>
      </c>
      <c r="AE28" s="391" t="s">
        <v>273</v>
      </c>
      <c r="AF28" s="391" t="s">
        <v>700</v>
      </c>
      <c r="AG28" s="391" t="s">
        <v>701</v>
      </c>
      <c r="AH28" s="391" t="s">
        <v>377</v>
      </c>
      <c r="AI28" s="392">
        <v>0.76700852231691463</v>
      </c>
      <c r="AJ28" s="392">
        <v>0.34748502239171375</v>
      </c>
      <c r="AK28" s="393">
        <v>9.2100000000000009</v>
      </c>
      <c r="AL28" s="391" t="s">
        <v>513</v>
      </c>
      <c r="AM28" s="394">
        <v>1.22</v>
      </c>
      <c r="AN28" s="394">
        <v>1.25</v>
      </c>
      <c r="AO28" s="394">
        <v>1.34</v>
      </c>
      <c r="AP28" s="394">
        <v>1.47</v>
      </c>
      <c r="AQ28" s="394">
        <v>1.34</v>
      </c>
      <c r="AR28" s="394">
        <v>1.4</v>
      </c>
      <c r="AS28" s="394">
        <v>1.44</v>
      </c>
      <c r="AT28" s="394">
        <v>1.49</v>
      </c>
      <c r="AU28" s="394">
        <v>1.46</v>
      </c>
      <c r="AV28" s="394" t="s">
        <v>683</v>
      </c>
      <c r="AW28" s="394" t="s">
        <v>702</v>
      </c>
      <c r="AX28" s="391" t="s">
        <v>168</v>
      </c>
      <c r="AY28" s="391"/>
      <c r="AZ28" s="395" t="s">
        <v>169</v>
      </c>
    </row>
    <row r="29" spans="1:52" ht="36">
      <c r="A29" s="159" t="s">
        <v>602</v>
      </c>
      <c r="B29" s="161" t="s">
        <v>703</v>
      </c>
      <c r="C29" s="161" t="s">
        <v>703</v>
      </c>
      <c r="D29" s="161" t="s">
        <v>12</v>
      </c>
      <c r="E29" s="161" t="s">
        <v>632</v>
      </c>
      <c r="F29" s="162">
        <v>43789</v>
      </c>
      <c r="G29" s="162" t="s">
        <v>704</v>
      </c>
      <c r="H29" s="162"/>
      <c r="I29" s="162"/>
      <c r="J29" s="162"/>
      <c r="K29" s="163">
        <v>1198.008</v>
      </c>
      <c r="L29" s="163">
        <v>0</v>
      </c>
      <c r="M29" s="163"/>
      <c r="N29" s="163">
        <v>943.16972783000006</v>
      </c>
      <c r="O29" s="163">
        <v>144.70484679000003</v>
      </c>
      <c r="P29" s="163">
        <v>182.93194926999996</v>
      </c>
      <c r="Q29" s="163">
        <f t="shared" si="2"/>
        <v>327.63679605999999</v>
      </c>
      <c r="R29" s="163">
        <v>798.46488104000002</v>
      </c>
      <c r="S29" s="163">
        <v>0</v>
      </c>
      <c r="T29" s="163">
        <v>138.49069796999993</v>
      </c>
      <c r="U29" s="163">
        <v>936.95557900999995</v>
      </c>
      <c r="V29" s="164" t="s">
        <v>705</v>
      </c>
      <c r="W29" s="164" t="s">
        <v>706</v>
      </c>
      <c r="X29" s="186" t="s">
        <v>510</v>
      </c>
      <c r="Y29" s="187" t="s">
        <v>707</v>
      </c>
      <c r="Z29" s="458"/>
      <c r="AA29" s="458"/>
      <c r="AB29" s="458"/>
      <c r="AC29" s="458"/>
      <c r="AD29" s="188" t="s">
        <v>645</v>
      </c>
      <c r="AE29" s="188" t="s">
        <v>226</v>
      </c>
      <c r="AF29" s="188"/>
      <c r="AG29" s="188"/>
      <c r="AH29" s="188" t="s">
        <v>84</v>
      </c>
      <c r="AI29" s="189">
        <v>0.78728166074850925</v>
      </c>
      <c r="AJ29" s="189">
        <v>0.34737840538395048</v>
      </c>
      <c r="AK29" s="190">
        <v>15.790000000000001</v>
      </c>
      <c r="AL29" s="188" t="s">
        <v>513</v>
      </c>
      <c r="AM29" s="191">
        <v>1.26</v>
      </c>
      <c r="AN29" s="191">
        <v>1.27</v>
      </c>
      <c r="AO29" s="191">
        <v>1.52</v>
      </c>
      <c r="AP29" s="191">
        <v>1.53</v>
      </c>
      <c r="AQ29" s="191">
        <v>1.33</v>
      </c>
      <c r="AR29" s="191">
        <v>1.34</v>
      </c>
      <c r="AS29" s="191">
        <v>1.29</v>
      </c>
      <c r="AT29" s="191">
        <v>1.28</v>
      </c>
      <c r="AU29" s="191">
        <v>1.3</v>
      </c>
      <c r="AV29" s="191" t="s">
        <v>565</v>
      </c>
      <c r="AW29" s="191" t="s">
        <v>708</v>
      </c>
      <c r="AX29" s="188" t="s">
        <v>168</v>
      </c>
      <c r="AY29" s="188"/>
      <c r="AZ29" s="192" t="s">
        <v>169</v>
      </c>
    </row>
    <row r="30" spans="1:52" ht="36">
      <c r="A30" s="159" t="s">
        <v>602</v>
      </c>
      <c r="B30" s="161" t="s">
        <v>709</v>
      </c>
      <c r="C30" s="161" t="s">
        <v>709</v>
      </c>
      <c r="D30" s="161" t="s">
        <v>12</v>
      </c>
      <c r="E30" s="161" t="s">
        <v>657</v>
      </c>
      <c r="F30" s="162">
        <v>43887</v>
      </c>
      <c r="G30" s="162" t="s">
        <v>710</v>
      </c>
      <c r="H30" s="162"/>
      <c r="I30" s="162"/>
      <c r="J30" s="162"/>
      <c r="K30" s="163">
        <v>830.76</v>
      </c>
      <c r="L30" s="163">
        <v>0</v>
      </c>
      <c r="M30" s="163"/>
      <c r="N30" s="163">
        <v>655.59494824000001</v>
      </c>
      <c r="O30" s="163">
        <v>86.26276254000004</v>
      </c>
      <c r="P30" s="163">
        <v>95.89510532999995</v>
      </c>
      <c r="Q30" s="163">
        <f t="shared" si="2"/>
        <v>182.15786786999999</v>
      </c>
      <c r="R30" s="163">
        <v>569.33218569999997</v>
      </c>
      <c r="S30" s="163">
        <v>0</v>
      </c>
      <c r="T30" s="163">
        <v>30.85185869999998</v>
      </c>
      <c r="U30" s="163">
        <v>600.18404439999995</v>
      </c>
      <c r="V30" s="164" t="s">
        <v>659</v>
      </c>
      <c r="W30" s="164" t="s">
        <v>711</v>
      </c>
      <c r="X30" s="186" t="s">
        <v>510</v>
      </c>
      <c r="Y30" s="187" t="s">
        <v>712</v>
      </c>
      <c r="Z30" s="458"/>
      <c r="AA30" s="458"/>
      <c r="AB30" s="458"/>
      <c r="AC30" s="458"/>
      <c r="AD30" s="188" t="s">
        <v>662</v>
      </c>
      <c r="AE30" s="188" t="s">
        <v>226</v>
      </c>
      <c r="AF30" s="188"/>
      <c r="AG30" s="188"/>
      <c r="AH30" s="188" t="s">
        <v>84</v>
      </c>
      <c r="AI30" s="189">
        <v>0.78915083566854449</v>
      </c>
      <c r="AJ30" s="189">
        <v>0.27785123780928783</v>
      </c>
      <c r="AK30" s="190">
        <v>10.459999999999999</v>
      </c>
      <c r="AL30" s="188" t="s">
        <v>513</v>
      </c>
      <c r="AM30" s="191">
        <v>1.22</v>
      </c>
      <c r="AN30" s="191">
        <v>1.17</v>
      </c>
      <c r="AO30" s="191">
        <v>1.21</v>
      </c>
      <c r="AP30" s="191">
        <v>1.21</v>
      </c>
      <c r="AQ30" s="191">
        <v>1.17</v>
      </c>
      <c r="AR30" s="191">
        <v>1.1499999999999999</v>
      </c>
      <c r="AS30" s="191">
        <v>1.1499999999999999</v>
      </c>
      <c r="AT30" s="191">
        <v>1.1599999999999999</v>
      </c>
      <c r="AU30" s="191">
        <v>1.1399999999999999</v>
      </c>
      <c r="AV30" s="191" t="s">
        <v>713</v>
      </c>
      <c r="AW30" s="191" t="s">
        <v>714</v>
      </c>
      <c r="AX30" s="188" t="s">
        <v>168</v>
      </c>
      <c r="AY30" s="188"/>
      <c r="AZ30" s="192" t="s">
        <v>169</v>
      </c>
    </row>
    <row r="31" spans="1:52" ht="60">
      <c r="A31" s="159" t="s">
        <v>602</v>
      </c>
      <c r="B31" s="161" t="s">
        <v>715</v>
      </c>
      <c r="C31" s="161" t="s">
        <v>715</v>
      </c>
      <c r="D31" s="161" t="s">
        <v>12</v>
      </c>
      <c r="E31" s="161" t="s">
        <v>632</v>
      </c>
      <c r="F31" s="162">
        <v>44564</v>
      </c>
      <c r="G31" s="162" t="s">
        <v>716</v>
      </c>
      <c r="H31" s="162"/>
      <c r="I31" s="162"/>
      <c r="J31" s="162"/>
      <c r="K31" s="163">
        <v>2076.9</v>
      </c>
      <c r="L31" s="163">
        <v>0</v>
      </c>
      <c r="M31" s="163"/>
      <c r="N31" s="163">
        <v>972.46799999999996</v>
      </c>
      <c r="O31" s="163">
        <v>0</v>
      </c>
      <c r="P31" s="163">
        <v>0</v>
      </c>
      <c r="Q31" s="163">
        <f t="shared" si="2"/>
        <v>0</v>
      </c>
      <c r="R31" s="163">
        <v>972.46799999999996</v>
      </c>
      <c r="S31" s="163">
        <v>0</v>
      </c>
      <c r="T31" s="163">
        <v>71.988588550000145</v>
      </c>
      <c r="U31" s="163">
        <v>1044.4565885500001</v>
      </c>
      <c r="V31" s="164" t="s">
        <v>667</v>
      </c>
      <c r="W31" s="164" t="s">
        <v>717</v>
      </c>
      <c r="X31" s="186" t="s">
        <v>510</v>
      </c>
      <c r="Y31" s="187" t="s">
        <v>661</v>
      </c>
      <c r="Z31" s="458" t="s">
        <v>951</v>
      </c>
      <c r="AA31" s="458" t="s">
        <v>952</v>
      </c>
      <c r="AB31" s="458"/>
      <c r="AC31" s="458"/>
      <c r="AD31" s="188" t="s">
        <v>636</v>
      </c>
      <c r="AE31" s="188" t="s">
        <v>226</v>
      </c>
      <c r="AF31" s="188"/>
      <c r="AG31" s="188"/>
      <c r="AH31" s="188" t="s">
        <v>84</v>
      </c>
      <c r="AI31" s="189">
        <v>0.46823053589484326</v>
      </c>
      <c r="AJ31" s="189">
        <v>0</v>
      </c>
      <c r="AK31" s="190">
        <v>5.12</v>
      </c>
      <c r="AL31" s="188" t="s">
        <v>513</v>
      </c>
      <c r="AM31" s="191"/>
      <c r="AN31" s="191">
        <v>1.02</v>
      </c>
      <c r="AO31" s="191">
        <v>1.06</v>
      </c>
      <c r="AP31" s="191">
        <v>1.18</v>
      </c>
      <c r="AQ31" s="191">
        <v>1.04</v>
      </c>
      <c r="AR31" s="191">
        <v>1.07</v>
      </c>
      <c r="AS31" s="191">
        <v>1.08</v>
      </c>
      <c r="AT31" s="191">
        <v>1.1000000000000001</v>
      </c>
      <c r="AU31" s="191">
        <v>1</v>
      </c>
      <c r="AV31" s="191" t="s">
        <v>718</v>
      </c>
      <c r="AW31" s="191" t="s">
        <v>719</v>
      </c>
      <c r="AX31" s="188" t="s">
        <v>720</v>
      </c>
      <c r="AY31" s="188"/>
      <c r="AZ31" s="192" t="s">
        <v>169</v>
      </c>
    </row>
    <row r="32" spans="1:52" ht="175.5">
      <c r="A32" s="159" t="s">
        <v>602</v>
      </c>
      <c r="B32" s="161" t="s">
        <v>721</v>
      </c>
      <c r="C32" s="161" t="s">
        <v>721</v>
      </c>
      <c r="D32" s="161" t="s">
        <v>12</v>
      </c>
      <c r="E32" s="161" t="s">
        <v>639</v>
      </c>
      <c r="F32" s="162">
        <v>44567</v>
      </c>
      <c r="G32" s="162" t="s">
        <v>722</v>
      </c>
      <c r="H32" s="162"/>
      <c r="I32" s="162"/>
      <c r="J32" s="162"/>
      <c r="K32" s="163">
        <v>2076.9</v>
      </c>
      <c r="L32" s="163">
        <v>0</v>
      </c>
      <c r="M32" s="163"/>
      <c r="N32" s="163">
        <v>709.43539039999996</v>
      </c>
      <c r="O32" s="163">
        <v>19.666538629999991</v>
      </c>
      <c r="P32" s="163">
        <v>20.08126476000001</v>
      </c>
      <c r="Q32" s="163">
        <f t="shared" si="2"/>
        <v>39.747803390000001</v>
      </c>
      <c r="R32" s="163">
        <v>689.76885176999997</v>
      </c>
      <c r="S32" s="163">
        <v>0</v>
      </c>
      <c r="T32" s="163">
        <v>120.18467623000004</v>
      </c>
      <c r="U32" s="163">
        <v>809.95352800000001</v>
      </c>
      <c r="V32" s="164" t="s">
        <v>723</v>
      </c>
      <c r="W32" s="164" t="s">
        <v>724</v>
      </c>
      <c r="X32" s="186" t="s">
        <v>643</v>
      </c>
      <c r="Y32" s="187" t="s">
        <v>725</v>
      </c>
      <c r="Z32" s="458" t="s">
        <v>958</v>
      </c>
      <c r="AA32" s="458" t="s">
        <v>959</v>
      </c>
      <c r="AB32" s="458"/>
      <c r="AC32" s="458"/>
      <c r="AD32" s="188" t="s">
        <v>726</v>
      </c>
      <c r="AE32" s="188" t="s">
        <v>273</v>
      </c>
      <c r="AF32" s="188"/>
      <c r="AG32" s="188"/>
      <c r="AH32" s="188" t="s">
        <v>84</v>
      </c>
      <c r="AI32" s="189">
        <v>0.34158379816072026</v>
      </c>
      <c r="AJ32" s="189">
        <v>5.6027376034326469E-2</v>
      </c>
      <c r="AK32" s="190">
        <v>12.78</v>
      </c>
      <c r="AL32" s="188" t="s">
        <v>513</v>
      </c>
      <c r="AM32" s="191"/>
      <c r="AN32" s="191">
        <v>1.01</v>
      </c>
      <c r="AO32" s="191">
        <v>1.08</v>
      </c>
      <c r="AP32" s="191">
        <v>1.19</v>
      </c>
      <c r="AQ32" s="191">
        <v>1.06</v>
      </c>
      <c r="AR32" s="191">
        <v>1.07</v>
      </c>
      <c r="AS32" s="191">
        <v>1.06</v>
      </c>
      <c r="AT32" s="191">
        <v>1.0900000000000001</v>
      </c>
      <c r="AU32" s="191">
        <v>1.1399999999999999</v>
      </c>
      <c r="AV32" s="191" t="s">
        <v>713</v>
      </c>
      <c r="AW32" s="191" t="s">
        <v>714</v>
      </c>
      <c r="AX32" s="188" t="s">
        <v>720</v>
      </c>
      <c r="AY32" s="188"/>
      <c r="AZ32" s="192" t="s">
        <v>169</v>
      </c>
    </row>
    <row r="33" spans="1:52" ht="235.5">
      <c r="A33" s="159" t="s">
        <v>602</v>
      </c>
      <c r="B33" s="161" t="s">
        <v>727</v>
      </c>
      <c r="C33" s="161" t="s">
        <v>727</v>
      </c>
      <c r="D33" s="161" t="s">
        <v>12</v>
      </c>
      <c r="E33" s="161" t="s">
        <v>632</v>
      </c>
      <c r="F33" s="162">
        <v>45009</v>
      </c>
      <c r="G33" s="162" t="s">
        <v>728</v>
      </c>
      <c r="H33" s="162"/>
      <c r="I33" s="162"/>
      <c r="J33" s="162"/>
      <c r="K33" s="163">
        <v>2076.9</v>
      </c>
      <c r="L33" s="163">
        <v>0</v>
      </c>
      <c r="M33" s="163"/>
      <c r="N33" s="163">
        <v>531.82789762000004</v>
      </c>
      <c r="O33" s="163">
        <v>0</v>
      </c>
      <c r="P33" s="163">
        <v>0</v>
      </c>
      <c r="Q33" s="163">
        <f t="shared" si="2"/>
        <v>0</v>
      </c>
      <c r="R33" s="163">
        <v>531.82789762000004</v>
      </c>
      <c r="S33" s="163">
        <v>0</v>
      </c>
      <c r="T33" s="163">
        <v>8.0449900599999182</v>
      </c>
      <c r="U33" s="163">
        <v>539.87288767999996</v>
      </c>
      <c r="V33" s="164" t="s">
        <v>729</v>
      </c>
      <c r="W33" s="164" t="s">
        <v>730</v>
      </c>
      <c r="X33" s="186" t="s">
        <v>510</v>
      </c>
      <c r="Y33" s="187" t="s">
        <v>707</v>
      </c>
      <c r="Z33" s="458" t="s">
        <v>980</v>
      </c>
      <c r="AA33" s="458" t="s">
        <v>1082</v>
      </c>
      <c r="AB33" s="458"/>
      <c r="AC33" s="458"/>
      <c r="AD33" s="188" t="s">
        <v>645</v>
      </c>
      <c r="AE33" s="188" t="s">
        <v>226</v>
      </c>
      <c r="AF33" s="188"/>
      <c r="AG33" s="188"/>
      <c r="AH33" s="188" t="s">
        <v>84</v>
      </c>
      <c r="AI33" s="189">
        <v>0.25606812924069527</v>
      </c>
      <c r="AJ33" s="189">
        <v>0</v>
      </c>
      <c r="AK33" s="190">
        <v>4.41</v>
      </c>
      <c r="AL33" s="188" t="s">
        <v>513</v>
      </c>
      <c r="AM33" s="191"/>
      <c r="AN33" s="191"/>
      <c r="AO33" s="191"/>
      <c r="AP33" s="191"/>
      <c r="AQ33" s="191"/>
      <c r="AR33" s="191">
        <v>1</v>
      </c>
      <c r="AS33" s="191">
        <v>0.99</v>
      </c>
      <c r="AT33" s="191">
        <v>1.01</v>
      </c>
      <c r="AU33" s="191">
        <v>0.97</v>
      </c>
      <c r="AV33" s="191" t="s">
        <v>592</v>
      </c>
      <c r="AW33" s="191" t="s">
        <v>592</v>
      </c>
      <c r="AX33" s="188" t="s">
        <v>720</v>
      </c>
      <c r="AY33" s="188"/>
      <c r="AZ33" s="192" t="s">
        <v>169</v>
      </c>
    </row>
    <row r="34" spans="1:52" ht="72">
      <c r="A34" s="159" t="s">
        <v>602</v>
      </c>
      <c r="B34" s="161" t="s">
        <v>731</v>
      </c>
      <c r="C34" s="161" t="s">
        <v>731</v>
      </c>
      <c r="D34" s="161" t="s">
        <v>12</v>
      </c>
      <c r="E34" s="161" t="s">
        <v>639</v>
      </c>
      <c r="F34" s="162">
        <v>45376</v>
      </c>
      <c r="G34" s="162">
        <v>47727</v>
      </c>
      <c r="H34" s="162"/>
      <c r="I34" s="162"/>
      <c r="J34" s="162"/>
      <c r="K34" s="163">
        <v>1384.6</v>
      </c>
      <c r="L34" s="163">
        <v>0</v>
      </c>
      <c r="M34" s="163"/>
      <c r="N34" s="163">
        <v>205.535</v>
      </c>
      <c r="O34" s="163">
        <v>0</v>
      </c>
      <c r="P34" s="163">
        <v>0.49070889000000001</v>
      </c>
      <c r="Q34" s="163">
        <f t="shared" si="2"/>
        <v>0.49070889000000001</v>
      </c>
      <c r="R34" s="163">
        <v>205.535</v>
      </c>
      <c r="S34" s="163"/>
      <c r="T34" s="163">
        <v>2.1553762100000142</v>
      </c>
      <c r="U34" s="163">
        <v>207.69037621000001</v>
      </c>
      <c r="V34" s="164" t="s">
        <v>732</v>
      </c>
      <c r="W34" s="164" t="s">
        <v>733</v>
      </c>
      <c r="X34" s="186" t="s">
        <v>643</v>
      </c>
      <c r="Y34" s="187" t="s">
        <v>734</v>
      </c>
      <c r="Z34" s="458" t="s">
        <v>972</v>
      </c>
      <c r="AA34" s="458" t="s">
        <v>1081</v>
      </c>
      <c r="AB34" s="458"/>
      <c r="AC34" s="458"/>
      <c r="AD34" s="188" t="s">
        <v>735</v>
      </c>
      <c r="AE34" s="188" t="s">
        <v>273</v>
      </c>
      <c r="AF34" s="188"/>
      <c r="AG34" s="188"/>
      <c r="AH34" s="188" t="s">
        <v>84</v>
      </c>
      <c r="AI34" s="189">
        <v>0.14844359381770908</v>
      </c>
      <c r="AJ34" s="189">
        <v>2.3874711849563336E-3</v>
      </c>
      <c r="AK34" s="190">
        <v>2.5499999999999998</v>
      </c>
      <c r="AL34" s="167" t="s">
        <v>600</v>
      </c>
      <c r="AM34" s="191"/>
      <c r="AN34" s="191"/>
      <c r="AO34" s="191"/>
      <c r="AP34" s="191"/>
      <c r="AQ34" s="191"/>
      <c r="AR34" s="191"/>
      <c r="AS34" s="191"/>
      <c r="AT34" s="191"/>
      <c r="AU34" s="191"/>
      <c r="AV34" s="191" t="s">
        <v>583</v>
      </c>
      <c r="AW34" s="191" t="s">
        <v>592</v>
      </c>
      <c r="AX34" s="188" t="s">
        <v>720</v>
      </c>
      <c r="AY34" s="188"/>
      <c r="AZ34" s="192" t="s">
        <v>169</v>
      </c>
    </row>
    <row r="35" spans="1:52" ht="228">
      <c r="A35" s="159" t="s">
        <v>602</v>
      </c>
      <c r="B35" s="161" t="s">
        <v>736</v>
      </c>
      <c r="C35" s="161" t="s">
        <v>736</v>
      </c>
      <c r="D35" s="161" t="s">
        <v>12</v>
      </c>
      <c r="E35" s="161" t="s">
        <v>632</v>
      </c>
      <c r="F35" s="162">
        <v>45432</v>
      </c>
      <c r="G35" s="162">
        <v>48850</v>
      </c>
      <c r="H35" s="162"/>
      <c r="I35" s="162"/>
      <c r="J35" s="162"/>
      <c r="K35" s="163">
        <v>2246.2649999999999</v>
      </c>
      <c r="L35" s="163">
        <v>0</v>
      </c>
      <c r="M35" s="163"/>
      <c r="N35" s="163">
        <v>193.23223970000001</v>
      </c>
      <c r="O35" s="163">
        <v>0</v>
      </c>
      <c r="P35" s="163">
        <v>0</v>
      </c>
      <c r="Q35" s="163">
        <f t="shared" si="2"/>
        <v>0</v>
      </c>
      <c r="R35" s="163">
        <v>193.23223970000001</v>
      </c>
      <c r="S35" s="163"/>
      <c r="T35" s="163">
        <v>2.2401795199999981</v>
      </c>
      <c r="U35" s="163">
        <v>195.47241922000001</v>
      </c>
      <c r="V35" s="164" t="s">
        <v>705</v>
      </c>
      <c r="W35" s="164" t="s">
        <v>737</v>
      </c>
      <c r="X35" s="186" t="s">
        <v>510</v>
      </c>
      <c r="Y35" s="187" t="s">
        <v>707</v>
      </c>
      <c r="Z35" s="458" t="s">
        <v>989</v>
      </c>
      <c r="AA35" s="458" t="s">
        <v>1080</v>
      </c>
      <c r="AB35" s="458"/>
      <c r="AC35" s="458"/>
      <c r="AD35" s="188" t="s">
        <v>645</v>
      </c>
      <c r="AE35" s="188" t="s">
        <v>226</v>
      </c>
      <c r="AF35" s="188"/>
      <c r="AG35" s="188"/>
      <c r="AH35" s="188" t="s">
        <v>84</v>
      </c>
      <c r="AI35" s="189">
        <v>8.6023794921792407E-2</v>
      </c>
      <c r="AJ35" s="189">
        <v>0</v>
      </c>
      <c r="AK35" s="190">
        <v>1.87</v>
      </c>
      <c r="AL35" s="167" t="s">
        <v>738</v>
      </c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 t="s">
        <v>739</v>
      </c>
      <c r="AX35" s="188" t="s">
        <v>740</v>
      </c>
      <c r="AY35" s="188"/>
      <c r="AZ35" s="192" t="s">
        <v>169</v>
      </c>
    </row>
    <row r="36" spans="1:52" ht="36">
      <c r="A36" s="159" t="s">
        <v>602</v>
      </c>
      <c r="B36" s="161" t="s">
        <v>741</v>
      </c>
      <c r="C36" s="161" t="s">
        <v>741</v>
      </c>
      <c r="D36" s="161" t="s">
        <v>12</v>
      </c>
      <c r="E36" s="161" t="s">
        <v>506</v>
      </c>
      <c r="F36" s="162">
        <v>45468</v>
      </c>
      <c r="G36" s="162">
        <v>49120</v>
      </c>
      <c r="H36" s="162"/>
      <c r="I36" s="162"/>
      <c r="J36" s="162"/>
      <c r="K36" s="163">
        <v>1384.6</v>
      </c>
      <c r="L36" s="163">
        <v>0</v>
      </c>
      <c r="M36" s="163"/>
      <c r="N36" s="163">
        <v>278.43541529999999</v>
      </c>
      <c r="O36" s="163">
        <v>0</v>
      </c>
      <c r="P36" s="163">
        <v>0</v>
      </c>
      <c r="Q36" s="163">
        <f t="shared" si="2"/>
        <v>0</v>
      </c>
      <c r="R36" s="163">
        <v>278.43541529999999</v>
      </c>
      <c r="S36" s="163"/>
      <c r="T36" s="163">
        <v>-1.3504117699999938</v>
      </c>
      <c r="U36" s="163">
        <v>277.08500352999999</v>
      </c>
      <c r="V36" s="164" t="s">
        <v>742</v>
      </c>
      <c r="W36" s="164" t="s">
        <v>743</v>
      </c>
      <c r="X36" s="186" t="s">
        <v>510</v>
      </c>
      <c r="Y36" s="187" t="s">
        <v>744</v>
      </c>
      <c r="Z36" s="456" t="s">
        <v>1079</v>
      </c>
      <c r="AA36" s="457" t="s">
        <v>1078</v>
      </c>
      <c r="AB36" s="456"/>
      <c r="AC36" s="456"/>
      <c r="AD36" s="188" t="s">
        <v>745</v>
      </c>
      <c r="AE36" s="188" t="s">
        <v>226</v>
      </c>
      <c r="AF36" s="188"/>
      <c r="AG36" s="188"/>
      <c r="AH36" s="188" t="s">
        <v>84</v>
      </c>
      <c r="AI36" s="189">
        <v>0.20109447876643075</v>
      </c>
      <c r="AJ36" s="189">
        <v>0</v>
      </c>
      <c r="AK36" s="190">
        <v>-0.49</v>
      </c>
      <c r="AL36" s="167" t="s">
        <v>738</v>
      </c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 t="s">
        <v>739</v>
      </c>
      <c r="AX36" s="188" t="s">
        <v>740</v>
      </c>
      <c r="AY36" s="188"/>
      <c r="AZ36" s="192" t="s">
        <v>169</v>
      </c>
    </row>
    <row r="37" spans="1:52">
      <c r="A37" s="159" t="s">
        <v>602</v>
      </c>
      <c r="B37" s="175" t="s">
        <v>746</v>
      </c>
      <c r="C37" s="176"/>
      <c r="D37" s="176"/>
      <c r="E37" s="176"/>
      <c r="F37" s="176"/>
      <c r="G37" s="177"/>
      <c r="H37" s="177"/>
      <c r="I37" s="177"/>
      <c r="J37" s="177"/>
      <c r="K37" s="178">
        <f>SUM(K17:K36)</f>
        <v>25124.997299999999</v>
      </c>
      <c r="L37" s="178">
        <v>0</v>
      </c>
      <c r="M37" s="178"/>
      <c r="N37" s="178">
        <f>SUM(N17:N36)</f>
        <v>14164.793378950002</v>
      </c>
      <c r="O37" s="178">
        <f>SUM(O17:O36)</f>
        <v>3546.9730194600002</v>
      </c>
      <c r="P37" s="178">
        <f>SUM(P17:P36)</f>
        <v>3275.5608208299996</v>
      </c>
      <c r="Q37" s="178">
        <f>SUM(Q17:Q36)</f>
        <v>6822.5338402899997</v>
      </c>
      <c r="R37" s="178">
        <v>9313.9838281899993</v>
      </c>
      <c r="S37" s="178">
        <f>SUM(S17:S36)</f>
        <v>-156.03</v>
      </c>
      <c r="T37" s="178">
        <f>SUM(T17:T36)</f>
        <v>1514.2069304100003</v>
      </c>
      <c r="U37" s="178">
        <f>SUM(U17:U36)</f>
        <v>11975.997289899999</v>
      </c>
      <c r="V37" s="194"/>
      <c r="W37" s="179"/>
      <c r="X37" s="179"/>
      <c r="Y37" s="180"/>
      <c r="Z37" s="455"/>
      <c r="AA37" s="455"/>
      <c r="AB37" s="455"/>
      <c r="AC37" s="455"/>
      <c r="AD37" s="180"/>
      <c r="AE37" s="180"/>
      <c r="AF37" s="180"/>
      <c r="AG37" s="180"/>
      <c r="AH37" s="180"/>
      <c r="AI37" s="195">
        <v>0.56399999999999995</v>
      </c>
      <c r="AJ37" s="182">
        <v>0.48199999999999998</v>
      </c>
      <c r="AK37" s="181">
        <v>8.2799999999999994</v>
      </c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96"/>
      <c r="AW37" s="196">
        <v>1.33</v>
      </c>
      <c r="AX37" s="180"/>
      <c r="AY37" s="180"/>
      <c r="AZ37" s="180"/>
    </row>
    <row r="38" spans="1:52" ht="16.5" customHeight="1">
      <c r="A38" s="439" t="s">
        <v>747</v>
      </c>
      <c r="B38" s="197"/>
      <c r="C38" s="197"/>
      <c r="D38" s="197"/>
      <c r="E38" s="197"/>
      <c r="F38" s="197"/>
      <c r="G38" s="198"/>
      <c r="H38" s="198"/>
      <c r="I38" s="198"/>
      <c r="J38" s="198"/>
      <c r="K38" s="199">
        <f t="shared" ref="K38:U38" si="3">SUM(K16,K37)</f>
        <v>29721.997299999999</v>
      </c>
      <c r="L38" s="199">
        <f t="shared" si="3"/>
        <v>0</v>
      </c>
      <c r="M38" s="199">
        <f t="shared" si="3"/>
        <v>0</v>
      </c>
      <c r="N38" s="199">
        <f t="shared" si="3"/>
        <v>18763.028058950003</v>
      </c>
      <c r="O38" s="199">
        <f t="shared" si="3"/>
        <v>3546.9730194600002</v>
      </c>
      <c r="P38" s="199">
        <f t="shared" si="3"/>
        <v>4413.1260129599996</v>
      </c>
      <c r="Q38" s="199">
        <f t="shared" si="3"/>
        <v>7960.0990324199993</v>
      </c>
      <c r="R38" s="199">
        <f t="shared" si="3"/>
        <v>13912.218508189999</v>
      </c>
      <c r="S38" s="199">
        <f t="shared" si="3"/>
        <v>-156.03</v>
      </c>
      <c r="T38" s="199">
        <f t="shared" si="3"/>
        <v>2345.4610537300005</v>
      </c>
      <c r="U38" s="199">
        <f t="shared" si="3"/>
        <v>17405.486093219999</v>
      </c>
      <c r="V38" s="200"/>
      <c r="W38" s="200"/>
      <c r="X38" s="200"/>
      <c r="Y38" s="200"/>
      <c r="Z38" s="454"/>
      <c r="AA38" s="454"/>
      <c r="AB38" s="454"/>
      <c r="AC38" s="454"/>
      <c r="AD38" s="200"/>
      <c r="AE38" s="200"/>
      <c r="AF38" s="200"/>
      <c r="AG38" s="200"/>
      <c r="AH38" s="201"/>
      <c r="AI38" s="202"/>
      <c r="AJ38" s="203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4"/>
      <c r="AW38" s="204">
        <v>1.35</v>
      </c>
      <c r="AX38" s="200"/>
      <c r="AY38" s="200"/>
      <c r="AZ38" s="201"/>
    </row>
    <row r="39" spans="1:52" ht="26.25" customHeight="1">
      <c r="A39" s="205" t="s">
        <v>748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453"/>
      <c r="AA39" s="453"/>
      <c r="AB39" s="453"/>
      <c r="AC39" s="453"/>
      <c r="AD39" s="206"/>
      <c r="AE39" s="206"/>
      <c r="AF39" s="206"/>
      <c r="AG39" s="206"/>
      <c r="AH39" s="206"/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8"/>
    </row>
    <row r="40" spans="1:52">
      <c r="A40" s="209"/>
      <c r="C40" s="210"/>
      <c r="D40" s="210"/>
      <c r="E40" s="210"/>
      <c r="F40" s="211"/>
      <c r="G40" s="211"/>
      <c r="H40" s="211"/>
      <c r="I40" s="211"/>
      <c r="J40" s="211"/>
      <c r="K40" s="212"/>
      <c r="L40" s="212"/>
      <c r="M40" s="212"/>
      <c r="N40" s="213"/>
      <c r="O40" s="213"/>
      <c r="P40" s="213"/>
      <c r="Q40" s="213"/>
      <c r="R40" s="213"/>
      <c r="S40" s="213"/>
      <c r="T40" s="213"/>
      <c r="U40" s="212"/>
      <c r="V40" s="212"/>
      <c r="W40" s="212"/>
      <c r="X40" s="212"/>
      <c r="Y40" s="212"/>
      <c r="Z40" s="452"/>
      <c r="AA40" s="452"/>
      <c r="AB40" s="452"/>
      <c r="AC40" s="452"/>
      <c r="AD40" s="212"/>
      <c r="AE40" s="212"/>
      <c r="AF40" s="212"/>
      <c r="AG40" s="212"/>
      <c r="AH40" s="212"/>
      <c r="AI40" s="213"/>
      <c r="AJ40" s="214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</row>
    <row r="41" spans="1:52">
      <c r="A41" s="209"/>
      <c r="C41" s="210"/>
      <c r="D41" s="210"/>
      <c r="E41" s="210"/>
      <c r="F41" s="211"/>
      <c r="G41" s="211"/>
      <c r="H41" s="211"/>
      <c r="I41" s="211"/>
      <c r="J41" s="211"/>
      <c r="K41" s="212"/>
      <c r="L41" s="212"/>
      <c r="M41" s="212"/>
      <c r="N41" s="213"/>
      <c r="O41" s="213"/>
      <c r="P41" s="213"/>
      <c r="Q41" s="213"/>
      <c r="R41" s="213"/>
      <c r="S41" s="213"/>
      <c r="T41" s="213"/>
      <c r="U41" s="212"/>
      <c r="V41" s="212"/>
      <c r="W41" s="212"/>
      <c r="X41" s="212"/>
      <c r="Y41" s="212"/>
      <c r="Z41" s="452"/>
      <c r="AA41" s="452"/>
      <c r="AB41" s="452"/>
      <c r="AC41" s="452"/>
      <c r="AD41" s="212"/>
      <c r="AE41" s="212"/>
      <c r="AF41" s="212"/>
      <c r="AG41" s="212"/>
      <c r="AH41" s="212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</row>
    <row r="42" spans="1:52">
      <c r="A42" s="209"/>
      <c r="C42" s="210"/>
      <c r="D42" s="210"/>
      <c r="E42" s="210"/>
      <c r="F42" s="215"/>
      <c r="G42" s="211"/>
      <c r="H42" s="211"/>
      <c r="I42" s="211"/>
      <c r="J42" s="211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2"/>
      <c r="V42" s="212"/>
      <c r="W42" s="212"/>
      <c r="X42" s="212"/>
      <c r="Y42" s="212"/>
      <c r="Z42" s="452"/>
      <c r="AA42" s="452"/>
      <c r="AB42" s="452"/>
      <c r="AC42" s="452"/>
      <c r="AD42" s="212"/>
      <c r="AE42" s="212"/>
      <c r="AF42" s="212"/>
      <c r="AG42" s="212"/>
      <c r="AH42" s="212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</row>
    <row r="43" spans="1:52">
      <c r="A43" s="209"/>
      <c r="B43" s="210"/>
      <c r="C43" s="210"/>
      <c r="D43" s="210"/>
      <c r="E43" s="210"/>
      <c r="F43" s="211"/>
      <c r="G43" s="211"/>
      <c r="H43" s="211"/>
      <c r="I43" s="211"/>
      <c r="J43" s="211"/>
      <c r="K43" s="212"/>
      <c r="L43" s="212"/>
      <c r="M43" s="212"/>
      <c r="N43" s="212"/>
      <c r="O43" s="213"/>
      <c r="P43" s="213"/>
      <c r="Q43" s="213"/>
      <c r="R43" s="212"/>
      <c r="S43" s="212"/>
      <c r="T43" s="213"/>
      <c r="U43" s="212"/>
      <c r="V43" s="212"/>
      <c r="W43" s="212"/>
      <c r="X43" s="212"/>
      <c r="Y43" s="212"/>
      <c r="Z43" s="452"/>
      <c r="AA43" s="452"/>
      <c r="AB43" s="452"/>
      <c r="AC43" s="45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3"/>
      <c r="AY43" s="213"/>
    </row>
    <row r="44" spans="1:52">
      <c r="A44" s="210"/>
      <c r="B44" s="210"/>
      <c r="C44" s="210"/>
      <c r="D44" s="210"/>
      <c r="E44" s="210"/>
      <c r="F44" s="211"/>
      <c r="G44" s="211"/>
      <c r="H44" s="211"/>
      <c r="I44" s="211"/>
      <c r="J44" s="211"/>
      <c r="K44" s="212"/>
      <c r="L44" s="212"/>
      <c r="M44" s="212"/>
      <c r="N44" s="212"/>
      <c r="O44" s="212"/>
      <c r="P44" s="213"/>
      <c r="Q44" s="212"/>
      <c r="R44" s="212"/>
      <c r="S44" s="213"/>
      <c r="T44" s="213"/>
      <c r="U44" s="212"/>
      <c r="V44" s="212"/>
      <c r="W44" s="212"/>
      <c r="X44" s="212"/>
      <c r="Y44" s="212"/>
      <c r="Z44" s="452"/>
      <c r="AA44" s="452"/>
      <c r="AB44" s="452"/>
      <c r="AC44" s="452"/>
      <c r="AD44" s="212"/>
      <c r="AE44" s="212"/>
      <c r="AF44" s="212"/>
      <c r="AG44" s="212"/>
      <c r="AH44" s="212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</row>
    <row r="45" spans="1:52">
      <c r="A45" s="210"/>
      <c r="B45" s="210"/>
      <c r="C45" s="210"/>
      <c r="D45" s="210"/>
      <c r="E45" s="210"/>
      <c r="F45" s="211"/>
      <c r="G45" s="211"/>
      <c r="H45" s="211"/>
      <c r="I45" s="211"/>
      <c r="J45" s="211"/>
      <c r="K45" s="212"/>
      <c r="L45" s="212"/>
      <c r="M45" s="212"/>
      <c r="N45" s="212"/>
      <c r="O45" s="213"/>
      <c r="P45" s="213"/>
      <c r="Q45" s="213"/>
      <c r="R45" s="212"/>
      <c r="S45" s="213"/>
      <c r="T45" s="213"/>
      <c r="U45" s="212"/>
      <c r="V45" s="212"/>
      <c r="W45" s="212"/>
      <c r="X45" s="212"/>
      <c r="Y45" s="212"/>
      <c r="Z45" s="452"/>
      <c r="AA45" s="452"/>
      <c r="AB45" s="452"/>
      <c r="AC45" s="452"/>
      <c r="AD45" s="212"/>
      <c r="AE45" s="212"/>
      <c r="AF45" s="212"/>
      <c r="AG45" s="212"/>
      <c r="AH45" s="212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</row>
    <row r="46" spans="1:52">
      <c r="A46" s="210"/>
      <c r="B46" s="210"/>
      <c r="C46" s="210"/>
      <c r="D46" s="210"/>
      <c r="E46" s="210"/>
      <c r="F46" s="211"/>
      <c r="G46" s="211"/>
      <c r="H46" s="211"/>
      <c r="I46" s="211"/>
      <c r="J46" s="211"/>
      <c r="K46" s="212"/>
      <c r="L46" s="212"/>
      <c r="M46" s="212"/>
      <c r="N46" s="212"/>
      <c r="O46" s="213"/>
      <c r="P46" s="213"/>
      <c r="Q46" s="213"/>
      <c r="R46" s="212"/>
      <c r="S46" s="213"/>
      <c r="T46" s="213"/>
      <c r="U46" s="212"/>
      <c r="V46" s="212"/>
      <c r="W46" s="212"/>
      <c r="X46" s="212"/>
      <c r="Y46" s="212"/>
      <c r="Z46" s="452"/>
      <c r="AA46" s="452"/>
      <c r="AB46" s="452"/>
      <c r="AC46" s="452"/>
      <c r="AD46" s="212"/>
      <c r="AE46" s="212"/>
      <c r="AF46" s="212"/>
      <c r="AG46" s="212"/>
      <c r="AH46" s="212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</row>
    <row r="47" spans="1:52">
      <c r="A47" s="210"/>
      <c r="B47" s="210"/>
      <c r="C47" s="210"/>
      <c r="D47" s="210"/>
      <c r="E47" s="210"/>
      <c r="F47" s="211"/>
      <c r="G47" s="211"/>
      <c r="H47" s="211"/>
      <c r="I47" s="211"/>
      <c r="J47" s="211"/>
      <c r="K47" s="213"/>
      <c r="L47" s="213"/>
      <c r="M47" s="213"/>
      <c r="N47" s="212"/>
      <c r="O47" s="213"/>
      <c r="P47" s="213"/>
      <c r="Q47" s="213"/>
      <c r="R47" s="212"/>
      <c r="S47" s="213"/>
      <c r="T47" s="213"/>
      <c r="U47" s="212"/>
      <c r="V47" s="212"/>
      <c r="W47" s="212"/>
      <c r="X47" s="212"/>
      <c r="Y47" s="212"/>
      <c r="Z47" s="452"/>
      <c r="AA47" s="452"/>
      <c r="AB47" s="452"/>
      <c r="AC47" s="452"/>
      <c r="AD47" s="212"/>
      <c r="AE47" s="212"/>
      <c r="AF47" s="212"/>
      <c r="AG47" s="212"/>
      <c r="AH47" s="212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</row>
    <row r="48" spans="1:52">
      <c r="A48" s="210"/>
      <c r="B48" s="210"/>
      <c r="C48" s="210"/>
      <c r="D48" s="210"/>
      <c r="E48" s="210"/>
      <c r="F48" s="211"/>
      <c r="G48" s="211"/>
      <c r="H48" s="211"/>
      <c r="I48" s="211"/>
      <c r="J48" s="211"/>
      <c r="K48" s="212"/>
      <c r="L48" s="212"/>
      <c r="M48" s="212"/>
      <c r="N48" s="212"/>
      <c r="O48" s="213"/>
      <c r="P48" s="213"/>
      <c r="Q48" s="213"/>
      <c r="R48" s="212"/>
      <c r="S48" s="213"/>
      <c r="T48" s="213"/>
      <c r="U48" s="212"/>
      <c r="V48" s="212"/>
      <c r="W48" s="212"/>
      <c r="X48" s="212"/>
      <c r="Y48" s="212"/>
      <c r="Z48" s="452"/>
      <c r="AA48" s="452"/>
      <c r="AB48" s="452"/>
      <c r="AC48" s="452"/>
      <c r="AD48" s="212"/>
      <c r="AE48" s="212"/>
      <c r="AF48" s="212"/>
      <c r="AG48" s="212"/>
      <c r="AH48" s="212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</row>
    <row r="49" spans="1:51">
      <c r="A49" s="210"/>
      <c r="B49" s="210"/>
      <c r="C49" s="210"/>
      <c r="D49" s="210"/>
      <c r="E49" s="210"/>
      <c r="F49" s="211"/>
      <c r="G49" s="211"/>
      <c r="H49" s="211"/>
      <c r="I49" s="211"/>
      <c r="J49" s="211"/>
      <c r="K49" s="213"/>
      <c r="L49" s="213"/>
      <c r="M49" s="213"/>
      <c r="N49" s="212"/>
      <c r="O49" s="213"/>
      <c r="P49" s="213"/>
      <c r="Q49" s="213"/>
      <c r="R49" s="212"/>
      <c r="S49" s="213"/>
      <c r="T49" s="213"/>
      <c r="U49" s="212"/>
      <c r="V49" s="212"/>
      <c r="W49" s="212"/>
      <c r="X49" s="212"/>
      <c r="Y49" s="212"/>
      <c r="Z49" s="452"/>
      <c r="AA49" s="452"/>
      <c r="AB49" s="452"/>
      <c r="AC49" s="452"/>
      <c r="AD49" s="212"/>
      <c r="AE49" s="212"/>
      <c r="AF49" s="212"/>
      <c r="AG49" s="212"/>
      <c r="AH49" s="212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</row>
    <row r="50" spans="1:51">
      <c r="A50" s="210"/>
      <c r="B50" s="210"/>
      <c r="C50" s="210"/>
      <c r="D50" s="210"/>
      <c r="E50" s="210"/>
      <c r="F50" s="211"/>
      <c r="G50" s="211"/>
      <c r="H50" s="211"/>
      <c r="I50" s="211"/>
      <c r="J50" s="211"/>
      <c r="K50" s="212"/>
      <c r="L50" s="212"/>
      <c r="M50" s="212"/>
      <c r="N50" s="212"/>
      <c r="O50" s="213"/>
      <c r="P50" s="213"/>
      <c r="Q50" s="213"/>
      <c r="R50" s="212"/>
      <c r="S50" s="213"/>
      <c r="T50" s="213"/>
      <c r="U50" s="212"/>
      <c r="V50" s="212"/>
      <c r="W50" s="212"/>
      <c r="X50" s="212"/>
      <c r="Y50" s="212"/>
      <c r="Z50" s="452"/>
      <c r="AA50" s="452"/>
      <c r="AB50" s="452"/>
      <c r="AC50" s="452"/>
      <c r="AD50" s="212"/>
      <c r="AE50" s="212"/>
      <c r="AF50" s="212"/>
      <c r="AG50" s="212"/>
      <c r="AH50" s="212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</row>
    <row r="51" spans="1:51">
      <c r="A51" s="210"/>
      <c r="B51" s="210"/>
      <c r="C51" s="210"/>
      <c r="D51" s="210"/>
      <c r="E51" s="210"/>
      <c r="F51" s="215"/>
      <c r="G51" s="215"/>
      <c r="H51" s="215"/>
      <c r="I51" s="215"/>
      <c r="J51" s="215"/>
      <c r="K51" s="212"/>
      <c r="L51" s="212"/>
      <c r="M51" s="212"/>
      <c r="N51" s="212"/>
      <c r="O51" s="212"/>
      <c r="P51" s="213"/>
      <c r="Q51" s="212"/>
      <c r="R51" s="212"/>
      <c r="S51" s="213"/>
      <c r="T51" s="213"/>
      <c r="U51" s="212"/>
      <c r="V51" s="212"/>
      <c r="W51" s="212"/>
      <c r="X51" s="212"/>
      <c r="Y51" s="212"/>
      <c r="Z51" s="452"/>
      <c r="AA51" s="452"/>
      <c r="AB51" s="452"/>
      <c r="AC51" s="452"/>
      <c r="AD51" s="212"/>
      <c r="AE51" s="212"/>
      <c r="AF51" s="212"/>
      <c r="AG51" s="212"/>
      <c r="AH51" s="212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</row>
    <row r="52" spans="1:51">
      <c r="A52" s="210"/>
      <c r="B52" s="210"/>
      <c r="C52" s="210"/>
      <c r="D52" s="210"/>
      <c r="E52" s="210"/>
      <c r="F52" s="211"/>
      <c r="G52" s="211"/>
      <c r="H52" s="211"/>
      <c r="I52" s="211"/>
      <c r="J52" s="211"/>
      <c r="K52" s="212"/>
      <c r="L52" s="212"/>
      <c r="M52" s="212"/>
      <c r="N52" s="212"/>
      <c r="O52" s="212"/>
      <c r="P52" s="213"/>
      <c r="Q52" s="212"/>
      <c r="R52" s="212"/>
      <c r="S52" s="213"/>
      <c r="T52" s="213"/>
      <c r="U52" s="212"/>
      <c r="V52" s="212"/>
      <c r="W52" s="212"/>
      <c r="X52" s="212"/>
      <c r="Y52" s="212"/>
      <c r="Z52" s="452"/>
      <c r="AA52" s="452"/>
      <c r="AB52" s="452"/>
      <c r="AC52" s="452"/>
      <c r="AD52" s="212"/>
      <c r="AE52" s="212"/>
      <c r="AF52" s="212"/>
      <c r="AG52" s="212"/>
      <c r="AH52" s="212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</row>
    <row r="53" spans="1:51">
      <c r="A53" s="210"/>
      <c r="B53" s="210"/>
      <c r="C53" s="210"/>
      <c r="D53" s="210"/>
      <c r="E53" s="210"/>
      <c r="F53" s="211"/>
      <c r="G53" s="211"/>
      <c r="H53" s="211"/>
      <c r="I53" s="211"/>
      <c r="J53" s="211"/>
      <c r="K53" s="212"/>
      <c r="L53" s="212"/>
      <c r="M53" s="212"/>
      <c r="N53" s="212"/>
      <c r="O53" s="213"/>
      <c r="P53" s="213"/>
      <c r="Q53" s="213"/>
      <c r="R53" s="212"/>
      <c r="S53" s="213"/>
      <c r="T53" s="213"/>
      <c r="U53" s="212"/>
      <c r="V53" s="212"/>
      <c r="W53" s="212"/>
      <c r="X53" s="212"/>
      <c r="Y53" s="212"/>
      <c r="Z53" s="452"/>
      <c r="AA53" s="452"/>
      <c r="AB53" s="452"/>
      <c r="AC53" s="452"/>
      <c r="AD53" s="212"/>
      <c r="AE53" s="212"/>
      <c r="AF53" s="212"/>
      <c r="AG53" s="212"/>
      <c r="AH53" s="212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</row>
    <row r="54" spans="1:51">
      <c r="A54" s="210"/>
      <c r="B54" s="210"/>
      <c r="C54" s="210"/>
      <c r="D54" s="210"/>
      <c r="E54" s="210"/>
      <c r="F54" s="211"/>
      <c r="G54" s="211"/>
      <c r="H54" s="211"/>
      <c r="I54" s="211"/>
      <c r="J54" s="211"/>
      <c r="K54" s="212"/>
      <c r="L54" s="212"/>
      <c r="M54" s="212"/>
      <c r="N54" s="212"/>
      <c r="O54" s="213"/>
      <c r="P54" s="213"/>
      <c r="Q54" s="213"/>
      <c r="R54" s="212"/>
      <c r="S54" s="213"/>
      <c r="T54" s="213"/>
      <c r="U54" s="212"/>
      <c r="V54" s="212"/>
      <c r="W54" s="212"/>
      <c r="X54" s="212"/>
      <c r="Y54" s="212"/>
      <c r="Z54" s="452"/>
      <c r="AA54" s="452"/>
      <c r="AB54" s="452"/>
      <c r="AC54" s="452"/>
      <c r="AD54" s="212"/>
      <c r="AE54" s="212"/>
      <c r="AF54" s="212"/>
      <c r="AG54" s="212"/>
      <c r="AH54" s="212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</row>
    <row r="55" spans="1:51">
      <c r="A55" s="210"/>
      <c r="B55" s="210"/>
      <c r="C55" s="210"/>
      <c r="D55" s="210"/>
      <c r="E55" s="210"/>
      <c r="F55" s="211"/>
      <c r="G55" s="211"/>
      <c r="H55" s="211"/>
      <c r="I55" s="211"/>
      <c r="J55" s="211"/>
      <c r="K55" s="212"/>
      <c r="L55" s="212"/>
      <c r="M55" s="212"/>
      <c r="N55" s="212"/>
      <c r="O55" s="212"/>
      <c r="P55" s="213"/>
      <c r="Q55" s="212"/>
      <c r="R55" s="212"/>
      <c r="S55" s="213"/>
      <c r="T55" s="213"/>
      <c r="U55" s="212"/>
      <c r="V55" s="212"/>
      <c r="W55" s="212"/>
      <c r="X55" s="212"/>
      <c r="Y55" s="212"/>
      <c r="Z55" s="452"/>
      <c r="AA55" s="452"/>
      <c r="AB55" s="452"/>
      <c r="AC55" s="452"/>
      <c r="AD55" s="212"/>
      <c r="AE55" s="212"/>
      <c r="AF55" s="212"/>
      <c r="AG55" s="212"/>
      <c r="AH55" s="212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</row>
    <row r="56" spans="1:51">
      <c r="A56" s="210"/>
      <c r="B56" s="210"/>
      <c r="C56" s="210"/>
      <c r="D56" s="210"/>
      <c r="E56" s="210"/>
      <c r="F56" s="211"/>
      <c r="G56" s="211"/>
      <c r="H56" s="211"/>
      <c r="I56" s="211"/>
      <c r="J56" s="211"/>
      <c r="K56" s="212"/>
      <c r="L56" s="212"/>
      <c r="M56" s="212"/>
      <c r="N56" s="212"/>
      <c r="O56" s="212"/>
      <c r="P56" s="213"/>
      <c r="Q56" s="212"/>
      <c r="R56" s="212"/>
      <c r="S56" s="213"/>
      <c r="T56" s="213"/>
      <c r="U56" s="212"/>
      <c r="V56" s="212"/>
      <c r="W56" s="212"/>
      <c r="X56" s="212"/>
      <c r="Y56" s="212"/>
      <c r="Z56" s="452"/>
      <c r="AA56" s="452"/>
      <c r="AB56" s="452"/>
      <c r="AC56" s="452"/>
      <c r="AD56" s="212"/>
      <c r="AE56" s="212"/>
      <c r="AF56" s="212"/>
      <c r="AG56" s="212"/>
      <c r="AH56" s="212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</row>
    <row r="57" spans="1:51">
      <c r="A57" s="210"/>
      <c r="B57" s="210"/>
      <c r="C57" s="210"/>
      <c r="D57" s="210"/>
      <c r="E57" s="210"/>
      <c r="F57" s="211"/>
      <c r="G57" s="211"/>
      <c r="H57" s="211"/>
      <c r="I57" s="211"/>
      <c r="J57" s="211"/>
      <c r="K57" s="212"/>
      <c r="L57" s="212"/>
      <c r="M57" s="212"/>
      <c r="N57" s="212"/>
      <c r="O57" s="212"/>
      <c r="P57" s="213"/>
      <c r="Q57" s="212"/>
      <c r="R57" s="212"/>
      <c r="S57" s="213"/>
      <c r="T57" s="213"/>
      <c r="U57" s="212"/>
      <c r="V57" s="212"/>
      <c r="W57" s="212"/>
      <c r="X57" s="212"/>
      <c r="Y57" s="212"/>
      <c r="Z57" s="452"/>
      <c r="AA57" s="452"/>
      <c r="AB57" s="452"/>
      <c r="AC57" s="452"/>
      <c r="AD57" s="212"/>
      <c r="AE57" s="212"/>
      <c r="AF57" s="212"/>
      <c r="AG57" s="212"/>
      <c r="AH57" s="212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</row>
    <row r="58" spans="1:51">
      <c r="A58" s="210"/>
      <c r="B58" s="210"/>
      <c r="C58" s="210"/>
      <c r="D58" s="210"/>
      <c r="E58" s="210"/>
      <c r="F58" s="211"/>
      <c r="G58" s="211"/>
      <c r="H58" s="211"/>
      <c r="I58" s="211"/>
      <c r="J58" s="211"/>
      <c r="K58" s="212"/>
      <c r="L58" s="212"/>
      <c r="M58" s="212"/>
      <c r="N58" s="212"/>
      <c r="O58" s="213"/>
      <c r="P58" s="213"/>
      <c r="Q58" s="213"/>
      <c r="R58" s="212"/>
      <c r="S58" s="213"/>
      <c r="T58" s="213"/>
      <c r="U58" s="212"/>
      <c r="V58" s="212"/>
      <c r="W58" s="212"/>
      <c r="X58" s="212"/>
      <c r="Y58" s="212"/>
      <c r="Z58" s="452"/>
      <c r="AA58" s="452"/>
      <c r="AB58" s="452"/>
      <c r="AC58" s="452"/>
      <c r="AD58" s="212"/>
      <c r="AE58" s="212"/>
      <c r="AF58" s="212"/>
      <c r="AG58" s="212"/>
      <c r="AH58" s="212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</row>
    <row r="59" spans="1:51">
      <c r="A59" s="210"/>
      <c r="B59" s="210"/>
      <c r="C59" s="210"/>
      <c r="D59" s="210"/>
      <c r="E59" s="210"/>
      <c r="F59" s="211"/>
      <c r="G59" s="211"/>
      <c r="H59" s="211"/>
      <c r="I59" s="211"/>
      <c r="J59" s="211"/>
      <c r="K59" s="212"/>
      <c r="L59" s="212"/>
      <c r="M59" s="212"/>
      <c r="N59" s="212"/>
      <c r="O59" s="213"/>
      <c r="P59" s="213"/>
      <c r="Q59" s="213"/>
      <c r="R59" s="212"/>
      <c r="S59" s="213"/>
      <c r="T59" s="213"/>
      <c r="U59" s="212"/>
      <c r="V59" s="212"/>
      <c r="W59" s="212"/>
      <c r="X59" s="212"/>
      <c r="Y59" s="212"/>
      <c r="Z59" s="452"/>
      <c r="AA59" s="452"/>
      <c r="AB59" s="452"/>
      <c r="AC59" s="452"/>
      <c r="AD59" s="212"/>
      <c r="AE59" s="212"/>
      <c r="AF59" s="212"/>
      <c r="AG59" s="212"/>
      <c r="AH59" s="212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</row>
    <row r="60" spans="1:51">
      <c r="A60" s="210"/>
      <c r="B60" s="210"/>
      <c r="C60" s="210"/>
      <c r="D60" s="210"/>
      <c r="E60" s="210"/>
      <c r="F60" s="215"/>
      <c r="G60" s="215"/>
      <c r="H60" s="215"/>
      <c r="I60" s="215"/>
      <c r="J60" s="215"/>
      <c r="K60" s="212"/>
      <c r="L60" s="212"/>
      <c r="M60" s="212"/>
      <c r="N60" s="212"/>
      <c r="O60" s="212"/>
      <c r="P60" s="213"/>
      <c r="Q60" s="212"/>
      <c r="R60" s="212"/>
      <c r="S60" s="212"/>
      <c r="T60" s="213"/>
      <c r="U60" s="212"/>
      <c r="V60" s="212"/>
      <c r="W60" s="212"/>
      <c r="X60" s="212"/>
      <c r="Y60" s="212"/>
      <c r="Z60" s="452"/>
      <c r="AA60" s="452"/>
      <c r="AB60" s="452"/>
      <c r="AC60" s="45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3"/>
      <c r="AY60" s="213"/>
    </row>
    <row r="61" spans="1:51">
      <c r="A61" s="210"/>
      <c r="B61" s="210"/>
      <c r="C61" s="210"/>
      <c r="D61" s="210"/>
      <c r="E61" s="210"/>
      <c r="F61" s="211"/>
      <c r="G61" s="211"/>
      <c r="H61" s="211"/>
      <c r="I61" s="211"/>
      <c r="J61" s="211"/>
      <c r="K61" s="212"/>
      <c r="L61" s="212"/>
      <c r="M61" s="212"/>
      <c r="N61" s="212"/>
      <c r="O61" s="213"/>
      <c r="P61" s="213"/>
      <c r="Q61" s="213"/>
      <c r="R61" s="212"/>
      <c r="S61" s="213"/>
      <c r="T61" s="213"/>
      <c r="U61" s="212"/>
      <c r="V61" s="212"/>
      <c r="W61" s="212"/>
      <c r="X61" s="212"/>
      <c r="Y61" s="212"/>
      <c r="Z61" s="452"/>
      <c r="AA61" s="452"/>
      <c r="AB61" s="452"/>
      <c r="AC61" s="452"/>
      <c r="AD61" s="212"/>
      <c r="AE61" s="212"/>
      <c r="AF61" s="212"/>
      <c r="AG61" s="212"/>
      <c r="AH61" s="212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</row>
    <row r="62" spans="1:51">
      <c r="A62" s="210"/>
      <c r="B62" s="210"/>
      <c r="C62" s="210"/>
      <c r="D62" s="210"/>
      <c r="E62" s="210"/>
      <c r="F62" s="211"/>
      <c r="G62" s="211"/>
      <c r="H62" s="211"/>
      <c r="I62" s="211"/>
      <c r="J62" s="211"/>
      <c r="K62" s="212"/>
      <c r="L62" s="212"/>
      <c r="M62" s="212"/>
      <c r="N62" s="212"/>
      <c r="O62" s="213"/>
      <c r="P62" s="213"/>
      <c r="Q62" s="213"/>
      <c r="R62" s="212"/>
      <c r="S62" s="213"/>
      <c r="T62" s="213"/>
      <c r="U62" s="212"/>
      <c r="V62" s="212"/>
      <c r="W62" s="212"/>
      <c r="X62" s="212"/>
      <c r="Y62" s="212"/>
      <c r="Z62" s="452"/>
      <c r="AA62" s="452"/>
      <c r="AB62" s="452"/>
      <c r="AC62" s="452"/>
      <c r="AD62" s="212"/>
      <c r="AE62" s="212"/>
      <c r="AF62" s="212"/>
      <c r="AG62" s="212"/>
      <c r="AH62" s="212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</row>
    <row r="63" spans="1:51">
      <c r="A63" s="210"/>
      <c r="B63" s="210"/>
      <c r="C63" s="210"/>
      <c r="D63" s="210"/>
      <c r="E63" s="210"/>
      <c r="F63" s="211"/>
      <c r="G63" s="211"/>
      <c r="H63" s="211"/>
      <c r="I63" s="211"/>
      <c r="J63" s="211"/>
      <c r="K63" s="212"/>
      <c r="L63" s="212"/>
      <c r="M63" s="212"/>
      <c r="N63" s="212"/>
      <c r="O63" s="213"/>
      <c r="P63" s="213"/>
      <c r="Q63" s="213"/>
      <c r="R63" s="212"/>
      <c r="S63" s="213"/>
      <c r="T63" s="213"/>
      <c r="U63" s="212"/>
      <c r="V63" s="212"/>
      <c r="W63" s="212"/>
      <c r="X63" s="212"/>
      <c r="Y63" s="212"/>
      <c r="Z63" s="452"/>
      <c r="AA63" s="452"/>
      <c r="AB63" s="452"/>
      <c r="AC63" s="452"/>
      <c r="AD63" s="212"/>
      <c r="AE63" s="212"/>
      <c r="AF63" s="212"/>
      <c r="AG63" s="212"/>
      <c r="AH63" s="212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</row>
    <row r="64" spans="1:51">
      <c r="A64" s="210"/>
      <c r="B64" s="210"/>
      <c r="C64" s="210"/>
      <c r="D64" s="210"/>
      <c r="E64" s="210"/>
      <c r="F64" s="211"/>
      <c r="G64" s="211"/>
      <c r="H64" s="211"/>
      <c r="I64" s="211"/>
      <c r="J64" s="211"/>
      <c r="K64" s="212"/>
      <c r="L64" s="212"/>
      <c r="M64" s="212"/>
      <c r="N64" s="212"/>
      <c r="O64" s="212"/>
      <c r="P64" s="213"/>
      <c r="Q64" s="212"/>
      <c r="R64" s="212"/>
      <c r="S64" s="213"/>
      <c r="T64" s="213"/>
      <c r="U64" s="212"/>
      <c r="V64" s="212"/>
      <c r="W64" s="212"/>
      <c r="X64" s="212"/>
      <c r="Y64" s="212"/>
      <c r="Z64" s="452"/>
      <c r="AA64" s="452"/>
      <c r="AB64" s="452"/>
      <c r="AC64" s="452"/>
      <c r="AD64" s="212"/>
      <c r="AE64" s="212"/>
      <c r="AF64" s="212"/>
      <c r="AG64" s="212"/>
      <c r="AH64" s="212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</row>
    <row r="65" spans="1:51">
      <c r="A65" s="210"/>
      <c r="B65" s="210"/>
      <c r="C65" s="210"/>
      <c r="D65" s="210"/>
      <c r="E65" s="210"/>
      <c r="F65" s="211"/>
      <c r="G65" s="211"/>
      <c r="H65" s="211"/>
      <c r="I65" s="211"/>
      <c r="J65" s="211"/>
      <c r="K65" s="212"/>
      <c r="L65" s="212"/>
      <c r="M65" s="212"/>
      <c r="N65" s="212"/>
      <c r="O65" s="213"/>
      <c r="P65" s="213"/>
      <c r="Q65" s="213"/>
      <c r="R65" s="212"/>
      <c r="S65" s="213"/>
      <c r="T65" s="213"/>
      <c r="U65" s="212"/>
      <c r="V65" s="212"/>
      <c r="W65" s="212"/>
      <c r="X65" s="212"/>
      <c r="Y65" s="212"/>
      <c r="Z65" s="452"/>
      <c r="AA65" s="452"/>
      <c r="AB65" s="452"/>
      <c r="AC65" s="452"/>
      <c r="AD65" s="212"/>
      <c r="AE65" s="212"/>
      <c r="AF65" s="212"/>
      <c r="AG65" s="212"/>
      <c r="AH65" s="212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</row>
    <row r="66" spans="1:51">
      <c r="A66" s="210"/>
      <c r="B66" s="210"/>
      <c r="C66" s="210"/>
      <c r="D66" s="210"/>
      <c r="E66" s="210"/>
      <c r="F66" s="211"/>
      <c r="G66" s="211"/>
      <c r="H66" s="211"/>
      <c r="I66" s="211"/>
      <c r="J66" s="211"/>
      <c r="K66" s="212"/>
      <c r="L66" s="212"/>
      <c r="M66" s="212"/>
      <c r="N66" s="212"/>
      <c r="O66" s="213"/>
      <c r="P66" s="213"/>
      <c r="Q66" s="213"/>
      <c r="R66" s="212"/>
      <c r="S66" s="213"/>
      <c r="T66" s="213"/>
      <c r="U66" s="212"/>
      <c r="V66" s="212"/>
      <c r="W66" s="212"/>
      <c r="X66" s="212"/>
      <c r="Y66" s="212"/>
      <c r="Z66" s="452"/>
      <c r="AA66" s="452"/>
      <c r="AB66" s="452"/>
      <c r="AC66" s="452"/>
      <c r="AD66" s="212"/>
      <c r="AE66" s="212"/>
      <c r="AF66" s="212"/>
      <c r="AG66" s="212"/>
      <c r="AH66" s="212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</row>
    <row r="67" spans="1:51">
      <c r="A67" s="210"/>
      <c r="B67" s="210"/>
      <c r="C67" s="210"/>
      <c r="D67" s="210"/>
      <c r="E67" s="210"/>
      <c r="F67" s="215"/>
      <c r="G67" s="215"/>
      <c r="H67" s="215"/>
      <c r="I67" s="215"/>
      <c r="J67" s="215"/>
      <c r="K67" s="212"/>
      <c r="L67" s="212"/>
      <c r="M67" s="212"/>
      <c r="N67" s="212"/>
      <c r="O67" s="212"/>
      <c r="P67" s="213"/>
      <c r="Q67" s="212"/>
      <c r="R67" s="212"/>
      <c r="S67" s="213"/>
      <c r="T67" s="213"/>
      <c r="U67" s="212"/>
      <c r="V67" s="212"/>
      <c r="W67" s="212"/>
      <c r="X67" s="212"/>
      <c r="Y67" s="212"/>
      <c r="Z67" s="452"/>
      <c r="AA67" s="452"/>
      <c r="AB67" s="452"/>
      <c r="AC67" s="452"/>
      <c r="AD67" s="212"/>
      <c r="AE67" s="212"/>
      <c r="AF67" s="212"/>
      <c r="AG67" s="212"/>
      <c r="AH67" s="212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</row>
    <row r="68" spans="1:51">
      <c r="A68" s="210"/>
      <c r="B68" s="210"/>
      <c r="C68" s="210"/>
      <c r="D68" s="210"/>
      <c r="E68" s="210"/>
      <c r="F68" s="211"/>
      <c r="G68" s="211"/>
      <c r="H68" s="211"/>
      <c r="I68" s="211"/>
      <c r="J68" s="211"/>
      <c r="K68" s="212"/>
      <c r="L68" s="212"/>
      <c r="M68" s="212"/>
      <c r="N68" s="212"/>
      <c r="O68" s="213"/>
      <c r="P68" s="213"/>
      <c r="Q68" s="213"/>
      <c r="R68" s="212"/>
      <c r="S68" s="213"/>
      <c r="T68" s="213"/>
      <c r="U68" s="212"/>
      <c r="V68" s="212"/>
      <c r="W68" s="212"/>
      <c r="X68" s="212"/>
      <c r="Y68" s="212"/>
      <c r="Z68" s="452"/>
      <c r="AA68" s="452"/>
      <c r="AB68" s="452"/>
      <c r="AC68" s="452"/>
      <c r="AD68" s="212"/>
      <c r="AE68" s="212"/>
      <c r="AF68" s="212"/>
      <c r="AG68" s="212"/>
      <c r="AH68" s="212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</row>
    <row r="69" spans="1:51">
      <c r="A69" s="210"/>
      <c r="B69" s="210"/>
      <c r="C69" s="210"/>
      <c r="D69" s="210"/>
      <c r="E69" s="210"/>
      <c r="F69" s="211"/>
      <c r="G69" s="211"/>
      <c r="H69" s="211"/>
      <c r="I69" s="211"/>
      <c r="J69" s="211"/>
      <c r="K69" s="212"/>
      <c r="L69" s="212"/>
      <c r="M69" s="212"/>
      <c r="N69" s="212"/>
      <c r="O69" s="212"/>
      <c r="P69" s="213"/>
      <c r="Q69" s="212"/>
      <c r="R69" s="212"/>
      <c r="S69" s="213"/>
      <c r="T69" s="212"/>
      <c r="U69" s="212"/>
      <c r="V69" s="212"/>
      <c r="W69" s="212"/>
      <c r="X69" s="212"/>
      <c r="Y69" s="212"/>
      <c r="Z69" s="452"/>
      <c r="AA69" s="452"/>
      <c r="AB69" s="452"/>
      <c r="AC69" s="452"/>
      <c r="AD69" s="212"/>
      <c r="AE69" s="212"/>
      <c r="AF69" s="212"/>
      <c r="AG69" s="212"/>
      <c r="AH69" s="212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2"/>
      <c r="AY69" s="212"/>
    </row>
    <row r="70" spans="1:51">
      <c r="A70" s="210"/>
      <c r="B70" s="210"/>
      <c r="C70" s="210"/>
      <c r="D70" s="210"/>
      <c r="E70" s="210"/>
      <c r="F70" s="211"/>
      <c r="G70" s="211"/>
      <c r="H70" s="211"/>
      <c r="I70" s="211"/>
      <c r="J70" s="211"/>
      <c r="K70" s="212"/>
      <c r="L70" s="212"/>
      <c r="M70" s="212"/>
      <c r="N70" s="212"/>
      <c r="O70" s="212"/>
      <c r="P70" s="213"/>
      <c r="Q70" s="212"/>
      <c r="R70" s="212"/>
      <c r="S70" s="213"/>
      <c r="T70" s="212"/>
      <c r="U70" s="212"/>
      <c r="V70" s="212"/>
      <c r="W70" s="212"/>
      <c r="X70" s="212"/>
      <c r="Y70" s="212"/>
      <c r="Z70" s="452"/>
      <c r="AA70" s="452"/>
      <c r="AB70" s="452"/>
      <c r="AC70" s="452"/>
      <c r="AD70" s="212"/>
      <c r="AE70" s="212"/>
      <c r="AF70" s="212"/>
      <c r="AG70" s="212"/>
      <c r="AH70" s="212"/>
      <c r="AI70" s="213"/>
      <c r="AJ70" s="213"/>
      <c r="AK70" s="213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2"/>
      <c r="AY70" s="212"/>
    </row>
    <row r="71" spans="1:51">
      <c r="A71" s="210"/>
      <c r="B71" s="210"/>
      <c r="C71" s="210"/>
      <c r="D71" s="210"/>
      <c r="E71" s="210"/>
      <c r="F71" s="215"/>
      <c r="G71" s="215"/>
      <c r="H71" s="215"/>
      <c r="I71" s="215"/>
      <c r="J71" s="215"/>
      <c r="K71" s="212"/>
      <c r="L71" s="212"/>
      <c r="M71" s="212"/>
      <c r="N71" s="212"/>
      <c r="O71" s="212"/>
      <c r="P71" s="213"/>
      <c r="Q71" s="212"/>
      <c r="R71" s="212"/>
      <c r="S71" s="213"/>
      <c r="T71" s="213"/>
      <c r="U71" s="212"/>
      <c r="V71" s="212"/>
      <c r="W71" s="212"/>
      <c r="X71" s="212"/>
      <c r="Y71" s="212"/>
      <c r="Z71" s="452"/>
      <c r="AA71" s="452"/>
      <c r="AB71" s="452"/>
      <c r="AC71" s="452"/>
      <c r="AD71" s="212"/>
      <c r="AE71" s="212"/>
      <c r="AF71" s="212"/>
      <c r="AG71" s="212"/>
      <c r="AH71" s="212"/>
      <c r="AI71" s="213"/>
      <c r="AJ71" s="213"/>
      <c r="AK71" s="213"/>
      <c r="AL71" s="213"/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3"/>
      <c r="AX71" s="213"/>
      <c r="AY71" s="213"/>
    </row>
    <row r="72" spans="1:51">
      <c r="A72" s="210"/>
    </row>
  </sheetData>
  <autoFilter ref="A4:AZ39" xr:uid="{BF2F8EAA-BCA8-4151-9831-96086B08C752}"/>
  <phoneticPr fontId="7" type="noConversion"/>
  <printOptions horizontalCentered="1"/>
  <pageMargins left="0.25" right="0.25" top="0.75" bottom="0.75" header="0.3" footer="0.3"/>
  <pageSetup paperSize="8" scale="17" fitToHeight="0" orientation="landscape" r:id="rId1"/>
  <colBreaks count="2" manualBreakCount="2">
    <brk id="21" max="1048575" man="1"/>
    <brk id="38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D6EF-F4B0-43FD-8FAE-3E8E3B6AB1E1}">
  <sheetPr>
    <tabColor rgb="FF00B050"/>
    <pageSetUpPr fitToPage="1"/>
  </sheetPr>
  <dimension ref="A1:AZ70"/>
  <sheetViews>
    <sheetView zoomScale="85" zoomScaleNormal="85" zoomScaleSheetLayoutView="100" workbookViewId="0">
      <pane xSplit="3" ySplit="4" topLeftCell="Z29" activePane="bottomRight" state="frozen"/>
      <selection activeCell="Z10" sqref="Z10"/>
      <selection pane="topRight" activeCell="Z10" sqref="Z10"/>
      <selection pane="bottomLeft" activeCell="Z10" sqref="Z10"/>
      <selection pane="bottomRight" activeCell="Z32" sqref="Z32"/>
    </sheetView>
  </sheetViews>
  <sheetFormatPr defaultColWidth="10.28515625" defaultRowHeight="16.5"/>
  <cols>
    <col min="1" max="1" width="7.85546875" style="193" customWidth="1"/>
    <col min="2" max="2" width="25" style="193" bestFit="1" customWidth="1"/>
    <col min="3" max="3" width="45.5703125" style="193" bestFit="1" customWidth="1"/>
    <col min="4" max="4" width="16.5703125" style="193" bestFit="1" customWidth="1"/>
    <col min="5" max="5" width="13.85546875" style="193" bestFit="1" customWidth="1"/>
    <col min="6" max="6" width="14.7109375" style="193" customWidth="1"/>
    <col min="7" max="7" width="19.42578125" style="193" bestFit="1" customWidth="1"/>
    <col min="8" max="8" width="18.42578125" style="193" bestFit="1" customWidth="1"/>
    <col min="9" max="9" width="17.28515625" style="193" bestFit="1" customWidth="1"/>
    <col min="10" max="10" width="19.85546875" style="193" bestFit="1" customWidth="1"/>
    <col min="11" max="13" width="14.7109375" style="193" customWidth="1"/>
    <col min="14" max="14" width="19.140625" style="193" bestFit="1" customWidth="1"/>
    <col min="15" max="21" width="14.7109375" style="193" customWidth="1"/>
    <col min="22" max="22" width="43.5703125" style="193" customWidth="1"/>
    <col min="23" max="23" width="55.140625" style="193" customWidth="1"/>
    <col min="24" max="24" width="37.42578125" style="193" customWidth="1"/>
    <col min="25" max="25" width="12.5703125" style="193" customWidth="1"/>
    <col min="26" max="26" width="32.42578125" style="451" customWidth="1"/>
    <col min="27" max="27" width="48.7109375" style="451" bestFit="1" customWidth="1"/>
    <col min="28" max="28" width="31.85546875" style="451" customWidth="1"/>
    <col min="29" max="29" width="29.5703125" style="451" customWidth="1"/>
    <col min="30" max="30" width="28.85546875" style="193" customWidth="1"/>
    <col min="31" max="32" width="16.5703125" style="193" customWidth="1"/>
    <col min="33" max="34" width="14.140625" style="193" customWidth="1"/>
    <col min="35" max="36" width="13" style="193" customWidth="1"/>
    <col min="37" max="37" width="12.140625" style="193" customWidth="1"/>
    <col min="38" max="38" width="27.28515625" style="193" customWidth="1"/>
    <col min="39" max="47" width="17.28515625" style="193" bestFit="1" customWidth="1"/>
    <col min="48" max="49" width="17.28515625" style="193" customWidth="1"/>
    <col min="50" max="50" width="10.28515625" style="193" bestFit="1" customWidth="1"/>
    <col min="51" max="51" width="21.85546875" style="193" customWidth="1"/>
    <col min="52" max="52" width="19.42578125" style="169" bestFit="1" customWidth="1"/>
    <col min="53" max="16384" width="10.28515625" style="169"/>
  </cols>
  <sheetData>
    <row r="1" spans="1:52" s="473" customFormat="1" ht="26.25" customHeight="1">
      <c r="A1" s="474"/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  <c r="V1" s="474"/>
      <c r="W1" s="474"/>
      <c r="X1" s="474"/>
      <c r="Y1" s="474"/>
      <c r="Z1" s="474"/>
      <c r="AA1" s="474"/>
      <c r="AB1" s="474"/>
      <c r="AC1" s="474"/>
      <c r="AD1" s="474"/>
      <c r="AE1" s="474"/>
      <c r="AF1" s="474"/>
      <c r="AG1" s="474"/>
      <c r="AH1" s="474"/>
      <c r="AI1" s="474"/>
      <c r="AJ1" s="474"/>
      <c r="AK1" s="474"/>
      <c r="AL1" s="474"/>
      <c r="AM1" s="474"/>
      <c r="AN1" s="474"/>
      <c r="AO1" s="474"/>
      <c r="AP1" s="474"/>
      <c r="AQ1" s="474"/>
      <c r="AR1" s="474"/>
      <c r="AS1" s="474"/>
      <c r="AT1" s="474"/>
      <c r="AU1" s="474"/>
      <c r="AV1" s="474"/>
      <c r="AW1" s="474"/>
      <c r="AX1" s="474"/>
      <c r="AY1" s="474"/>
      <c r="AZ1" s="478"/>
    </row>
    <row r="2" spans="1:52" s="22" customFormat="1" ht="19.5" customHeight="1">
      <c r="A2" s="135" t="s">
        <v>497</v>
      </c>
      <c r="B2" s="136"/>
      <c r="C2" s="343" t="s">
        <v>945</v>
      </c>
      <c r="D2" s="136"/>
      <c r="E2" s="136"/>
      <c r="F2" s="136"/>
      <c r="G2" s="216"/>
      <c r="H2" s="136"/>
      <c r="I2" s="136"/>
      <c r="J2" s="136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8" t="s">
        <v>22</v>
      </c>
      <c r="V2" s="139"/>
      <c r="W2" s="140"/>
      <c r="X2" s="141"/>
      <c r="Y2" s="472"/>
      <c r="Z2" s="471"/>
      <c r="AA2" s="471"/>
      <c r="AB2" s="471"/>
      <c r="AC2" s="471"/>
      <c r="AD2" s="141"/>
      <c r="AE2" s="142"/>
      <c r="AF2" s="142"/>
      <c r="AG2" s="142"/>
      <c r="AH2" s="141"/>
      <c r="AI2" s="143"/>
      <c r="AJ2" s="143"/>
      <c r="AK2" s="143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7"/>
    </row>
    <row r="3" spans="1:52" s="22" customFormat="1" ht="16.5" customHeight="1">
      <c r="A3" s="436" t="s">
        <v>23</v>
      </c>
      <c r="B3" s="437" t="s">
        <v>944</v>
      </c>
      <c r="C3" s="438" t="s">
        <v>942</v>
      </c>
      <c r="D3" s="144"/>
      <c r="E3" s="144"/>
      <c r="F3" s="145" t="s">
        <v>24</v>
      </c>
      <c r="G3" s="146"/>
      <c r="H3" s="146"/>
      <c r="I3" s="146"/>
      <c r="J3" s="146"/>
      <c r="K3" s="146"/>
      <c r="L3" s="146"/>
      <c r="M3" s="146"/>
      <c r="N3" s="147"/>
      <c r="O3" s="148" t="s">
        <v>25</v>
      </c>
      <c r="P3" s="149"/>
      <c r="Q3" s="150"/>
      <c r="R3" s="151" t="s">
        <v>26</v>
      </c>
      <c r="S3" s="148" t="s">
        <v>27</v>
      </c>
      <c r="T3" s="150"/>
      <c r="U3" s="151" t="s">
        <v>28</v>
      </c>
      <c r="V3" s="145" t="s">
        <v>29</v>
      </c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7"/>
      <c r="AI3" s="145" t="s">
        <v>30</v>
      </c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7"/>
      <c r="AY3" s="152" t="s">
        <v>31</v>
      </c>
      <c r="AZ3" s="217" t="s">
        <v>32</v>
      </c>
    </row>
    <row r="4" spans="1:52" s="22" customFormat="1" ht="33" customHeight="1">
      <c r="A4" s="436" t="s">
        <v>23</v>
      </c>
      <c r="B4" s="437" t="s">
        <v>944</v>
      </c>
      <c r="C4" s="438" t="s">
        <v>942</v>
      </c>
      <c r="D4" s="144" t="s">
        <v>498</v>
      </c>
      <c r="E4" s="144" t="s">
        <v>499</v>
      </c>
      <c r="F4" s="154" t="s">
        <v>35</v>
      </c>
      <c r="G4" s="144" t="s">
        <v>36</v>
      </c>
      <c r="H4" s="144" t="s">
        <v>37</v>
      </c>
      <c r="I4" s="144" t="s">
        <v>38</v>
      </c>
      <c r="J4" s="144" t="s">
        <v>39</v>
      </c>
      <c r="K4" s="156" t="s">
        <v>40</v>
      </c>
      <c r="L4" s="157" t="s">
        <v>41</v>
      </c>
      <c r="M4" s="157" t="s">
        <v>42</v>
      </c>
      <c r="N4" s="156" t="s">
        <v>749</v>
      </c>
      <c r="O4" s="156" t="s">
        <v>44</v>
      </c>
      <c r="P4" s="156" t="s">
        <v>45</v>
      </c>
      <c r="Q4" s="156" t="s">
        <v>46</v>
      </c>
      <c r="R4" s="151" t="s">
        <v>26</v>
      </c>
      <c r="S4" s="156" t="s">
        <v>47</v>
      </c>
      <c r="T4" s="157" t="s">
        <v>48</v>
      </c>
      <c r="U4" s="151" t="s">
        <v>28</v>
      </c>
      <c r="V4" s="144" t="s">
        <v>49</v>
      </c>
      <c r="W4" s="144" t="s">
        <v>50</v>
      </c>
      <c r="X4" s="154" t="s">
        <v>51</v>
      </c>
      <c r="Y4" s="470" t="s">
        <v>52</v>
      </c>
      <c r="Z4" s="469" t="s">
        <v>948</v>
      </c>
      <c r="AA4" s="469" t="s">
        <v>946</v>
      </c>
      <c r="AB4" s="469" t="s">
        <v>991</v>
      </c>
      <c r="AC4" s="469" t="s">
        <v>990</v>
      </c>
      <c r="AD4" s="154" t="s">
        <v>53</v>
      </c>
      <c r="AE4" s="154" t="s">
        <v>54</v>
      </c>
      <c r="AF4" s="154" t="s">
        <v>500</v>
      </c>
      <c r="AG4" s="144" t="s">
        <v>56</v>
      </c>
      <c r="AH4" s="154" t="s">
        <v>57</v>
      </c>
      <c r="AI4" s="154" t="s">
        <v>58</v>
      </c>
      <c r="AJ4" s="154" t="s">
        <v>59</v>
      </c>
      <c r="AK4" s="154" t="s">
        <v>60</v>
      </c>
      <c r="AL4" s="154" t="s">
        <v>72</v>
      </c>
      <c r="AM4" s="154" t="s">
        <v>61</v>
      </c>
      <c r="AN4" s="154" t="s">
        <v>62</v>
      </c>
      <c r="AO4" s="154" t="s">
        <v>63</v>
      </c>
      <c r="AP4" s="154" t="s">
        <v>64</v>
      </c>
      <c r="AQ4" s="154" t="s">
        <v>65</v>
      </c>
      <c r="AR4" s="154" t="s">
        <v>66</v>
      </c>
      <c r="AS4" s="154" t="s">
        <v>67</v>
      </c>
      <c r="AT4" s="154" t="s">
        <v>68</v>
      </c>
      <c r="AU4" s="154" t="s">
        <v>69</v>
      </c>
      <c r="AV4" s="154" t="s">
        <v>70</v>
      </c>
      <c r="AW4" s="154" t="s">
        <v>71</v>
      </c>
      <c r="AX4" s="154" t="s">
        <v>73</v>
      </c>
      <c r="AY4" s="158"/>
      <c r="AZ4" s="218"/>
    </row>
    <row r="5" spans="1:52" s="223" customFormat="1" ht="36" customHeight="1">
      <c r="A5" s="159" t="s">
        <v>750</v>
      </c>
      <c r="B5" s="160" t="s">
        <v>751</v>
      </c>
      <c r="C5" s="161" t="s">
        <v>752</v>
      </c>
      <c r="D5" s="161" t="s">
        <v>12</v>
      </c>
      <c r="E5" s="184" t="s">
        <v>753</v>
      </c>
      <c r="F5" s="162">
        <v>37620</v>
      </c>
      <c r="G5" s="162" t="s">
        <v>753</v>
      </c>
      <c r="H5" s="162"/>
      <c r="I5" s="162"/>
      <c r="J5" s="162"/>
      <c r="K5" s="219">
        <v>1281</v>
      </c>
      <c r="L5" s="163">
        <v>0</v>
      </c>
      <c r="M5" s="163"/>
      <c r="N5" s="476">
        <v>1281.4774346700001</v>
      </c>
      <c r="O5" s="476">
        <v>803.34785412000008</v>
      </c>
      <c r="P5" s="476">
        <v>1137.40316859</v>
      </c>
      <c r="Q5" s="476">
        <f t="shared" ref="Q5:Q18" si="0">SUM(O5:P5)</f>
        <v>1940.7510227100001</v>
      </c>
      <c r="R5" s="476">
        <v>478.12958055000001</v>
      </c>
      <c r="S5" s="475">
        <v>0</v>
      </c>
      <c r="T5" s="163">
        <v>554.24339924999992</v>
      </c>
      <c r="U5" s="163">
        <v>1032.3729797999999</v>
      </c>
      <c r="V5" s="220" t="s">
        <v>754</v>
      </c>
      <c r="W5" s="220" t="s">
        <v>755</v>
      </c>
      <c r="X5" s="164" t="s">
        <v>756</v>
      </c>
      <c r="Y5" s="166" t="s">
        <v>757</v>
      </c>
      <c r="Z5" s="459" t="s">
        <v>1134</v>
      </c>
      <c r="AA5" s="459" t="s">
        <v>184</v>
      </c>
      <c r="AB5" s="459" t="s">
        <v>184</v>
      </c>
      <c r="AC5" s="456" t="s">
        <v>184</v>
      </c>
      <c r="AD5" s="167" t="s">
        <v>758</v>
      </c>
      <c r="AE5" s="167" t="s">
        <v>226</v>
      </c>
      <c r="AF5" s="167"/>
      <c r="AG5" s="167"/>
      <c r="AH5" s="167" t="s">
        <v>84</v>
      </c>
      <c r="AI5" s="168">
        <v>1</v>
      </c>
      <c r="AJ5" s="168">
        <v>1.5144636731038288</v>
      </c>
      <c r="AK5" s="172">
        <v>16.059999999999999</v>
      </c>
      <c r="AL5" s="167" t="s">
        <v>513</v>
      </c>
      <c r="AM5" s="221">
        <v>2.37</v>
      </c>
      <c r="AN5" s="221">
        <v>2.37</v>
      </c>
      <c r="AO5" s="221">
        <v>2.2999999999999998</v>
      </c>
      <c r="AP5" s="221">
        <v>2.27</v>
      </c>
      <c r="AQ5" s="221">
        <v>2.23</v>
      </c>
      <c r="AR5" s="221">
        <v>2.35</v>
      </c>
      <c r="AS5" s="221">
        <v>2.36</v>
      </c>
      <c r="AT5" s="221">
        <v>2.2799999999999998</v>
      </c>
      <c r="AU5" s="221">
        <v>2.2999999999999998</v>
      </c>
      <c r="AV5" s="221">
        <v>2.35</v>
      </c>
      <c r="AW5" s="221">
        <v>2.3199999999999998</v>
      </c>
      <c r="AX5" s="167" t="s">
        <v>759</v>
      </c>
      <c r="AY5" s="167" t="s">
        <v>11</v>
      </c>
      <c r="AZ5" s="222" t="s">
        <v>169</v>
      </c>
    </row>
    <row r="6" spans="1:52" s="223" customFormat="1" ht="48" customHeight="1">
      <c r="A6" s="170"/>
      <c r="B6" s="344" t="s">
        <v>760</v>
      </c>
      <c r="C6" s="345" t="s">
        <v>761</v>
      </c>
      <c r="D6" s="345" t="s">
        <v>10</v>
      </c>
      <c r="E6" s="387" t="s">
        <v>762</v>
      </c>
      <c r="F6" s="346">
        <v>38476</v>
      </c>
      <c r="G6" s="346" t="s">
        <v>763</v>
      </c>
      <c r="H6" s="346"/>
      <c r="I6" s="346"/>
      <c r="J6" s="346"/>
      <c r="K6" s="347">
        <v>1093</v>
      </c>
      <c r="L6" s="371">
        <v>0</v>
      </c>
      <c r="M6" s="371"/>
      <c r="N6" s="465">
        <v>1093.3469152299999</v>
      </c>
      <c r="O6" s="465">
        <v>0</v>
      </c>
      <c r="P6" s="465">
        <v>3346.7702034899999</v>
      </c>
      <c r="Q6" s="464">
        <f t="shared" si="0"/>
        <v>3346.7702034899999</v>
      </c>
      <c r="R6" s="464">
        <v>1093.3469152299999</v>
      </c>
      <c r="S6" s="463"/>
      <c r="T6" s="347">
        <v>860.15626416999999</v>
      </c>
      <c r="U6" s="347">
        <v>1953.5031793999999</v>
      </c>
      <c r="V6" s="396" t="s">
        <v>764</v>
      </c>
      <c r="W6" s="396" t="s">
        <v>765</v>
      </c>
      <c r="X6" s="350" t="s">
        <v>766</v>
      </c>
      <c r="Y6" s="351" t="s">
        <v>767</v>
      </c>
      <c r="Z6" s="456" t="s">
        <v>1130</v>
      </c>
      <c r="AA6" s="456" t="s">
        <v>1130</v>
      </c>
      <c r="AB6" s="456" t="s">
        <v>1130</v>
      </c>
      <c r="AC6" s="456" t="s">
        <v>1130</v>
      </c>
      <c r="AD6" s="352" t="s">
        <v>768</v>
      </c>
      <c r="AE6" s="352" t="s">
        <v>146</v>
      </c>
      <c r="AF6" s="352"/>
      <c r="AG6" s="352"/>
      <c r="AH6" s="352" t="s">
        <v>377</v>
      </c>
      <c r="AI6" s="353">
        <v>1.000317397282708</v>
      </c>
      <c r="AJ6" s="353">
        <v>3.0610322824992493</v>
      </c>
      <c r="AK6" s="373">
        <v>11.39</v>
      </c>
      <c r="AL6" s="352" t="s">
        <v>513</v>
      </c>
      <c r="AM6" s="397">
        <v>4.45</v>
      </c>
      <c r="AN6" s="397">
        <v>4.47</v>
      </c>
      <c r="AO6" s="397">
        <v>4.6900000000000004</v>
      </c>
      <c r="AP6" s="397">
        <v>4.72</v>
      </c>
      <c r="AQ6" s="397">
        <v>4.4800000000000004</v>
      </c>
      <c r="AR6" s="397">
        <v>4.6900000000000004</v>
      </c>
      <c r="AS6" s="397">
        <v>4.72</v>
      </c>
      <c r="AT6" s="397">
        <v>4.75</v>
      </c>
      <c r="AU6" s="397">
        <v>4.62</v>
      </c>
      <c r="AV6" s="397">
        <v>4.82</v>
      </c>
      <c r="AW6" s="397">
        <v>4.8499999999999996</v>
      </c>
      <c r="AX6" s="352" t="s">
        <v>759</v>
      </c>
      <c r="AY6" s="352"/>
      <c r="AZ6" s="356" t="s">
        <v>169</v>
      </c>
    </row>
    <row r="7" spans="1:52" s="223" customFormat="1" ht="54.75" customHeight="1">
      <c r="A7" s="170"/>
      <c r="B7" s="161" t="s">
        <v>769</v>
      </c>
      <c r="C7" s="161" t="s">
        <v>769</v>
      </c>
      <c r="D7" s="161" t="s">
        <v>12</v>
      </c>
      <c r="E7" s="184" t="s">
        <v>770</v>
      </c>
      <c r="F7" s="162">
        <v>38483</v>
      </c>
      <c r="G7" s="162" t="s">
        <v>771</v>
      </c>
      <c r="H7" s="162"/>
      <c r="I7" s="162"/>
      <c r="J7" s="162"/>
      <c r="K7" s="163">
        <v>500</v>
      </c>
      <c r="L7" s="171">
        <v>0</v>
      </c>
      <c r="M7" s="171"/>
      <c r="N7" s="477">
        <v>407.60089119000003</v>
      </c>
      <c r="O7" s="477">
        <v>142.35948663000005</v>
      </c>
      <c r="P7" s="477">
        <v>207.75881155999997</v>
      </c>
      <c r="Q7" s="476">
        <f t="shared" si="0"/>
        <v>350.11829819000002</v>
      </c>
      <c r="R7" s="476">
        <v>265.24140455999998</v>
      </c>
      <c r="S7" s="475"/>
      <c r="T7" s="163">
        <v>6.9081919000000198</v>
      </c>
      <c r="U7" s="163">
        <v>272.14959646</v>
      </c>
      <c r="V7" s="220" t="s">
        <v>772</v>
      </c>
      <c r="W7" s="220" t="s">
        <v>773</v>
      </c>
      <c r="X7" s="165" t="s">
        <v>774</v>
      </c>
      <c r="Y7" s="166" t="s">
        <v>775</v>
      </c>
      <c r="Z7" s="456" t="s">
        <v>1133</v>
      </c>
      <c r="AA7" s="459" t="s">
        <v>184</v>
      </c>
      <c r="AB7" s="459" t="s">
        <v>184</v>
      </c>
      <c r="AC7" s="459" t="s">
        <v>184</v>
      </c>
      <c r="AD7" s="167" t="s">
        <v>776</v>
      </c>
      <c r="AE7" s="167" t="s">
        <v>146</v>
      </c>
      <c r="AF7" s="167"/>
      <c r="AG7" s="167"/>
      <c r="AH7" s="167" t="s">
        <v>84</v>
      </c>
      <c r="AI7" s="168">
        <v>0.81520178238000007</v>
      </c>
      <c r="AJ7" s="168">
        <v>0.85897333827662081</v>
      </c>
      <c r="AK7" s="172">
        <v>5.7700000000000005</v>
      </c>
      <c r="AL7" s="167" t="s">
        <v>513</v>
      </c>
      <c r="AM7" s="224">
        <v>1.44</v>
      </c>
      <c r="AN7" s="224">
        <v>1.44</v>
      </c>
      <c r="AO7" s="224">
        <v>1.46</v>
      </c>
      <c r="AP7" s="224">
        <v>1.46</v>
      </c>
      <c r="AQ7" s="224">
        <v>1.45</v>
      </c>
      <c r="AR7" s="224">
        <v>1.46</v>
      </c>
      <c r="AS7" s="224">
        <v>1.47</v>
      </c>
      <c r="AT7" s="224">
        <v>1.47</v>
      </c>
      <c r="AU7" s="224">
        <v>1.51</v>
      </c>
      <c r="AV7" s="224">
        <v>1.51</v>
      </c>
      <c r="AW7" s="224">
        <v>1.52</v>
      </c>
      <c r="AX7" s="167" t="s">
        <v>759</v>
      </c>
      <c r="AY7" s="167"/>
      <c r="AZ7" s="222" t="s">
        <v>169</v>
      </c>
    </row>
    <row r="8" spans="1:52" s="223" customFormat="1" ht="24" customHeight="1">
      <c r="A8" s="170"/>
      <c r="B8" s="161" t="s">
        <v>777</v>
      </c>
      <c r="C8" s="161" t="s">
        <v>777</v>
      </c>
      <c r="D8" s="161" t="s">
        <v>12</v>
      </c>
      <c r="E8" s="184" t="s">
        <v>770</v>
      </c>
      <c r="F8" s="162">
        <v>38741</v>
      </c>
      <c r="G8" s="185">
        <v>44220</v>
      </c>
      <c r="H8" s="162" t="s">
        <v>778</v>
      </c>
      <c r="I8" s="162"/>
      <c r="J8" s="162" t="s">
        <v>779</v>
      </c>
      <c r="K8" s="163">
        <v>1000</v>
      </c>
      <c r="L8" s="171">
        <v>0</v>
      </c>
      <c r="M8" s="171"/>
      <c r="N8" s="477">
        <v>958.97142857999995</v>
      </c>
      <c r="O8" s="477">
        <v>289.79095484999993</v>
      </c>
      <c r="P8" s="477">
        <v>917.42701608000016</v>
      </c>
      <c r="Q8" s="476">
        <f t="shared" si="0"/>
        <v>1207.2179709300001</v>
      </c>
      <c r="R8" s="476">
        <v>669.18047373000002</v>
      </c>
      <c r="S8" s="475"/>
      <c r="T8" s="163">
        <v>-21.153448040000058</v>
      </c>
      <c r="U8" s="163">
        <v>648.02702568999996</v>
      </c>
      <c r="V8" s="220" t="s">
        <v>780</v>
      </c>
      <c r="W8" s="220" t="s">
        <v>781</v>
      </c>
      <c r="X8" s="165" t="s">
        <v>782</v>
      </c>
      <c r="Y8" s="166" t="s">
        <v>783</v>
      </c>
      <c r="Z8" s="459" t="s">
        <v>1132</v>
      </c>
      <c r="AA8" s="459" t="s">
        <v>184</v>
      </c>
      <c r="AB8" s="459" t="s">
        <v>184</v>
      </c>
      <c r="AC8" s="456" t="s">
        <v>1131</v>
      </c>
      <c r="AD8" s="167" t="s">
        <v>784</v>
      </c>
      <c r="AE8" s="167" t="s">
        <v>146</v>
      </c>
      <c r="AF8" s="167"/>
      <c r="AG8" s="167"/>
      <c r="AH8" s="167" t="s">
        <v>84</v>
      </c>
      <c r="AI8" s="168">
        <v>0.95897142857999995</v>
      </c>
      <c r="AJ8" s="168">
        <v>1.2588675063214261</v>
      </c>
      <c r="AK8" s="172">
        <v>6.72</v>
      </c>
      <c r="AL8" s="167" t="s">
        <v>513</v>
      </c>
      <c r="AM8" s="224">
        <v>1.74</v>
      </c>
      <c r="AN8" s="224">
        <v>1.77</v>
      </c>
      <c r="AO8" s="224">
        <v>1.79</v>
      </c>
      <c r="AP8" s="224">
        <v>1.8</v>
      </c>
      <c r="AQ8" s="224">
        <v>1.78</v>
      </c>
      <c r="AR8" s="224">
        <v>1.79</v>
      </c>
      <c r="AS8" s="224">
        <v>1.81</v>
      </c>
      <c r="AT8" s="224">
        <v>1.83</v>
      </c>
      <c r="AU8" s="224">
        <v>1.9</v>
      </c>
      <c r="AV8" s="224">
        <v>1.92</v>
      </c>
      <c r="AW8" s="224">
        <v>1.93</v>
      </c>
      <c r="AX8" s="167" t="s">
        <v>759</v>
      </c>
      <c r="AY8" s="167"/>
      <c r="AZ8" s="222" t="s">
        <v>169</v>
      </c>
    </row>
    <row r="9" spans="1:52" s="223" customFormat="1" ht="24" customHeight="1">
      <c r="A9" s="170"/>
      <c r="B9" s="344" t="s">
        <v>785</v>
      </c>
      <c r="C9" s="345" t="s">
        <v>786</v>
      </c>
      <c r="D9" s="345" t="s">
        <v>10</v>
      </c>
      <c r="E9" s="387" t="s">
        <v>762</v>
      </c>
      <c r="F9" s="346">
        <v>39078</v>
      </c>
      <c r="G9" s="346" t="s">
        <v>787</v>
      </c>
      <c r="H9" s="346"/>
      <c r="I9" s="346"/>
      <c r="J9" s="346"/>
      <c r="K9" s="347">
        <v>70</v>
      </c>
      <c r="L9" s="371">
        <v>0</v>
      </c>
      <c r="M9" s="371"/>
      <c r="N9" s="465">
        <v>69.5</v>
      </c>
      <c r="O9" s="465">
        <v>56.111095200000001</v>
      </c>
      <c r="P9" s="465">
        <v>39.569381779999993</v>
      </c>
      <c r="Q9" s="464">
        <f t="shared" si="0"/>
        <v>95.680476979999995</v>
      </c>
      <c r="R9" s="464">
        <v>13.388904800000001</v>
      </c>
      <c r="S9" s="463"/>
      <c r="T9" s="347">
        <v>0</v>
      </c>
      <c r="U9" s="347">
        <v>13.388904800000001</v>
      </c>
      <c r="V9" s="349" t="s">
        <v>788</v>
      </c>
      <c r="W9" s="349" t="s">
        <v>789</v>
      </c>
      <c r="X9" s="349" t="s">
        <v>790</v>
      </c>
      <c r="Y9" s="351" t="s">
        <v>791</v>
      </c>
      <c r="Z9" s="456" t="s">
        <v>1130</v>
      </c>
      <c r="AA9" s="456" t="s">
        <v>1130</v>
      </c>
      <c r="AB9" s="456" t="s">
        <v>1130</v>
      </c>
      <c r="AC9" s="456" t="s">
        <v>1130</v>
      </c>
      <c r="AD9" s="352" t="s">
        <v>792</v>
      </c>
      <c r="AE9" s="352" t="s">
        <v>273</v>
      </c>
      <c r="AF9" s="352"/>
      <c r="AG9" s="352" t="s">
        <v>793</v>
      </c>
      <c r="AH9" s="352" t="s">
        <v>377</v>
      </c>
      <c r="AI9" s="353">
        <v>0.99285714285714288</v>
      </c>
      <c r="AJ9" s="353">
        <v>1.376697510503597</v>
      </c>
      <c r="AK9" s="373">
        <v>5.08</v>
      </c>
      <c r="AL9" s="352" t="s">
        <v>513</v>
      </c>
      <c r="AM9" s="397">
        <v>1.54</v>
      </c>
      <c r="AN9" s="397">
        <v>1.54</v>
      </c>
      <c r="AO9" s="397">
        <v>1.55</v>
      </c>
      <c r="AP9" s="397">
        <v>1.55</v>
      </c>
      <c r="AQ9" s="397">
        <v>1.55</v>
      </c>
      <c r="AR9" s="397">
        <v>1.55</v>
      </c>
      <c r="AS9" s="397">
        <v>1.56</v>
      </c>
      <c r="AT9" s="397">
        <v>1.56</v>
      </c>
      <c r="AU9" s="397">
        <v>1.56</v>
      </c>
      <c r="AV9" s="397">
        <v>1.57</v>
      </c>
      <c r="AW9" s="397">
        <v>1.57</v>
      </c>
      <c r="AX9" s="352" t="s">
        <v>759</v>
      </c>
      <c r="AY9" s="352"/>
      <c r="AZ9" s="356" t="s">
        <v>169</v>
      </c>
    </row>
    <row r="10" spans="1:52" s="223" customFormat="1" ht="24" customHeight="1">
      <c r="A10" s="170"/>
      <c r="B10" s="344" t="s">
        <v>794</v>
      </c>
      <c r="C10" s="345" t="s">
        <v>795</v>
      </c>
      <c r="D10" s="345" t="s">
        <v>10</v>
      </c>
      <c r="E10" s="387" t="s">
        <v>796</v>
      </c>
      <c r="F10" s="346">
        <v>39380</v>
      </c>
      <c r="G10" s="346" t="s">
        <v>797</v>
      </c>
      <c r="H10" s="346"/>
      <c r="I10" s="346"/>
      <c r="J10" s="346"/>
      <c r="K10" s="347">
        <v>227.15199999999999</v>
      </c>
      <c r="L10" s="371">
        <v>0</v>
      </c>
      <c r="M10" s="371"/>
      <c r="N10" s="465">
        <v>199.27199999999999</v>
      </c>
      <c r="O10" s="465">
        <v>116.27995365999999</v>
      </c>
      <c r="P10" s="465">
        <v>81.620264970000022</v>
      </c>
      <c r="Q10" s="464">
        <f t="shared" si="0"/>
        <v>197.90021863000001</v>
      </c>
      <c r="R10" s="464">
        <v>82.992046340000002</v>
      </c>
      <c r="S10" s="463"/>
      <c r="T10" s="347">
        <v>-10.875083660000001</v>
      </c>
      <c r="U10" s="347">
        <v>72.11696268</v>
      </c>
      <c r="V10" s="349" t="s">
        <v>798</v>
      </c>
      <c r="W10" s="349" t="s">
        <v>799</v>
      </c>
      <c r="X10" s="349" t="s">
        <v>790</v>
      </c>
      <c r="Y10" s="351" t="s">
        <v>800</v>
      </c>
      <c r="Z10" s="456" t="s">
        <v>1130</v>
      </c>
      <c r="AA10" s="456" t="s">
        <v>1130</v>
      </c>
      <c r="AB10" s="456" t="s">
        <v>1130</v>
      </c>
      <c r="AC10" s="456" t="s">
        <v>1130</v>
      </c>
      <c r="AD10" s="352" t="s">
        <v>801</v>
      </c>
      <c r="AE10" s="352" t="s">
        <v>146</v>
      </c>
      <c r="AF10" s="352"/>
      <c r="AG10" s="352"/>
      <c r="AH10" s="352" t="s">
        <v>377</v>
      </c>
      <c r="AI10" s="353">
        <v>0.87726280200042261</v>
      </c>
      <c r="AJ10" s="353">
        <v>0.99311603551929029</v>
      </c>
      <c r="AK10" s="373">
        <v>3.8</v>
      </c>
      <c r="AL10" s="352" t="s">
        <v>513</v>
      </c>
      <c r="AM10" s="397">
        <v>1.35</v>
      </c>
      <c r="AN10" s="397">
        <v>1.35</v>
      </c>
      <c r="AO10" s="397">
        <v>1.35</v>
      </c>
      <c r="AP10" s="397">
        <v>1.36</v>
      </c>
      <c r="AQ10" s="397">
        <v>1.33</v>
      </c>
      <c r="AR10" s="397">
        <v>1.34</v>
      </c>
      <c r="AS10" s="397">
        <v>1.34</v>
      </c>
      <c r="AT10" s="397">
        <v>1.34</v>
      </c>
      <c r="AU10" s="397">
        <v>1.35</v>
      </c>
      <c r="AV10" s="397">
        <v>1.35</v>
      </c>
      <c r="AW10" s="397">
        <v>1.35</v>
      </c>
      <c r="AX10" s="352" t="s">
        <v>759</v>
      </c>
      <c r="AY10" s="352"/>
      <c r="AZ10" s="356" t="s">
        <v>169</v>
      </c>
    </row>
    <row r="11" spans="1:52" s="223" customFormat="1" ht="24" customHeight="1">
      <c r="A11" s="170"/>
      <c r="B11" s="344" t="s">
        <v>794</v>
      </c>
      <c r="C11" s="345" t="s">
        <v>802</v>
      </c>
      <c r="D11" s="345" t="s">
        <v>10</v>
      </c>
      <c r="E11" s="387" t="s">
        <v>796</v>
      </c>
      <c r="F11" s="346">
        <v>39384</v>
      </c>
      <c r="G11" s="346" t="s">
        <v>803</v>
      </c>
      <c r="H11" s="346"/>
      <c r="I11" s="346"/>
      <c r="J11" s="346"/>
      <c r="K11" s="347">
        <v>281.99400000000003</v>
      </c>
      <c r="L11" s="371">
        <v>0</v>
      </c>
      <c r="M11" s="371"/>
      <c r="N11" s="465">
        <v>270.78555</v>
      </c>
      <c r="O11" s="465">
        <v>163.12798746999999</v>
      </c>
      <c r="P11" s="465">
        <v>110.24149914999998</v>
      </c>
      <c r="Q11" s="464">
        <f t="shared" si="0"/>
        <v>273.36948661999998</v>
      </c>
      <c r="R11" s="464">
        <v>107.65756253000001</v>
      </c>
      <c r="S11" s="463"/>
      <c r="T11" s="347">
        <v>-12.134130400000004</v>
      </c>
      <c r="U11" s="347">
        <v>95.523432130000003</v>
      </c>
      <c r="V11" s="349" t="s">
        <v>804</v>
      </c>
      <c r="W11" s="349" t="s">
        <v>805</v>
      </c>
      <c r="X11" s="349" t="s">
        <v>790</v>
      </c>
      <c r="Y11" s="351" t="s">
        <v>806</v>
      </c>
      <c r="Z11" s="456" t="s">
        <v>1130</v>
      </c>
      <c r="AA11" s="456" t="s">
        <v>1130</v>
      </c>
      <c r="AB11" s="456" t="s">
        <v>1130</v>
      </c>
      <c r="AC11" s="456" t="s">
        <v>1130</v>
      </c>
      <c r="AD11" s="352" t="s">
        <v>807</v>
      </c>
      <c r="AE11" s="352" t="s">
        <v>146</v>
      </c>
      <c r="AF11" s="352"/>
      <c r="AG11" s="352"/>
      <c r="AH11" s="352" t="s">
        <v>377</v>
      </c>
      <c r="AI11" s="353">
        <v>0.96025287772080248</v>
      </c>
      <c r="AJ11" s="353">
        <v>1.0095423726266042</v>
      </c>
      <c r="AK11" s="373">
        <v>3.75</v>
      </c>
      <c r="AL11" s="352" t="s">
        <v>513</v>
      </c>
      <c r="AM11" s="397">
        <v>1.35</v>
      </c>
      <c r="AN11" s="397">
        <v>1.35</v>
      </c>
      <c r="AO11" s="397">
        <v>1.36</v>
      </c>
      <c r="AP11" s="397">
        <v>1.36</v>
      </c>
      <c r="AQ11" s="397">
        <v>1.34</v>
      </c>
      <c r="AR11" s="397">
        <v>1.35</v>
      </c>
      <c r="AS11" s="397">
        <v>1.35</v>
      </c>
      <c r="AT11" s="397">
        <v>1.35</v>
      </c>
      <c r="AU11" s="397">
        <v>1.35</v>
      </c>
      <c r="AV11" s="397">
        <v>1.36</v>
      </c>
      <c r="AW11" s="397">
        <v>1.36</v>
      </c>
      <c r="AX11" s="352" t="s">
        <v>759</v>
      </c>
      <c r="AY11" s="352"/>
      <c r="AZ11" s="356" t="s">
        <v>169</v>
      </c>
    </row>
    <row r="12" spans="1:52" s="223" customFormat="1" ht="24" customHeight="1">
      <c r="A12" s="170"/>
      <c r="B12" s="344" t="s">
        <v>808</v>
      </c>
      <c r="C12" s="345" t="s">
        <v>809</v>
      </c>
      <c r="D12" s="345" t="s">
        <v>10</v>
      </c>
      <c r="E12" s="387" t="s">
        <v>796</v>
      </c>
      <c r="F12" s="346">
        <v>39533</v>
      </c>
      <c r="G12" s="346" t="s">
        <v>440</v>
      </c>
      <c r="H12" s="346"/>
      <c r="I12" s="346"/>
      <c r="J12" s="346"/>
      <c r="K12" s="347">
        <v>200</v>
      </c>
      <c r="L12" s="371">
        <v>0</v>
      </c>
      <c r="M12" s="371"/>
      <c r="N12" s="465">
        <v>200</v>
      </c>
      <c r="O12" s="465">
        <v>96.547685939999994</v>
      </c>
      <c r="P12" s="465">
        <v>124.11493574000001</v>
      </c>
      <c r="Q12" s="464">
        <f t="shared" si="0"/>
        <v>220.66262168</v>
      </c>
      <c r="R12" s="464">
        <v>103.45231406000001</v>
      </c>
      <c r="S12" s="463"/>
      <c r="T12" s="347">
        <v>-34.713520000000003</v>
      </c>
      <c r="U12" s="347">
        <v>68.738794060000004</v>
      </c>
      <c r="V12" s="349" t="s">
        <v>810</v>
      </c>
      <c r="W12" s="349" t="s">
        <v>811</v>
      </c>
      <c r="X12" s="349" t="s">
        <v>790</v>
      </c>
      <c r="Y12" s="351" t="s">
        <v>812</v>
      </c>
      <c r="Z12" s="456" t="s">
        <v>1130</v>
      </c>
      <c r="AA12" s="456" t="s">
        <v>1130</v>
      </c>
      <c r="AB12" s="456" t="s">
        <v>1130</v>
      </c>
      <c r="AC12" s="456" t="s">
        <v>1130</v>
      </c>
      <c r="AD12" s="352" t="s">
        <v>813</v>
      </c>
      <c r="AE12" s="352" t="s">
        <v>146</v>
      </c>
      <c r="AF12" s="352"/>
      <c r="AG12" s="352"/>
      <c r="AH12" s="352" t="s">
        <v>377</v>
      </c>
      <c r="AI12" s="353">
        <v>1</v>
      </c>
      <c r="AJ12" s="353">
        <v>1.1033131084000001</v>
      </c>
      <c r="AK12" s="373">
        <v>4.29</v>
      </c>
      <c r="AL12" s="352" t="s">
        <v>513</v>
      </c>
      <c r="AM12" s="397">
        <v>1.44</v>
      </c>
      <c r="AN12" s="397">
        <v>1.44</v>
      </c>
      <c r="AO12" s="397">
        <v>1.45</v>
      </c>
      <c r="AP12" s="397">
        <v>1.45</v>
      </c>
      <c r="AQ12" s="397">
        <v>1.42</v>
      </c>
      <c r="AR12" s="397">
        <v>1.42</v>
      </c>
      <c r="AS12" s="397">
        <v>1.43</v>
      </c>
      <c r="AT12" s="397">
        <v>1.43</v>
      </c>
      <c r="AU12" s="397">
        <v>1.43</v>
      </c>
      <c r="AV12" s="397">
        <v>1.44</v>
      </c>
      <c r="AW12" s="397">
        <v>1.44</v>
      </c>
      <c r="AX12" s="352" t="s">
        <v>759</v>
      </c>
      <c r="AY12" s="352"/>
      <c r="AZ12" s="356" t="s">
        <v>169</v>
      </c>
    </row>
    <row r="13" spans="1:52" s="223" customFormat="1" ht="24" customHeight="1">
      <c r="A13" s="170"/>
      <c r="B13" s="344" t="s">
        <v>794</v>
      </c>
      <c r="C13" s="345" t="s">
        <v>814</v>
      </c>
      <c r="D13" s="345" t="s">
        <v>10</v>
      </c>
      <c r="E13" s="387" t="s">
        <v>796</v>
      </c>
      <c r="F13" s="346">
        <v>39651</v>
      </c>
      <c r="G13" s="346" t="s">
        <v>803</v>
      </c>
      <c r="H13" s="346"/>
      <c r="I13" s="346"/>
      <c r="J13" s="346"/>
      <c r="K13" s="347">
        <v>135.26</v>
      </c>
      <c r="L13" s="371">
        <v>0</v>
      </c>
      <c r="M13" s="371"/>
      <c r="N13" s="465">
        <v>131.58699999999999</v>
      </c>
      <c r="O13" s="465">
        <v>75.037763629999986</v>
      </c>
      <c r="P13" s="465">
        <v>57.143258970000019</v>
      </c>
      <c r="Q13" s="464">
        <f t="shared" si="0"/>
        <v>132.18102260000001</v>
      </c>
      <c r="R13" s="464">
        <v>56.549236370000003</v>
      </c>
      <c r="S13" s="463"/>
      <c r="T13" s="347">
        <v>-7.6040360000000007</v>
      </c>
      <c r="U13" s="347">
        <v>48.945200370000002</v>
      </c>
      <c r="V13" s="349" t="s">
        <v>815</v>
      </c>
      <c r="W13" s="349" t="s">
        <v>816</v>
      </c>
      <c r="X13" s="349" t="s">
        <v>790</v>
      </c>
      <c r="Y13" s="351" t="s">
        <v>817</v>
      </c>
      <c r="Z13" s="456" t="s">
        <v>1130</v>
      </c>
      <c r="AA13" s="456" t="s">
        <v>1130</v>
      </c>
      <c r="AB13" s="456" t="s">
        <v>1130</v>
      </c>
      <c r="AC13" s="456" t="s">
        <v>1130</v>
      </c>
      <c r="AD13" s="352" t="s">
        <v>818</v>
      </c>
      <c r="AE13" s="352" t="s">
        <v>146</v>
      </c>
      <c r="AF13" s="352"/>
      <c r="AG13" s="352"/>
      <c r="AH13" s="352" t="s">
        <v>377</v>
      </c>
      <c r="AI13" s="353">
        <v>0.97284489132041996</v>
      </c>
      <c r="AJ13" s="353">
        <v>1.0045142954851165</v>
      </c>
      <c r="AK13" s="373">
        <v>3.95</v>
      </c>
      <c r="AL13" s="352" t="s">
        <v>513</v>
      </c>
      <c r="AM13" s="397">
        <v>1.36</v>
      </c>
      <c r="AN13" s="397">
        <v>1.37</v>
      </c>
      <c r="AO13" s="397">
        <v>1.37</v>
      </c>
      <c r="AP13" s="397">
        <v>1.37</v>
      </c>
      <c r="AQ13" s="397">
        <v>1.36</v>
      </c>
      <c r="AR13" s="397">
        <v>1.36</v>
      </c>
      <c r="AS13" s="397">
        <v>1.36</v>
      </c>
      <c r="AT13" s="397">
        <v>1.37</v>
      </c>
      <c r="AU13" s="397">
        <v>1.37</v>
      </c>
      <c r="AV13" s="397">
        <v>1.37</v>
      </c>
      <c r="AW13" s="397">
        <v>1.38</v>
      </c>
      <c r="AX13" s="352" t="s">
        <v>759</v>
      </c>
      <c r="AY13" s="352"/>
      <c r="AZ13" s="356" t="s">
        <v>169</v>
      </c>
    </row>
    <row r="14" spans="1:52" s="223" customFormat="1" ht="24" customHeight="1">
      <c r="A14" s="170"/>
      <c r="B14" s="344" t="s">
        <v>819</v>
      </c>
      <c r="C14" s="345" t="s">
        <v>820</v>
      </c>
      <c r="D14" s="345" t="s">
        <v>12</v>
      </c>
      <c r="E14" s="387" t="s">
        <v>762</v>
      </c>
      <c r="F14" s="346">
        <v>41277</v>
      </c>
      <c r="G14" s="346" t="s">
        <v>821</v>
      </c>
      <c r="H14" s="346"/>
      <c r="I14" s="346"/>
      <c r="J14" s="346"/>
      <c r="K14" s="347">
        <v>550</v>
      </c>
      <c r="L14" s="371">
        <v>0</v>
      </c>
      <c r="M14" s="371"/>
      <c r="N14" s="465">
        <v>424.73</v>
      </c>
      <c r="O14" s="465">
        <v>94.974219210000001</v>
      </c>
      <c r="P14" s="465">
        <v>416.89305366000002</v>
      </c>
      <c r="Q14" s="464">
        <f t="shared" si="0"/>
        <v>511.86727287000002</v>
      </c>
      <c r="R14" s="464">
        <v>329.75578079000002</v>
      </c>
      <c r="S14" s="463"/>
      <c r="T14" s="347">
        <v>3.0289783099999568</v>
      </c>
      <c r="U14" s="347">
        <v>332.78475909999997</v>
      </c>
      <c r="V14" s="396" t="s">
        <v>822</v>
      </c>
      <c r="W14" s="349" t="s">
        <v>823</v>
      </c>
      <c r="X14" s="349" t="s">
        <v>824</v>
      </c>
      <c r="Y14" s="351" t="s">
        <v>825</v>
      </c>
      <c r="Z14" s="459" t="s">
        <v>1129</v>
      </c>
      <c r="AA14" s="459" t="s">
        <v>184</v>
      </c>
      <c r="AB14" s="459" t="s">
        <v>184</v>
      </c>
      <c r="AC14" s="459" t="s">
        <v>184</v>
      </c>
      <c r="AD14" s="352" t="s">
        <v>776</v>
      </c>
      <c r="AE14" s="352" t="s">
        <v>146</v>
      </c>
      <c r="AF14" s="352"/>
      <c r="AG14" s="352"/>
      <c r="AH14" s="352" t="s">
        <v>377</v>
      </c>
      <c r="AI14" s="353">
        <v>0.77223636363636372</v>
      </c>
      <c r="AJ14" s="353">
        <v>1.2051592137828737</v>
      </c>
      <c r="AK14" s="373">
        <v>9.4</v>
      </c>
      <c r="AL14" s="352" t="s">
        <v>513</v>
      </c>
      <c r="AM14" s="397">
        <v>1.77</v>
      </c>
      <c r="AN14" s="397">
        <v>1.77</v>
      </c>
      <c r="AO14" s="397">
        <v>1.81</v>
      </c>
      <c r="AP14" s="397">
        <v>1.81</v>
      </c>
      <c r="AQ14" s="397">
        <v>1.76</v>
      </c>
      <c r="AR14" s="397">
        <v>1.76</v>
      </c>
      <c r="AS14" s="397">
        <v>1.8</v>
      </c>
      <c r="AT14" s="397">
        <v>1.8</v>
      </c>
      <c r="AU14" s="397">
        <v>1.94</v>
      </c>
      <c r="AV14" s="397">
        <v>1.94</v>
      </c>
      <c r="AW14" s="397">
        <v>1.96</v>
      </c>
      <c r="AX14" s="352" t="s">
        <v>759</v>
      </c>
      <c r="AY14" s="352"/>
      <c r="AZ14" s="356" t="s">
        <v>169</v>
      </c>
    </row>
    <row r="15" spans="1:52" s="223" customFormat="1" ht="24" customHeight="1">
      <c r="A15" s="170"/>
      <c r="B15" s="344" t="s">
        <v>826</v>
      </c>
      <c r="C15" s="345" t="s">
        <v>827</v>
      </c>
      <c r="D15" s="345" t="s">
        <v>12</v>
      </c>
      <c r="E15" s="387" t="s">
        <v>762</v>
      </c>
      <c r="F15" s="346">
        <v>42586</v>
      </c>
      <c r="G15" s="346" t="s">
        <v>828</v>
      </c>
      <c r="H15" s="346"/>
      <c r="I15" s="346"/>
      <c r="J15" s="346"/>
      <c r="K15" s="347">
        <v>1500</v>
      </c>
      <c r="L15" s="371">
        <v>0</v>
      </c>
      <c r="M15" s="371"/>
      <c r="N15" s="465">
        <v>1280.4036144700001</v>
      </c>
      <c r="O15" s="465">
        <v>15.513760900000079</v>
      </c>
      <c r="P15" s="465">
        <v>235.10716288999993</v>
      </c>
      <c r="Q15" s="464">
        <f t="shared" si="0"/>
        <v>250.62092379000001</v>
      </c>
      <c r="R15" s="464">
        <v>1264.88985357</v>
      </c>
      <c r="S15" s="463"/>
      <c r="T15" s="347">
        <v>5.0179665400000886</v>
      </c>
      <c r="U15" s="347">
        <v>1269.9078201100001</v>
      </c>
      <c r="V15" s="396" t="s">
        <v>829</v>
      </c>
      <c r="W15" s="349" t="s">
        <v>830</v>
      </c>
      <c r="X15" s="350" t="s">
        <v>831</v>
      </c>
      <c r="Y15" s="351" t="s">
        <v>832</v>
      </c>
      <c r="Z15" s="459" t="s">
        <v>1128</v>
      </c>
      <c r="AA15" s="459" t="s">
        <v>184</v>
      </c>
      <c r="AB15" s="459" t="s">
        <v>184</v>
      </c>
      <c r="AC15" s="459" t="s">
        <v>184</v>
      </c>
      <c r="AD15" s="352" t="s">
        <v>619</v>
      </c>
      <c r="AE15" s="352" t="s">
        <v>146</v>
      </c>
      <c r="AF15" s="352"/>
      <c r="AG15" s="352"/>
      <c r="AH15" s="352" t="s">
        <v>377</v>
      </c>
      <c r="AI15" s="353">
        <v>0.85360240964666678</v>
      </c>
      <c r="AJ15" s="353">
        <v>0.19573587652963631</v>
      </c>
      <c r="AK15" s="373">
        <v>4.4400000000000004</v>
      </c>
      <c r="AL15" s="352" t="s">
        <v>513</v>
      </c>
      <c r="AM15" s="397">
        <v>1.1000000000000001</v>
      </c>
      <c r="AN15" s="397">
        <v>1.1000000000000001</v>
      </c>
      <c r="AO15" s="397">
        <v>1.1299999999999999</v>
      </c>
      <c r="AP15" s="397">
        <v>1.1200000000000001</v>
      </c>
      <c r="AQ15" s="397">
        <v>1.1499999999999999</v>
      </c>
      <c r="AR15" s="397">
        <v>1.1499999999999999</v>
      </c>
      <c r="AS15" s="397">
        <v>1.17</v>
      </c>
      <c r="AT15" s="397">
        <v>1.17</v>
      </c>
      <c r="AU15" s="397">
        <v>1.2</v>
      </c>
      <c r="AV15" s="397">
        <v>1.2</v>
      </c>
      <c r="AW15" s="397">
        <v>1.17</v>
      </c>
      <c r="AX15" s="352" t="s">
        <v>759</v>
      </c>
      <c r="AY15" s="352"/>
      <c r="AZ15" s="356" t="s">
        <v>169</v>
      </c>
    </row>
    <row r="16" spans="1:52" s="223" customFormat="1" ht="24" customHeight="1">
      <c r="A16" s="170"/>
      <c r="B16" s="344" t="s">
        <v>826</v>
      </c>
      <c r="C16" s="345" t="s">
        <v>833</v>
      </c>
      <c r="D16" s="345" t="s">
        <v>12</v>
      </c>
      <c r="E16" s="387" t="s">
        <v>762</v>
      </c>
      <c r="F16" s="346">
        <v>42611</v>
      </c>
      <c r="G16" s="346" t="s">
        <v>834</v>
      </c>
      <c r="H16" s="346"/>
      <c r="I16" s="346"/>
      <c r="J16" s="346"/>
      <c r="K16" s="347">
        <v>900</v>
      </c>
      <c r="L16" s="371">
        <v>0</v>
      </c>
      <c r="M16" s="371"/>
      <c r="N16" s="465">
        <v>590.73927547000005</v>
      </c>
      <c r="O16" s="465">
        <v>8.2884641400000874</v>
      </c>
      <c r="P16" s="465">
        <v>128.95151936999991</v>
      </c>
      <c r="Q16" s="464">
        <f t="shared" si="0"/>
        <v>137.23998351</v>
      </c>
      <c r="R16" s="464">
        <v>582.45081132999996</v>
      </c>
      <c r="S16" s="463"/>
      <c r="T16" s="347">
        <v>3.2262927799999943</v>
      </c>
      <c r="U16" s="347">
        <v>585.67710410999996</v>
      </c>
      <c r="V16" s="396" t="s">
        <v>835</v>
      </c>
      <c r="W16" s="349" t="s">
        <v>836</v>
      </c>
      <c r="X16" s="350" t="s">
        <v>831</v>
      </c>
      <c r="Y16" s="351" t="s">
        <v>837</v>
      </c>
      <c r="Z16" s="459" t="s">
        <v>1127</v>
      </c>
      <c r="AA16" s="459" t="s">
        <v>184</v>
      </c>
      <c r="AB16" s="459" t="s">
        <v>184</v>
      </c>
      <c r="AC16" s="459" t="s">
        <v>184</v>
      </c>
      <c r="AD16" s="352" t="s">
        <v>776</v>
      </c>
      <c r="AE16" s="352" t="s">
        <v>146</v>
      </c>
      <c r="AF16" s="352"/>
      <c r="AG16" s="352"/>
      <c r="AH16" s="352" t="s">
        <v>377</v>
      </c>
      <c r="AI16" s="353">
        <v>0.65637697274444451</v>
      </c>
      <c r="AJ16" s="353">
        <v>0.23231904362683528</v>
      </c>
      <c r="AK16" s="373">
        <v>4.97</v>
      </c>
      <c r="AL16" s="352" t="s">
        <v>513</v>
      </c>
      <c r="AM16" s="397">
        <v>1.1200000000000001</v>
      </c>
      <c r="AN16" s="397">
        <v>1.1200000000000001</v>
      </c>
      <c r="AO16" s="397">
        <v>1.1499999999999999</v>
      </c>
      <c r="AP16" s="397">
        <v>1.1200000000000001</v>
      </c>
      <c r="AQ16" s="397">
        <v>1.1499999999999999</v>
      </c>
      <c r="AR16" s="397">
        <v>1.1499999999999999</v>
      </c>
      <c r="AS16" s="397">
        <v>1.17</v>
      </c>
      <c r="AT16" s="397">
        <v>1.1599999999999999</v>
      </c>
      <c r="AU16" s="397">
        <v>1.19</v>
      </c>
      <c r="AV16" s="397">
        <v>1.19</v>
      </c>
      <c r="AW16" s="397">
        <v>1.21</v>
      </c>
      <c r="AX16" s="352" t="s">
        <v>759</v>
      </c>
      <c r="AY16" s="352"/>
      <c r="AZ16" s="356" t="s">
        <v>169</v>
      </c>
    </row>
    <row r="17" spans="1:52" s="223" customFormat="1" ht="24" customHeight="1">
      <c r="A17" s="170"/>
      <c r="B17" s="344" t="s">
        <v>760</v>
      </c>
      <c r="C17" s="345" t="s">
        <v>838</v>
      </c>
      <c r="D17" s="345" t="s">
        <v>12</v>
      </c>
      <c r="E17" s="387" t="s">
        <v>762</v>
      </c>
      <c r="F17" s="346">
        <v>42934</v>
      </c>
      <c r="G17" s="346" t="s">
        <v>839</v>
      </c>
      <c r="H17" s="346"/>
      <c r="I17" s="346"/>
      <c r="J17" s="346"/>
      <c r="K17" s="347">
        <v>1000</v>
      </c>
      <c r="L17" s="371">
        <v>0</v>
      </c>
      <c r="M17" s="371"/>
      <c r="N17" s="465">
        <v>514.13722978999999</v>
      </c>
      <c r="O17" s="465">
        <v>0</v>
      </c>
      <c r="P17" s="465">
        <v>12.478722599999999</v>
      </c>
      <c r="Q17" s="464">
        <f t="shared" si="0"/>
        <v>12.478722599999999</v>
      </c>
      <c r="R17" s="464">
        <v>514.13722978999999</v>
      </c>
      <c r="S17" s="463"/>
      <c r="T17" s="347">
        <v>71.268628239999998</v>
      </c>
      <c r="U17" s="347">
        <v>585.40585802999999</v>
      </c>
      <c r="V17" s="396" t="s">
        <v>840</v>
      </c>
      <c r="W17" s="349" t="s">
        <v>841</v>
      </c>
      <c r="X17" s="350" t="s">
        <v>831</v>
      </c>
      <c r="Y17" s="351" t="s">
        <v>842</v>
      </c>
      <c r="Z17" s="459" t="s">
        <v>1126</v>
      </c>
      <c r="AA17" s="459" t="s">
        <v>184</v>
      </c>
      <c r="AB17" s="459" t="s">
        <v>184</v>
      </c>
      <c r="AC17" s="459" t="s">
        <v>184</v>
      </c>
      <c r="AD17" s="352" t="s">
        <v>776</v>
      </c>
      <c r="AE17" s="352" t="s">
        <v>146</v>
      </c>
      <c r="AF17" s="352"/>
      <c r="AG17" s="352"/>
      <c r="AH17" s="352" t="s">
        <v>377</v>
      </c>
      <c r="AI17" s="353">
        <v>0.51413722978999998</v>
      </c>
      <c r="AJ17" s="353">
        <v>2.427119040785463E-2</v>
      </c>
      <c r="AK17" s="373">
        <v>2.21</v>
      </c>
      <c r="AL17" s="352" t="s">
        <v>513</v>
      </c>
      <c r="AM17" s="397">
        <v>1.25</v>
      </c>
      <c r="AN17" s="397">
        <v>1.25</v>
      </c>
      <c r="AO17" s="397">
        <v>1.25</v>
      </c>
      <c r="AP17" s="397">
        <v>1.25</v>
      </c>
      <c r="AQ17" s="397">
        <v>1.1200000000000001</v>
      </c>
      <c r="AR17" s="397">
        <v>1.1200000000000001</v>
      </c>
      <c r="AS17" s="397">
        <v>1.1200000000000001</v>
      </c>
      <c r="AT17" s="397">
        <v>1.1200000000000001</v>
      </c>
      <c r="AU17" s="397">
        <v>1.1599999999999999</v>
      </c>
      <c r="AV17" s="397">
        <v>1.1599999999999999</v>
      </c>
      <c r="AW17" s="397">
        <v>1.1599999999999999</v>
      </c>
      <c r="AX17" s="352" t="s">
        <v>759</v>
      </c>
      <c r="AY17" s="352"/>
      <c r="AZ17" s="356" t="s">
        <v>169</v>
      </c>
    </row>
    <row r="18" spans="1:52" s="223" customFormat="1" ht="24" customHeight="1">
      <c r="A18" s="170"/>
      <c r="B18" s="344" t="s">
        <v>843</v>
      </c>
      <c r="C18" s="345" t="s">
        <v>844</v>
      </c>
      <c r="D18" s="345" t="s">
        <v>12</v>
      </c>
      <c r="E18" s="387" t="s">
        <v>762</v>
      </c>
      <c r="F18" s="346">
        <v>44193</v>
      </c>
      <c r="G18" s="346" t="s">
        <v>845</v>
      </c>
      <c r="H18" s="346"/>
      <c r="I18" s="346"/>
      <c r="J18" s="346"/>
      <c r="K18" s="347">
        <v>2500</v>
      </c>
      <c r="L18" s="371">
        <v>0</v>
      </c>
      <c r="M18" s="371"/>
      <c r="N18" s="465">
        <v>1103.0852842899999</v>
      </c>
      <c r="O18" s="465">
        <v>0</v>
      </c>
      <c r="P18" s="465">
        <v>115.65533377</v>
      </c>
      <c r="Q18" s="464">
        <f t="shared" si="0"/>
        <v>115.65533377</v>
      </c>
      <c r="R18" s="464">
        <v>1103.0852842899999</v>
      </c>
      <c r="S18" s="463"/>
      <c r="T18" s="347">
        <v>5.6244132300000729</v>
      </c>
      <c r="U18" s="347">
        <v>1108.70969752</v>
      </c>
      <c r="V18" s="396" t="s">
        <v>846</v>
      </c>
      <c r="W18" s="349" t="s">
        <v>847</v>
      </c>
      <c r="X18" s="350" t="s">
        <v>848</v>
      </c>
      <c r="Y18" s="351" t="s">
        <v>849</v>
      </c>
      <c r="Z18" s="459" t="s">
        <v>1125</v>
      </c>
      <c r="AA18" s="459" t="s">
        <v>184</v>
      </c>
      <c r="AB18" s="459" t="s">
        <v>184</v>
      </c>
      <c r="AC18" s="459" t="s">
        <v>184</v>
      </c>
      <c r="AD18" s="352" t="s">
        <v>784</v>
      </c>
      <c r="AE18" s="352" t="s">
        <v>146</v>
      </c>
      <c r="AF18" s="352"/>
      <c r="AG18" s="352"/>
      <c r="AH18" s="352" t="s">
        <v>377</v>
      </c>
      <c r="AI18" s="353">
        <v>0.44123411371599996</v>
      </c>
      <c r="AJ18" s="353">
        <v>0.10484713685981359</v>
      </c>
      <c r="AK18" s="398">
        <v>5.2200000000000006</v>
      </c>
      <c r="AL18" s="352" t="s">
        <v>513</v>
      </c>
      <c r="AM18" s="397">
        <v>1.02</v>
      </c>
      <c r="AN18" s="397">
        <v>1.02</v>
      </c>
      <c r="AO18" s="397">
        <v>1.04</v>
      </c>
      <c r="AP18" s="397">
        <v>1.03</v>
      </c>
      <c r="AQ18" s="397">
        <v>1.05</v>
      </c>
      <c r="AR18" s="397">
        <v>1.05</v>
      </c>
      <c r="AS18" s="397">
        <v>1.07</v>
      </c>
      <c r="AT18" s="397">
        <v>1.06</v>
      </c>
      <c r="AU18" s="397">
        <v>1.0900000000000001</v>
      </c>
      <c r="AV18" s="397">
        <v>1.08</v>
      </c>
      <c r="AW18" s="397">
        <v>1.0900000000000001</v>
      </c>
      <c r="AX18" s="352" t="s">
        <v>850</v>
      </c>
      <c r="AY18" s="352"/>
      <c r="AZ18" s="356" t="s">
        <v>169</v>
      </c>
    </row>
    <row r="19" spans="1:52" ht="16.5" customHeight="1">
      <c r="A19" s="174"/>
      <c r="B19" s="175" t="s">
        <v>851</v>
      </c>
      <c r="C19" s="176"/>
      <c r="D19" s="176"/>
      <c r="E19" s="176"/>
      <c r="F19" s="176"/>
      <c r="G19" s="177"/>
      <c r="H19" s="177"/>
      <c r="I19" s="177"/>
      <c r="J19" s="177"/>
      <c r="K19" s="178">
        <f t="shared" ref="K19:U19" si="1">SUM(K5:K18)</f>
        <v>11238.405999999999</v>
      </c>
      <c r="L19" s="178">
        <f t="shared" si="1"/>
        <v>0</v>
      </c>
      <c r="M19" s="178">
        <f t="shared" si="1"/>
        <v>0</v>
      </c>
      <c r="N19" s="178">
        <f t="shared" si="1"/>
        <v>8525.6366236899994</v>
      </c>
      <c r="O19" s="178">
        <f t="shared" si="1"/>
        <v>1861.3792257500004</v>
      </c>
      <c r="P19" s="178">
        <f t="shared" si="1"/>
        <v>6931.1343326199994</v>
      </c>
      <c r="Q19" s="178">
        <f t="shared" si="1"/>
        <v>8792.513558370003</v>
      </c>
      <c r="R19" s="178">
        <f t="shared" si="1"/>
        <v>6664.2573979399986</v>
      </c>
      <c r="S19" s="178">
        <f t="shared" si="1"/>
        <v>0</v>
      </c>
      <c r="T19" s="178">
        <f t="shared" si="1"/>
        <v>1422.9939163199999</v>
      </c>
      <c r="U19" s="178">
        <f t="shared" si="1"/>
        <v>8087.2513142600001</v>
      </c>
      <c r="V19" s="225"/>
      <c r="W19" s="179"/>
      <c r="X19" s="179"/>
      <c r="Y19" s="180"/>
      <c r="Z19" s="179"/>
      <c r="AA19" s="179"/>
      <c r="AB19" s="179"/>
      <c r="AC19" s="179"/>
      <c r="AD19" s="180"/>
      <c r="AE19" s="180"/>
      <c r="AF19" s="180"/>
      <c r="AG19" s="180"/>
      <c r="AH19" s="180"/>
      <c r="AI19" s="180">
        <v>0.73</v>
      </c>
      <c r="AJ19" s="226">
        <v>1.0309999999999999</v>
      </c>
      <c r="AK19" s="227">
        <v>9.66</v>
      </c>
      <c r="AL19" s="180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>
        <v>1.97</v>
      </c>
      <c r="AX19" s="179"/>
      <c r="AY19" s="180"/>
      <c r="AZ19" s="229"/>
    </row>
    <row r="20" spans="1:52" s="223" customFormat="1" ht="72" customHeight="1">
      <c r="A20" s="159" t="s">
        <v>852</v>
      </c>
      <c r="B20" s="344" t="s">
        <v>853</v>
      </c>
      <c r="C20" s="345" t="s">
        <v>854</v>
      </c>
      <c r="D20" s="345" t="s">
        <v>12</v>
      </c>
      <c r="E20" s="345" t="s">
        <v>855</v>
      </c>
      <c r="F20" s="346">
        <v>41922</v>
      </c>
      <c r="G20" s="346" t="s">
        <v>856</v>
      </c>
      <c r="H20" s="346"/>
      <c r="I20" s="346"/>
      <c r="J20" s="346"/>
      <c r="K20" s="347">
        <v>500</v>
      </c>
      <c r="L20" s="347">
        <v>0</v>
      </c>
      <c r="M20" s="347"/>
      <c r="N20" s="464">
        <v>500</v>
      </c>
      <c r="O20" s="464">
        <v>0</v>
      </c>
      <c r="P20" s="464">
        <v>65.606067170000003</v>
      </c>
      <c r="Q20" s="464">
        <f t="shared" ref="Q20:Q34" si="2">SUM(O20:P20)</f>
        <v>65.606067170000003</v>
      </c>
      <c r="R20" s="464">
        <v>500</v>
      </c>
      <c r="S20" s="463">
        <v>0</v>
      </c>
      <c r="T20" s="347">
        <v>319.47000000000003</v>
      </c>
      <c r="U20" s="347">
        <v>819.47</v>
      </c>
      <c r="V20" s="349" t="s">
        <v>857</v>
      </c>
      <c r="W20" s="349" t="s">
        <v>858</v>
      </c>
      <c r="X20" s="349" t="s">
        <v>859</v>
      </c>
      <c r="Y20" s="351" t="s">
        <v>860</v>
      </c>
      <c r="Z20" s="456" t="s">
        <v>1124</v>
      </c>
      <c r="AA20" s="456" t="s">
        <v>1123</v>
      </c>
      <c r="AB20" s="456" t="s">
        <v>184</v>
      </c>
      <c r="AC20" s="456" t="s">
        <v>184</v>
      </c>
      <c r="AD20" s="352" t="s">
        <v>861</v>
      </c>
      <c r="AE20" s="352" t="s">
        <v>862</v>
      </c>
      <c r="AF20" s="352"/>
      <c r="AG20" s="352"/>
      <c r="AH20" s="352" t="s">
        <v>377</v>
      </c>
      <c r="AI20" s="399">
        <v>1</v>
      </c>
      <c r="AJ20" s="353">
        <v>0.13121213434000001</v>
      </c>
      <c r="AK20" s="400">
        <v>6.43</v>
      </c>
      <c r="AL20" s="352" t="s">
        <v>513</v>
      </c>
      <c r="AM20" s="401">
        <v>1.35</v>
      </c>
      <c r="AN20" s="401">
        <v>1.38</v>
      </c>
      <c r="AO20" s="401">
        <v>1.48</v>
      </c>
      <c r="AP20" s="401">
        <v>1.62</v>
      </c>
      <c r="AQ20" s="401">
        <v>1.52</v>
      </c>
      <c r="AR20" s="401">
        <v>1.57</v>
      </c>
      <c r="AS20" s="401">
        <v>1.6</v>
      </c>
      <c r="AT20" s="401">
        <v>1.64</v>
      </c>
      <c r="AU20" s="401">
        <v>1.65</v>
      </c>
      <c r="AV20" s="401">
        <v>1.72</v>
      </c>
      <c r="AW20" s="401">
        <v>1.77</v>
      </c>
      <c r="AX20" s="352" t="s">
        <v>168</v>
      </c>
      <c r="AY20" s="352" t="s">
        <v>20</v>
      </c>
      <c r="AZ20" s="356" t="s">
        <v>169</v>
      </c>
    </row>
    <row r="21" spans="1:52" s="223" customFormat="1" ht="60" customHeight="1">
      <c r="A21" s="170"/>
      <c r="B21" s="161" t="s">
        <v>863</v>
      </c>
      <c r="C21" s="161" t="s">
        <v>863</v>
      </c>
      <c r="D21" s="161" t="s">
        <v>12</v>
      </c>
      <c r="E21" s="161" t="s">
        <v>864</v>
      </c>
      <c r="F21" s="162">
        <v>42506</v>
      </c>
      <c r="G21" s="162" t="s">
        <v>865</v>
      </c>
      <c r="H21" s="162"/>
      <c r="I21" s="162"/>
      <c r="J21" s="162"/>
      <c r="K21" s="163">
        <v>1384.6</v>
      </c>
      <c r="L21" s="163">
        <v>0</v>
      </c>
      <c r="M21" s="163"/>
      <c r="N21" s="476">
        <v>995.36448411000003</v>
      </c>
      <c r="O21" s="476">
        <v>109.37912130000007</v>
      </c>
      <c r="P21" s="476">
        <v>427.09851893999996</v>
      </c>
      <c r="Q21" s="476">
        <f t="shared" si="2"/>
        <v>536.47764024000003</v>
      </c>
      <c r="R21" s="476">
        <v>885.98536280999997</v>
      </c>
      <c r="S21" s="475">
        <v>0</v>
      </c>
      <c r="T21" s="163">
        <v>574.94869623</v>
      </c>
      <c r="U21" s="163">
        <v>1460.93405904</v>
      </c>
      <c r="V21" s="164" t="s">
        <v>866</v>
      </c>
      <c r="W21" s="164" t="s">
        <v>867</v>
      </c>
      <c r="X21" s="164" t="s">
        <v>868</v>
      </c>
      <c r="Y21" s="166" t="s">
        <v>869</v>
      </c>
      <c r="Z21" s="460"/>
      <c r="AA21" s="460"/>
      <c r="AB21" s="460"/>
      <c r="AC21" s="460"/>
      <c r="AD21" s="167" t="s">
        <v>870</v>
      </c>
      <c r="AE21" s="167" t="s">
        <v>862</v>
      </c>
      <c r="AF21" s="167"/>
      <c r="AG21" s="167"/>
      <c r="AH21" s="167" t="s">
        <v>84</v>
      </c>
      <c r="AI21" s="230">
        <v>0.71888233721652472</v>
      </c>
      <c r="AJ21" s="168">
        <v>0.53897607238788381</v>
      </c>
      <c r="AK21" s="231">
        <v>14.63</v>
      </c>
      <c r="AL21" s="167" t="s">
        <v>513</v>
      </c>
      <c r="AM21" s="221">
        <v>1.46</v>
      </c>
      <c r="AN21" s="221">
        <v>1.49</v>
      </c>
      <c r="AO21" s="221">
        <v>1.6</v>
      </c>
      <c r="AP21" s="221">
        <v>1.73</v>
      </c>
      <c r="AQ21" s="221">
        <v>1.69</v>
      </c>
      <c r="AR21" s="221">
        <v>1.67</v>
      </c>
      <c r="AS21" s="221">
        <v>1.7</v>
      </c>
      <c r="AT21" s="221">
        <v>1.73</v>
      </c>
      <c r="AU21" s="221">
        <v>1.83</v>
      </c>
      <c r="AV21" s="221">
        <v>1.96</v>
      </c>
      <c r="AW21" s="221">
        <v>2.0099999999999998</v>
      </c>
      <c r="AX21" s="167" t="s">
        <v>168</v>
      </c>
      <c r="AY21" s="167"/>
      <c r="AZ21" s="222" t="s">
        <v>169</v>
      </c>
    </row>
    <row r="22" spans="1:52" s="223" customFormat="1" ht="48" customHeight="1">
      <c r="A22" s="170"/>
      <c r="B22" s="161" t="s">
        <v>871</v>
      </c>
      <c r="C22" s="161" t="s">
        <v>871</v>
      </c>
      <c r="D22" s="161" t="s">
        <v>12</v>
      </c>
      <c r="E22" s="161" t="s">
        <v>864</v>
      </c>
      <c r="F22" s="162">
        <v>43209</v>
      </c>
      <c r="G22" s="162" t="s">
        <v>872</v>
      </c>
      <c r="H22" s="162"/>
      <c r="I22" s="162"/>
      <c r="J22" s="162"/>
      <c r="K22" s="163">
        <v>1384.6</v>
      </c>
      <c r="L22" s="163">
        <v>0</v>
      </c>
      <c r="M22" s="163"/>
      <c r="N22" s="476">
        <v>1073.07169477</v>
      </c>
      <c r="O22" s="476">
        <v>104.73409226000001</v>
      </c>
      <c r="P22" s="476">
        <v>176.52547407999998</v>
      </c>
      <c r="Q22" s="476">
        <f t="shared" si="2"/>
        <v>281.25956633999999</v>
      </c>
      <c r="R22" s="476">
        <v>968.33760251000001</v>
      </c>
      <c r="S22" s="475">
        <v>0</v>
      </c>
      <c r="T22" s="163">
        <v>543.79653240999994</v>
      </c>
      <c r="U22" s="163">
        <v>1512.13413492</v>
      </c>
      <c r="V22" s="164" t="s">
        <v>873</v>
      </c>
      <c r="W22" s="164" t="s">
        <v>874</v>
      </c>
      <c r="X22" s="164" t="s">
        <v>868</v>
      </c>
      <c r="Y22" s="166" t="s">
        <v>875</v>
      </c>
      <c r="Z22" s="460"/>
      <c r="AA22" s="460"/>
      <c r="AB22" s="460"/>
      <c r="AC22" s="460"/>
      <c r="AD22" s="167" t="s">
        <v>876</v>
      </c>
      <c r="AE22" s="167" t="s">
        <v>862</v>
      </c>
      <c r="AF22" s="167"/>
      <c r="AG22" s="167"/>
      <c r="AH22" s="167" t="s">
        <v>84</v>
      </c>
      <c r="AI22" s="230">
        <v>0.77500483516539076</v>
      </c>
      <c r="AJ22" s="168">
        <v>0.2621069661149571</v>
      </c>
      <c r="AK22" s="232">
        <v>10.81</v>
      </c>
      <c r="AL22" s="167" t="s">
        <v>513</v>
      </c>
      <c r="AM22" s="221">
        <v>1.29</v>
      </c>
      <c r="AN22" s="221">
        <v>1.31</v>
      </c>
      <c r="AO22" s="221">
        <v>1.4</v>
      </c>
      <c r="AP22" s="221">
        <v>1.54</v>
      </c>
      <c r="AQ22" s="221">
        <v>1.4</v>
      </c>
      <c r="AR22" s="221">
        <v>1.44</v>
      </c>
      <c r="AS22" s="221">
        <v>1.48</v>
      </c>
      <c r="AT22" s="221">
        <v>1.52</v>
      </c>
      <c r="AU22" s="221">
        <v>1.55</v>
      </c>
      <c r="AV22" s="221">
        <v>1.62</v>
      </c>
      <c r="AW22" s="221">
        <v>1.67</v>
      </c>
      <c r="AX22" s="167" t="s">
        <v>168</v>
      </c>
      <c r="AY22" s="167"/>
      <c r="AZ22" s="222" t="s">
        <v>169</v>
      </c>
    </row>
    <row r="23" spans="1:52" s="223" customFormat="1" ht="48" customHeight="1">
      <c r="A23" s="170"/>
      <c r="B23" s="161" t="s">
        <v>877</v>
      </c>
      <c r="C23" s="161" t="s">
        <v>877</v>
      </c>
      <c r="D23" s="161" t="s">
        <v>12</v>
      </c>
      <c r="E23" s="161" t="s">
        <v>604</v>
      </c>
      <c r="F23" s="162">
        <v>43161</v>
      </c>
      <c r="G23" s="162" t="s">
        <v>878</v>
      </c>
      <c r="H23" s="162"/>
      <c r="I23" s="162"/>
      <c r="J23" s="162"/>
      <c r="K23" s="163">
        <v>1384.6</v>
      </c>
      <c r="L23" s="163">
        <v>0</v>
      </c>
      <c r="M23" s="163"/>
      <c r="N23" s="476">
        <v>726.99889359999997</v>
      </c>
      <c r="O23" s="476">
        <v>285.23998849999998</v>
      </c>
      <c r="P23" s="476">
        <v>157.42515821000001</v>
      </c>
      <c r="Q23" s="476">
        <f t="shared" si="2"/>
        <v>442.66514670999999</v>
      </c>
      <c r="R23" s="476">
        <v>441.75890509999999</v>
      </c>
      <c r="S23" s="475">
        <v>0</v>
      </c>
      <c r="T23" s="163">
        <v>441.89889532999996</v>
      </c>
      <c r="U23" s="163">
        <v>883.65780042999995</v>
      </c>
      <c r="V23" s="164" t="s">
        <v>879</v>
      </c>
      <c r="W23" s="164" t="s">
        <v>880</v>
      </c>
      <c r="X23" s="164" t="s">
        <v>881</v>
      </c>
      <c r="Y23" s="166" t="s">
        <v>882</v>
      </c>
      <c r="Z23" s="460"/>
      <c r="AA23" s="460"/>
      <c r="AB23" s="460"/>
      <c r="AC23" s="460"/>
      <c r="AD23" s="167" t="s">
        <v>883</v>
      </c>
      <c r="AE23" s="167" t="s">
        <v>862</v>
      </c>
      <c r="AF23" s="167"/>
      <c r="AG23" s="167"/>
      <c r="AH23" s="167" t="s">
        <v>84</v>
      </c>
      <c r="AI23" s="230">
        <v>0.52506059049544995</v>
      </c>
      <c r="AJ23" s="168">
        <v>0.6088938382257808</v>
      </c>
      <c r="AK23" s="232">
        <v>16.489999999999998</v>
      </c>
      <c r="AL23" s="167" t="s">
        <v>513</v>
      </c>
      <c r="AM23" s="221">
        <v>1.43</v>
      </c>
      <c r="AN23" s="221">
        <v>1.43</v>
      </c>
      <c r="AO23" s="221">
        <v>1.5</v>
      </c>
      <c r="AP23" s="221">
        <v>1.59</v>
      </c>
      <c r="AQ23" s="221">
        <v>1.59</v>
      </c>
      <c r="AR23" s="221">
        <v>1.61</v>
      </c>
      <c r="AS23" s="221">
        <v>1.62</v>
      </c>
      <c r="AT23" s="221">
        <v>1.64</v>
      </c>
      <c r="AU23" s="221">
        <v>1.74</v>
      </c>
      <c r="AV23" s="221">
        <v>1.8</v>
      </c>
      <c r="AW23" s="221">
        <v>1.82</v>
      </c>
      <c r="AX23" s="167" t="s">
        <v>168</v>
      </c>
      <c r="AY23" s="167"/>
      <c r="AZ23" s="222" t="s">
        <v>169</v>
      </c>
    </row>
    <row r="24" spans="1:52" s="223" customFormat="1" ht="60" customHeight="1">
      <c r="A24" s="170"/>
      <c r="B24" s="161" t="s">
        <v>884</v>
      </c>
      <c r="C24" s="161" t="s">
        <v>884</v>
      </c>
      <c r="D24" s="161" t="s">
        <v>12</v>
      </c>
      <c r="E24" s="161" t="s">
        <v>604</v>
      </c>
      <c r="F24" s="162">
        <v>43168</v>
      </c>
      <c r="G24" s="162" t="s">
        <v>885</v>
      </c>
      <c r="H24" s="162"/>
      <c r="I24" s="162"/>
      <c r="J24" s="162"/>
      <c r="K24" s="163">
        <v>1384.6</v>
      </c>
      <c r="L24" s="163">
        <v>0</v>
      </c>
      <c r="M24" s="163"/>
      <c r="N24" s="476">
        <v>1086.4932164700001</v>
      </c>
      <c r="O24" s="476">
        <v>251.74108141000011</v>
      </c>
      <c r="P24" s="476">
        <v>159.6002066399999</v>
      </c>
      <c r="Q24" s="476">
        <f t="shared" si="2"/>
        <v>411.34128805</v>
      </c>
      <c r="R24" s="476">
        <v>834.75213506</v>
      </c>
      <c r="S24" s="475">
        <v>0</v>
      </c>
      <c r="T24" s="163">
        <v>433.39968232000001</v>
      </c>
      <c r="U24" s="163">
        <v>1268.15181738</v>
      </c>
      <c r="V24" s="164" t="s">
        <v>879</v>
      </c>
      <c r="W24" s="164" t="s">
        <v>886</v>
      </c>
      <c r="X24" s="164" t="s">
        <v>881</v>
      </c>
      <c r="Y24" s="166" t="s">
        <v>712</v>
      </c>
      <c r="Z24" s="460"/>
      <c r="AA24" s="460"/>
      <c r="AB24" s="460"/>
      <c r="AC24" s="460"/>
      <c r="AD24" s="167" t="s">
        <v>887</v>
      </c>
      <c r="AE24" s="167" t="s">
        <v>862</v>
      </c>
      <c r="AF24" s="167"/>
      <c r="AG24" s="167"/>
      <c r="AH24" s="167" t="s">
        <v>84</v>
      </c>
      <c r="AI24" s="230">
        <v>0.78469826409793453</v>
      </c>
      <c r="AJ24" s="168">
        <v>0.37859535781221126</v>
      </c>
      <c r="AK24" s="232">
        <v>14.57</v>
      </c>
      <c r="AL24" s="167" t="s">
        <v>513</v>
      </c>
      <c r="AM24" s="221">
        <v>1.19</v>
      </c>
      <c r="AN24" s="221">
        <v>1.21</v>
      </c>
      <c r="AO24" s="221">
        <v>1.27</v>
      </c>
      <c r="AP24" s="221">
        <v>1.36</v>
      </c>
      <c r="AQ24" s="221">
        <v>1.3</v>
      </c>
      <c r="AR24" s="221">
        <v>1.38</v>
      </c>
      <c r="AS24" s="221">
        <v>1.4</v>
      </c>
      <c r="AT24" s="221">
        <v>1.42</v>
      </c>
      <c r="AU24" s="221">
        <v>1.44</v>
      </c>
      <c r="AV24" s="221">
        <v>1.51</v>
      </c>
      <c r="AW24" s="221">
        <v>1.55</v>
      </c>
      <c r="AX24" s="167" t="s">
        <v>168</v>
      </c>
      <c r="AY24" s="167"/>
      <c r="AZ24" s="222" t="s">
        <v>169</v>
      </c>
    </row>
    <row r="25" spans="1:52" s="223" customFormat="1" ht="48" customHeight="1">
      <c r="A25" s="170"/>
      <c r="B25" s="161" t="s">
        <v>888</v>
      </c>
      <c r="C25" s="161" t="s">
        <v>888</v>
      </c>
      <c r="D25" s="161" t="s">
        <v>12</v>
      </c>
      <c r="E25" s="161" t="s">
        <v>855</v>
      </c>
      <c r="F25" s="162">
        <v>43452</v>
      </c>
      <c r="G25" s="162" t="s">
        <v>889</v>
      </c>
      <c r="H25" s="162"/>
      <c r="I25" s="162"/>
      <c r="J25" s="162"/>
      <c r="K25" s="163">
        <v>748.755</v>
      </c>
      <c r="L25" s="163">
        <v>0</v>
      </c>
      <c r="M25" s="163"/>
      <c r="N25" s="476">
        <v>669.70495000000005</v>
      </c>
      <c r="O25" s="476">
        <v>127.36310562000006</v>
      </c>
      <c r="P25" s="476">
        <v>59.014414109999933</v>
      </c>
      <c r="Q25" s="476">
        <f t="shared" si="2"/>
        <v>186.37751972999999</v>
      </c>
      <c r="R25" s="476">
        <v>542.34184438</v>
      </c>
      <c r="S25" s="475">
        <v>0</v>
      </c>
      <c r="T25" s="163">
        <v>134.96078605000002</v>
      </c>
      <c r="U25" s="163">
        <v>677.30263043000002</v>
      </c>
      <c r="V25" s="164" t="s">
        <v>890</v>
      </c>
      <c r="W25" s="164" t="s">
        <v>891</v>
      </c>
      <c r="X25" s="164" t="s">
        <v>868</v>
      </c>
      <c r="Y25" s="166" t="s">
        <v>875</v>
      </c>
      <c r="Z25" s="460"/>
      <c r="AA25" s="460"/>
      <c r="AB25" s="460"/>
      <c r="AC25" s="460"/>
      <c r="AD25" s="167" t="s">
        <v>892</v>
      </c>
      <c r="AE25" s="167" t="s">
        <v>862</v>
      </c>
      <c r="AF25" s="167"/>
      <c r="AG25" s="167"/>
      <c r="AH25" s="167" t="s">
        <v>84</v>
      </c>
      <c r="AI25" s="230">
        <v>0.89442467829931027</v>
      </c>
      <c r="AJ25" s="168">
        <v>0.2782979575259224</v>
      </c>
      <c r="AK25" s="232">
        <v>13.5</v>
      </c>
      <c r="AL25" s="167" t="s">
        <v>513</v>
      </c>
      <c r="AM25" s="221">
        <v>1.06</v>
      </c>
      <c r="AN25" s="221">
        <v>1.06</v>
      </c>
      <c r="AO25" s="221">
        <v>1.06</v>
      </c>
      <c r="AP25" s="221">
        <v>1.0900000000000001</v>
      </c>
      <c r="AQ25" s="221">
        <v>1.1100000000000001</v>
      </c>
      <c r="AR25" s="221">
        <v>1.1599999999999999</v>
      </c>
      <c r="AS25" s="221">
        <v>1.1599999999999999</v>
      </c>
      <c r="AT25" s="221">
        <v>1.22</v>
      </c>
      <c r="AU25" s="221">
        <v>1.24</v>
      </c>
      <c r="AV25" s="221">
        <v>1.26</v>
      </c>
      <c r="AW25" s="221">
        <v>1.28</v>
      </c>
      <c r="AX25" s="167" t="s">
        <v>168</v>
      </c>
      <c r="AY25" s="167"/>
      <c r="AZ25" s="222" t="s">
        <v>169</v>
      </c>
    </row>
    <row r="26" spans="1:52" s="223" customFormat="1" ht="36" customHeight="1">
      <c r="A26" s="170"/>
      <c r="B26" s="160" t="s">
        <v>893</v>
      </c>
      <c r="C26" s="161" t="s">
        <v>894</v>
      </c>
      <c r="D26" s="161" t="s">
        <v>12</v>
      </c>
      <c r="E26" s="161" t="s">
        <v>657</v>
      </c>
      <c r="F26" s="162">
        <v>43455</v>
      </c>
      <c r="G26" s="162" t="s">
        <v>895</v>
      </c>
      <c r="H26" s="162"/>
      <c r="I26" s="162"/>
      <c r="J26" s="162"/>
      <c r="K26" s="163">
        <v>1384.6</v>
      </c>
      <c r="L26" s="163">
        <v>0</v>
      </c>
      <c r="M26" s="163"/>
      <c r="N26" s="476">
        <v>1052.1675</v>
      </c>
      <c r="O26" s="476">
        <v>6.0256393300001037</v>
      </c>
      <c r="P26" s="476">
        <v>17.452067899999896</v>
      </c>
      <c r="Q26" s="476">
        <f t="shared" si="2"/>
        <v>23.47770723</v>
      </c>
      <c r="R26" s="476">
        <v>1046.1418606699999</v>
      </c>
      <c r="S26" s="475">
        <v>0</v>
      </c>
      <c r="T26" s="163">
        <v>248.31461679000017</v>
      </c>
      <c r="U26" s="163">
        <v>1294.4564774600001</v>
      </c>
      <c r="V26" s="164" t="s">
        <v>896</v>
      </c>
      <c r="W26" s="164" t="s">
        <v>897</v>
      </c>
      <c r="X26" s="164" t="s">
        <v>868</v>
      </c>
      <c r="Y26" s="166" t="s">
        <v>898</v>
      </c>
      <c r="Z26" s="456" t="s">
        <v>1122</v>
      </c>
      <c r="AA26" s="456" t="s">
        <v>184</v>
      </c>
      <c r="AB26" s="456" t="s">
        <v>184</v>
      </c>
      <c r="AC26" s="456" t="s">
        <v>184</v>
      </c>
      <c r="AD26" s="167" t="s">
        <v>899</v>
      </c>
      <c r="AE26" s="167" t="s">
        <v>862</v>
      </c>
      <c r="AF26" s="167"/>
      <c r="AG26" s="167"/>
      <c r="AH26" s="167" t="s">
        <v>84</v>
      </c>
      <c r="AI26" s="230">
        <v>0.75990719341326018</v>
      </c>
      <c r="AJ26" s="168">
        <v>2.2313659403089336E-2</v>
      </c>
      <c r="AK26" s="232">
        <v>10.02</v>
      </c>
      <c r="AL26" s="167" t="s">
        <v>513</v>
      </c>
      <c r="AM26" s="221">
        <v>1.05</v>
      </c>
      <c r="AN26" s="221">
        <v>1.03</v>
      </c>
      <c r="AO26" s="221">
        <v>1.1100000000000001</v>
      </c>
      <c r="AP26" s="221">
        <v>1.21</v>
      </c>
      <c r="AQ26" s="221">
        <v>1.05</v>
      </c>
      <c r="AR26" s="221">
        <v>1.1100000000000001</v>
      </c>
      <c r="AS26" s="221">
        <v>1.1599999999999999</v>
      </c>
      <c r="AT26" s="221">
        <v>1.1499999999999999</v>
      </c>
      <c r="AU26" s="221">
        <v>1.1200000000000001</v>
      </c>
      <c r="AV26" s="221">
        <v>1.17</v>
      </c>
      <c r="AW26" s="221">
        <v>1.25</v>
      </c>
      <c r="AX26" s="167" t="s">
        <v>168</v>
      </c>
      <c r="AY26" s="167"/>
      <c r="AZ26" s="222" t="s">
        <v>169</v>
      </c>
    </row>
    <row r="27" spans="1:52" s="223" customFormat="1" ht="48" customHeight="1">
      <c r="A27" s="170"/>
      <c r="B27" s="161" t="s">
        <v>900</v>
      </c>
      <c r="C27" s="161" t="s">
        <v>900</v>
      </c>
      <c r="D27" s="161" t="s">
        <v>12</v>
      </c>
      <c r="E27" s="161" t="s">
        <v>657</v>
      </c>
      <c r="F27" s="162">
        <v>43621</v>
      </c>
      <c r="G27" s="162" t="s">
        <v>901</v>
      </c>
      <c r="H27" s="162"/>
      <c r="I27" s="162"/>
      <c r="J27" s="162"/>
      <c r="K27" s="163">
        <v>748.755</v>
      </c>
      <c r="L27" s="163">
        <v>0</v>
      </c>
      <c r="M27" s="163"/>
      <c r="N27" s="476">
        <v>607.75903401000005</v>
      </c>
      <c r="O27" s="476">
        <v>41.321012850000102</v>
      </c>
      <c r="P27" s="476">
        <v>1.5460478999998983</v>
      </c>
      <c r="Q27" s="476">
        <f t="shared" si="2"/>
        <v>42.86706075</v>
      </c>
      <c r="R27" s="476">
        <v>566.43802115999995</v>
      </c>
      <c r="S27" s="475">
        <v>0</v>
      </c>
      <c r="T27" s="163">
        <v>338.8690651600001</v>
      </c>
      <c r="U27" s="163">
        <v>905.30708632000005</v>
      </c>
      <c r="V27" s="164" t="s">
        <v>902</v>
      </c>
      <c r="W27" s="164" t="s">
        <v>903</v>
      </c>
      <c r="X27" s="164" t="s">
        <v>868</v>
      </c>
      <c r="Y27" s="166" t="s">
        <v>904</v>
      </c>
      <c r="Z27" s="460"/>
      <c r="AA27" s="460"/>
      <c r="AB27" s="460"/>
      <c r="AC27" s="460"/>
      <c r="AD27" s="167" t="s">
        <v>905</v>
      </c>
      <c r="AE27" s="167" t="s">
        <v>862</v>
      </c>
      <c r="AF27" s="167"/>
      <c r="AG27" s="167"/>
      <c r="AH27" s="167" t="s">
        <v>84</v>
      </c>
      <c r="AI27" s="230">
        <v>0.81169278870925743</v>
      </c>
      <c r="AJ27" s="168">
        <v>7.0532988160065202E-2</v>
      </c>
      <c r="AK27" s="232">
        <v>12.989999999999998</v>
      </c>
      <c r="AL27" s="167" t="s">
        <v>513</v>
      </c>
      <c r="AM27" s="221">
        <v>1.1599999999999999</v>
      </c>
      <c r="AN27" s="221">
        <v>1.17</v>
      </c>
      <c r="AO27" s="221">
        <v>1.1599999999999999</v>
      </c>
      <c r="AP27" s="221">
        <v>1.21</v>
      </c>
      <c r="AQ27" s="221">
        <v>1.39</v>
      </c>
      <c r="AR27" s="221">
        <v>1.46</v>
      </c>
      <c r="AS27" s="221">
        <v>1.46</v>
      </c>
      <c r="AT27" s="221">
        <v>1.45</v>
      </c>
      <c r="AU27" s="221">
        <v>1.49</v>
      </c>
      <c r="AV27" s="221">
        <v>1.52</v>
      </c>
      <c r="AW27" s="221">
        <v>1.55</v>
      </c>
      <c r="AX27" s="167" t="s">
        <v>168</v>
      </c>
      <c r="AY27" s="167"/>
      <c r="AZ27" s="222" t="s">
        <v>169</v>
      </c>
    </row>
    <row r="28" spans="1:52" s="223" customFormat="1" ht="36" customHeight="1">
      <c r="A28" s="170"/>
      <c r="B28" s="160" t="s">
        <v>906</v>
      </c>
      <c r="C28" s="161" t="s">
        <v>907</v>
      </c>
      <c r="D28" s="161" t="s">
        <v>12</v>
      </c>
      <c r="E28" s="161" t="s">
        <v>639</v>
      </c>
      <c r="F28" s="162">
        <v>43690</v>
      </c>
      <c r="G28" s="162" t="s">
        <v>908</v>
      </c>
      <c r="H28" s="162"/>
      <c r="I28" s="162"/>
      <c r="J28" s="162"/>
      <c r="K28" s="163">
        <v>1384.6</v>
      </c>
      <c r="L28" s="163">
        <v>0</v>
      </c>
      <c r="M28" s="163"/>
      <c r="N28" s="476">
        <v>983.99630000000002</v>
      </c>
      <c r="O28" s="476">
        <v>728.85510936000003</v>
      </c>
      <c r="P28" s="476">
        <v>18.721113179999975</v>
      </c>
      <c r="Q28" s="476">
        <f t="shared" si="2"/>
        <v>747.57622254</v>
      </c>
      <c r="R28" s="476">
        <v>255.14119063999999</v>
      </c>
      <c r="S28" s="475">
        <v>0</v>
      </c>
      <c r="T28" s="163">
        <v>-21.631481059999999</v>
      </c>
      <c r="U28" s="163">
        <v>233.50970957999999</v>
      </c>
      <c r="V28" s="164" t="s">
        <v>909</v>
      </c>
      <c r="W28" s="164" t="s">
        <v>910</v>
      </c>
      <c r="X28" s="164" t="s">
        <v>911</v>
      </c>
      <c r="Y28" s="166" t="s">
        <v>912</v>
      </c>
      <c r="Z28" s="456" t="s">
        <v>1121</v>
      </c>
      <c r="AA28" s="456" t="s">
        <v>184</v>
      </c>
      <c r="AB28" s="456" t="s">
        <v>184</v>
      </c>
      <c r="AC28" s="456" t="s">
        <v>184</v>
      </c>
      <c r="AD28" s="167" t="s">
        <v>913</v>
      </c>
      <c r="AE28" s="167" t="s">
        <v>273</v>
      </c>
      <c r="AF28" s="167"/>
      <c r="AG28" s="167"/>
      <c r="AH28" s="167" t="s">
        <v>84</v>
      </c>
      <c r="AI28" s="230">
        <v>0.71067189079878668</v>
      </c>
      <c r="AJ28" s="168">
        <v>0.759734790201955</v>
      </c>
      <c r="AK28" s="232">
        <v>-0.09</v>
      </c>
      <c r="AL28" s="167" t="s">
        <v>513</v>
      </c>
      <c r="AM28" s="221">
        <v>0.89</v>
      </c>
      <c r="AN28" s="221">
        <v>0.87</v>
      </c>
      <c r="AO28" s="221">
        <v>0.9</v>
      </c>
      <c r="AP28" s="221">
        <v>0.97</v>
      </c>
      <c r="AQ28" s="221">
        <v>0.92</v>
      </c>
      <c r="AR28" s="221">
        <v>0.94</v>
      </c>
      <c r="AS28" s="221">
        <v>0.95</v>
      </c>
      <c r="AT28" s="221">
        <v>0.97</v>
      </c>
      <c r="AU28" s="221">
        <v>0.96</v>
      </c>
      <c r="AV28" s="221">
        <v>0.99</v>
      </c>
      <c r="AW28" s="221">
        <v>1</v>
      </c>
      <c r="AX28" s="167" t="s">
        <v>168</v>
      </c>
      <c r="AY28" s="167"/>
      <c r="AZ28" s="222" t="s">
        <v>169</v>
      </c>
    </row>
    <row r="29" spans="1:52" s="223" customFormat="1" ht="24">
      <c r="A29" s="170"/>
      <c r="B29" s="344" t="s">
        <v>914</v>
      </c>
      <c r="C29" s="345" t="s">
        <v>915</v>
      </c>
      <c r="D29" s="345" t="s">
        <v>12</v>
      </c>
      <c r="E29" s="345" t="s">
        <v>614</v>
      </c>
      <c r="F29" s="346">
        <v>43626</v>
      </c>
      <c r="G29" s="346">
        <v>47573</v>
      </c>
      <c r="H29" s="346"/>
      <c r="I29" s="346"/>
      <c r="J29" s="346"/>
      <c r="K29" s="347">
        <v>1421.9839999999999</v>
      </c>
      <c r="L29" s="347">
        <v>0</v>
      </c>
      <c r="M29" s="347"/>
      <c r="N29" s="464">
        <v>1243.3572999999999</v>
      </c>
      <c r="O29" s="464">
        <v>0</v>
      </c>
      <c r="P29" s="464">
        <v>125.13679506</v>
      </c>
      <c r="Q29" s="464">
        <f t="shared" si="2"/>
        <v>125.13679506</v>
      </c>
      <c r="R29" s="464">
        <v>1243.3572999999999</v>
      </c>
      <c r="S29" s="463">
        <v>0</v>
      </c>
      <c r="T29" s="347">
        <v>772.73824369000022</v>
      </c>
      <c r="U29" s="347">
        <v>2016.0955436900001</v>
      </c>
      <c r="V29" s="349" t="s">
        <v>916</v>
      </c>
      <c r="W29" s="349" t="s">
        <v>917</v>
      </c>
      <c r="X29" s="349" t="s">
        <v>918</v>
      </c>
      <c r="Y29" s="351" t="s">
        <v>919</v>
      </c>
      <c r="Z29" s="456" t="s">
        <v>1120</v>
      </c>
      <c r="AA29" s="456" t="s">
        <v>184</v>
      </c>
      <c r="AB29" s="456" t="s">
        <v>184</v>
      </c>
      <c r="AC29" s="456" t="s">
        <v>184</v>
      </c>
      <c r="AD29" s="352" t="s">
        <v>920</v>
      </c>
      <c r="AE29" s="352" t="s">
        <v>862</v>
      </c>
      <c r="AF29" s="352"/>
      <c r="AG29" s="352"/>
      <c r="AH29" s="352" t="s">
        <v>377</v>
      </c>
      <c r="AI29" s="399">
        <v>0.87438206055764334</v>
      </c>
      <c r="AJ29" s="353">
        <v>0.10064427583285995</v>
      </c>
      <c r="AK29" s="402">
        <v>11.799999999999999</v>
      </c>
      <c r="AL29" s="352" t="s">
        <v>513</v>
      </c>
      <c r="AM29" s="401">
        <v>0.96</v>
      </c>
      <c r="AN29" s="401">
        <v>0.95</v>
      </c>
      <c r="AO29" s="401">
        <v>0.94</v>
      </c>
      <c r="AP29" s="401">
        <v>1.01</v>
      </c>
      <c r="AQ29" s="401">
        <v>0.97</v>
      </c>
      <c r="AR29" s="401">
        <v>1.06</v>
      </c>
      <c r="AS29" s="401">
        <v>1.23</v>
      </c>
      <c r="AT29" s="401">
        <v>1.43</v>
      </c>
      <c r="AU29" s="401">
        <v>1.44</v>
      </c>
      <c r="AV29" s="401">
        <v>1.53</v>
      </c>
      <c r="AW29" s="401">
        <v>1.7</v>
      </c>
      <c r="AX29" s="352" t="s">
        <v>168</v>
      </c>
      <c r="AY29" s="352"/>
      <c r="AZ29" s="356" t="s">
        <v>169</v>
      </c>
    </row>
    <row r="30" spans="1:52" s="223" customFormat="1" ht="60" customHeight="1">
      <c r="A30" s="170"/>
      <c r="B30" s="161" t="s">
        <v>921</v>
      </c>
      <c r="C30" s="161" t="s">
        <v>921</v>
      </c>
      <c r="D30" s="161" t="s">
        <v>12</v>
      </c>
      <c r="E30" s="161" t="s">
        <v>864</v>
      </c>
      <c r="F30" s="162">
        <v>43910</v>
      </c>
      <c r="G30" s="162">
        <v>48293</v>
      </c>
      <c r="H30" s="162"/>
      <c r="I30" s="162"/>
      <c r="J30" s="162"/>
      <c r="K30" s="163">
        <v>1176.9099999999999</v>
      </c>
      <c r="L30" s="163">
        <v>0</v>
      </c>
      <c r="M30" s="163"/>
      <c r="N30" s="476">
        <v>1028.2376654699999</v>
      </c>
      <c r="O30" s="476">
        <v>239.06698420999987</v>
      </c>
      <c r="P30" s="476">
        <v>105.21808735000013</v>
      </c>
      <c r="Q30" s="476">
        <f t="shared" si="2"/>
        <v>344.28507156000001</v>
      </c>
      <c r="R30" s="476">
        <v>789.17068126000004</v>
      </c>
      <c r="S30" s="475">
        <v>0</v>
      </c>
      <c r="T30" s="163">
        <v>374.59653090000006</v>
      </c>
      <c r="U30" s="163">
        <v>1163.7672121600001</v>
      </c>
      <c r="V30" s="164" t="s">
        <v>922</v>
      </c>
      <c r="W30" s="164" t="s">
        <v>923</v>
      </c>
      <c r="X30" s="164" t="s">
        <v>868</v>
      </c>
      <c r="Y30" s="166" t="s">
        <v>869</v>
      </c>
      <c r="Z30" s="460"/>
      <c r="AA30" s="460"/>
      <c r="AB30" s="460"/>
      <c r="AC30" s="460"/>
      <c r="AD30" s="167" t="s">
        <v>870</v>
      </c>
      <c r="AE30" s="167" t="s">
        <v>862</v>
      </c>
      <c r="AF30" s="167"/>
      <c r="AG30" s="167"/>
      <c r="AH30" s="167" t="s">
        <v>84</v>
      </c>
      <c r="AI30" s="230">
        <v>0.87367569777638054</v>
      </c>
      <c r="AJ30" s="168">
        <v>0.33483024705443931</v>
      </c>
      <c r="AK30" s="231">
        <v>14.39</v>
      </c>
      <c r="AL30" s="167" t="s">
        <v>513</v>
      </c>
      <c r="AM30" s="221">
        <v>1.1000000000000001</v>
      </c>
      <c r="AN30" s="221">
        <v>1.1200000000000001</v>
      </c>
      <c r="AO30" s="221">
        <v>1.18</v>
      </c>
      <c r="AP30" s="221">
        <v>1.29</v>
      </c>
      <c r="AQ30" s="221">
        <v>1.25</v>
      </c>
      <c r="AR30" s="221">
        <v>1.28</v>
      </c>
      <c r="AS30" s="221">
        <v>1.34</v>
      </c>
      <c r="AT30" s="221">
        <v>1.36</v>
      </c>
      <c r="AU30" s="221">
        <v>1.37</v>
      </c>
      <c r="AV30" s="221">
        <v>1.42</v>
      </c>
      <c r="AW30" s="221">
        <v>1.47</v>
      </c>
      <c r="AX30" s="167" t="s">
        <v>168</v>
      </c>
      <c r="AY30" s="167"/>
      <c r="AZ30" s="222" t="s">
        <v>169</v>
      </c>
    </row>
    <row r="31" spans="1:52" s="223" customFormat="1" ht="60">
      <c r="A31" s="170"/>
      <c r="B31" s="161" t="s">
        <v>924</v>
      </c>
      <c r="C31" s="161" t="s">
        <v>924</v>
      </c>
      <c r="D31" s="161" t="s">
        <v>12</v>
      </c>
      <c r="E31" s="161" t="s">
        <v>639</v>
      </c>
      <c r="F31" s="162">
        <v>44491</v>
      </c>
      <c r="G31" s="162" t="s">
        <v>925</v>
      </c>
      <c r="H31" s="162"/>
      <c r="I31" s="162"/>
      <c r="J31" s="162"/>
      <c r="K31" s="163">
        <v>2076.9</v>
      </c>
      <c r="L31" s="163">
        <v>0</v>
      </c>
      <c r="M31" s="163"/>
      <c r="N31" s="476">
        <v>1992.57460455</v>
      </c>
      <c r="O31" s="476">
        <v>558.03392796000003</v>
      </c>
      <c r="P31" s="476">
        <v>172.81810988999996</v>
      </c>
      <c r="Q31" s="476">
        <f t="shared" si="2"/>
        <v>730.85203784999999</v>
      </c>
      <c r="R31" s="476">
        <v>1434.54067659</v>
      </c>
      <c r="S31" s="475">
        <v>0</v>
      </c>
      <c r="T31" s="163">
        <v>11.662367959999983</v>
      </c>
      <c r="U31" s="163">
        <v>1446.20304455</v>
      </c>
      <c r="V31" s="164" t="s">
        <v>926</v>
      </c>
      <c r="W31" s="164" t="s">
        <v>927</v>
      </c>
      <c r="X31" s="164" t="s">
        <v>911</v>
      </c>
      <c r="Y31" s="166" t="s">
        <v>928</v>
      </c>
      <c r="Z31" s="460" t="s">
        <v>978</v>
      </c>
      <c r="AA31" s="460" t="s">
        <v>979</v>
      </c>
      <c r="AB31" s="460"/>
      <c r="AC31" s="460"/>
      <c r="AD31" s="167" t="s">
        <v>929</v>
      </c>
      <c r="AE31" s="167" t="s">
        <v>273</v>
      </c>
      <c r="AF31" s="167"/>
      <c r="AG31" s="167"/>
      <c r="AH31" s="167" t="s">
        <v>84</v>
      </c>
      <c r="AI31" s="230">
        <v>0.95939843254369483</v>
      </c>
      <c r="AJ31" s="168">
        <v>0.36678779112265886</v>
      </c>
      <c r="AK31" s="231">
        <v>8.93</v>
      </c>
      <c r="AL31" s="167" t="s">
        <v>513</v>
      </c>
      <c r="AM31" s="221">
        <v>1.01</v>
      </c>
      <c r="AN31" s="221">
        <v>1.03</v>
      </c>
      <c r="AO31" s="221">
        <v>1.05</v>
      </c>
      <c r="AP31" s="221">
        <v>1.17</v>
      </c>
      <c r="AQ31" s="221">
        <v>1.02</v>
      </c>
      <c r="AR31" s="221">
        <v>1.07</v>
      </c>
      <c r="AS31" s="221">
        <v>1.08</v>
      </c>
      <c r="AT31" s="221">
        <v>1.07</v>
      </c>
      <c r="AU31" s="221">
        <v>1.04</v>
      </c>
      <c r="AV31" s="221">
        <v>1.06</v>
      </c>
      <c r="AW31" s="221">
        <v>1.0900000000000001</v>
      </c>
      <c r="AX31" s="167" t="s">
        <v>168</v>
      </c>
      <c r="AY31" s="167"/>
      <c r="AZ31" s="222" t="s">
        <v>169</v>
      </c>
    </row>
    <row r="32" spans="1:52" s="223" customFormat="1" ht="211.5">
      <c r="A32" s="170"/>
      <c r="B32" s="161" t="s">
        <v>930</v>
      </c>
      <c r="C32" s="161" t="s">
        <v>930</v>
      </c>
      <c r="D32" s="161" t="s">
        <v>12</v>
      </c>
      <c r="E32" s="161" t="s">
        <v>864</v>
      </c>
      <c r="F32" s="162">
        <v>45012</v>
      </c>
      <c r="G32" s="162" t="s">
        <v>931</v>
      </c>
      <c r="H32" s="162"/>
      <c r="I32" s="162"/>
      <c r="J32" s="162"/>
      <c r="K32" s="163">
        <v>1497.51</v>
      </c>
      <c r="L32" s="163">
        <v>0</v>
      </c>
      <c r="M32" s="163"/>
      <c r="N32" s="476">
        <v>151.41570557</v>
      </c>
      <c r="O32" s="476">
        <v>0</v>
      </c>
      <c r="P32" s="476">
        <v>7.8894447400000001</v>
      </c>
      <c r="Q32" s="476">
        <f t="shared" si="2"/>
        <v>7.8894447400000001</v>
      </c>
      <c r="R32" s="476">
        <v>151.41570557</v>
      </c>
      <c r="S32" s="475">
        <v>0</v>
      </c>
      <c r="T32" s="163">
        <v>8.0582705399999952</v>
      </c>
      <c r="U32" s="163">
        <v>159.47397611</v>
      </c>
      <c r="V32" s="164" t="s">
        <v>932</v>
      </c>
      <c r="W32" s="164" t="s">
        <v>933</v>
      </c>
      <c r="X32" s="164" t="s">
        <v>868</v>
      </c>
      <c r="Y32" s="166" t="s">
        <v>934</v>
      </c>
      <c r="Z32" s="460" t="s">
        <v>960</v>
      </c>
      <c r="AA32" s="460" t="s">
        <v>961</v>
      </c>
      <c r="AB32" s="460"/>
      <c r="AC32" s="460"/>
      <c r="AD32" s="167" t="s">
        <v>876</v>
      </c>
      <c r="AE32" s="167" t="s">
        <v>862</v>
      </c>
      <c r="AF32" s="167"/>
      <c r="AG32" s="167"/>
      <c r="AH32" s="167" t="s">
        <v>84</v>
      </c>
      <c r="AI32" s="230">
        <v>0.10111164905075759</v>
      </c>
      <c r="AJ32" s="168">
        <v>5.2104533742390963E-2</v>
      </c>
      <c r="AK32" s="231">
        <v>11.39</v>
      </c>
      <c r="AL32" s="167" t="s">
        <v>513</v>
      </c>
      <c r="AM32" s="221"/>
      <c r="AN32" s="221"/>
      <c r="AO32" s="221"/>
      <c r="AP32" s="221"/>
      <c r="AQ32" s="221"/>
      <c r="AR32" s="221">
        <v>1.02</v>
      </c>
      <c r="AS32" s="221">
        <v>1.03</v>
      </c>
      <c r="AT32" s="221">
        <v>1.05</v>
      </c>
      <c r="AU32" s="221">
        <v>1.06</v>
      </c>
      <c r="AV32" s="221">
        <v>1.1000000000000001</v>
      </c>
      <c r="AW32" s="221">
        <v>1.0900000000000001</v>
      </c>
      <c r="AX32" s="167" t="s">
        <v>720</v>
      </c>
      <c r="AY32" s="167"/>
      <c r="AZ32" s="222" t="s">
        <v>169</v>
      </c>
    </row>
    <row r="33" spans="1:52" s="223" customFormat="1" ht="84">
      <c r="A33" s="170"/>
      <c r="B33" s="161" t="s">
        <v>935</v>
      </c>
      <c r="C33" s="161" t="s">
        <v>935</v>
      </c>
      <c r="D33" s="161" t="s">
        <v>12</v>
      </c>
      <c r="E33" s="161" t="s">
        <v>864</v>
      </c>
      <c r="F33" s="162">
        <v>45071</v>
      </c>
      <c r="G33" s="162" t="s">
        <v>936</v>
      </c>
      <c r="H33" s="162"/>
      <c r="I33" s="162"/>
      <c r="J33" s="162"/>
      <c r="K33" s="163">
        <v>2076.9</v>
      </c>
      <c r="L33" s="163">
        <v>0</v>
      </c>
      <c r="M33" s="163"/>
      <c r="N33" s="476">
        <v>696.38444589999995</v>
      </c>
      <c r="O33" s="476">
        <v>39.438540049999915</v>
      </c>
      <c r="P33" s="476">
        <v>8.0139206100000848</v>
      </c>
      <c r="Q33" s="476">
        <f t="shared" si="2"/>
        <v>47.45246066</v>
      </c>
      <c r="R33" s="476">
        <v>656.94590585000003</v>
      </c>
      <c r="S33" s="475">
        <v>0</v>
      </c>
      <c r="T33" s="163">
        <v>32.652753719999964</v>
      </c>
      <c r="U33" s="163">
        <v>689.59865957</v>
      </c>
      <c r="V33" s="164" t="s">
        <v>922</v>
      </c>
      <c r="W33" s="164" t="s">
        <v>937</v>
      </c>
      <c r="X33" s="164" t="s">
        <v>868</v>
      </c>
      <c r="Y33" s="166" t="s">
        <v>869</v>
      </c>
      <c r="Z33" s="460" t="s">
        <v>966</v>
      </c>
      <c r="AA33" s="460" t="s">
        <v>967</v>
      </c>
      <c r="AB33" s="460"/>
      <c r="AC33" s="460"/>
      <c r="AD33" s="167" t="s">
        <v>870</v>
      </c>
      <c r="AE33" s="167" t="s">
        <v>862</v>
      </c>
      <c r="AF33" s="167"/>
      <c r="AG33" s="167"/>
      <c r="AH33" s="167" t="s">
        <v>84</v>
      </c>
      <c r="AI33" s="230">
        <v>0.33529994024748422</v>
      </c>
      <c r="AJ33" s="168">
        <v>6.8141183995964957E-2</v>
      </c>
      <c r="AK33" s="233">
        <v>6.12</v>
      </c>
      <c r="AL33" s="167" t="s">
        <v>513</v>
      </c>
      <c r="AM33" s="221"/>
      <c r="AN33" s="221"/>
      <c r="AO33" s="221"/>
      <c r="AP33" s="221"/>
      <c r="AQ33" s="221"/>
      <c r="AR33" s="221"/>
      <c r="AS33" s="221">
        <v>1</v>
      </c>
      <c r="AT33" s="221">
        <v>1.02</v>
      </c>
      <c r="AU33" s="221">
        <v>0.98</v>
      </c>
      <c r="AV33" s="221">
        <v>1.02</v>
      </c>
      <c r="AW33" s="221">
        <v>1.06</v>
      </c>
      <c r="AX33" s="167" t="s">
        <v>720</v>
      </c>
      <c r="AY33" s="167"/>
      <c r="AZ33" s="222" t="s">
        <v>169</v>
      </c>
    </row>
    <row r="34" spans="1:52" s="223" customFormat="1" ht="181.5">
      <c r="A34" s="170"/>
      <c r="B34" s="173" t="s">
        <v>938</v>
      </c>
      <c r="C34" s="173" t="s">
        <v>938</v>
      </c>
      <c r="D34" s="161" t="s">
        <v>12</v>
      </c>
      <c r="E34" s="161" t="s">
        <v>657</v>
      </c>
      <c r="F34" s="162">
        <v>45316</v>
      </c>
      <c r="G34" s="162">
        <v>49855</v>
      </c>
      <c r="H34" s="162"/>
      <c r="I34" s="162"/>
      <c r="J34" s="162"/>
      <c r="K34" s="163">
        <v>2246.2649999999999</v>
      </c>
      <c r="L34" s="163"/>
      <c r="M34" s="163"/>
      <c r="N34" s="476">
        <v>420.27995298000002</v>
      </c>
      <c r="O34" s="476">
        <v>0</v>
      </c>
      <c r="P34" s="476">
        <v>0</v>
      </c>
      <c r="Q34" s="476">
        <f t="shared" si="2"/>
        <v>0</v>
      </c>
      <c r="R34" s="476">
        <v>420.27995298000002</v>
      </c>
      <c r="S34" s="475"/>
      <c r="T34" s="163">
        <v>8.8821923900000002</v>
      </c>
      <c r="U34" s="163">
        <v>429.16214537000002</v>
      </c>
      <c r="V34" s="164" t="s">
        <v>902</v>
      </c>
      <c r="W34" s="164" t="s">
        <v>939</v>
      </c>
      <c r="X34" s="164" t="s">
        <v>868</v>
      </c>
      <c r="Y34" s="166" t="s">
        <v>904</v>
      </c>
      <c r="Z34" s="460" t="s">
        <v>968</v>
      </c>
      <c r="AA34" s="462" t="s">
        <v>969</v>
      </c>
      <c r="AB34" s="461"/>
      <c r="AC34" s="460"/>
      <c r="AD34" s="167" t="s">
        <v>905</v>
      </c>
      <c r="AE34" s="167" t="s">
        <v>862</v>
      </c>
      <c r="AF34" s="167"/>
      <c r="AG34" s="167"/>
      <c r="AH34" s="167" t="s">
        <v>84</v>
      </c>
      <c r="AI34" s="230">
        <v>0.18710167900047414</v>
      </c>
      <c r="AJ34" s="168">
        <v>0</v>
      </c>
      <c r="AK34" s="232">
        <v>3.17</v>
      </c>
      <c r="AL34" s="167" t="s">
        <v>738</v>
      </c>
      <c r="AM34" s="221"/>
      <c r="AN34" s="221"/>
      <c r="AO34" s="221"/>
      <c r="AP34" s="221"/>
      <c r="AQ34" s="221"/>
      <c r="AR34" s="221"/>
      <c r="AS34" s="221"/>
      <c r="AT34" s="221"/>
      <c r="AU34" s="221"/>
      <c r="AV34" s="221">
        <v>1</v>
      </c>
      <c r="AW34" s="221">
        <v>1.01</v>
      </c>
      <c r="AX34" s="167" t="s">
        <v>720</v>
      </c>
      <c r="AY34" s="167"/>
      <c r="AZ34" s="222" t="s">
        <v>169</v>
      </c>
    </row>
    <row r="35" spans="1:52" ht="16.5" customHeight="1">
      <c r="A35" s="174"/>
      <c r="B35" s="175" t="s">
        <v>940</v>
      </c>
      <c r="C35" s="176"/>
      <c r="D35" s="176"/>
      <c r="E35" s="176"/>
      <c r="F35" s="176"/>
      <c r="G35" s="177"/>
      <c r="H35" s="177"/>
      <c r="I35" s="177"/>
      <c r="J35" s="177"/>
      <c r="K35" s="178">
        <f t="shared" ref="K35:U35" si="3">SUM(K20:K34)</f>
        <v>20801.578999999998</v>
      </c>
      <c r="L35" s="178">
        <f t="shared" si="3"/>
        <v>0</v>
      </c>
      <c r="M35" s="178">
        <f t="shared" si="3"/>
        <v>0</v>
      </c>
      <c r="N35" s="178">
        <f t="shared" si="3"/>
        <v>13227.805747429999</v>
      </c>
      <c r="O35" s="178">
        <f t="shared" si="3"/>
        <v>2491.1986028500005</v>
      </c>
      <c r="P35" s="178">
        <f t="shared" si="3"/>
        <v>1502.0654257799997</v>
      </c>
      <c r="Q35" s="178">
        <f t="shared" si="3"/>
        <v>3993.2640286299993</v>
      </c>
      <c r="R35" s="178">
        <f t="shared" si="3"/>
        <v>10736.607144579999</v>
      </c>
      <c r="S35" s="178">
        <f t="shared" si="3"/>
        <v>0</v>
      </c>
      <c r="T35" s="178">
        <f t="shared" si="3"/>
        <v>4222.6171524300007</v>
      </c>
      <c r="U35" s="178">
        <f t="shared" si="3"/>
        <v>14959.224297010003</v>
      </c>
      <c r="V35" s="194"/>
      <c r="W35" s="179"/>
      <c r="X35" s="179"/>
      <c r="Y35" s="180"/>
      <c r="Z35" s="455"/>
      <c r="AA35" s="455"/>
      <c r="AB35" s="455"/>
      <c r="AC35" s="455"/>
      <c r="AD35" s="180"/>
      <c r="AE35" s="180"/>
      <c r="AF35" s="180"/>
      <c r="AG35" s="180"/>
      <c r="AH35" s="180"/>
      <c r="AI35" s="180">
        <v>0.63524713540981292</v>
      </c>
      <c r="AJ35" s="226">
        <v>0.30199999999999999</v>
      </c>
      <c r="AK35" s="234">
        <v>11.09</v>
      </c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96">
        <v>1.43</v>
      </c>
      <c r="AX35" s="180"/>
      <c r="AY35" s="180"/>
      <c r="AZ35" s="235"/>
    </row>
    <row r="36" spans="1:52" ht="24.75" customHeight="1">
      <c r="A36" s="435" t="s">
        <v>941</v>
      </c>
      <c r="B36" s="197"/>
      <c r="C36" s="197"/>
      <c r="D36" s="197"/>
      <c r="E36" s="197"/>
      <c r="F36" s="197"/>
      <c r="G36" s="198"/>
      <c r="H36" s="198"/>
      <c r="I36" s="198"/>
      <c r="J36" s="198"/>
      <c r="K36" s="199">
        <f t="shared" ref="K36:U36" si="4">K35+K19</f>
        <v>32039.984999999997</v>
      </c>
      <c r="L36" s="199">
        <f t="shared" si="4"/>
        <v>0</v>
      </c>
      <c r="M36" s="199">
        <f t="shared" si="4"/>
        <v>0</v>
      </c>
      <c r="N36" s="199">
        <f t="shared" si="4"/>
        <v>21753.44237112</v>
      </c>
      <c r="O36" s="199">
        <f t="shared" si="4"/>
        <v>4352.5778286000004</v>
      </c>
      <c r="P36" s="199">
        <f t="shared" si="4"/>
        <v>8433.1997583999982</v>
      </c>
      <c r="Q36" s="199">
        <f t="shared" si="4"/>
        <v>12785.777587000002</v>
      </c>
      <c r="R36" s="199">
        <f t="shared" si="4"/>
        <v>17400.864542519997</v>
      </c>
      <c r="S36" s="199">
        <f t="shared" si="4"/>
        <v>0</v>
      </c>
      <c r="T36" s="199">
        <f t="shared" si="4"/>
        <v>5645.6110687500004</v>
      </c>
      <c r="U36" s="199">
        <f t="shared" si="4"/>
        <v>23046.475611270005</v>
      </c>
      <c r="V36" s="200"/>
      <c r="W36" s="200"/>
      <c r="X36" s="200"/>
      <c r="Y36" s="200"/>
      <c r="Z36" s="454"/>
      <c r="AA36" s="454"/>
      <c r="AB36" s="454"/>
      <c r="AC36" s="454"/>
      <c r="AD36" s="200"/>
      <c r="AE36" s="200"/>
      <c r="AF36" s="200"/>
      <c r="AG36" s="200"/>
      <c r="AH36" s="201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4">
        <v>1.64</v>
      </c>
      <c r="AX36" s="200"/>
      <c r="AY36" s="200"/>
      <c r="AZ36" s="236"/>
    </row>
    <row r="37" spans="1:52" ht="35.25" customHeight="1">
      <c r="A37" s="205" t="s">
        <v>748</v>
      </c>
      <c r="B37" s="205"/>
      <c r="C37" s="205"/>
      <c r="D37" s="205"/>
      <c r="E37" s="205"/>
      <c r="F37" s="205"/>
      <c r="G37" s="205"/>
      <c r="H37" s="205"/>
      <c r="I37" s="205"/>
      <c r="J37" s="237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453"/>
      <c r="AA37" s="453"/>
      <c r="AB37" s="453"/>
      <c r="AC37" s="453"/>
      <c r="AD37" s="206"/>
      <c r="AE37" s="206"/>
      <c r="AF37" s="206"/>
      <c r="AG37" s="206"/>
      <c r="AH37" s="206"/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38"/>
    </row>
    <row r="38" spans="1:52">
      <c r="A38" s="209"/>
      <c r="C38" s="210"/>
      <c r="D38" s="210"/>
      <c r="E38" s="210"/>
      <c r="F38" s="211"/>
      <c r="G38" s="211"/>
      <c r="H38" s="211"/>
      <c r="I38" s="211"/>
      <c r="J38" s="211"/>
      <c r="K38" s="212"/>
      <c r="L38" s="212"/>
      <c r="M38" s="212"/>
      <c r="N38" s="213"/>
      <c r="O38" s="213"/>
      <c r="P38" s="213"/>
      <c r="Q38" s="213"/>
      <c r="R38" s="213"/>
      <c r="S38" s="213"/>
      <c r="T38" s="213"/>
      <c r="U38" s="212"/>
      <c r="V38" s="212"/>
      <c r="W38" s="212"/>
      <c r="X38" s="212"/>
      <c r="Y38" s="212"/>
      <c r="Z38" s="452"/>
      <c r="AA38" s="452"/>
      <c r="AB38" s="452"/>
      <c r="AC38" s="452"/>
      <c r="AD38" s="212"/>
      <c r="AE38" s="212"/>
      <c r="AF38" s="212"/>
      <c r="AG38" s="212"/>
      <c r="AH38" s="212"/>
      <c r="AI38" s="213"/>
      <c r="AJ38" s="214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</row>
    <row r="39" spans="1:52">
      <c r="A39" s="209"/>
      <c r="C39" s="210"/>
      <c r="D39" s="210"/>
      <c r="E39" s="210"/>
      <c r="F39" s="211"/>
      <c r="G39" s="211"/>
      <c r="H39" s="211"/>
      <c r="I39" s="211"/>
      <c r="J39" s="211"/>
      <c r="K39" s="212"/>
      <c r="L39" s="212"/>
      <c r="M39" s="212"/>
      <c r="N39" s="213"/>
      <c r="O39" s="213"/>
      <c r="P39" s="213"/>
      <c r="Q39" s="213"/>
      <c r="R39" s="213"/>
      <c r="S39" s="213"/>
      <c r="T39" s="213"/>
      <c r="U39" s="212"/>
      <c r="V39" s="212"/>
      <c r="W39" s="212"/>
      <c r="X39" s="212"/>
      <c r="Y39" s="212"/>
      <c r="Z39" s="452"/>
      <c r="AA39" s="452"/>
      <c r="AB39" s="452"/>
      <c r="AC39" s="452"/>
      <c r="AD39" s="212"/>
      <c r="AE39" s="212"/>
      <c r="AF39" s="212"/>
      <c r="AG39" s="212"/>
      <c r="AH39" s="212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</row>
    <row r="40" spans="1:52">
      <c r="A40" s="209"/>
      <c r="C40" s="210"/>
      <c r="D40" s="210"/>
      <c r="E40" s="210"/>
      <c r="F40" s="215"/>
      <c r="G40" s="211"/>
      <c r="H40" s="211"/>
      <c r="I40" s="211"/>
      <c r="J40" s="211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2"/>
      <c r="V40" s="212"/>
      <c r="W40" s="212"/>
      <c r="X40" s="212"/>
      <c r="Y40" s="212"/>
      <c r="Z40" s="452"/>
      <c r="AA40" s="452"/>
      <c r="AB40" s="452"/>
      <c r="AC40" s="452"/>
      <c r="AD40" s="212"/>
      <c r="AE40" s="212"/>
      <c r="AF40" s="212"/>
      <c r="AG40" s="212"/>
      <c r="AH40" s="212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</row>
    <row r="41" spans="1:52">
      <c r="A41" s="209"/>
      <c r="B41" s="210"/>
      <c r="C41" s="210"/>
      <c r="D41" s="210"/>
      <c r="E41" s="210"/>
      <c r="F41" s="211"/>
      <c r="G41" s="211"/>
      <c r="H41" s="211"/>
      <c r="I41" s="211"/>
      <c r="J41" s="211"/>
      <c r="K41" s="212"/>
      <c r="L41" s="212"/>
      <c r="M41" s="212"/>
      <c r="N41" s="212"/>
      <c r="O41" s="213"/>
      <c r="P41" s="213"/>
      <c r="Q41" s="213"/>
      <c r="R41" s="212"/>
      <c r="S41" s="212"/>
      <c r="T41" s="213"/>
      <c r="U41" s="212"/>
      <c r="V41" s="212"/>
      <c r="W41" s="212"/>
      <c r="X41" s="212"/>
      <c r="Y41" s="212"/>
      <c r="Z41" s="452"/>
      <c r="AA41" s="452"/>
      <c r="AB41" s="452"/>
      <c r="AC41" s="45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3"/>
      <c r="AY41" s="213"/>
    </row>
    <row r="42" spans="1:52">
      <c r="A42" s="210"/>
      <c r="B42" s="210"/>
      <c r="C42" s="210"/>
      <c r="D42" s="210"/>
      <c r="E42" s="210"/>
      <c r="F42" s="211"/>
      <c r="G42" s="211"/>
      <c r="H42" s="211"/>
      <c r="I42" s="211"/>
      <c r="J42" s="211"/>
      <c r="K42" s="212"/>
      <c r="L42" s="212"/>
      <c r="M42" s="212"/>
      <c r="N42" s="212"/>
      <c r="O42" s="212"/>
      <c r="P42" s="213"/>
      <c r="Q42" s="212"/>
      <c r="R42" s="212"/>
      <c r="S42" s="213"/>
      <c r="T42" s="213"/>
      <c r="U42" s="212"/>
      <c r="V42" s="212"/>
      <c r="W42" s="212"/>
      <c r="X42" s="212"/>
      <c r="Y42" s="212"/>
      <c r="Z42" s="452"/>
      <c r="AA42" s="452"/>
      <c r="AB42" s="452"/>
      <c r="AC42" s="452"/>
      <c r="AD42" s="212"/>
      <c r="AE42" s="212"/>
      <c r="AF42" s="212"/>
      <c r="AG42" s="212"/>
      <c r="AH42" s="212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</row>
    <row r="43" spans="1:52">
      <c r="A43" s="210"/>
      <c r="B43" s="210"/>
      <c r="C43" s="210"/>
      <c r="D43" s="210"/>
      <c r="E43" s="210"/>
      <c r="F43" s="211"/>
      <c r="G43" s="211"/>
      <c r="H43" s="211"/>
      <c r="I43" s="211"/>
      <c r="J43" s="211"/>
      <c r="K43" s="212"/>
      <c r="L43" s="212"/>
      <c r="M43" s="212"/>
      <c r="N43" s="212"/>
      <c r="O43" s="213"/>
      <c r="P43" s="213"/>
      <c r="Q43" s="213"/>
      <c r="R43" s="212"/>
      <c r="S43" s="213"/>
      <c r="T43" s="213"/>
      <c r="U43" s="212"/>
      <c r="V43" s="212"/>
      <c r="W43" s="212"/>
      <c r="X43" s="212"/>
      <c r="Y43" s="212"/>
      <c r="Z43" s="452"/>
      <c r="AA43" s="452"/>
      <c r="AB43" s="452"/>
      <c r="AC43" s="452"/>
      <c r="AD43" s="212"/>
      <c r="AE43" s="212"/>
      <c r="AF43" s="212"/>
      <c r="AG43" s="212"/>
      <c r="AH43" s="212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</row>
    <row r="44" spans="1:52">
      <c r="A44" s="210"/>
      <c r="B44" s="210"/>
      <c r="C44" s="210"/>
      <c r="D44" s="210"/>
      <c r="E44" s="210"/>
      <c r="F44" s="211"/>
      <c r="G44" s="211"/>
      <c r="H44" s="211"/>
      <c r="I44" s="211"/>
      <c r="J44" s="211"/>
      <c r="K44" s="212"/>
      <c r="L44" s="212"/>
      <c r="M44" s="212"/>
      <c r="N44" s="212"/>
      <c r="O44" s="213"/>
      <c r="P44" s="213"/>
      <c r="Q44" s="213"/>
      <c r="R44" s="212"/>
      <c r="S44" s="213"/>
      <c r="T44" s="213"/>
      <c r="U44" s="212"/>
      <c r="V44" s="212"/>
      <c r="W44" s="212"/>
      <c r="X44" s="212"/>
      <c r="Y44" s="212"/>
      <c r="Z44" s="452"/>
      <c r="AA44" s="452"/>
      <c r="AB44" s="452"/>
      <c r="AC44" s="452"/>
      <c r="AD44" s="212"/>
      <c r="AE44" s="212"/>
      <c r="AF44" s="212"/>
      <c r="AG44" s="212"/>
      <c r="AH44" s="212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</row>
    <row r="45" spans="1:52">
      <c r="A45" s="210"/>
      <c r="B45" s="210"/>
      <c r="C45" s="210"/>
      <c r="D45" s="210"/>
      <c r="E45" s="210"/>
      <c r="F45" s="211"/>
      <c r="G45" s="211"/>
      <c r="H45" s="211"/>
      <c r="I45" s="211"/>
      <c r="J45" s="211"/>
      <c r="K45" s="213"/>
      <c r="L45" s="213"/>
      <c r="M45" s="213"/>
      <c r="N45" s="212"/>
      <c r="O45" s="213"/>
      <c r="P45" s="213"/>
      <c r="Q45" s="213"/>
      <c r="R45" s="212"/>
      <c r="S45" s="213"/>
      <c r="T45" s="213"/>
      <c r="U45" s="212"/>
      <c r="V45" s="212"/>
      <c r="W45" s="212"/>
      <c r="X45" s="212"/>
      <c r="Y45" s="212"/>
      <c r="Z45" s="452"/>
      <c r="AA45" s="452"/>
      <c r="AB45" s="452"/>
      <c r="AC45" s="452"/>
      <c r="AD45" s="212"/>
      <c r="AE45" s="212"/>
      <c r="AF45" s="212"/>
      <c r="AG45" s="212"/>
      <c r="AH45" s="212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</row>
    <row r="46" spans="1:52">
      <c r="A46" s="210"/>
      <c r="B46" s="210"/>
      <c r="C46" s="210"/>
      <c r="D46" s="210"/>
      <c r="E46" s="210"/>
      <c r="F46" s="211"/>
      <c r="G46" s="211"/>
      <c r="H46" s="211"/>
      <c r="I46" s="211"/>
      <c r="J46" s="211"/>
      <c r="K46" s="212"/>
      <c r="L46" s="212"/>
      <c r="M46" s="212"/>
      <c r="N46" s="212"/>
      <c r="O46" s="213"/>
      <c r="P46" s="213"/>
      <c r="Q46" s="213"/>
      <c r="R46" s="212"/>
      <c r="S46" s="213"/>
      <c r="T46" s="213"/>
      <c r="U46" s="212"/>
      <c r="V46" s="212"/>
      <c r="W46" s="212"/>
      <c r="X46" s="212"/>
      <c r="Y46" s="212"/>
      <c r="Z46" s="452"/>
      <c r="AA46" s="452"/>
      <c r="AB46" s="452"/>
      <c r="AC46" s="452"/>
      <c r="AD46" s="212"/>
      <c r="AE46" s="212"/>
      <c r="AF46" s="212"/>
      <c r="AG46" s="212"/>
      <c r="AH46" s="212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</row>
    <row r="47" spans="1:52">
      <c r="A47" s="210"/>
      <c r="B47" s="210"/>
      <c r="C47" s="210"/>
      <c r="D47" s="210"/>
      <c r="E47" s="210"/>
      <c r="F47" s="211"/>
      <c r="G47" s="211"/>
      <c r="H47" s="211"/>
      <c r="I47" s="211"/>
      <c r="J47" s="211"/>
      <c r="K47" s="213"/>
      <c r="L47" s="213"/>
      <c r="M47" s="213"/>
      <c r="N47" s="212"/>
      <c r="O47" s="213"/>
      <c r="P47" s="213"/>
      <c r="Q47" s="213"/>
      <c r="R47" s="212"/>
      <c r="S47" s="213"/>
      <c r="T47" s="213"/>
      <c r="U47" s="212"/>
      <c r="V47" s="212"/>
      <c r="W47" s="212"/>
      <c r="X47" s="212"/>
      <c r="Y47" s="212"/>
      <c r="Z47" s="452"/>
      <c r="AA47" s="452"/>
      <c r="AB47" s="452"/>
      <c r="AC47" s="452"/>
      <c r="AD47" s="212"/>
      <c r="AE47" s="212"/>
      <c r="AF47" s="212"/>
      <c r="AG47" s="212"/>
      <c r="AH47" s="212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</row>
    <row r="48" spans="1:52">
      <c r="A48" s="210"/>
      <c r="B48" s="210"/>
      <c r="C48" s="210"/>
      <c r="D48" s="210"/>
      <c r="E48" s="210"/>
      <c r="F48" s="211"/>
      <c r="G48" s="211"/>
      <c r="H48" s="211"/>
      <c r="I48" s="211"/>
      <c r="J48" s="211"/>
      <c r="K48" s="212"/>
      <c r="L48" s="212"/>
      <c r="M48" s="212"/>
      <c r="N48" s="212"/>
      <c r="O48" s="213"/>
      <c r="P48" s="213"/>
      <c r="Q48" s="213"/>
      <c r="R48" s="212"/>
      <c r="S48" s="213"/>
      <c r="T48" s="213"/>
      <c r="U48" s="212"/>
      <c r="V48" s="212"/>
      <c r="W48" s="212"/>
      <c r="X48" s="212"/>
      <c r="Y48" s="212"/>
      <c r="Z48" s="452"/>
      <c r="AA48" s="452"/>
      <c r="AB48" s="452"/>
      <c r="AC48" s="452"/>
      <c r="AD48" s="212"/>
      <c r="AE48" s="212"/>
      <c r="AF48" s="212"/>
      <c r="AG48" s="212"/>
      <c r="AH48" s="212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</row>
    <row r="49" spans="1:51">
      <c r="A49" s="210"/>
      <c r="B49" s="210"/>
      <c r="C49" s="210"/>
      <c r="D49" s="210"/>
      <c r="E49" s="210"/>
      <c r="F49" s="215"/>
      <c r="G49" s="215"/>
      <c r="H49" s="215"/>
      <c r="I49" s="215"/>
      <c r="J49" s="215"/>
      <c r="K49" s="212"/>
      <c r="L49" s="212"/>
      <c r="M49" s="212"/>
      <c r="N49" s="212"/>
      <c r="O49" s="212"/>
      <c r="P49" s="213"/>
      <c r="Q49" s="212"/>
      <c r="R49" s="212"/>
      <c r="S49" s="213"/>
      <c r="T49" s="213"/>
      <c r="U49" s="212"/>
      <c r="V49" s="212"/>
      <c r="W49" s="212"/>
      <c r="X49" s="212"/>
      <c r="Y49" s="212"/>
      <c r="Z49" s="452"/>
      <c r="AA49" s="452"/>
      <c r="AB49" s="452"/>
      <c r="AC49" s="452"/>
      <c r="AD49" s="212"/>
      <c r="AE49" s="212"/>
      <c r="AF49" s="212"/>
      <c r="AG49" s="212"/>
      <c r="AH49" s="212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</row>
    <row r="50" spans="1:51">
      <c r="A50" s="210"/>
      <c r="B50" s="210"/>
      <c r="C50" s="210"/>
      <c r="D50" s="210"/>
      <c r="E50" s="210"/>
      <c r="F50" s="211"/>
      <c r="G50" s="211"/>
      <c r="H50" s="211"/>
      <c r="I50" s="211"/>
      <c r="J50" s="211"/>
      <c r="K50" s="212"/>
      <c r="L50" s="212"/>
      <c r="M50" s="212"/>
      <c r="N50" s="212"/>
      <c r="O50" s="212"/>
      <c r="P50" s="213"/>
      <c r="Q50" s="212"/>
      <c r="R50" s="212"/>
      <c r="S50" s="213"/>
      <c r="T50" s="213"/>
      <c r="U50" s="212"/>
      <c r="V50" s="212"/>
      <c r="W50" s="212"/>
      <c r="X50" s="212"/>
      <c r="Y50" s="212"/>
      <c r="Z50" s="452"/>
      <c r="AA50" s="452"/>
      <c r="AB50" s="452"/>
      <c r="AC50" s="452"/>
      <c r="AD50" s="212"/>
      <c r="AE50" s="212"/>
      <c r="AF50" s="212"/>
      <c r="AG50" s="212"/>
      <c r="AH50" s="212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</row>
    <row r="51" spans="1:51">
      <c r="A51" s="210"/>
      <c r="B51" s="210"/>
      <c r="C51" s="210"/>
      <c r="D51" s="210"/>
      <c r="E51" s="210"/>
      <c r="F51" s="211"/>
      <c r="G51" s="211"/>
      <c r="H51" s="211"/>
      <c r="I51" s="211"/>
      <c r="J51" s="211"/>
      <c r="K51" s="212"/>
      <c r="L51" s="212"/>
      <c r="M51" s="212"/>
      <c r="N51" s="212"/>
      <c r="O51" s="213"/>
      <c r="P51" s="213"/>
      <c r="Q51" s="213"/>
      <c r="R51" s="212"/>
      <c r="S51" s="213"/>
      <c r="T51" s="213"/>
      <c r="U51" s="212"/>
      <c r="V51" s="212"/>
      <c r="W51" s="212"/>
      <c r="X51" s="212"/>
      <c r="Y51" s="212"/>
      <c r="Z51" s="452"/>
      <c r="AA51" s="452"/>
      <c r="AB51" s="452"/>
      <c r="AC51" s="452"/>
      <c r="AD51" s="212"/>
      <c r="AE51" s="212"/>
      <c r="AF51" s="212"/>
      <c r="AG51" s="212"/>
      <c r="AH51" s="212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</row>
    <row r="52" spans="1:51">
      <c r="A52" s="210"/>
      <c r="B52" s="210"/>
      <c r="C52" s="210"/>
      <c r="D52" s="210"/>
      <c r="E52" s="210"/>
      <c r="F52" s="211"/>
      <c r="G52" s="211"/>
      <c r="H52" s="211"/>
      <c r="I52" s="211"/>
      <c r="J52" s="211"/>
      <c r="K52" s="212"/>
      <c r="L52" s="212"/>
      <c r="M52" s="212"/>
      <c r="N52" s="212"/>
      <c r="O52" s="213"/>
      <c r="P52" s="213"/>
      <c r="Q52" s="213"/>
      <c r="R52" s="212"/>
      <c r="S52" s="213"/>
      <c r="T52" s="213"/>
      <c r="U52" s="212"/>
      <c r="V52" s="212"/>
      <c r="W52" s="212"/>
      <c r="X52" s="212"/>
      <c r="Y52" s="212"/>
      <c r="Z52" s="452"/>
      <c r="AA52" s="452"/>
      <c r="AB52" s="452"/>
      <c r="AC52" s="452"/>
      <c r="AD52" s="212"/>
      <c r="AE52" s="212"/>
      <c r="AF52" s="212"/>
      <c r="AG52" s="212"/>
      <c r="AH52" s="212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</row>
    <row r="53" spans="1:51">
      <c r="A53" s="210"/>
      <c r="B53" s="210"/>
      <c r="C53" s="210"/>
      <c r="D53" s="210"/>
      <c r="E53" s="210"/>
      <c r="F53" s="211"/>
      <c r="G53" s="211"/>
      <c r="H53" s="211"/>
      <c r="I53" s="211"/>
      <c r="J53" s="211"/>
      <c r="K53" s="212"/>
      <c r="L53" s="212"/>
      <c r="M53" s="212"/>
      <c r="N53" s="212"/>
      <c r="O53" s="212"/>
      <c r="P53" s="213"/>
      <c r="Q53" s="212"/>
      <c r="R53" s="212"/>
      <c r="S53" s="213"/>
      <c r="T53" s="213"/>
      <c r="U53" s="212"/>
      <c r="V53" s="212"/>
      <c r="W53" s="212"/>
      <c r="X53" s="212"/>
      <c r="Y53" s="212"/>
      <c r="Z53" s="452"/>
      <c r="AA53" s="452"/>
      <c r="AB53" s="452"/>
      <c r="AC53" s="452"/>
      <c r="AD53" s="212"/>
      <c r="AE53" s="212"/>
      <c r="AF53" s="212"/>
      <c r="AG53" s="212"/>
      <c r="AH53" s="212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</row>
    <row r="54" spans="1:51">
      <c r="A54" s="210"/>
      <c r="B54" s="210"/>
      <c r="C54" s="210"/>
      <c r="D54" s="210"/>
      <c r="E54" s="210"/>
      <c r="F54" s="211"/>
      <c r="G54" s="211"/>
      <c r="H54" s="211"/>
      <c r="I54" s="211"/>
      <c r="J54" s="211"/>
      <c r="K54" s="212"/>
      <c r="L54" s="212"/>
      <c r="M54" s="212"/>
      <c r="N54" s="212"/>
      <c r="O54" s="212"/>
      <c r="P54" s="213"/>
      <c r="Q54" s="212"/>
      <c r="R54" s="212"/>
      <c r="S54" s="213"/>
      <c r="T54" s="213"/>
      <c r="U54" s="212"/>
      <c r="V54" s="212"/>
      <c r="W54" s="212"/>
      <c r="X54" s="212"/>
      <c r="Y54" s="212"/>
      <c r="Z54" s="452"/>
      <c r="AA54" s="452"/>
      <c r="AB54" s="452"/>
      <c r="AC54" s="452"/>
      <c r="AD54" s="212"/>
      <c r="AE54" s="212"/>
      <c r="AF54" s="212"/>
      <c r="AG54" s="212"/>
      <c r="AH54" s="212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</row>
    <row r="55" spans="1:51">
      <c r="A55" s="210"/>
      <c r="B55" s="210"/>
      <c r="C55" s="210"/>
      <c r="D55" s="210"/>
      <c r="E55" s="210"/>
      <c r="F55" s="211"/>
      <c r="G55" s="211"/>
      <c r="H55" s="211"/>
      <c r="I55" s="211"/>
      <c r="J55" s="211"/>
      <c r="K55" s="212"/>
      <c r="L55" s="212"/>
      <c r="M55" s="212"/>
      <c r="N55" s="212"/>
      <c r="O55" s="212"/>
      <c r="P55" s="213"/>
      <c r="Q55" s="212"/>
      <c r="R55" s="212"/>
      <c r="S55" s="213"/>
      <c r="T55" s="213"/>
      <c r="U55" s="212"/>
      <c r="V55" s="212"/>
      <c r="W55" s="212"/>
      <c r="X55" s="212"/>
      <c r="Y55" s="212"/>
      <c r="Z55" s="452"/>
      <c r="AA55" s="452"/>
      <c r="AB55" s="452"/>
      <c r="AC55" s="452"/>
      <c r="AD55" s="212"/>
      <c r="AE55" s="212"/>
      <c r="AF55" s="212"/>
      <c r="AG55" s="212"/>
      <c r="AH55" s="212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</row>
    <row r="56" spans="1:51">
      <c r="A56" s="210"/>
      <c r="B56" s="210"/>
      <c r="C56" s="210"/>
      <c r="D56" s="210"/>
      <c r="E56" s="210"/>
      <c r="F56" s="211"/>
      <c r="G56" s="211"/>
      <c r="H56" s="211"/>
      <c r="I56" s="211"/>
      <c r="J56" s="211"/>
      <c r="K56" s="212"/>
      <c r="L56" s="212"/>
      <c r="M56" s="212"/>
      <c r="N56" s="212"/>
      <c r="O56" s="213"/>
      <c r="P56" s="213"/>
      <c r="Q56" s="213"/>
      <c r="R56" s="212"/>
      <c r="S56" s="213"/>
      <c r="T56" s="213"/>
      <c r="U56" s="212"/>
      <c r="V56" s="212"/>
      <c r="W56" s="212"/>
      <c r="X56" s="212"/>
      <c r="Y56" s="212"/>
      <c r="Z56" s="452"/>
      <c r="AA56" s="452"/>
      <c r="AB56" s="452"/>
      <c r="AC56" s="452"/>
      <c r="AD56" s="212"/>
      <c r="AE56" s="212"/>
      <c r="AF56" s="212"/>
      <c r="AG56" s="212"/>
      <c r="AH56" s="212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</row>
    <row r="57" spans="1:51">
      <c r="A57" s="210"/>
      <c r="B57" s="210"/>
      <c r="C57" s="210"/>
      <c r="D57" s="210"/>
      <c r="E57" s="210"/>
      <c r="F57" s="211"/>
      <c r="G57" s="211"/>
      <c r="H57" s="211"/>
      <c r="I57" s="211"/>
      <c r="J57" s="211"/>
      <c r="K57" s="212"/>
      <c r="L57" s="212"/>
      <c r="M57" s="212"/>
      <c r="N57" s="212"/>
      <c r="O57" s="213"/>
      <c r="P57" s="213"/>
      <c r="Q57" s="213"/>
      <c r="R57" s="212"/>
      <c r="S57" s="213"/>
      <c r="T57" s="213"/>
      <c r="U57" s="212"/>
      <c r="V57" s="212"/>
      <c r="W57" s="212"/>
      <c r="X57" s="212"/>
      <c r="Y57" s="212"/>
      <c r="Z57" s="452"/>
      <c r="AA57" s="452"/>
      <c r="AB57" s="452"/>
      <c r="AC57" s="452"/>
      <c r="AD57" s="212"/>
      <c r="AE57" s="212"/>
      <c r="AF57" s="212"/>
      <c r="AG57" s="212"/>
      <c r="AH57" s="212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</row>
    <row r="58" spans="1:51">
      <c r="A58" s="210"/>
      <c r="B58" s="210"/>
      <c r="C58" s="210"/>
      <c r="D58" s="210"/>
      <c r="E58" s="210"/>
      <c r="F58" s="215"/>
      <c r="G58" s="215"/>
      <c r="H58" s="215"/>
      <c r="I58" s="215"/>
      <c r="J58" s="215"/>
      <c r="K58" s="212"/>
      <c r="L58" s="212"/>
      <c r="M58" s="212"/>
      <c r="N58" s="212"/>
      <c r="O58" s="212"/>
      <c r="P58" s="213"/>
      <c r="Q58" s="212"/>
      <c r="R58" s="212"/>
      <c r="S58" s="212"/>
      <c r="T58" s="213"/>
      <c r="U58" s="212"/>
      <c r="V58" s="212"/>
      <c r="W58" s="212"/>
      <c r="X58" s="212"/>
      <c r="Y58" s="212"/>
      <c r="Z58" s="452"/>
      <c r="AA58" s="452"/>
      <c r="AB58" s="452"/>
      <c r="AC58" s="45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3"/>
      <c r="AY58" s="213"/>
    </row>
    <row r="59" spans="1:51">
      <c r="A59" s="210"/>
      <c r="B59" s="210"/>
      <c r="C59" s="210"/>
      <c r="D59" s="210"/>
      <c r="E59" s="210"/>
      <c r="F59" s="211"/>
      <c r="G59" s="211"/>
      <c r="H59" s="211"/>
      <c r="I59" s="211"/>
      <c r="J59" s="211"/>
      <c r="K59" s="212"/>
      <c r="L59" s="212"/>
      <c r="M59" s="212"/>
      <c r="N59" s="212"/>
      <c r="O59" s="213"/>
      <c r="P59" s="213"/>
      <c r="Q59" s="213"/>
      <c r="R59" s="212"/>
      <c r="S59" s="213"/>
      <c r="T59" s="213"/>
      <c r="U59" s="212"/>
      <c r="V59" s="212"/>
      <c r="W59" s="212"/>
      <c r="X59" s="212"/>
      <c r="Y59" s="212"/>
      <c r="Z59" s="452"/>
      <c r="AA59" s="452"/>
      <c r="AB59" s="452"/>
      <c r="AC59" s="452"/>
      <c r="AD59" s="212"/>
      <c r="AE59" s="212"/>
      <c r="AF59" s="212"/>
      <c r="AG59" s="212"/>
      <c r="AH59" s="212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</row>
    <row r="60" spans="1:51">
      <c r="A60" s="210"/>
      <c r="B60" s="210"/>
      <c r="C60" s="210"/>
      <c r="D60" s="210"/>
      <c r="E60" s="210"/>
      <c r="F60" s="211"/>
      <c r="G60" s="211"/>
      <c r="H60" s="211"/>
      <c r="I60" s="211"/>
      <c r="J60" s="211"/>
      <c r="K60" s="212"/>
      <c r="L60" s="212"/>
      <c r="M60" s="212"/>
      <c r="N60" s="212"/>
      <c r="O60" s="213"/>
      <c r="P60" s="213"/>
      <c r="Q60" s="213"/>
      <c r="R60" s="212"/>
      <c r="S60" s="213"/>
      <c r="T60" s="213"/>
      <c r="U60" s="212"/>
      <c r="V60" s="212"/>
      <c r="W60" s="212"/>
      <c r="X60" s="212"/>
      <c r="Y60" s="212"/>
      <c r="Z60" s="452"/>
      <c r="AA60" s="452"/>
      <c r="AB60" s="452"/>
      <c r="AC60" s="452"/>
      <c r="AD60" s="212"/>
      <c r="AE60" s="212"/>
      <c r="AF60" s="212"/>
      <c r="AG60" s="212"/>
      <c r="AH60" s="212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</row>
    <row r="61" spans="1:51">
      <c r="A61" s="210"/>
      <c r="B61" s="210"/>
      <c r="C61" s="210"/>
      <c r="D61" s="210"/>
      <c r="E61" s="210"/>
      <c r="F61" s="211"/>
      <c r="G61" s="211"/>
      <c r="H61" s="211"/>
      <c r="I61" s="211"/>
      <c r="J61" s="211"/>
      <c r="K61" s="212"/>
      <c r="L61" s="212"/>
      <c r="M61" s="212"/>
      <c r="N61" s="212"/>
      <c r="O61" s="213"/>
      <c r="P61" s="213"/>
      <c r="Q61" s="213"/>
      <c r="R61" s="212"/>
      <c r="S61" s="213"/>
      <c r="T61" s="213"/>
      <c r="U61" s="212"/>
      <c r="V61" s="212"/>
      <c r="W61" s="212"/>
      <c r="X61" s="212"/>
      <c r="Y61" s="212"/>
      <c r="Z61" s="452"/>
      <c r="AA61" s="452"/>
      <c r="AB61" s="452"/>
      <c r="AC61" s="452"/>
      <c r="AD61" s="212"/>
      <c r="AE61" s="212"/>
      <c r="AF61" s="212"/>
      <c r="AG61" s="212"/>
      <c r="AH61" s="212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</row>
    <row r="62" spans="1:51">
      <c r="A62" s="210"/>
      <c r="B62" s="210"/>
      <c r="C62" s="210"/>
      <c r="D62" s="210"/>
      <c r="E62" s="210"/>
      <c r="F62" s="211"/>
      <c r="G62" s="211"/>
      <c r="H62" s="211"/>
      <c r="I62" s="211"/>
      <c r="J62" s="211"/>
      <c r="K62" s="212"/>
      <c r="L62" s="212"/>
      <c r="M62" s="212"/>
      <c r="N62" s="212"/>
      <c r="O62" s="212"/>
      <c r="P62" s="213"/>
      <c r="Q62" s="212"/>
      <c r="R62" s="212"/>
      <c r="S62" s="213"/>
      <c r="T62" s="213"/>
      <c r="U62" s="212"/>
      <c r="V62" s="212"/>
      <c r="W62" s="212"/>
      <c r="X62" s="212"/>
      <c r="Y62" s="212"/>
      <c r="Z62" s="452"/>
      <c r="AA62" s="452"/>
      <c r="AB62" s="452"/>
      <c r="AC62" s="452"/>
      <c r="AD62" s="212"/>
      <c r="AE62" s="212"/>
      <c r="AF62" s="212"/>
      <c r="AG62" s="212"/>
      <c r="AH62" s="212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</row>
    <row r="63" spans="1:51">
      <c r="A63" s="210"/>
      <c r="B63" s="210"/>
      <c r="C63" s="210"/>
      <c r="D63" s="210"/>
      <c r="E63" s="210"/>
      <c r="F63" s="211"/>
      <c r="G63" s="211"/>
      <c r="H63" s="211"/>
      <c r="I63" s="211"/>
      <c r="J63" s="211"/>
      <c r="K63" s="212"/>
      <c r="L63" s="212"/>
      <c r="M63" s="212"/>
      <c r="N63" s="212"/>
      <c r="O63" s="213"/>
      <c r="P63" s="213"/>
      <c r="Q63" s="213"/>
      <c r="R63" s="212"/>
      <c r="S63" s="213"/>
      <c r="T63" s="213"/>
      <c r="U63" s="212"/>
      <c r="V63" s="212"/>
      <c r="W63" s="212"/>
      <c r="X63" s="212"/>
      <c r="Y63" s="212"/>
      <c r="Z63" s="452"/>
      <c r="AA63" s="452"/>
      <c r="AB63" s="452"/>
      <c r="AC63" s="452"/>
      <c r="AD63" s="212"/>
      <c r="AE63" s="212"/>
      <c r="AF63" s="212"/>
      <c r="AG63" s="212"/>
      <c r="AH63" s="212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</row>
    <row r="64" spans="1:51">
      <c r="A64" s="210"/>
      <c r="B64" s="210"/>
      <c r="C64" s="210"/>
      <c r="D64" s="210"/>
      <c r="E64" s="210"/>
      <c r="F64" s="211"/>
      <c r="G64" s="211"/>
      <c r="H64" s="211"/>
      <c r="I64" s="211"/>
      <c r="J64" s="211"/>
      <c r="K64" s="212"/>
      <c r="L64" s="212"/>
      <c r="M64" s="212"/>
      <c r="N64" s="212"/>
      <c r="O64" s="213"/>
      <c r="P64" s="213"/>
      <c r="Q64" s="213"/>
      <c r="R64" s="212"/>
      <c r="S64" s="213"/>
      <c r="T64" s="213"/>
      <c r="U64" s="212"/>
      <c r="V64" s="212"/>
      <c r="W64" s="212"/>
      <c r="X64" s="212"/>
      <c r="Y64" s="212"/>
      <c r="Z64" s="452"/>
      <c r="AA64" s="452"/>
      <c r="AB64" s="452"/>
      <c r="AC64" s="452"/>
      <c r="AD64" s="212"/>
      <c r="AE64" s="212"/>
      <c r="AF64" s="212"/>
      <c r="AG64" s="212"/>
      <c r="AH64" s="212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</row>
    <row r="65" spans="1:51">
      <c r="A65" s="210"/>
      <c r="B65" s="210"/>
      <c r="C65" s="210"/>
      <c r="D65" s="210"/>
      <c r="E65" s="210"/>
      <c r="F65" s="215"/>
      <c r="G65" s="215"/>
      <c r="H65" s="215"/>
      <c r="I65" s="215"/>
      <c r="J65" s="215"/>
      <c r="K65" s="212"/>
      <c r="L65" s="212"/>
      <c r="M65" s="212"/>
      <c r="N65" s="212"/>
      <c r="O65" s="212"/>
      <c r="P65" s="213"/>
      <c r="Q65" s="212"/>
      <c r="R65" s="212"/>
      <c r="S65" s="213"/>
      <c r="T65" s="213"/>
      <c r="U65" s="212"/>
      <c r="V65" s="212"/>
      <c r="W65" s="212"/>
      <c r="X65" s="212"/>
      <c r="Y65" s="212"/>
      <c r="Z65" s="452"/>
      <c r="AA65" s="452"/>
      <c r="AB65" s="452"/>
      <c r="AC65" s="452"/>
      <c r="AD65" s="212"/>
      <c r="AE65" s="212"/>
      <c r="AF65" s="212"/>
      <c r="AG65" s="212"/>
      <c r="AH65" s="212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</row>
    <row r="66" spans="1:51">
      <c r="A66" s="210"/>
      <c r="B66" s="210"/>
      <c r="C66" s="210"/>
      <c r="D66" s="210"/>
      <c r="E66" s="210"/>
      <c r="F66" s="211"/>
      <c r="G66" s="211"/>
      <c r="H66" s="211"/>
      <c r="I66" s="211"/>
      <c r="J66" s="211"/>
      <c r="K66" s="212"/>
      <c r="L66" s="212"/>
      <c r="M66" s="212"/>
      <c r="N66" s="212"/>
      <c r="O66" s="213"/>
      <c r="P66" s="213"/>
      <c r="Q66" s="213"/>
      <c r="R66" s="212"/>
      <c r="S66" s="213"/>
      <c r="T66" s="213"/>
      <c r="U66" s="212"/>
      <c r="V66" s="212"/>
      <c r="W66" s="212"/>
      <c r="X66" s="212"/>
      <c r="Y66" s="212"/>
      <c r="Z66" s="452"/>
      <c r="AA66" s="452"/>
      <c r="AB66" s="452"/>
      <c r="AC66" s="452"/>
      <c r="AD66" s="212"/>
      <c r="AE66" s="212"/>
      <c r="AF66" s="212"/>
      <c r="AG66" s="212"/>
      <c r="AH66" s="212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</row>
    <row r="67" spans="1:51">
      <c r="A67" s="210"/>
      <c r="B67" s="210"/>
      <c r="C67" s="210"/>
      <c r="D67" s="210"/>
      <c r="E67" s="210"/>
      <c r="F67" s="211"/>
      <c r="G67" s="211"/>
      <c r="H67" s="211"/>
      <c r="I67" s="211"/>
      <c r="J67" s="211"/>
      <c r="K67" s="212"/>
      <c r="L67" s="212"/>
      <c r="M67" s="212"/>
      <c r="N67" s="212"/>
      <c r="O67" s="212"/>
      <c r="P67" s="213"/>
      <c r="Q67" s="212"/>
      <c r="R67" s="212"/>
      <c r="S67" s="213"/>
      <c r="T67" s="212"/>
      <c r="U67" s="212"/>
      <c r="V67" s="212"/>
      <c r="W67" s="212"/>
      <c r="X67" s="212"/>
      <c r="Y67" s="212"/>
      <c r="Z67" s="452"/>
      <c r="AA67" s="452"/>
      <c r="AB67" s="452"/>
      <c r="AC67" s="452"/>
      <c r="AD67" s="212"/>
      <c r="AE67" s="212"/>
      <c r="AF67" s="212"/>
      <c r="AG67" s="212"/>
      <c r="AH67" s="212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2"/>
      <c r="AY67" s="212"/>
    </row>
    <row r="68" spans="1:51">
      <c r="A68" s="210"/>
      <c r="B68" s="210"/>
      <c r="C68" s="210"/>
      <c r="D68" s="210"/>
      <c r="E68" s="210"/>
      <c r="F68" s="211"/>
      <c r="G68" s="211"/>
      <c r="H68" s="211"/>
      <c r="I68" s="211"/>
      <c r="J68" s="211"/>
      <c r="K68" s="212"/>
      <c r="L68" s="212"/>
      <c r="M68" s="212"/>
      <c r="N68" s="212"/>
      <c r="O68" s="212"/>
      <c r="P68" s="213"/>
      <c r="Q68" s="212"/>
      <c r="R68" s="212"/>
      <c r="S68" s="213"/>
      <c r="T68" s="212"/>
      <c r="U68" s="212"/>
      <c r="V68" s="212"/>
      <c r="W68" s="212"/>
      <c r="X68" s="212"/>
      <c r="Y68" s="212"/>
      <c r="Z68" s="452"/>
      <c r="AA68" s="452"/>
      <c r="AB68" s="452"/>
      <c r="AC68" s="452"/>
      <c r="AD68" s="212"/>
      <c r="AE68" s="212"/>
      <c r="AF68" s="212"/>
      <c r="AG68" s="212"/>
      <c r="AH68" s="212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2"/>
      <c r="AY68" s="212"/>
    </row>
    <row r="69" spans="1:51">
      <c r="A69" s="210"/>
      <c r="B69" s="210"/>
      <c r="C69" s="210"/>
      <c r="D69" s="210"/>
      <c r="E69" s="210"/>
      <c r="F69" s="215"/>
      <c r="G69" s="215"/>
      <c r="H69" s="215"/>
      <c r="I69" s="215"/>
      <c r="J69" s="215"/>
      <c r="K69" s="212"/>
      <c r="L69" s="212"/>
      <c r="M69" s="212"/>
      <c r="N69" s="212"/>
      <c r="O69" s="212"/>
      <c r="P69" s="213"/>
      <c r="Q69" s="212"/>
      <c r="R69" s="212"/>
      <c r="S69" s="213"/>
      <c r="T69" s="213"/>
      <c r="U69" s="212"/>
      <c r="V69" s="212"/>
      <c r="W69" s="212"/>
      <c r="X69" s="212"/>
      <c r="Y69" s="212"/>
      <c r="Z69" s="452"/>
      <c r="AA69" s="452"/>
      <c r="AB69" s="452"/>
      <c r="AC69" s="452"/>
      <c r="AD69" s="212"/>
      <c r="AE69" s="212"/>
      <c r="AF69" s="212"/>
      <c r="AG69" s="212"/>
      <c r="AH69" s="212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</row>
    <row r="70" spans="1:51">
      <c r="A70" s="210"/>
    </row>
  </sheetData>
  <autoFilter ref="A4:AZ37" xr:uid="{868D2F88-A7D6-41F8-ADE2-48D75C192EB2}"/>
  <phoneticPr fontId="7" type="noConversion"/>
  <conditionalFormatting sqref="AK35">
    <cfRule type="cellIs" dxfId="0" priority="1" operator="lessThan">
      <formula>0</formula>
    </cfRule>
  </conditionalFormatting>
  <printOptions horizontalCentered="1"/>
  <pageMargins left="0.25" right="0.25" top="0.75" bottom="0.75" header="0.3" footer="0.3"/>
  <pageSetup paperSize="8" scale="18" fitToHeight="0" orientation="landscape" r:id="rId1"/>
  <colBreaks count="2" manualBreakCount="2">
    <brk id="21" max="1048575" man="1"/>
    <brk id="2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총괄</vt:lpstr>
      <vt:lpstr>기업금융</vt:lpstr>
      <vt:lpstr>부동산</vt:lpstr>
      <vt:lpstr>인프라</vt:lpstr>
      <vt:lpstr>기업금융!Print_Area</vt:lpstr>
      <vt:lpstr>인프라!Print_Area</vt:lpstr>
      <vt:lpstr>부동산!Print_Titles</vt:lpstr>
      <vt:lpstr>인프라!Print_Titles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2024-10-22T04:33:14Z</cp:lastPrinted>
  <dcterms:created xsi:type="dcterms:W3CDTF">2024-08-22T05:33:13Z</dcterms:created>
  <dcterms:modified xsi:type="dcterms:W3CDTF">2024-10-28T06:48:57Z</dcterms:modified>
</cp:coreProperties>
</file>