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HyogeunKim\회계\CAREERGYM\01_강의자료\03_3기\02_강의파일\02_복합금융상품_2일차\v1\"/>
    </mc:Choice>
  </mc:AlternateContent>
  <xr:revisionPtr revIDLastSave="0" documentId="13_ncr:1_{7358DF2D-B7C4-4AA7-B349-9E56FBC2F922}" xr6:coauthVersionLast="47" xr6:coauthVersionMax="47" xr10:uidLastSave="{00000000-0000-0000-0000-000000000000}"/>
  <bookViews>
    <workbookView xWindow="-108" yWindow="-108" windowWidth="22008" windowHeight="13176" tabRatio="854" activeTab="2" xr2:uid="{140DF19E-8567-460F-927E-83F9D013E3AF}"/>
  </bookViews>
  <sheets>
    <sheet name="계약서" sheetId="110" r:id="rId1"/>
    <sheet name="보고서" sheetId="114" r:id="rId2"/>
    <sheet name="RCPS_22년말_시가조정리픽싱&amp;희석효과" sheetId="113" r:id="rId3"/>
    <sheet name="변동성" sheetId="8" r:id="rId4"/>
    <sheet name="YTM" sheetId="104" r:id="rId5"/>
    <sheet name="분기 Bootstrapping(위험)_기말" sheetId="105" r:id="rId6"/>
    <sheet name="위험이자율보간법_분기_기말" sheetId="106" r:id="rId7"/>
    <sheet name="반기 Bootstrapping(무위험)_기말" sheetId="108" r:id="rId8"/>
    <sheet name="무위험이자율보간법_반기_기말" sheetId="109" r:id="rId9"/>
  </sheets>
  <definedNames>
    <definedName name="_____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_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__LG2" hidden="1">{#N/A,#N/A,TRUE,"매출진척-1";#N/A,#N/A,TRUE,"매출진척-2";#N/A,#N/A,TRUE,"제품실적";#N/A,#N/A,TRUE,"RAC";#N/A,#N/A,TRUE,"PAC ";#N/A,#N/A,TRUE,"재고현황";#N/A,#N/A,TRUE,"공지사항"}</definedName>
    <definedName name="__123Graph_A" hidden="1">#REF!</definedName>
    <definedName name="__123Graph_B" hidden="1">#REF!</definedName>
    <definedName name="__123Graph_LBL_E" hidden="1">#REF!</definedName>
    <definedName name="_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_FDS_HYPERLINK_TOGGLE_STATE__" hidden="1">"ON"</definedName>
    <definedName name="__PL7" hidden="1">{#N/A,#N/A,TRUE,"대 차 대 조 표"}</definedName>
    <definedName name="__soc2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_12_0_F" hidden="1">#REF!</definedName>
    <definedName name="_128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158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18_0_0" hidden="1">#REF!</definedName>
    <definedName name="_1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24_0_0_F" hidden="1">#REF!</definedName>
    <definedName name="_293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549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5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6F" hidden="1">#REF!</definedName>
    <definedName name="_72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8_0_0_F" hidden="1">#REF!</definedName>
    <definedName name="_Dist_Bin" hidden="1">#REF!</definedName>
    <definedName name="_Dist_Values" hidden="1">#REF!</definedName>
    <definedName name="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Fill" hidden="1">#REF!</definedName>
    <definedName name="_Key1" hidden="1">#REF!</definedName>
    <definedName name="_Key2" hidden="1">#REF!</definedName>
    <definedName name="_Key3" hidden="1">#REF!</definedName>
    <definedName name="_LG2" hidden="1">{#N/A,#N/A,TRUE,"매출진척-1";#N/A,#N/A,TRUE,"매출진척-2";#N/A,#N/A,TRUE,"제품실적";#N/A,#N/A,TRUE,"RAC";#N/A,#N/A,TRUE,"PAC ";#N/A,#N/A,TRUE,"재고현황";#N/A,#N/A,TRUE,"공지사항"}</definedName>
    <definedName name="_MatInverse_In" hidden="1">#REF!</definedName>
    <definedName name="_MatInverse_Out" hidden="1">#REF!</definedName>
    <definedName name="_Order1" hidden="1">0</definedName>
    <definedName name="_Order2" hidden="1">255</definedName>
    <definedName name="_Parse_In" hidden="1">#REF!</definedName>
    <definedName name="_Parse_Out" hidden="1">#REF!</definedName>
    <definedName name="_PL7" hidden="1">{#N/A,#N/A,TRUE,"대 차 대 조 표"}</definedName>
    <definedName name="_pp1" hidden="1">{#N/A,#N/A,TRUE,"대 차 대 조 표"}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SORT1" hidden="1">#REF!</definedName>
    <definedName name="_Sort2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xlcn.WorksheetConnection_cate_rawA56337BB1540871" hidden="1">#REF!</definedName>
    <definedName name="\GGG" hidden="1">{#N/A,#N/A,TRUE,"Y생산";#N/A,#N/A,TRUE,"Y판매";#N/A,#N/A,TRUE,"Y총물량";#N/A,#N/A,TRUE,"Y능력";#N/A,#N/A,TRUE,"YKD"}</definedName>
    <definedName name="Ⅱ" hidden="1">{#N/A,#N/A,FALSE,"정공"}</definedName>
    <definedName name="A1_00근거" hidden="1">{#N/A,#N/A,FALSE,"단축1";#N/A,#N/A,FALSE,"단축2";#N/A,#N/A,FALSE,"단축3";#N/A,#N/A,FALSE,"장축";#N/A,#N/A,FALSE,"4WD"}</definedName>
    <definedName name="aa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aaa" hidden="1">{#N/A,#N/A,FALSE,"BS";#N/A,#N/A,FALSE,"PL";#N/A,#N/A,FALSE,"처분";#N/A,#N/A,FALSE,"현금";#N/A,#N/A,FALSE,"매출";#N/A,#N/A,FALSE,"원가";#N/A,#N/A,FALSE,"경영"}</definedName>
    <definedName name="aaa.ff" hidden="1">{#N/A,#N/A,FALSE,"UNIT";#N/A,#N/A,FALSE,"UNIT";#N/A,#N/A,FALSE,"계정"}</definedName>
    <definedName name="aaaa" hidden="1">{#N/A,#N/A,FALSE,"기술료 비교"}</definedName>
    <definedName name="aaaa_1" hidden="1">{#N/A,#N/A,FALSE,"기술료 비교"}</definedName>
    <definedName name="AAAA1" hidden="1">{#N/A,#N/A,FALSE,"기술료 비교"}</definedName>
    <definedName name="AAAA1_1" hidden="1">{#N/A,#N/A,FALSE,"기술료 비교"}</definedName>
    <definedName name="AAAAAA" hidden="1">#REF!</definedName>
    <definedName name="AAAAAAA" hidden="1">{#N/A,#N/A,TRUE,"Y생산";#N/A,#N/A,TRUE,"Y판매";#N/A,#N/A,TRUE,"Y총물량";#N/A,#N/A,TRUE,"Y능력";#N/A,#N/A,TRUE,"YKD"}</definedName>
    <definedName name="AAAAAAA_1" hidden="1">{#N/A,#N/A,TRUE,"Y생산";#N/A,#N/A,TRUE,"Y판매";#N/A,#N/A,TRUE,"Y총물량";#N/A,#N/A,TRUE,"Y능력";#N/A,#N/A,TRUE,"YKD"}</definedName>
    <definedName name="AAAAS" hidden="1">{#N/A,#N/A,FALSE,"정공"}</definedName>
    <definedName name="ab" hidden="1">1</definedName>
    <definedName name="abbreviations" hidden="1">{"'매출'!$A$1:$I$22"}</definedName>
    <definedName name="abc" hidden="1">#REF!</definedName>
    <definedName name="abcd1234" hidden="1">#REF!</definedName>
    <definedName name="ABCDEF" hidden="1">{#N/A,#N/A,FALSE,"정공"}</definedName>
    <definedName name="ABCD관리" hidden="1">{#N/A,#N/A,FALSE,"정공"}</definedName>
    <definedName name="Access_Button1" hidden="1">"X9811상품_9611당_List"</definedName>
    <definedName name="Access_Button2" hidden="1">"X9811상품_9611당_List"</definedName>
    <definedName name="Access_Button3" hidden="1">"카드발송_카드발송_List1"</definedName>
    <definedName name="Access_Button4" hidden="1">"업체현황_카드발송_List"</definedName>
    <definedName name="AccessDatabase" hidden="1">"C:\My Documents\입고현황_류\장비입고현황2.mdb"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DC" hidden="1">#REF!</definedName>
    <definedName name="ADSDF" hidden="1">{#N/A,#N/A,TRUE,"Y생산";#N/A,#N/A,TRUE,"Y판매";#N/A,#N/A,TRUE,"Y총물량";#N/A,#N/A,TRUE,"Y능력";#N/A,#N/A,TRUE,"YKD"}</definedName>
    <definedName name="ADSDF_1" hidden="1">{#N/A,#N/A,TRUE,"Y생산";#N/A,#N/A,TRUE,"Y판매";#N/A,#N/A,TRUE,"Y총물량";#N/A,#N/A,TRUE,"Y능력";#N/A,#N/A,TRUE,"YKD"}</definedName>
    <definedName name="anscount" hidden="1">1</definedName>
    <definedName name="AOCNFTHSDLR" hidden="1">{#N/A,#N/A,FALSE,"정공"}</definedName>
    <definedName name="AS" hidden="1">{#N/A,#N/A,FALSE,"단축1";#N/A,#N/A,FALSE,"단축2";#N/A,#N/A,FALSE,"단축3";#N/A,#N/A,FALSE,"장축";#N/A,#N/A,FALSE,"4WD"}</definedName>
    <definedName name="AS2DocOpenMode" hidden="1">"AS2DocumentEdit"</definedName>
    <definedName name="AS2StaticLS" hidden="1">#REF!</definedName>
    <definedName name="asdf" hidden="1">{#N/A,#N/A,FALSE,"정공"}</definedName>
    <definedName name="Assumptions" hidden="1">{"'매출'!$A$1:$I$22"}</definedName>
    <definedName name="axcdf" hidden="1">{#N/A,#N/A,FALSE,"정공"}</definedName>
    <definedName name="BEx0017DGUEDPCFJUPUZOOLJCS2B" hidden="1">#REF!</definedName>
    <definedName name="BEx001CNWHJ5RULCSFM36ZCGJ1UH" hidden="1">#REF!</definedName>
    <definedName name="BEx0041RNVGGN8SKGQTWHTVAGKBV" hidden="1">#REF!</definedName>
    <definedName name="BEx004791UAJIJSN57OT7YBLNP82" hidden="1">#REF!</definedName>
    <definedName name="BEx008P2NVFDLBHL7IZ5WTMVOQ1F" hidden="1">#REF!</definedName>
    <definedName name="BEx009G00IN0JUIAQ4WE9NHTMQE2" hidden="1">#REF!</definedName>
    <definedName name="BEx00DXTY2JDVGWQKV8H7FG4SV30" hidden="1">#REF!</definedName>
    <definedName name="BEx00GHLTYRH5N2S6P78YW1CD30N" hidden="1">#REF!</definedName>
    <definedName name="BEx00J6L4N3WDFUWI1GNCD89U2A5" hidden="1">#REF!</definedName>
    <definedName name="BEx00JC31DY11L45SEU4B10BIN6W" hidden="1">#REF!</definedName>
    <definedName name="BEx00KZHZBHP3TDV1YMX4B19B95O" hidden="1">#REF!</definedName>
    <definedName name="BEx00U9SHQ0NHO9GPJITAMG5T4E9" hidden="1">#REF!</definedName>
    <definedName name="BEx01049R9ZE3WM0TJWIDL7I2AO5" hidden="1">#REF!</definedName>
    <definedName name="BEx01HY6E3GJ66ABU5ABN26V6Q13" hidden="1">#REF!</definedName>
    <definedName name="BEx01PW5YQKEGAR8JDDI5OARYXDF" hidden="1">#REF!</definedName>
    <definedName name="BEx01T1EVAEW9BLAP4L6II4G6OC4" hidden="1">#REF!</definedName>
    <definedName name="BEx01X35DZBL50I19K4ZSW4F1ESH" hidden="1">#REF!</definedName>
    <definedName name="BEx01XJ94SHJ1YQ7ORPW0RQGKI2H" hidden="1">#REF!</definedName>
    <definedName name="BEx02Q08R9G839Q4RFGG9026C7PX" hidden="1">#REF!</definedName>
    <definedName name="BEx02SEL3Z1QWGAHXDPUA9WLTTPS" hidden="1">#REF!</definedName>
    <definedName name="BEx02Y3KJZH5BGDM9QEZ1PVVI114" hidden="1">#REF!</definedName>
    <definedName name="BEx0313GRLLASDTVPW5DHTXHE74M" hidden="1">#REF!</definedName>
    <definedName name="BEx040GNGACOQI5MY5X2NE42ZWDU" hidden="1">#REF!</definedName>
    <definedName name="BEx1F0SOZ3H5XUHXD7O01TCR8T6J" hidden="1">#REF!</definedName>
    <definedName name="BEx1F9HL824UCNCVZ2U62J4KZCX8" hidden="1">#REF!</definedName>
    <definedName name="BEx1FAOR8V7MCZ8L23YLEF9PTLUQ" hidden="1">#REF!</definedName>
    <definedName name="BEx1FEVSJKTI1Q1Z874QZVFSJSVA" hidden="1">#REF!</definedName>
    <definedName name="BEx1FGDRUHHLI1GBHELT4PK0LY4V" hidden="1">#REF!</definedName>
    <definedName name="BEx1FJZ7GKO99IYTP6GGGF7EUL3Z" hidden="1">#REF!</definedName>
    <definedName name="BEx1FX5YBUB8F73HVHQA40Z9TDSR" hidden="1">#REF!</definedName>
    <definedName name="BEx1FZV2CM77TBH1R6YYV9P06KA2" hidden="1">#REF!</definedName>
    <definedName name="BEx1G59AY8195JTUM6P18VXUFJ3E" hidden="1">#REF!</definedName>
    <definedName name="BEx1GACQL91IG43LSU6M1F2TWPZN" hidden="1">#REF!</definedName>
    <definedName name="BEx1GB92OWY6P3B3Z6EYFUUWMITG" hidden="1">#REF!</definedName>
    <definedName name="BEx1GVMRHFXUP6XYYY9NR12PV5TF" hidden="1">#REF!</definedName>
    <definedName name="BEx1H6KIT7BHUH6MDDWC935V9N47" hidden="1">#REF!</definedName>
    <definedName name="BEx1HDGOOJ3SKHYMWUZJ1P0RQZ9N" hidden="1">#REF!</definedName>
    <definedName name="BEx1HDM5ZXSJG6JQEMSFV52PZ10V" hidden="1">#REF!</definedName>
    <definedName name="BEx1HETBBZVN5F43LKOFMC4QB0CR" hidden="1">#REF!</definedName>
    <definedName name="BEx1HGM2TBFL6UBVA6E4PKNSPI96" hidden="1">#REF!</definedName>
    <definedName name="BEx1HGWNWPLNXICOTP90TKQVVE4E" hidden="1">#REF!</definedName>
    <definedName name="BEx1HIPLJZABY0EMUOTZN0EQMDPU" hidden="1">#REF!</definedName>
    <definedName name="BEx1HO94JIRX219MPWMB5E5XZ04X" hidden="1">#REF!</definedName>
    <definedName name="BEx1HQNF6KHM21E3XLW0NMSSEI9S" hidden="1">#REF!</definedName>
    <definedName name="BEx1HSLNWIW4S97ZBYY7I7M5YVH4" hidden="1">#REF!</definedName>
    <definedName name="BEx1I38LBZSH2UZJIZXAE5XOUU55" hidden="1">#REF!</definedName>
    <definedName name="BEx1I4QKTILCKZUSOJCVZN7SNHL5" hidden="1">#REF!</definedName>
    <definedName name="BEx1IGQ5B697MNDOE06MVSR0H58E" hidden="1">#REF!</definedName>
    <definedName name="BEx1J0CSSHDJGBJUHVOEMCF2P4DL" hidden="1">#REF!</definedName>
    <definedName name="BEx1J7E8VCGLPYU82QXVUG5N3ZAI" hidden="1">#REF!</definedName>
    <definedName name="BEx1JGE2YQWH8S25USOY08XVGO0D" hidden="1">#REF!</definedName>
    <definedName name="BEx1JJJC9T1W7HY4V7HP1S1W4JO1" hidden="1">#REF!</definedName>
    <definedName name="BEx1JKKZSJ7DI4PTFVI9VVFMB1X2" hidden="1">#REF!</definedName>
    <definedName name="BEx1JUBQFRVMASSFK4B3V0AD7YP9" hidden="1">#REF!</definedName>
    <definedName name="BEx1JXBM5W4YRWNQ0P95QQS6JWD6" hidden="1">#REF!</definedName>
    <definedName name="BEx1KCWQ445PDI0YUBIXZBK5EWCP" hidden="1">#REF!</definedName>
    <definedName name="BEx1KGY9QEHZ9QSARMQUTQKRK4UX" hidden="1">#REF!</definedName>
    <definedName name="BEx1KKP1ELIF2UII2FWVGL7M1X7J" hidden="1">#REF!</definedName>
    <definedName name="BEx1L2OG1SDFK2TPXELJ77YP4NI2" hidden="1">#REF!</definedName>
    <definedName name="BEx1L6Q60MWRDJB4L20LK0XPA0Z2" hidden="1">#REF!</definedName>
    <definedName name="BEx1LD63FP2Z4BR9TKSHOZW9KKZ5" hidden="1">#REF!</definedName>
    <definedName name="BEx1LDMB9RW982DUILM2WPT5VWQ3" hidden="1">#REF!</definedName>
    <definedName name="BEx1LRPGDQCOEMW8YT80J1XCDCIV" hidden="1">#REF!</definedName>
    <definedName name="BEx1LRUSJW4JG54X07QWD9R27WV9" hidden="1">#REF!</definedName>
    <definedName name="BEx1M1WBK5T0LP1AK2JYV6W87ID6" hidden="1">#REF!</definedName>
    <definedName name="BEx1M3JJGKF1YALMTNWMK99YH9FT" hidden="1">#REF!</definedName>
    <definedName name="BEx1M51HHDYGIT8PON7U8ICL2S95" hidden="1">#REF!</definedName>
    <definedName name="BEx1MEBZTWO6XAWNC9Z6T7VUC26Q" hidden="1">#REF!</definedName>
    <definedName name="BEx1MMQ3H3E9MBH330J6MD3EP8AD" hidden="1">#REF!</definedName>
    <definedName name="BEx1MTRKKVCHOZ0YGID6HZ49LJTO" hidden="1">#REF!</definedName>
    <definedName name="BEx1N0IFWPSL686RSLZTZA4KIY2A" hidden="1">#REF!</definedName>
    <definedName name="BEx1N3CUJ3UX61X38ZAJVPEN4KMC" hidden="1">#REF!</definedName>
    <definedName name="BEx1NFCG8AI9NXWO5ROKI6DYZP77" hidden="1">#REF!</definedName>
    <definedName name="BEx1NO6TXZVOGCUWCCRTXRXWW0XL" hidden="1">#REF!</definedName>
    <definedName name="BEx1NS8EU5P9FQV3S0WRTXI5L361" hidden="1">#REF!</definedName>
    <definedName name="BEx1NT4RIIP1DMELF4Z1FL5857FC" hidden="1">#REF!</definedName>
    <definedName name="BEx1NUBX5VUYZFKQH69FN6BTLWCR" hidden="1">#REF!</definedName>
    <definedName name="BEx1O0XA02OXBEY6AAS94L6P1KSR" hidden="1">#REF!</definedName>
    <definedName name="BEx1OLAZ915OGYWP0QP1QQWDLCRX" hidden="1">#REF!</definedName>
    <definedName name="BEx1OO5ER042IS6IC4TLDI75JNVH" hidden="1">#REF!</definedName>
    <definedName name="BEx1OTE54CBSUT8FWKRALEDCUWN4" hidden="1">#REF!</definedName>
    <definedName name="BEx1OVSMPADTX95QUOX34KZQ8EDY" hidden="1">#REF!</definedName>
    <definedName name="BEx1OX544IO9FQJI7YYQGZCEHB3O" hidden="1">#REF!</definedName>
    <definedName name="BEx1OY6SVEUT2EQ26P7EKEND342G" hidden="1">#REF!</definedName>
    <definedName name="BEx1OYN1LPIPI12O9G6F7QAOS9T4" hidden="1">#REF!</definedName>
    <definedName name="BEx1P1HHKJA799O3YZXQAX6KFH58" hidden="1">#REF!</definedName>
    <definedName name="BEx1P34W467WGPOXPK292QFJIPHJ" hidden="1">#REF!</definedName>
    <definedName name="BEx1P4S5Y4X1AG5YL9DS164978PB" hidden="1">#REF!</definedName>
    <definedName name="BEx1P7S1J4TKGVJ43C2Q2R3M9WRB" hidden="1">#REF!</definedName>
    <definedName name="BEx1PA11BLPVZM8RC5BL46WX8YB5" hidden="1">#REF!</definedName>
    <definedName name="BEx1PBZ4BEFIPGMQXT9T8S4PZ2IM" hidden="1">#REF!</definedName>
    <definedName name="BEx1PLF2CFSXBZPVI6CJ534EIJDN" hidden="1">#REF!</definedName>
    <definedName name="BEx1PMWZB2DO6EM9BKLUICZJ65HD" hidden="1">#REF!</definedName>
    <definedName name="BEx1PR415U01RF514LC24LSXZ46E" hidden="1">#REF!</definedName>
    <definedName name="BEx1PXUPD5XRUU2SPVGZCRNTWS98" hidden="1">#REF!</definedName>
    <definedName name="BEx1QA54J2A4I7IBQR19BTY28ZMR" hidden="1">#REF!</definedName>
    <definedName name="BEx1QIU02UKQDRQO4JFJQTQPA9M2" hidden="1">#REF!</definedName>
    <definedName name="BEx1QMQAHG3KQUK59DVM68SWKZIZ" hidden="1">#REF!</definedName>
    <definedName name="BEx1QOTTD8A7ZISZKTC3BOOVKWEN" hidden="1">#REF!</definedName>
    <definedName name="BEx1R02C8KNH9YXA8P430NC2J4P0" hidden="1">#REF!</definedName>
    <definedName name="BEx1R9YFKJCMSEST8OVCAO5E47FO" hidden="1">#REF!</definedName>
    <definedName name="BEx1RBGC06B3T52OIC0EQ1KGVP1I" hidden="1">#REF!</definedName>
    <definedName name="BEx1RRC7X4NI1CU4EO5XYE2GVARJ" hidden="1">#REF!</definedName>
    <definedName name="BEx1RZA1NCGT832L7EMR7GMF588W" hidden="1">#REF!</definedName>
    <definedName name="BEx1S0MOOGSSYT24R5GZFG5GMGFR" hidden="1">#REF!</definedName>
    <definedName name="BEx1S0XGIPUSZQUCSGWSK10GKW7Y" hidden="1">#REF!</definedName>
    <definedName name="BEx1S5VFNKIXHTTCWSV60UC50EZ8" hidden="1">#REF!</definedName>
    <definedName name="BEx1SK3U02H0RGKEYXW7ZMCEOF3V" hidden="1">#REF!</definedName>
    <definedName name="BEx1SSNEZINBJT29QVS62VS1THT4" hidden="1">#REF!</definedName>
    <definedName name="BEx1SVNCHNANBJIDIQVB8AFK4HAN" hidden="1">#REF!</definedName>
    <definedName name="BEx1T7SCX7KK0ROG334AKM67Y8WU" hidden="1">#REF!</definedName>
    <definedName name="BEx1TJ0WLS9O7KNSGIPWTYHDYI1D" hidden="1">#REF!</definedName>
    <definedName name="BEx1TNTKITTEKOJ5Q0RUF0799ZGD" hidden="1">#REF!</definedName>
    <definedName name="BEx1U7WFO8OZKB1EBF4H386JW91L" hidden="1">#REF!</definedName>
    <definedName name="BEx1U87938YR9N6HYI24KVBKLOS3" hidden="1">#REF!</definedName>
    <definedName name="BEx1UESH4KDWHYESQU2IE55RS3LI" hidden="1">#REF!</definedName>
    <definedName name="BEx1UI8N9KTCPSOJ7RDW0T8UEBNP" hidden="1">#REF!</definedName>
    <definedName name="BEx1UML0HHJFHA5TBOYQ24I3RV1W" hidden="1">#REF!</definedName>
    <definedName name="BEx1UUDIQPZ23XQ79GUL0RAWRSCK" hidden="1">#REF!</definedName>
    <definedName name="BEx1V67SEV778NVW68J8W5SND1J7" hidden="1">#REF!</definedName>
    <definedName name="BEx1VIY9SQLRESD11CC4PHYT0XSG" hidden="1">#REF!</definedName>
    <definedName name="BEx1VQQSB5BKTBE7EAFXSN31CNVX" hidden="1">#REF!</definedName>
    <definedName name="BEx1W8FDLOFGE28JXY6J54MICRMP" hidden="1">#REF!</definedName>
    <definedName name="BEx1WC67EH10SC38QWX3WEA5KH3A" hidden="1">#REF!</definedName>
    <definedName name="BEx1WDO53ZG95BCDDJH20QVTZIEM" hidden="1">#REF!</definedName>
    <definedName name="BEx1WGYTKZZIPM1577W5FEYKFH3V" hidden="1">#REF!</definedName>
    <definedName name="BEx1WHPURIV3D3PTJJ359H1OP7ZV" hidden="1">#REF!</definedName>
    <definedName name="BEx1WLWY2CR1WRD694JJSWSDFAIR" hidden="1">#REF!</definedName>
    <definedName name="BEx1WMD1LWPWRIK6GGAJRJAHJM8I" hidden="1">#REF!</definedName>
    <definedName name="BEx1WR0D41MR174LBF3P9E3K0J51" hidden="1">#REF!</definedName>
    <definedName name="BEx1WU09CIHOI0L84XXCKC501H1F" hidden="1">#REF!</definedName>
    <definedName name="BEx1WUB1FAS5PHU33TJ60SUHR618" hidden="1">#REF!</definedName>
    <definedName name="BEx1WX04G0INSPPG9NTNR3DYR6PZ" hidden="1">#REF!</definedName>
    <definedName name="BEx1X3LHU9DPG01VWX2IF65TRATF" hidden="1">#REF!</definedName>
    <definedName name="BEx1X3QU07GK7I7KLROCFBELK7NH" hidden="1">#REF!</definedName>
    <definedName name="BEx1XK8AAMO0AH0Z1OUKW30CA7EQ" hidden="1">#REF!</definedName>
    <definedName name="BEx1XL4MZ7C80495GHQRWOBS16PQ" hidden="1">#REF!</definedName>
    <definedName name="BEx1XN86QZPXEC2550TP8XT6SWZX" hidden="1">#REF!</definedName>
    <definedName name="BEx1Y3PKK83X2FN9SAALFHOWKMRQ" hidden="1">#REF!</definedName>
    <definedName name="BEx1YKHSW5HDSZLEI6ETN0XC509V" hidden="1">#REF!</definedName>
    <definedName name="BEx1YL3DJ7Y4AZ01ERCOGW0FJ26T" hidden="1">#REF!</definedName>
    <definedName name="BEx1Z2RYHSVD1H37817SN93VMURZ" hidden="1">#REF!</definedName>
    <definedName name="BEx3AMAKWI6458B67VKZO56MCNJW" hidden="1">#REF!</definedName>
    <definedName name="BEx3AOOVM42G82TNF53W0EKXLUSI" hidden="1">#REF!</definedName>
    <definedName name="BEx3AZH9W4SUFCAHNDOQ728R9V4L" hidden="1">#REF!</definedName>
    <definedName name="BEx3BNR9ES4KY7Q1DK83KC5NDGL8" hidden="1">#REF!</definedName>
    <definedName name="BEx3BTLL3ASJN134DLEQTQM70VZM" hidden="1">#REF!</definedName>
    <definedName name="BEx3BW5CTV0DJU5AQS3ZQFK2VLF3" hidden="1">#REF!</definedName>
    <definedName name="BEx3BYP0FG369M7G3JEFLMMXAKTS" hidden="1">#REF!</definedName>
    <definedName name="BEx3C2QR0WUD19QSVO8EMIPNQJKH" hidden="1">#REF!</definedName>
    <definedName name="BEx3C5ACPKV4XIAY0LO077TCRNLJ" hidden="1">#REF!</definedName>
    <definedName name="BEx3CBKXPIN2XM7QJNI7O0MB70AR" hidden="1">#REF!</definedName>
    <definedName name="BEx3CKFCCPZZ6ROLAT5C1DZNIC1U" hidden="1">#REF!</definedName>
    <definedName name="BEx3D35KVB55GTY44YX4O9YGEVQI" hidden="1">#REF!</definedName>
    <definedName name="BEx3D9G6QTSPF9UYI4X0XY0VE896" hidden="1">#REF!</definedName>
    <definedName name="BEx3DCQU9PBRXIMLO62KS5RLH447" hidden="1">#REF!</definedName>
    <definedName name="BEx3E22INXU2VKWET4AVSBR8WAD6" hidden="1">#REF!</definedName>
    <definedName name="BEx3EF99FD6QNNCNOKDEE67JHTUJ" hidden="1">#REF!</definedName>
    <definedName name="BEx3EHCSERZ2O2OAG8Y95UPG2IY9" hidden="1">#REF!</definedName>
    <definedName name="BEx3EJR3TCJDYS7ZXNDS5N9KTGIK" hidden="1">#REF!</definedName>
    <definedName name="BEx3ELJTTBS6P05CNISMGOJOA60V" hidden="1">#REF!</definedName>
    <definedName name="BEx3EQSLJBDDJRHNX19PBFCKNY2I" hidden="1">#REF!</definedName>
    <definedName name="BEx3EQY1DLE7G1BN4GY27QI7C7L8" hidden="1">#REF!</definedName>
    <definedName name="BEx3EUUAX947Q5N6MY6W0KSNY78Y" hidden="1">#REF!</definedName>
    <definedName name="BEx3FG4DPAPTA9PM2Q6BMWI6BIHV" hidden="1">#REF!</definedName>
    <definedName name="BEx3FHMD1P5XBCH23ZKIFO6ZTCNB" hidden="1">#REF!</definedName>
    <definedName name="BEx3FI2G3YYIACQHXNXEA15M8ZK5" hidden="1">#REF!</definedName>
    <definedName name="BEx3FJ9MHSLDK8W91GO85FX1GX57" hidden="1">#REF!</definedName>
    <definedName name="BEx3FR251HFU7A33PU01SJUENL2B" hidden="1">#REF!</definedName>
    <definedName name="BEx3FX7EJL47JSLSWP3EOC265WAE" hidden="1">#REF!</definedName>
    <definedName name="BEx3G201R8NLJ6FIHO2QS0SW9QVV" hidden="1">#REF!</definedName>
    <definedName name="BEx3G2LL2II66XY5YCDPG4JE13A3" hidden="1">#REF!</definedName>
    <definedName name="BEx3G2WA0DTYY9D8AGHHOBTPE2B2" hidden="1">#REF!</definedName>
    <definedName name="BEx3G8FY85SUKO01ZJQZYO51EA75" hidden="1">#REF!</definedName>
    <definedName name="BEx3GDZH5KHUU0C7RY1PDVGKTH8E" hidden="1">#REF!</definedName>
    <definedName name="BEx3GEVV18SEQDI1JGY7EN6D1GT1" hidden="1">#REF!</definedName>
    <definedName name="BEx3GKFH64MKQX61S7DYTZ15JCPY" hidden="1">#REF!</definedName>
    <definedName name="BEx3GMJ1Y6UU02DLRL0QXCEKDA6C" hidden="1">#REF!</definedName>
    <definedName name="BEx3GN4LY0135CBDIN1TU2UEODGF" hidden="1">#REF!</definedName>
    <definedName name="BEx3GPDH2AH4QKT4OOSN563XUHBD" hidden="1">#REF!</definedName>
    <definedName name="BEx3GQ9V1DONRHIKU8HGIPUP1EGT" hidden="1">#REF!</definedName>
    <definedName name="BEx3H5UX2GZFZZT657YR76RHW5I6" hidden="1">#REF!</definedName>
    <definedName name="BEx3HMSEFOP6DBM4R97XA6B7NFG6" hidden="1">#REF!</definedName>
    <definedName name="BEx3HWJ5SQSD2CVCQNR183X44FR8" hidden="1">#REF!</definedName>
    <definedName name="BEx3I09YVXO0G4X7KGSA4WGORM35" hidden="1">#REF!</definedName>
    <definedName name="BEx3ICF1GY8HQEBIU9S43PDJ90BX" hidden="1">#REF!</definedName>
    <definedName name="BEx3IMLPLFDY04Z6ON69TCWA33TL" hidden="1">#REF!</definedName>
    <definedName name="BEx3IWN8YPN2XHSCISQB9608ZLOD" hidden="1">#REF!</definedName>
    <definedName name="BEx3IYAH2DEBFWO8F94H4MXE3RLY" hidden="1">#REF!</definedName>
    <definedName name="BEx3IZXXSYEW50379N2EAFWO8DZV" hidden="1">#REF!</definedName>
    <definedName name="BEx3J1VZVGTKT4ATPO9O5JCSFTTR" hidden="1">#REF!</definedName>
    <definedName name="BEx3J2XUDDF0SSPYVBJC3N2BVRNR" hidden="1">#REF!</definedName>
    <definedName name="BEx3JC2TY7JNAAC3L7QHVPQXLGQ8" hidden="1">#REF!</definedName>
    <definedName name="BEx3JWB8EIB42E4QPNP0F6ZKJHSM" hidden="1">#REF!</definedName>
    <definedName name="BEx3JX23SYDIGOGM4Y0CQFBW8ZBV" hidden="1">#REF!</definedName>
    <definedName name="BEx3JXCXCVBZJGV5VEG9MJEI01AL" hidden="1">#REF!</definedName>
    <definedName name="BEx3JYK2N7X59TPJSKYZ77ENY8SS" hidden="1">#REF!</definedName>
    <definedName name="BEx3JZAXL8KNT6BS2DKSBQW8WFTT" hidden="1">#REF!</definedName>
    <definedName name="BEx3K4EII7GU1CG0BN7UL15M6J8Z" hidden="1">#REF!</definedName>
    <definedName name="BEx3K4ZXQUQ2KYZF74B84SO48XMW" hidden="1">#REF!</definedName>
    <definedName name="BEx3KEFXUCVNVPH7KSEGAZYX13B5" hidden="1">#REF!</definedName>
    <definedName name="BEx3KFXUAF6YXAA47B7Q6X9B3VGB" hidden="1">#REF!</definedName>
    <definedName name="BEx3KIXQYOGMPK4WJJAVBRX4NR28" hidden="1">#REF!</definedName>
    <definedName name="BEx3KJOMVOSFZVJUL3GKCNP6DQDS" hidden="1">#REF!</definedName>
    <definedName name="BEx3KP2VRBMORK0QEAZUYCXL3DHJ" hidden="1">#REF!</definedName>
    <definedName name="BEx3L4YQ0J7ZU0M5QM6YIPCEYC9K" hidden="1">#REF!</definedName>
    <definedName name="BEx3L60DJOR7NQN42G7YSAODP1EX" hidden="1">#REF!</definedName>
    <definedName name="BEx3L7D0PI38HWZ7VADU16C9E33D" hidden="1">#REF!</definedName>
    <definedName name="BEx3L9WT886UPC0M8AH5Y82YAB1H" hidden="1">#REF!</definedName>
    <definedName name="BEx3LM1PR4Y7KINKMTMKR984GX8Q" hidden="1">#REF!</definedName>
    <definedName name="BEx3LPCEZ1C0XEKNCM3YT09JWCUO" hidden="1">#REF!</definedName>
    <definedName name="BEx3LRQPBEYUQ8NMLL8AOZ2SXLOI" hidden="1">#REF!</definedName>
    <definedName name="BEx3M4H77MYUKOOD31H9F80NMVK8" hidden="1">#REF!</definedName>
    <definedName name="BEx3M9VFX329PZWYC4DMZ6P3W9R2" hidden="1">#REF!</definedName>
    <definedName name="BEx3MCQ0VEBV0CZXDS505L38EQ8N" hidden="1">#REF!</definedName>
    <definedName name="BEx3MEYV5LQY0BAL7V3CFAFVOM3T" hidden="1">#REF!</definedName>
    <definedName name="BEx3MREOFWJQEYMCMBL7ZE06NBN6" hidden="1">#REF!</definedName>
    <definedName name="BEx3MW1VHR8JIAS5J58XQ0CC4L8U" hidden="1">#REF!</definedName>
    <definedName name="BEx3N51IHA88UXRPEENI44P0KP7U" hidden="1">#REF!</definedName>
    <definedName name="BEx3N7FW0O3BI5FG5H3TN8ESSC61" hidden="1">#REF!</definedName>
    <definedName name="BEx3N7VYL8CCBFTRFOA6W3BWAQJ0" hidden="1">#REF!</definedName>
    <definedName name="BEx3NKXF7GYXHBK75UI6MDRUSU0J" hidden="1">#REF!</definedName>
    <definedName name="BEx3NLIZ7PHF2XE59ECZ3MD04ZG1" hidden="1">#REF!</definedName>
    <definedName name="BEx3NR2I4OUFP3Z2QZEDU2PIFIDI" hidden="1">#REF!</definedName>
    <definedName name="BEx3OJZSCGFRW7SVGBFI0X9DNVMM" hidden="1">#REF!</definedName>
    <definedName name="BEx3OK5349EJ2XRYXV7W13YG9FSL" hidden="1">#REF!</definedName>
    <definedName name="BEx3ORSBUXAF21MKEY90YJV9AY9A" hidden="1">#REF!</definedName>
    <definedName name="BEx3OSDPC76YELEXOE4HPHR08Z63" hidden="1">#REF!</definedName>
    <definedName name="BEx3OV8BH6PYNZT7C246LOAU9SVX" hidden="1">#REF!</definedName>
    <definedName name="BEx3OXRYJZUEY6E72UJU0PHLMYAR" hidden="1">#REF!</definedName>
    <definedName name="BEx3P54EFPJ9XERKXPZGLNSLQXCN" hidden="1">#REF!</definedName>
    <definedName name="BEx3P59TTRSGQY888P5C1O7M2PQT" hidden="1">#REF!</definedName>
    <definedName name="BEx3PDNRRNKD5GOUBUQFXAHIXLD9" hidden="1">#REF!</definedName>
    <definedName name="BEx3PDT8GNPWLLN02IH1XPV90XYK" hidden="1">#REF!</definedName>
    <definedName name="BEx3PH99MLZU1LB38QDL3NELDJBG" hidden="1">#REF!</definedName>
    <definedName name="BEx3PKJZ1Z7L9S6KV8KXVS6B2FX4" hidden="1">#REF!</definedName>
    <definedName name="BEx3PMNG53Z5HY138H99QOMTX8W3" hidden="1">#REF!</definedName>
    <definedName name="BEx3PP1RRSFZ8UC0JC9R91W6LNKW" hidden="1">#REF!</definedName>
    <definedName name="BEx3PPNDD7L6SUISGSI2D375NSCH" hidden="1">#REF!</definedName>
    <definedName name="BEx3PQZZ6L9TOCDKNGIDPO8Y2G54" hidden="1">#REF!</definedName>
    <definedName name="BEx3PVXYZC8WB9ZJE7OCKUXZ46EA" hidden="1">#REF!</definedName>
    <definedName name="BEx3Q3QHHJB3PUJIXDIL8G6EHCRE" hidden="1">#REF!</definedName>
    <definedName name="BEx3Q7BZ9PUXK2RLIOFSIS9AHU1B" hidden="1">#REF!</definedName>
    <definedName name="BEx3Q8J42S9VU6EAN2Y28MR6DF88" hidden="1">#REF!</definedName>
    <definedName name="BEx3Q9QA35ZVN9VVHN81BBIVN881" hidden="1">#REF!</definedName>
    <definedName name="BEx3QD0XYUEL1G6J200V2STCORG5" hidden="1">#REF!</definedName>
    <definedName name="BEx3QEDFOYFY5NBTININ5W4RLD4Q" hidden="1">#REF!</definedName>
    <definedName name="BEx3QH2K40ZZFYJES4QCRY78Q560" hidden="1">#REF!</definedName>
    <definedName name="BEx3QIKJ3U962US1Q564NZDLU8LD" hidden="1">#REF!</definedName>
    <definedName name="BEx3QR9D45DHW50VQ7Y3Q1AXPOB9" hidden="1">#REF!</definedName>
    <definedName name="BEx3QSWT2S5KWG6U2V9711IYDQBM" hidden="1">#REF!</definedName>
    <definedName name="BEx3QVGG7Q2X4HZHJAM35A8T3VR7" hidden="1">#REF!</definedName>
    <definedName name="BEx3R0JUB9YN8PHPPQTAMIT1IHWK" hidden="1">#REF!</definedName>
    <definedName name="BEx3R81NFRO7M81VHVKOBFT0QBIL" hidden="1">#REF!</definedName>
    <definedName name="BEx3RHC2ZD5UFS6QD4OPFCNNMWH1" hidden="1">#REF!</definedName>
    <definedName name="BEx3RQ10QIWBAPHALAA91BUUCM2X" hidden="1">#REF!</definedName>
    <definedName name="BEx3RSFBB83TAKX7N3F394TT3RW4" hidden="1">#REF!</definedName>
    <definedName name="BEx3RV4E1WT43SZBUN09RTB8EK1O" hidden="1">#REF!</definedName>
    <definedName name="BEx3RXYU0QLFXSFTM5EB20GD03W5" hidden="1">#REF!</definedName>
    <definedName name="BEx3RYKLC3QQO3XTUN7BEW2AQL98" hidden="1">#REF!</definedName>
    <definedName name="BEx3S2WXUEQA8PLX4U6G9LJB63ZN" hidden="1">#REF!</definedName>
    <definedName name="BEx3SICJ45BYT6FHBER86PJT25FC" hidden="1">#REF!</definedName>
    <definedName name="BEx3SL1NUYCLQWKW8EFSFZGONHKE" hidden="1">#REF!</definedName>
    <definedName name="BEx3SMUCMJVGQ2H4EHQI5ZFHEF0P" hidden="1">#REF!</definedName>
    <definedName name="BEx3SN56F03CPDRDA7LZ763V0N4I" hidden="1">#REF!</definedName>
    <definedName name="BEx3SPE6N1ORXPRCDL3JPZD73Z9F" hidden="1">#REF!</definedName>
    <definedName name="BEx3ST4Y5OZXSIK7V846SMFT5B23" hidden="1">#REF!</definedName>
    <definedName name="BEx3SWQG9ED1M1Q5D63K0HZ15GQG" hidden="1">#REF!</definedName>
    <definedName name="BEx3T29ZTULQE0OMSMWUMZDU9ZZ0" hidden="1">#REF!</definedName>
    <definedName name="BEx3T6MJ1QDJ929WMUDVZ0O3UW0Y" hidden="1">#REF!</definedName>
    <definedName name="BEx3TEPSM88IET8PDLKKCHMFEMFM" hidden="1">#REF!</definedName>
    <definedName name="BEx3TO09F9SV99SJXCUC1B49RVCJ" hidden="1">#REF!</definedName>
    <definedName name="BEx3TPCSI16OAB2L9M9IULQMQ9J9" hidden="1">#REF!</definedName>
    <definedName name="BEx3U64YUOZ419BAJS2W78UMATAW" hidden="1">#REF!</definedName>
    <definedName name="BEx3U94WCEA5DKMWBEX1GU0LKYG2" hidden="1">#REF!</definedName>
    <definedName name="BEx3U9VZ8SQVYS6ZA038J7AP7ZGW" hidden="1">#REF!</definedName>
    <definedName name="BEx3UIQ5WRJBGNTFCCLOR4N7B1OQ" hidden="1">#REF!</definedName>
    <definedName name="BEx3UJBQWUJW9KX0PXKZ4TRHMR71" hidden="1">#REF!</definedName>
    <definedName name="BEx3UJMIX2NUSSWGMSI25A5DM4CH" hidden="1">#REF!</definedName>
    <definedName name="BEx3UKOCOQG7S1YQ436S997K1KWV" hidden="1">#REF!</definedName>
    <definedName name="BEx3UYM19VIXLA0EU7LB9NHA77PB" hidden="1">#REF!</definedName>
    <definedName name="BEx3V6EJO8BG91O9M5DVBLNPDBKG" hidden="1">#REF!</definedName>
    <definedName name="BEx3VML7CG70HPISMVYIUEN3711Q" hidden="1">#REF!</definedName>
    <definedName name="BEx56ZID5H04P9AIYLP1OASFGV56" hidden="1">#REF!</definedName>
    <definedName name="BEx5802QAJKNHFBFPTR0PSRHQPJE" hidden="1">#REF!</definedName>
    <definedName name="BEx587EYSS57E3PI8DT973HLJM9E" hidden="1">#REF!</definedName>
    <definedName name="BEx587KFQ3VKCOCY1SA5F24PQGUI" hidden="1">#REF!</definedName>
    <definedName name="BEx58O780PQ05NF0Z1SKKRB3N099" hidden="1">#REF!</definedName>
    <definedName name="BEx58XHO7ZULLF2EUD7YIS0MGQJ5" hidden="1">#REF!</definedName>
    <definedName name="BEx58ZW0HAIGIPEX9CVA1PQQTR6X" hidden="1">#REF!</definedName>
    <definedName name="BEx591ZJ14LAJI4Q8DU3CQQBHZDV" hidden="1">#REF!</definedName>
    <definedName name="BEx59BA1KH3RG6K1LHL7YS2VB79N" hidden="1">#REF!</definedName>
    <definedName name="BEx59E9WABJP2TN71QAIKK79HPK9" hidden="1">#REF!</definedName>
    <definedName name="BEx59WPJZYWUOEGJHPOVM5ETCM6G" hidden="1">#REF!</definedName>
    <definedName name="BEx5A11WZRQSIE089QE119AOX9ZG" hidden="1">#REF!</definedName>
    <definedName name="BEx5A53I4OI80LV9DRIR9EFD2XUD" hidden="1">#REF!</definedName>
    <definedName name="BEx5A7CIGCOTHJKHGUBDZG91JGPZ" hidden="1">#REF!</definedName>
    <definedName name="BEx5A8UFLT2SWVSG5COFA9B8P376" hidden="1">#REF!</definedName>
    <definedName name="BEx5ACAHJPLAS35SPSXQ88PJYGPI" hidden="1">#REF!</definedName>
    <definedName name="BEx5AFFTN3IXIBHDKM0FYC4OFL1S" hidden="1">#REF!</definedName>
    <definedName name="BEx5ANDOOW91YBCYUL4H4JOJKCSS" hidden="1">#REF!</definedName>
    <definedName name="BEx5AOFIO8KVRHIZ1RII337AA8ML" hidden="1">#REF!</definedName>
    <definedName name="BEx5APRZ66L5BWHFE8E4YYNEDTI4" hidden="1">#REF!</definedName>
    <definedName name="BEx5ARQ6V82KDMN77WT0B1AK7B5S" hidden="1">#REF!</definedName>
    <definedName name="BEx5AUVDSQ35VO4BD9AKKGBM5S7D" hidden="1">#REF!</definedName>
    <definedName name="BEx5B4RHHX0J1BF2FZKEA0SPP29O" hidden="1">#REF!</definedName>
    <definedName name="BEx5B5YMSWP0OVI5CIQRP5V18D0C" hidden="1">#REF!</definedName>
    <definedName name="BEx5BAWPMY0TL684WDXX6KKJLRCN" hidden="1">#REF!</definedName>
    <definedName name="BEx5BBI61U4Y65GD0ARMTALPP7SJ" hidden="1">#REF!</definedName>
    <definedName name="BEx5BDR56MEV4IHY6CIH2SVNG1UB" hidden="1">#REF!</definedName>
    <definedName name="BEx5BESZC5H329SKHGJOHZFILYJJ" hidden="1">#REF!</definedName>
    <definedName name="BEx5BHSQ42B50IU1TEQFUXFX9XQD" hidden="1">#REF!</definedName>
    <definedName name="BEx5BKSM4UN4C1DM3EYKM79MRC5K" hidden="1">#REF!</definedName>
    <definedName name="BEx5BNN8NPH9KVOBARB9CDD9WLB6" hidden="1">#REF!</definedName>
    <definedName name="BEx5BQN48A0P0HALA6YWGQLFIY7R" hidden="1">#REF!</definedName>
    <definedName name="BEx5C2BWFW6SHZBFDEISKGXHZCQW" hidden="1">#REF!</definedName>
    <definedName name="BEx5C49ZFH8TO9ZU55729C3F7XG7" hidden="1">#REF!</definedName>
    <definedName name="BEx5C8GZQK13G60ZM70P63I5OS0L" hidden="1">#REF!</definedName>
    <definedName name="BEx5CAPTVN2NBT3UOMA1UFAL1C2R" hidden="1">#REF!</definedName>
    <definedName name="BEx5CEM3SYF9XP0ZZVE0GEPCLV3F" hidden="1">#REF!</definedName>
    <definedName name="BEx5CFYQ0F1Z6P8SCVJ0I3UPVFE4" hidden="1">#REF!</definedName>
    <definedName name="BEx5CINUDCSDCAJSNNV7XVNU8Q79" hidden="1">#REF!</definedName>
    <definedName name="BEx5CNLUIOYU8EODGA03Z3547I9T" hidden="1">#REF!</definedName>
    <definedName name="BEx5CNR9ZYFH7VDST1YKR6JOAOVD" hidden="1">#REF!</definedName>
    <definedName name="BEx5CPEKNSJORIPFQC2E1LTRYY8L" hidden="1">#REF!</definedName>
    <definedName name="BEx5CQR6PPHZ1S1UI8J4XM1TRDYC" hidden="1">#REF!</definedName>
    <definedName name="BEx5CSUOL05D8PAM2TRDA9VRJT1O" hidden="1">#REF!</definedName>
    <definedName name="BEx5CUNFOO4YDFJ22HCMI2QKIGKM" hidden="1">#REF!</definedName>
    <definedName name="BEx5D8L47OF0WHBPFWXGZINZWUBZ" hidden="1">#REF!</definedName>
    <definedName name="BEx5DAJAHQ2SKUPCKSCR3PYML67L" hidden="1">#REF!</definedName>
    <definedName name="BEx5DC18JM1KJCV44PF18E0LNRKA" hidden="1">#REF!</definedName>
    <definedName name="BEx5DJIZBTNS011R9IIG2OQ2L6ZX" hidden="1">#REF!</definedName>
    <definedName name="BEx5E2UU5NES6W779W2OZTZOB4O7" hidden="1">#REF!</definedName>
    <definedName name="BEx5E4CSE5G83J5K32WENF7BXL82" hidden="1">#REF!</definedName>
    <definedName name="BEx5E5UPTMUWQ4JJJZV66P3V7R7U" hidden="1">#REF!</definedName>
    <definedName name="BEx5ELQL9B0VR6UT18KP11DHOTFX" hidden="1">#REF!</definedName>
    <definedName name="BEx5ER4TJTFPN7IB1MNEB1ZFR5M6" hidden="1">#REF!</definedName>
    <definedName name="BEx5EZ2ORDJQSTT4KQMZALOFR80B" hidden="1">#REF!</definedName>
    <definedName name="BEx5F6V72QTCK7O39Y59R0EVM6CW" hidden="1">#REF!</definedName>
    <definedName name="BEx5FGLQVACD5F5YZG4DGSCHCGO2" hidden="1">#REF!</definedName>
    <definedName name="BEx5FGR7YST9UWW32VFER0W4LEF2" hidden="1">#REF!</definedName>
    <definedName name="BEx5FLJWHLW3BTZILDPN5NMA449V" hidden="1">#REF!</definedName>
    <definedName name="BEx5FNI2O10YN2SI1NO4X5GP3GTF" hidden="1">#REF!</definedName>
    <definedName name="BEx5FO8YRFSZCG3L608EHIHIHFY4" hidden="1">#REF!</definedName>
    <definedName name="BEx5FQNA6V4CNYSH013K45RI4BCV" hidden="1">#REF!</definedName>
    <definedName name="BEx5FSW55LVAZI956T9XU4KIBELE" hidden="1">#REF!</definedName>
    <definedName name="BEx5FTCEIIRM9OOPXK6PB2KJSLTA" hidden="1">#REF!</definedName>
    <definedName name="BEx5FVQPPEU32CPNV9RRQ9MNLLVE" hidden="1">#REF!</definedName>
    <definedName name="BEx5G08KGMG5X2AQKDGPFYG5GH94" hidden="1">#REF!</definedName>
    <definedName name="BEx5G1A8TFN4C4QII35U9DKYNIS8" hidden="1">#REF!</definedName>
    <definedName name="BEx5G1L0QO91KEPDMV1D8OT4BT73" hidden="1">#REF!</definedName>
    <definedName name="BEx5G86DZL1VYUX6KWODAP3WFAWP" hidden="1">#REF!</definedName>
    <definedName name="BEx5G8BV2GIOCM3C7IUFK8L04A6M" hidden="1">#REF!</definedName>
    <definedName name="BEx5G8H70AOIQNK90C2VU5BAF8TV" hidden="1">#REF!</definedName>
    <definedName name="BEx5GE66YNPSS5MSPTBXLYLNUHSJ" hidden="1">#REF!</definedName>
    <definedName name="BEx5GL2CVWMY3S947ALVPBQG1W21" hidden="1">#REF!</definedName>
    <definedName name="BEx5GN0EWA9SCQDPQ7NTUQH82QVK" hidden="1">#REF!</definedName>
    <definedName name="BEx5GNBCU4WZ74I0UXFL9ZG2XSGJ" hidden="1">#REF!</definedName>
    <definedName name="BEx5GT5PB17R2GKX3F4H7WWN4M94" hidden="1">#REF!</definedName>
    <definedName name="BEx5GUCTYC7QCWGWU5BTO7Y7HDZX" hidden="1">#REF!</definedName>
    <definedName name="BEx5GYUPJULJQ624TEESYFG1NFOH" hidden="1">#REF!</definedName>
    <definedName name="BEx5GZR2KDETMC7ZPNE1YU6YELWI" hidden="1">#REF!</definedName>
    <definedName name="BEx5H0NEE0AIN5E2UHJ9J9ISU9N1" hidden="1">#REF!</definedName>
    <definedName name="BEx5H1UJSEUQM2K8QHQXO5THVHSO" hidden="1">#REF!</definedName>
    <definedName name="BEx5H2WFSII73OJ41QGRAZ28JO53" hidden="1">#REF!</definedName>
    <definedName name="BEx5HAOT9XWUF7XIFRZZS8B9F5TZ" hidden="1">#REF!</definedName>
    <definedName name="BEx5HE4XRF9BUY04MENWY9CHHN5H" hidden="1">#REF!</definedName>
    <definedName name="BEx5HFHMABAT0H9KKS754X4T304E" hidden="1">#REF!</definedName>
    <definedName name="BEx5HGDZ7MX1S3KNXLRL9WU565V4" hidden="1">#REF!</definedName>
    <definedName name="BEx5HJZ9FAVNZSSBTAYRPZDYM9NU" hidden="1">#REF!</definedName>
    <definedName name="BEx5HZ9JMKHNLFWLVUB1WP5B39BL" hidden="1">#REF!</definedName>
    <definedName name="BEx5I244LQHZTF3XI66J8705R9XX" hidden="1">#REF!</definedName>
    <definedName name="BEx5I3B4OHOD6SAPLK3PZDRO1GYC" hidden="1">#REF!</definedName>
    <definedName name="BEx5I4CZWURJPJZH95QO8E7MXFWV" hidden="1">#REF!</definedName>
    <definedName name="BEx5I8USVUB3JP4S9OXGMZVMOQXR" hidden="1">#REF!</definedName>
    <definedName name="BEx5I9GDQSYIAL65UQNDMNFQCS9Y" hidden="1">#REF!</definedName>
    <definedName name="BEx5IBUPG9AWNW5PK7JGRGEJ4OLM" hidden="1">#REF!</definedName>
    <definedName name="BEx5IC06RVN8BSAEPREVKHKLCJ2L" hidden="1">#REF!</definedName>
    <definedName name="BEx5J0FFP1KS4NGY20AEJI8VREEA" hidden="1">#REF!</definedName>
    <definedName name="BEx5JENVO7X0TBQGRMGKRTMFB470" hidden="1">#REF!</definedName>
    <definedName name="BEx5JF3ZXLDIS8VNKDCY7ZI7H1CI" hidden="1">#REF!</definedName>
    <definedName name="BEx5JHCZJ8G6OOOW6EF3GABXKH6F" hidden="1">#REF!</definedName>
    <definedName name="BEx5JJB6W446THXQCRUKD3I7RKLP" hidden="1">#REF!</definedName>
    <definedName name="BEx5JNCT8Z7XSSPD5EMNAJELCU2V" hidden="1">#REF!</definedName>
    <definedName name="BEx5JP02DZ97IB62ITCKG1MMWBKN" hidden="1">#REF!</definedName>
    <definedName name="BEx5JR91NO6ECBKQUI7KBAUHVWQY" hidden="1">#REF!</definedName>
    <definedName name="BEx5JTHW7OW4QTNV5XZ3NC20LDLF" hidden="1">#REF!</definedName>
    <definedName name="BEx5K08PYKE6JOKBYIB006TX619P" hidden="1">#REF!</definedName>
    <definedName name="BEx5K1AKPNBF18M8BS3MHI13PF7R" hidden="1">#REF!</definedName>
    <definedName name="BEx5K21HQCDNYPG2QWFOVS99PE4A" hidden="1">#REF!</definedName>
    <definedName name="BEx5K51DSERT1TR7B4A29R41W4NX" hidden="1">#REF!</definedName>
    <definedName name="BEx5KCJ4JCAHU2E4LCLVKFWL64CX" hidden="1">#REF!</definedName>
    <definedName name="BEx5KM9PJMIQFJSBANJO5FVW3Z28" hidden="1">#REF!</definedName>
    <definedName name="BEx5KOO1FHA4BJJBZGOZKTK8PRRN" hidden="1">#REF!</definedName>
    <definedName name="BEx5KRIL3PFC9PIM7NQWA09TEQWG" hidden="1">#REF!</definedName>
    <definedName name="BEx5KYER580I4T7WTLMUN7NLNP5K" hidden="1">#REF!</definedName>
    <definedName name="BEx5LHLB3M6K4ZKY2F42QBZT30ZH" hidden="1">#REF!</definedName>
    <definedName name="BEx5LRMNU3HXIE1BUMDHRU31F7JJ" hidden="1">#REF!</definedName>
    <definedName name="BEx5LSJ1LPUAX3ENSPECWPG4J7D1" hidden="1">#REF!</definedName>
    <definedName name="BEx5LTKQ8RQWJE4BC88OP928893U" hidden="1">#REF!</definedName>
    <definedName name="BEx5LWQ2YRWKLHNPUOX7A77685LZ" hidden="1">#REF!</definedName>
    <definedName name="BEx5LYO5AGM9ICPKZBV7EN03XYO9" hidden="1">#REF!</definedName>
    <definedName name="BEx5M7T5JER9G2MLDH3G50GCW8PO" hidden="1">#REF!</definedName>
    <definedName name="BEx5MAIGJD3C3AO0RGLKRTEZBVUE" hidden="1">#REF!</definedName>
    <definedName name="BEx5MB9BR71LZDG7XXQ2EO58JC5F" hidden="1">#REF!</definedName>
    <definedName name="BEx5MJSWQ04VS8WFHCZXYA7ZWU81" hidden="1">#REF!</definedName>
    <definedName name="BEx5N4XI4PWB1W9PMZ4O5R0HWTYD" hidden="1">#REF!</definedName>
    <definedName name="BEx5NA68N6FJFX9UJXK4M14U487F" hidden="1">#REF!</definedName>
    <definedName name="BEx5NIKBG2GDJOYGE3WCXKU7YY51" hidden="1">#REF!</definedName>
    <definedName name="BEx5NUEM24ZED9VYADF1LHA31YNV" hidden="1">#REF!</definedName>
    <definedName name="BEx5NV06L5J5IMKGOMGKGJ4PBZCD" hidden="1">#REF!</definedName>
    <definedName name="BEx5NZSSQ6PY99ZX2D7Q9IGOR34W" hidden="1">#REF!</definedName>
    <definedName name="BEx5O3ZUQ2OARA1CDOZ3NC4UE5AA" hidden="1">#REF!</definedName>
    <definedName name="BEx5OAFS0NJ2CB86A02E1JYHMLQ1" hidden="1">#REF!</definedName>
    <definedName name="BEx5OG4RPU8W1ETWDWM234NYYYEN" hidden="1">#REF!</definedName>
    <definedName name="BEx5OHXI4R617RH4NY6VKOI4ZRA2" hidden="1">#REF!</definedName>
    <definedName name="BEx5OL87PVSZSDHUK8KZBXSXHK2L" hidden="1">#REF!</definedName>
    <definedName name="BEx5OP9Y43F99O2IT69MKCCXGL61" hidden="1">#REF!</definedName>
    <definedName name="BEx5OXIKDIYQDT89AL1I005KPLFQ" hidden="1">#REF!</definedName>
    <definedName name="BEx5P9Y9RDXNUAJ6CZ2LHMM8IM7T" hidden="1">#REF!</definedName>
    <definedName name="BEx5PHG040UB6SAJGMT6H4JLV2O8" hidden="1">#REF!</definedName>
    <definedName name="BEx5PHWB2C0D5QLP3BZIP3UO7DIZ" hidden="1">#REF!</definedName>
    <definedName name="BEx5PJP02W68K2E46L5C5YBSNU6T" hidden="1">#REF!</definedName>
    <definedName name="BEx5PLCA8DOMAU315YCS5275L2HS" hidden="1">#REF!</definedName>
    <definedName name="BEx5PRXMZ5M65Z732WNNGV564C2J" hidden="1">#REF!</definedName>
    <definedName name="BEx5PYJ1M7KNW4566RAPKTK159HP" hidden="1">#REF!</definedName>
    <definedName name="BEx5QGT6ZJDVW73MNRC6IUML0GKF" hidden="1">#REF!</definedName>
    <definedName name="BEx5QPSW4IPLH50WSR87HRER05RF" hidden="1">#REF!</definedName>
    <definedName name="BEx73V0EP8EMNRC3EZJJKKVKWQVB" hidden="1">#REF!</definedName>
    <definedName name="BEx741WJHIJVXUX131SBXTVW8D71" hidden="1">#REF!</definedName>
    <definedName name="BEx746ZZ73QHTXKD87X7R3HKC2KM" hidden="1">#REF!</definedName>
    <definedName name="BEx74IZJLRUQ03RCK06W91H2260J" hidden="1">#REF!</definedName>
    <definedName name="BEx74Q6H3O7133AWQXWC21MI2UFT" hidden="1">#REF!</definedName>
    <definedName name="BEx74W6BJ8ENO3J25WNM5H5APKA3" hidden="1">#REF!</definedName>
    <definedName name="BEx755GRRD9BL27YHLH5QWIYLWB7" hidden="1">#REF!</definedName>
    <definedName name="BEx757V4HY4OAGXYAJGM7RJQE3NM" hidden="1">#REF!</definedName>
    <definedName name="BEx759D1D5SXS5ELLZVBI0SXYUNF" hidden="1">#REF!</definedName>
    <definedName name="BEx75BGL4B587TM29E78APZYJUTT" hidden="1">#REF!</definedName>
    <definedName name="BEx75GJZSZHUDN6OOAGQYFUDA2LP" hidden="1">#REF!</definedName>
    <definedName name="BEx75HGCCV5K4UCJWYV8EV9AG5YT" hidden="1">#REF!</definedName>
    <definedName name="BEx75MJT47XEWZSLZAG6IUOQKXIX" hidden="1">#REF!</definedName>
    <definedName name="BEx75PZT8TY5P13U978NVBUXKHT4" hidden="1">#REF!</definedName>
    <definedName name="BEx75T55F7GML8V1DMWL26WRT006" hidden="1">#REF!</definedName>
    <definedName name="BEx75VJGR07JY6UUWURQ4PJ29UKC" hidden="1">#REF!</definedName>
    <definedName name="BEx765A28KL05DU9PG2REPK40UX3" hidden="1">#REF!</definedName>
    <definedName name="BEx76B9TKJHKGI4D7LMYWE3P7PB4" hidden="1">#REF!</definedName>
    <definedName name="BEx76V1XKGBEDZIV9DV1A2YV1JOI" hidden="1">#REF!</definedName>
    <definedName name="BEx7741OUGLA0WJQLQRUJSL4DE00" hidden="1">#REF!</definedName>
    <definedName name="BEx779QNIY3061ZV9BR462WKEGRW" hidden="1">#REF!</definedName>
    <definedName name="BEx77G19QU9A95CNHE6QMVSQR2T3" hidden="1">#REF!</definedName>
    <definedName name="BEx77OQ625E4LSEXLQEMAZHPDMMC" hidden="1">#REF!</definedName>
    <definedName name="BEx77P0S3GVMS7BJUL9OWUGJ1B02" hidden="1">#REF!</definedName>
    <definedName name="BEx77QDESURI6WW5582YXSK3A972" hidden="1">#REF!</definedName>
    <definedName name="BEx77VBI9XOPFHKEWU5EHQ9J675Y" hidden="1">#REF!</definedName>
    <definedName name="BEx7809GQOCLHSNH95VOYIX7P1TV" hidden="1">#REF!</definedName>
    <definedName name="BEx780K8XAXUHGVZGZWQ74DK4CI3" hidden="1">#REF!</definedName>
    <definedName name="BEx7881ZZBWHRAX6W2GY19J8MGEQ" hidden="1">#REF!</definedName>
    <definedName name="BEx78A5IYYCMR88AXOWEFKVY8371" hidden="1">#REF!</definedName>
    <definedName name="BEx78A5JAWI6EMCWJ7AJWGAH8AMJ" hidden="1">#REF!</definedName>
    <definedName name="BEx78HHRIWDLHQX2LG0HWFRYEL1T" hidden="1">#REF!</definedName>
    <definedName name="BEx78NSKC3OQCQ4WQAIZ6JURE7GW" hidden="1">#REF!</definedName>
    <definedName name="BEx78OOPYID4QYC9KQ8TPDG220E4" hidden="1">#REF!</definedName>
    <definedName name="BEx78QMXZ2P1ZB3HJ9O50DWHCMXR" hidden="1">#REF!</definedName>
    <definedName name="BEx78SFO5VR28677DWZEMDN7G86X" hidden="1">#REF!</definedName>
    <definedName name="BEx78SFOYH1Z0ZDTO47W2M60TW6K" hidden="1">#REF!</definedName>
    <definedName name="BEx79HRD8NL9EMUOALME68ALFZYA" hidden="1">#REF!</definedName>
    <definedName name="BEx79JK3E6JO8MX4O35A5G8NZCC8" hidden="1">#REF!</definedName>
    <definedName name="BEx79SEAYKUZB0H4LYBCD6WWJBG2" hidden="1">#REF!</definedName>
    <definedName name="BEx79SJRHTLS9PYM69O9BWW1FMJK" hidden="1">#REF!</definedName>
    <definedName name="BEx79YJJLBELICW9F9FRYSCQ101L" hidden="1">#REF!</definedName>
    <definedName name="BEx79YOUHTDD16ZGGUBH3JDBW1VZ" hidden="1">#REF!</definedName>
    <definedName name="BEx79YUC7B0V77FSBGIRCY1BR4VK" hidden="1">#REF!</definedName>
    <definedName name="BEx7A06T3RC2891FUX05G3QPRAUE" hidden="1">#REF!</definedName>
    <definedName name="BEx7A9S3JA1X7FH4CFSQLTZC4691" hidden="1">#REF!</definedName>
    <definedName name="BEx7AE4LPLX8N85BYB0WCO5S7ZPV" hidden="1">#REF!</definedName>
    <definedName name="BEx7AQV3PGI9EVX19Y61TNZWQD3Z" hidden="1">#REF!</definedName>
    <definedName name="BEx7ASD1I654MEDCO6GGWA95PXSC" hidden="1">#REF!</definedName>
    <definedName name="BEx7ASYMO87QTI4OGS8RP4M3OLYE" hidden="1">#REF!</definedName>
    <definedName name="BEx7AVCX9S5RJP3NSZ4QM4E6ERDT" hidden="1">#REF!</definedName>
    <definedName name="BEx7AVYIGP0930MV5JEBWRYCJN68" hidden="1">#REF!</definedName>
    <definedName name="BEx7B11YDBMRZG7EYCKJUO3H1Y6F" hidden="1">#REF!</definedName>
    <definedName name="BEx7B3LKPGMDIE1WTF5ZO95GA2PN" hidden="1">#REF!</definedName>
    <definedName name="BEx7BIQJ5XHOJHZUAVG3KLP0T1HX" hidden="1">#REF!</definedName>
    <definedName name="BEx7BPXFZXJ79FQ0E8AQE21PGVHA" hidden="1">#REF!</definedName>
    <definedName name="BEx7C04AM39DQMC1TIX7CFZ2ADHX" hidden="1">#REF!</definedName>
    <definedName name="BEx7C40F0PQURHPI6YQ39NFIR86Z" hidden="1">#REF!</definedName>
    <definedName name="BEx7C93VR7SYRIJS1JO8YZKSFAW9" hidden="1">#REF!</definedName>
    <definedName name="BEx7CCPC6R1KQQZ2JQU6EFI1G0RM" hidden="1">#REF!</definedName>
    <definedName name="BEx7CIJST9GLS2QD383UK7VUDTGL" hidden="1">#REF!</definedName>
    <definedName name="BEx7CO8T2XKC7GHDSYNAWTZ9L7YR" hidden="1">#REF!</definedName>
    <definedName name="BEx7CW1CF00DO8A36UNC2X7K65C2" hidden="1">#REF!</definedName>
    <definedName name="BEx7CW6NFRL2P4XWP0MWHIYA97KF" hidden="1">#REF!</definedName>
    <definedName name="BEx7D8H1TPOX1UN17QZYEV7Q58GA" hidden="1">#REF!</definedName>
    <definedName name="BEx7DD4D7DAI5BN4L7AHWYB979CQ" hidden="1">#REF!</definedName>
    <definedName name="BEx7DGF13H2074LRWFZQ45PZ6JPX" hidden="1">#REF!</definedName>
    <definedName name="BEx7DKWUXEDIISSX4GDD4YYT887F" hidden="1">#REF!</definedName>
    <definedName name="BEx7DMUYR2HC26WW7AOB1TULERMB" hidden="1">#REF!</definedName>
    <definedName name="BEx7DVUMFCI5INHMVFIJ44RTTSTT" hidden="1">#REF!</definedName>
    <definedName name="BEx7DXHVQ3XRVZ2H7QO8TYMIA4P9" hidden="1">#REF!</definedName>
    <definedName name="BEx7E2QT2U8THYOKBPXONB1B47WH" hidden="1">#REF!</definedName>
    <definedName name="BEx7E5QP7W6UKO74F5Y0VJ741HS5" hidden="1">#REF!</definedName>
    <definedName name="BEx7E6N29HGH3I47AFB2DCS6MVS6" hidden="1">#REF!</definedName>
    <definedName name="BEx7EBA8IYHQKT7IQAOAML660SYA" hidden="1">#REF!</definedName>
    <definedName name="BEx7EI6C8MCRZFEQYUBE5FSUTIHK" hidden="1">#REF!</definedName>
    <definedName name="BEx7EI6DL1Z6UWLFBXAKVGZTKHWJ" hidden="1">#REF!</definedName>
    <definedName name="BEx7EQKHX7GZYOLXRDU534TT4H64" hidden="1">#REF!</definedName>
    <definedName name="BEx7ETV6L1TM7JSXJIGK3FC6RVZW" hidden="1">#REF!</definedName>
    <definedName name="BEx7EYYLHMBYQTH6I377FCQS7CSX" hidden="1">#REF!</definedName>
    <definedName name="BEx7F3GG2FI10JUMINUOIYICFVD9" hidden="1">#REF!</definedName>
    <definedName name="BEx7F4NMGGTZWR8S7710RWGFG8W2" hidden="1">#REF!</definedName>
    <definedName name="BEx7FBJRLJUZKK1FVSCNP0F4GBYT" hidden="1">#REF!</definedName>
    <definedName name="BEx7FCLG1RYI2SNOU1Y2GQZNZSWA" hidden="1">#REF!</definedName>
    <definedName name="BEx7FEJOQNYA7A6O7YB4SBB1KK73" hidden="1">#REF!</definedName>
    <definedName name="BEx7FIL87TXQSUJ03S7NBB9S4HA5" hidden="1">#REF!</definedName>
    <definedName name="BEx7FN32ZGWOAA4TTH79KINTDWR9" hidden="1">#REF!</definedName>
    <definedName name="BEx7FTOFOYQLDCCOJY1H3JHICFOI" hidden="1">#REF!</definedName>
    <definedName name="BEx7FVMORQ1N6SIECWJVJWT23E6Y" hidden="1">#REF!</definedName>
    <definedName name="BEx7FZ2NBD60FXGNYS120WYBTXA3" hidden="1">#REF!</definedName>
    <definedName name="BEx7G82CKM3NIY1PHNFK28M09PCH" hidden="1">#REF!</definedName>
    <definedName name="BEx7GMG8RQ2YB3WVSLKZZZKKRMV0" hidden="1">#REF!</definedName>
    <definedName name="BEx7GQCIM1W1OR8EP7JKRMYGFHW2" hidden="1">#REF!</definedName>
    <definedName name="BEx7GSAL6P7TASL8MB63RFST1LJL" hidden="1">#REF!</definedName>
    <definedName name="BEx7GSLEAEDT83F2LWWOC5ZLL5JW" hidden="1">#REF!</definedName>
    <definedName name="BEx7H0JD6I5I8WQLLWOYWY5YWPQE" hidden="1">#REF!</definedName>
    <definedName name="BEx7H6ZA84EDCYX9HQKE2VH03R77" hidden="1">#REF!</definedName>
    <definedName name="BEx7H7A3IND3XX895B1NI519TC8J" hidden="1">#REF!</definedName>
    <definedName name="BEx7HGVBEF4LEIF6RC14N3PSU461" hidden="1">#REF!</definedName>
    <definedName name="BEx7HHRP6OIBN749NAR4JO512P36" hidden="1">#REF!</definedName>
    <definedName name="BEx7HQ5T9FZ42QWS09UO4DT42Y0R" hidden="1">#REF!</definedName>
    <definedName name="BEx7HRCZE3CVGON1HV07MT5MNDZ3" hidden="1">#REF!</definedName>
    <definedName name="BEx7HWGE2CANG5M17X4C8YNC3N8F" hidden="1">#REF!</definedName>
    <definedName name="BEx7IBVYN47SFZIA0K4MDKQZNN9V" hidden="1">#REF!</definedName>
    <definedName name="BEx7IJTYZHWYWQ1TQVKRC67VVT77" hidden="1">#REF!</definedName>
    <definedName name="BEx7IV2IJ5WT7UC0UG7WP0WF2JZI" hidden="1">#REF!</definedName>
    <definedName name="BEx7IWV99LM4FB1AXIXRNLT7DZJM" hidden="1">#REF!</definedName>
    <definedName name="BEx7IXGU74GE5E4S6W4Z13AR092Y" hidden="1">#REF!</definedName>
    <definedName name="BEx7J4YL8Q3BI1MLH16YYQ18IJRD" hidden="1">#REF!</definedName>
    <definedName name="BEx7J9B4EOP8JPRQCUQJTYF4X0D6" hidden="1">#REF!</definedName>
    <definedName name="BEx7JH3HGBPI07OHZ5LFYK0UFZQR" hidden="1">#REF!</definedName>
    <definedName name="BEx7JV194190CNM6WWGQ3UBJ3CHH" hidden="1">#REF!</definedName>
    <definedName name="BEx7K0VL25LF11UTEBHWBIQ4JLM9" hidden="1">#REF!</definedName>
    <definedName name="BEx7K7GZ607XQOGB81A1HINBTGOZ" hidden="1">#REF!</definedName>
    <definedName name="BEx7KEYPBDXSNROH8M6CDCBN6B50" hidden="1">#REF!</definedName>
    <definedName name="BEx7KSAS8BZT6H8OQCZ5DNSTMO07" hidden="1">#REF!</definedName>
    <definedName name="BEx7KWHTBD21COXVI4HNEQH0Z3L8" hidden="1">#REF!</definedName>
    <definedName name="BEx7KXUGRMRSUXCM97Z7VRZQ9JH2" hidden="1">#REF!</definedName>
    <definedName name="BEx7L21IQVP1N1TTQLRMANSSLSLE" hidden="1">#REF!</definedName>
    <definedName name="BEx7L3DZH58ZUVXJY3QMJYM4KE2N" hidden="1">#REF!</definedName>
    <definedName name="BEx7L5C6U8MP6IZ67BD649WQYJEK" hidden="1">#REF!</definedName>
    <definedName name="BEx7L8HEYEVTATR0OG5JJO647KNI" hidden="1">#REF!</definedName>
    <definedName name="BEx7MAUI1JJFDIJGDW4RWY5384LY" hidden="1">#REF!</definedName>
    <definedName name="BEx7MJZO3UKAMJ53UWOJ5ZD4GGMQ" hidden="1">#REF!</definedName>
    <definedName name="BEx7MT4MFNXIVQGAT6D971GZW7CA" hidden="1">#REF!</definedName>
    <definedName name="BEx7NI062THZAM6I8AJWTFJL91CS" hidden="1">#REF!</definedName>
    <definedName name="BEx8ZY6UFM571XUE82FQZRNOKP90" hidden="1">#REF!</definedName>
    <definedName name="BEx904S75BPRYMHF0083JF7ES4NG" hidden="1">#REF!</definedName>
    <definedName name="BEx90CVJHW2G83ZSI8F4ZSPTFSPI" hidden="1">#REF!</definedName>
    <definedName name="BEx90HDD4RWF7JZGA8GCGG7D63MG" hidden="1">#REF!</definedName>
    <definedName name="BEx90VGH5H09ON2QXYC9WIIEU98T" hidden="1">#REF!</definedName>
    <definedName name="BEx9175B70QXYAU5A8DJPGZQ46L9" hidden="1">#REF!</definedName>
    <definedName name="BEx91AQQRTV87AO27VWHSFZAD4ZR" hidden="1">#REF!</definedName>
    <definedName name="BEx91L8FLL5CWLA2CDHKCOMGVDZN" hidden="1">#REF!</definedName>
    <definedName name="BEx91OTVH9ZDBC3QTORU8RZX4EOC" hidden="1">#REF!</definedName>
    <definedName name="BEx91QH5JRZKQP1GPN2SQMR3CKAG" hidden="1">#REF!</definedName>
    <definedName name="BEx91ROALDNHO7FI4X8L61RH4UJE" hidden="1">#REF!</definedName>
    <definedName name="BEx91TMID71GVYH0U16QM1RV3PX0" hidden="1">#REF!</definedName>
    <definedName name="BEx91VF2D78PAF337E3L2L81K9W2" hidden="1">#REF!</definedName>
    <definedName name="BEx91YKG5M0ZZDVWNGF80SPL8GUP" hidden="1">#REF!</definedName>
    <definedName name="BEx921PNZ46VORG2VRMWREWIC0SE" hidden="1">#REF!</definedName>
    <definedName name="BEx92DJXEXVC627QL1HYSV2VSHSS" hidden="1">#REF!</definedName>
    <definedName name="BEx92DPEKL5WM5A3CN8674JI0PR3" hidden="1">#REF!</definedName>
    <definedName name="BEx92ER2RMY93TZK0D9L9T3H0GI5" hidden="1">#REF!</definedName>
    <definedName name="BEx92FI04PJT4LI23KKIHRXWJDTT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35VHGQGAJAXJKSPCC6GC2KIE" hidden="1">#REF!</definedName>
    <definedName name="BEx93B9OULL2YGC896XXYAAJSTRK" hidden="1">#REF!</definedName>
    <definedName name="BEx93EF2OPUY92WSYH0W2RMHNX2M" hidden="1">#REF!</definedName>
    <definedName name="BEx93FRKF99NRT3LH99UTIH7AAYF" hidden="1">#REF!</definedName>
    <definedName name="BEx93M7FSHP50OG34A4W8W8DF12U" hidden="1">#REF!</definedName>
    <definedName name="BEx93OLWY2O3PRA74U41VG5RXT4Q" hidden="1">#REF!</definedName>
    <definedName name="BEx93RWFAF6YJGYUTITVM445C02U" hidden="1">#REF!</definedName>
    <definedName name="BEx93TJUX3U0FJDBG6DDSNQ91R5J" hidden="1">#REF!</definedName>
    <definedName name="BEx942UCRHMI4B0US31HO95GSC2X" hidden="1">#REF!</definedName>
    <definedName name="BEx948ZFFQWVIDNG4AZAUGGGEB5U" hidden="1">#REF!</definedName>
    <definedName name="BEx94CKXG92OMURH41SNU6IOHK4J" hidden="1">#REF!</definedName>
    <definedName name="BEx94E8CBMGM9YP8Z0W8OWHAAZH1" hidden="1">#REF!</definedName>
    <definedName name="BEx94GXG30CIVB6ZQN3X3IK6BZXQ" hidden="1">#REF!</definedName>
    <definedName name="BEx94HZ5LURYM9ST744ALV6ZCKYP" hidden="1">#REF!</definedName>
    <definedName name="BEx94IQ75E90YUMWJ9N591LR7DQQ" hidden="1">#REF!</definedName>
    <definedName name="BEx94N7W5T3U7UOE97D6OVIBUCXS" hidden="1">#REF!</definedName>
    <definedName name="BEx955NIAWX5OLAHMTV6QFUZPR30" hidden="1">#REF!</definedName>
    <definedName name="BEx9581TYVI2M5TT4ISDAJV4W7Z6" hidden="1">#REF!</definedName>
    <definedName name="BEx95NHF4RVUE0YDOAFZEIVBYJXD" hidden="1">#REF!</definedName>
    <definedName name="BEx95QBZMG0E2KQ9BERJ861QLYN3" hidden="1">#REF!</definedName>
    <definedName name="BEx95QHBVDN795UNQJLRXG3RDU49" hidden="1">#REF!</definedName>
    <definedName name="BEx95TBVUWV7L7OMFMZDQEXGVHU6" hidden="1">#REF!</definedName>
    <definedName name="BEx95U89DZZSVO39TGS62CX8G9N4" hidden="1">#REF!</definedName>
    <definedName name="BEx95ZBPVBQBIU0LCXSH93UZK4VU" hidden="1">#REF!</definedName>
    <definedName name="BEx9602K2GHNBUEUVT9ONRQU1GMD" hidden="1">#REF!</definedName>
    <definedName name="BEx962BL3Y4LA53EBYI64ZYMZE8U" hidden="1">#REF!</definedName>
    <definedName name="BEx96KR21O7H9R29TN0S45Y3QPUK" hidden="1">#REF!</definedName>
    <definedName name="BEx96SUFKHHFE8XQ6UUO6ILDOXHO" hidden="1">#REF!</definedName>
    <definedName name="BEx96UN4YWXBDEZ1U1ZUIPP41Z7I" hidden="1">#REF!</definedName>
    <definedName name="BEx9706NFOGJWDFFOFDUAFC8NNTP" hidden="1">#REF!</definedName>
    <definedName name="BEx970MYCPJ6DQ44TKLOIGZO5LHH" hidden="1">#REF!</definedName>
    <definedName name="BEx978KSD61YJH3S9DGO050R2EHA" hidden="1">#REF!</definedName>
    <definedName name="BEx97H9O1NAKAPK4MX4PKO34ICL5" hidden="1">#REF!</definedName>
    <definedName name="BEx97HVA5F2I0D6ID81KCUDEQOIH" hidden="1">#REF!</definedName>
    <definedName name="BEx97MNUZQ1Z0AO2FL7XQYVNCPR7" hidden="1">#REF!</definedName>
    <definedName name="BEx97NPQBACJVD9K1YXI08RTW9E2" hidden="1">#REF!</definedName>
    <definedName name="BEx97RWQLXS0OORDCN69IGA58CWU" hidden="1">#REF!</definedName>
    <definedName name="BEx97YNGGDFIXHTMGFL2IHAQX9MI" hidden="1">#REF!</definedName>
    <definedName name="BEx981HW73BUZWT14TBTZHC0ZTJ4" hidden="1">#REF!</definedName>
    <definedName name="BEx98BZJHL45PMRRQPK0QVA8S9T1" hidden="1">#REF!</definedName>
    <definedName name="BEx98IFKNJFGZFLID1YTRFEG1SXY" hidden="1">#REF!</definedName>
    <definedName name="BEx9915UVD4G7RA3IMLFZ0LG3UA2" hidden="1">#REF!</definedName>
    <definedName name="BEx992CZON8AO7U7V88VN1JBO0MG" hidden="1">#REF!</definedName>
    <definedName name="BEx9952469XMFGSPXL7CMXHPJF90" hidden="1">#REF!</definedName>
    <definedName name="BEx99995OO0X4HC0IQDAISYRWAJG" hidden="1">#REF!</definedName>
    <definedName name="BEx99B77I7TUSHRR4HIZ9FU2EIUT" hidden="1">#REF!</definedName>
    <definedName name="BEx99Q6PH5F3OQKCCAAO75PYDEFN" hidden="1">#REF!</definedName>
    <definedName name="BEx99WBYT2D6UUC1PT7A40ENYID4" hidden="1">#REF!</definedName>
    <definedName name="BEx99YFJ8JDPEEEQRABGIA0M020Y" hidden="1">#REF!</definedName>
    <definedName name="BEx99ZRZ4I7FHDPGRAT5VW7NVBPU" hidden="1">#REF!</definedName>
    <definedName name="BEx9ADPRQZSMQBC5ZVK9Y67PRZBV" hidden="1">#REF!</definedName>
    <definedName name="BEx9AKWPNM58M88D1ZL7PKKW6ES3" hidden="1">#REF!</definedName>
    <definedName name="BEx9ARY7F2Q2JQT63RW0CEZQ1WDB" hidden="1">#REF!</definedName>
    <definedName name="BEx9AT5E3ZSHKSOL35O38L8HF9TH" hidden="1">#REF!</definedName>
    <definedName name="BEx9B8A5186FNTQQNLIO5LK02ABI" hidden="1">#REF!</definedName>
    <definedName name="BEx9B8VR20E2CILU4CDQUQQ9ONXK" hidden="1">#REF!</definedName>
    <definedName name="BEx9B917EUP13X6FQ3NPQL76XM5V" hidden="1">#REF!</definedName>
    <definedName name="BEx9BAJ5WYEQ623HUT9NNCMP3RUG" hidden="1">#REF!</definedName>
    <definedName name="BEx9BAOGUISRQKRB42IUZNSUS3RS" hidden="1">#REF!</definedName>
    <definedName name="BEx9BCBV86NAOTMCAYGOG2K426CC" hidden="1">#REF!</definedName>
    <definedName name="BEx9BYSYW7QCPXS2NAVLFAU5Y2Z2" hidden="1">#REF!</definedName>
    <definedName name="BEx9C17AHM4NMY8G3WK6YQ0T0WDU" hidden="1">#REF!</definedName>
    <definedName name="BEx9C590HJ2O31IWJB73C1HR74AI" hidden="1">#REF!</definedName>
    <definedName name="BEx9CCQRMYYOGIOYTOM73VKDIPS1" hidden="1">#REF!</definedName>
    <definedName name="BEx9CJHG02ADUIJ0WCG5FYLWETIN" hidden="1">#REF!</definedName>
    <definedName name="BEx9CMMSQA4LXHX5RGGTAJ9WVHTY" hidden="1">#REF!</definedName>
    <definedName name="BEx9CTDJ6OYUCCHJVREB4QE71EVB" hidden="1">#REF!</definedName>
    <definedName name="BEx9D1BC9FT19KY0INAABNDBAMR1" hidden="1">#REF!</definedName>
    <definedName name="BEx9DGLRBAA81DUUOT35XR05XLKG" hidden="1">#REF!</definedName>
    <definedName name="BEx9DIZXF9X0GE90ROFYKV6K3PM9" hidden="1">#REF!</definedName>
    <definedName name="BEx9DN6ZMF18Q39MPMXSDJTZQNJ3" hidden="1">#REF!</definedName>
    <definedName name="BEx9E08EK253W8SNA7NOGR32IG6U" hidden="1">#REF!</definedName>
    <definedName name="BEx9E14TDNSEMI784W0OTIEQMWN6" hidden="1">#REF!</definedName>
    <definedName name="BEx9E2S1LDHWNY3YCSQ6AY2CX2VH" hidden="1">#REF!</definedName>
    <definedName name="BEx9EEGVFGD9P2J88ICA4KVPXY9N" hidden="1">#REF!</definedName>
    <definedName name="BEx9EG9KBJ77M8LEOR9ITOKN5KXY" hidden="1">#REF!</definedName>
    <definedName name="BEx9EHGQHOBSWB60JAPUOVE46FK0" hidden="1">#REF!</definedName>
    <definedName name="BEx9EMK6HAJJMVYZTN5AUIV7O1E6" hidden="1">#REF!</definedName>
    <definedName name="BEx9EQLVZHYQ1TPX7WH3SOWXCZLE" hidden="1">#REF!</definedName>
    <definedName name="BEx9ETLU0EK5LGEM1QCNYN2S8O5F" hidden="1">#REF!</definedName>
    <definedName name="BEx9F0Y2ESUNE3U7TQDLMPE9BO67" hidden="1">#REF!</definedName>
    <definedName name="BEx9F5W18ZGFOKGRE8PR6T1MO6GT" hidden="1">#REF!</definedName>
    <definedName name="BEx9F78N4HY0XFGBQ4UJRD52L1EI" hidden="1">#REF!</definedName>
    <definedName name="BEx9FF16LOQP5QIR4UHW5EIFGQB8" hidden="1">#REF!</definedName>
    <definedName name="BEx9FJTSRCZ3ZXT3QVBJT5NF8T7V" hidden="1">#REF!</definedName>
    <definedName name="BEx9FLRVEKHKYUC14ZMVEXYYH8R8" hidden="1">#REF!</definedName>
    <definedName name="BEx9FRBEEYPS5HLS3XT34AKZN94G" hidden="1">#REF!</definedName>
    <definedName name="BEx9G17GB2V3PQ50QQFW2NROEZT9" hidden="1">#REF!</definedName>
    <definedName name="BEx9G892CF6SM99J007LDYZPPYNL" hidden="1">#REF!</definedName>
    <definedName name="BEx9GDY4D8ZPQJCYFIMYM0V0C51Y" hidden="1">#REF!</definedName>
    <definedName name="BEx9GGY04V0ZWI6O9KZH4KSBB389" hidden="1">#REF!</definedName>
    <definedName name="BEx9GJCC7BWX156MTPY59VC5JN0O" hidden="1">#REF!</definedName>
    <definedName name="BEx9GNOPB6OZ2RH3FCDNJR38RJOS" hidden="1">#REF!</definedName>
    <definedName name="BEx9GNU701BD7YSS9TFG6GMA2Z8A" hidden="1">#REF!</definedName>
    <definedName name="BEx9GUQALUWCD30UKUQGSWW8KBQ7" hidden="1">#REF!</definedName>
    <definedName name="BEx9GZ2P3FDHKXEBXX2VS0BG2NP2" hidden="1">#REF!</definedName>
    <definedName name="BEx9H5O1KDZJCW91Q29VRPY5YS6P" hidden="1">#REF!</definedName>
    <definedName name="BEx9H8YR0E906F1JXZMBX3LNT004" hidden="1">#REF!</definedName>
    <definedName name="BEx9H9V5D52IFWEZD3I221Z2VYVD" hidden="1">#REF!</definedName>
    <definedName name="BEx9HQHV4N00R3PBTH3QTYPDU3WQ" hidden="1">#REF!</definedName>
    <definedName name="BEx9I8XIG7E5NB48QQHXP23FIN60" hidden="1">#REF!</definedName>
    <definedName name="BEx9IQRF01ATLVK0YE60ARKQJ68L" hidden="1">#REF!</definedName>
    <definedName name="BEx9IT5QNZWKM6YQ5WER0DC2PMMU" hidden="1">#REF!</definedName>
    <definedName name="BEx9IW5MFLXTVCJHVUZTUH93AXOS" hidden="1">#REF!</definedName>
    <definedName name="BEx9IX1ZRFUE85ATW4NGTSACFIOO" hidden="1">#REF!</definedName>
    <definedName name="BEx9IXCSPSZC80YZUPRCYTG326KV" hidden="1">#REF!</definedName>
    <definedName name="BEx9IZR39NHDGOM97H4E6F81RTQW" hidden="1">#REF!</definedName>
    <definedName name="BEx9J1EJIB9UVZKMZ7QHB9U6VVOO" hidden="1">#REF!</definedName>
    <definedName name="BEx9J6CH5E7YZPER7HXEIOIKGPCA" hidden="1">#REF!</definedName>
    <definedName name="BEx9JJTZKVUJAVPTRE0RAVTEH41G" hidden="1">#REF!</definedName>
    <definedName name="BEx9JLBYK239B3F841C7YG1GT7ST" hidden="1">#REF!</definedName>
    <definedName name="BExAW4IIW5D0MDY6TJ3G4FOLPYIR" hidden="1">#REF!</definedName>
    <definedName name="BExAX2TU15VIP65OGKSZD41PMO4N" hidden="1">#REF!</definedName>
    <definedName name="BExAX410NB4F2XOB84OR2197H8M5" hidden="1">#REF!</definedName>
    <definedName name="BExAX82QH8ZTXJAW1KV9O5D7S1AX" hidden="1">#REF!</definedName>
    <definedName name="BExAX8TNG8LQ5Q4904SAYQIPGBSV" hidden="1">#REF!</definedName>
    <definedName name="BExAXEDC2IXZ6Z8R5OUFS8OGJR89" hidden="1">#REF!</definedName>
    <definedName name="BExAXI9K2PJQH4QLETR7MGS2BNZZ" hidden="1">#REF!</definedName>
    <definedName name="BExAXL3ZT02BUZOGSRNS6WGCOV7K" hidden="1">#REF!</definedName>
    <definedName name="BExAXL40LDNIK611AYB1QPTYW9XW" hidden="1">#REF!</definedName>
    <definedName name="BExAY0EAT2LXR5MFGM0DLIB45PLO" hidden="1">#REF!</definedName>
    <definedName name="BExAY9DZDS6RN4F7LPICOBGZ4AF5" hidden="1">#REF!</definedName>
    <definedName name="BExAY9ZJT64UBNSHPOGOXOER0FA5" hidden="1">#REF!</definedName>
    <definedName name="BExAYE6LNIEBR9DSNI5JGNITGKIT" hidden="1">#REF!</definedName>
    <definedName name="BExAYHMLXGGO25P8HYB2S75DEB4F" hidden="1">#REF!</definedName>
    <definedName name="BExAYKXAUWGDOPG952TEJ2UKZKWN" hidden="1">#REF!</definedName>
    <definedName name="BExAYOO9DKXP4BYOJNDXGK1R2ZSV" hidden="1">#REF!</definedName>
    <definedName name="BExAYP9TDTI2MBP6EYE0H39CPMXN" hidden="1">#REF!</definedName>
    <definedName name="BExAYPPWJPWDKU59O051WMGB7O0J" hidden="1">#REF!</definedName>
    <definedName name="BExAYR2JZCJBUH6F1LZC2A7JIVRJ" hidden="1">#REF!</definedName>
    <definedName name="BExAYTGVRD3DLKO75RFPMBKCIWB8" hidden="1">#REF!</definedName>
    <definedName name="BExAYVKDXJJ761HTFFUOH6P2CSF7" hidden="1">#REF!</definedName>
    <definedName name="BExAYY9H9COOT46HJLPVDLTO12UL" hidden="1">#REF!</definedName>
    <definedName name="BExAZCNEGB4JYHC8CZ51KTN890US" hidden="1">#REF!</definedName>
    <definedName name="BExAZFCI302YFYRDJYQDWQQL0Q0O" hidden="1">#REF!</definedName>
    <definedName name="BExAZL1CA4ZAXMQW2VTVDRPZWCV5" hidden="1">#REF!</definedName>
    <definedName name="BExAZLHLST9OP89R1HJMC1POQG8H" hidden="1">#REF!</definedName>
    <definedName name="BExAZMDYMIAA7RX1BMCKU1VLBRGY" hidden="1">#REF!</definedName>
    <definedName name="BExAZNFTTSXASHLBAG5O0MNFU583" hidden="1">#REF!</definedName>
    <definedName name="BExAZNL6BHI8DCQWXOX4I2P839UX" hidden="1">#REF!</definedName>
    <definedName name="BExAZRMWSONMCG9KDUM4KAQ7BONM" hidden="1">#REF!</definedName>
    <definedName name="BExAZTFG4SJRG4TW6JXRF7N08JFI" hidden="1">#REF!</definedName>
    <definedName name="BExAZUS4A8OHDZK0MWAOCCCKTH73" hidden="1">#REF!</definedName>
    <definedName name="BExAZX6FECVK3E07KXM2XPYKGM6U" hidden="1">#REF!</definedName>
    <definedName name="BExB012NJ8GASTNNPBRRFTLHIOC9" hidden="1">#REF!</definedName>
    <definedName name="BExB072HHXVMUC0VYNGG48GRSH5Q" hidden="1">#REF!</definedName>
    <definedName name="BExB0FRDEYDEUEAB1W8KD6D965XA" hidden="1">#REF!</definedName>
    <definedName name="BExB0KPCN7YJORQAYUCF4YKIKPMC" hidden="1">#REF!</definedName>
    <definedName name="BExB0OASZZC08FMDYX9HRSM9OXEF" hidden="1">#REF!</definedName>
    <definedName name="BExB0WE4PI3NOBXXVO9CTEN4DIU2" hidden="1">#REF!</definedName>
    <definedName name="BExB10QNIVITUYS55OAEKK3VLJFE" hidden="1">#REF!</definedName>
    <definedName name="BExB12OPX4FIWY3UUQ7N9MXBTXY2" hidden="1">#REF!</definedName>
    <definedName name="BExB12ZHTPYICL0A8RA5MRDZPYAX" hidden="1">#REF!</definedName>
    <definedName name="BExB15ZDRY4CIJ911DONP0KCY9KU" hidden="1">#REF!</definedName>
    <definedName name="BExB16VQY0O0RLZYJFU3OFEONVTE" hidden="1">#REF!</definedName>
    <definedName name="BExB1D6DDDMV7AOB9S4XD45OPKJ3" hidden="1">#REF!</definedName>
    <definedName name="BExB1FKN9YUYJ7B8ZJSMRSJ6ONT6" hidden="1">#REF!</definedName>
    <definedName name="BExB1FKNY2UO4W5FUGFHJOA2WFGG" hidden="1">#REF!</definedName>
    <definedName name="BExB1GMD0PIDGTFBGQOPRWQSP9I4" hidden="1">#REF!</definedName>
    <definedName name="BExB1HIQKUZGEBQ2MPH0TPTAZKIT" hidden="1">#REF!</definedName>
    <definedName name="BExB1I4BK3AB6GEEFY7ZAOON31BO" hidden="1">#REF!</definedName>
    <definedName name="BExB1Q29OO6LNFNT1EQLA3KYE7MX" hidden="1">#REF!</definedName>
    <definedName name="BExB1TNRV5EBWZEHYLHI76T0FVA7" hidden="1">#REF!</definedName>
    <definedName name="BExB1UENFKIO27UN311RA6Q7UZX5" hidden="1">#REF!</definedName>
    <definedName name="BExB1WI6M8I0EEP1ANUQZCFY24EV" hidden="1">#REF!</definedName>
    <definedName name="BExB203OWC9QZA3BYOKQ18L4FUJE" hidden="1">#REF!</definedName>
    <definedName name="BExB2CJHTU7C591BR4WRL5L2F2K6" hidden="1">#REF!</definedName>
    <definedName name="BExB2K1AV4PGNS1O6C7D7AO411AX" hidden="1">#REF!</definedName>
    <definedName name="BExB2O2UYHKI324YE324E1N7FVIB" hidden="1">#REF!</definedName>
    <definedName name="BExB2Q0VJ0MU2URO3JOVUAVHEI3V" hidden="1">#REF!</definedName>
    <definedName name="BExB2V4G4W3DIHZU05TOOTUR2SQF" hidden="1">#REF!</definedName>
    <definedName name="BExB30IP1DNKNQ6PZ5ERUGR5MK4Z" hidden="1">#REF!</definedName>
    <definedName name="BExB35M4M9VQF0DHGYBEA3KV711P" hidden="1">#REF!</definedName>
    <definedName name="BExB406HXCZGNSDPPO8VOG1110ZG" hidden="1">#REF!</definedName>
    <definedName name="BExB442RX0T3L6HUL6X5T21CENW6" hidden="1">#REF!</definedName>
    <definedName name="BExB4ADD0L7417CII901XTFKXD1J" hidden="1">#REF!</definedName>
    <definedName name="BExB4B9PTN6T4CSKH6U5OZ3JFDD8" hidden="1">#REF!</definedName>
    <definedName name="BExB4DO1V1NL2AVK5YE1RSL5RYHL" hidden="1">#REF!</definedName>
    <definedName name="BExB4DYU06HCGRIPBSWRCXK804UM" hidden="1">#REF!</definedName>
    <definedName name="BExB4R5JZFW6A1CMY56N51JV2U9K" hidden="1">#REF!</definedName>
    <definedName name="BExB4Z3EZBGYYI33U0KQ8NEIH8PY" hidden="1">#REF!</definedName>
    <definedName name="BExB541CBB1D8CTY30SOY75V64NO" hidden="1">#REF!</definedName>
    <definedName name="BExB55368XW7UX657ZSPC6BFE92S" hidden="1">#REF!</definedName>
    <definedName name="BExB57MZEPL2SA2ONPK66YFLZWJU" hidden="1">#REF!</definedName>
    <definedName name="BExB5833OAOJ22VK1YK47FHUSVK2" hidden="1">#REF!</definedName>
    <definedName name="BExB58JDIHS42JZT9DJJMKA8QFCO" hidden="1">#REF!</definedName>
    <definedName name="BExB58U5FQC5JWV9CGC83HLLZUZI" hidden="1">#REF!</definedName>
    <definedName name="BExB5EDO9XUKHF74X3HAU2WPPHZH" hidden="1">#REF!</definedName>
    <definedName name="BExB5G6EH68AYEP1UT0GHUEL3SLN" hidden="1">#REF!</definedName>
    <definedName name="BExB5QO30WI9WES28Y2RINNXRHWC" hidden="1">#REF!</definedName>
    <definedName name="BExB5QYVEZWFE5DQVHAM760EV05X" hidden="1">#REF!</definedName>
    <definedName name="BExB5U9IRH14EMOE0YGIE3WIVLFS" hidden="1">#REF!</definedName>
    <definedName name="BExB5VWYMOV6BAIH7XUBBVPU7MMD" hidden="1">#REF!</definedName>
    <definedName name="BExB610DZWIJP1B72U9QM42COH2B" hidden="1">#REF!</definedName>
    <definedName name="BExB64LPDLQ9PYPSMCR2RI4MC9FC" hidden="1">#REF!</definedName>
    <definedName name="BExB6692ZQP36NHHWV7TLSTYCP8G" hidden="1">#REF!</definedName>
    <definedName name="BExB6C3FUAKK9ML5T767NMWGA9YB" hidden="1">#REF!</definedName>
    <definedName name="BExB6C8X6JYRLKZKK17VE3QUNL3D" hidden="1">#REF!</definedName>
    <definedName name="BExB6CZTE0PWILZ6X0SQ2FCCSK0D" hidden="1">#REF!</definedName>
    <definedName name="BExB6HN3QRFPXM71MDUK21BKM7PF" hidden="1">#REF!</definedName>
    <definedName name="BExB6IZMHCZ3LB7N73KD90YB1HBZ" hidden="1">#REF!</definedName>
    <definedName name="BExB6Q6JKBMO3M4WX8XUD0JET6HB" hidden="1">#REF!</definedName>
    <definedName name="BExB719SGNX4Y8NE6JEXC555K596" hidden="1">#REF!</definedName>
    <definedName name="BExB7265DCHKS7V2OWRBXCZTEIW9" hidden="1">#REF!</definedName>
    <definedName name="BExB74F088Z5LM9SEUAESIZUQ3X8" hidden="1">#REF!</definedName>
    <definedName name="BExB74PS5P9G0P09Y6DZSCX0FLTJ" hidden="1">#REF!</definedName>
    <definedName name="BExB78RH79J0MIF7H8CAZ0CFE88Q" hidden="1">#REF!</definedName>
    <definedName name="BExB7ELT09HGDVO5BJC1ZY9D09GZ" hidden="1">#REF!</definedName>
    <definedName name="BExB8HF4UBVZKQCSRFRUQL2EE6VL" hidden="1">#REF!</definedName>
    <definedName name="BExB8HKHKZ1ORJZUYGG2M4VSCC39" hidden="1">#REF!</definedName>
    <definedName name="BExB8QPH8DC5BESEVPSMBCWVN6PO" hidden="1">#REF!</definedName>
    <definedName name="BExB8U5N0D85YR8APKN3PPKG0FWP" hidden="1">#REF!</definedName>
    <definedName name="BExB9DHI5I2TJ2LXYPM98EE81L27" hidden="1">#REF!</definedName>
    <definedName name="BExB9Q2MZZHBGW8QQKVEYIMJBPIE" hidden="1">#REF!</definedName>
    <definedName name="BExB9S66MFUL9J891R547MSVIVV1" hidden="1">#REF!</definedName>
    <definedName name="BExBA1GON0EZRJ20UYPILAPLNQWM" hidden="1">#REF!</definedName>
    <definedName name="BExBA69ASGYRZW1G1DYIS9QRRTBN" hidden="1">#REF!</definedName>
    <definedName name="BExBA6K42582A14WFFWQ3Q8QQWB6" hidden="1">#REF!</definedName>
    <definedName name="BExBA8I5D4R8R2PYQ1K16TWGTOEP" hidden="1">#REF!</definedName>
    <definedName name="BExBA93PE0DGUUTA7LLSIGBIXWE5" hidden="1">#REF!</definedName>
    <definedName name="BExBAGQYIBV77JKN346FU4VT1MB4" hidden="1">#REF!</definedName>
    <definedName name="BExBAI8X0FKDQJ6YZJQDTTG4ZCWY" hidden="1">#REF!</definedName>
    <definedName name="BExBAKN7XIBAXCF9PCNVS038PCQO" hidden="1">#REF!</definedName>
    <definedName name="BExBAKXZ7PBW3DDKKA5MWC1ZUC7O" hidden="1">#REF!</definedName>
    <definedName name="BExBAO8NLXZXHO6KCIECSFCH3RR0" hidden="1">#REF!</definedName>
    <definedName name="BExBAOOT1KBSIEISN1ADL4RMY879" hidden="1">#REF!</definedName>
    <definedName name="BExBATS6QTKFZ3S66DBSAAJJ1257" hidden="1">#REF!</definedName>
    <definedName name="BExBAVKX8Q09370X1GCZWJ4E91YJ" hidden="1">#REF!</definedName>
    <definedName name="BExBAX2X2ENJYO4QTR5VAIQ86L7B" hidden="1">#REF!</definedName>
    <definedName name="BExBAZ13D3F1DVJQ6YJ8JGUYEYJE" hidden="1">#REF!</definedName>
    <definedName name="BExBB5H0JTZ8XLTGD85FDGV1EF04" hidden="1">#REF!</definedName>
    <definedName name="BExBB9D9GNURCRZN3NR6UY375OX5" hidden="1">#REF!</definedName>
    <definedName name="BExBBJ9BWME32GCDTD4GDSQBG1SE" hidden="1">#REF!</definedName>
    <definedName name="BExBBTG649R9I0CT042JLL8LXV18" hidden="1">#REF!</definedName>
    <definedName name="BExBBUCJQRR74Q7GPWDEZXYK2KJL" hidden="1">#REF!</definedName>
    <definedName name="BExBC6S9JZS9ZX6V7SBKDJ5R3CGN" hidden="1">#REF!</definedName>
    <definedName name="BExBC78HXWXHO3XAB6E8NVTBGLJS" hidden="1">#REF!</definedName>
    <definedName name="BExBCDTV7GTBOTIE9EFJ36EX4FKM" hidden="1">#REF!</definedName>
    <definedName name="BExBCK4H2CF3XDL7AH3W254CWF4R" hidden="1">#REF!</definedName>
    <definedName name="BExBCKKJTIRKC1RZJRTK65HHLX4W" hidden="1">#REF!</definedName>
    <definedName name="BExBCLMEPAN3XXX174TU8SS0627Q" hidden="1">#REF!</definedName>
    <definedName name="BExBCMTEH63P6H1CKWQH2DGVNSVX" hidden="1">#REF!</definedName>
    <definedName name="BExBCZUU1UR90PQUCOSYNFQQTXI1" hidden="1">#REF!</definedName>
    <definedName name="BExBD1CR31JE4TBZEMZ6ZNRFIDNP" hidden="1">#REF!</definedName>
    <definedName name="BExBD4I559NXSV6J07Q343TKYMVJ" hidden="1">#REF!</definedName>
    <definedName name="BExBDBZQLTX3OGFYGULQFK5WEZU5" hidden="1">#REF!</definedName>
    <definedName name="BExBDIQK58LCRXVPET3W3ST0W74V" hidden="1">#REF!</definedName>
    <definedName name="BExBDJS9TUEU8Z84IV59E5V4T8K6" hidden="1">#REF!</definedName>
    <definedName name="BExBDKOMSVH4XMH52CFJ3F028I9R" hidden="1">#REF!</definedName>
    <definedName name="BExBDSRXVZQ0W5WXQMP5XD00GRRL" hidden="1">#REF!</definedName>
    <definedName name="BExBDTDIHS3IA85P49E3FM64KE4B" hidden="1">#REF!</definedName>
    <definedName name="BExBDUVGK3E1J4JY9ZYTS7V14BLY" hidden="1">#REF!</definedName>
    <definedName name="BExBDWDG2GXBTEGBOQMQLB38QUEV" hidden="1">#REF!</definedName>
    <definedName name="BExBDZITI2UCDSH0V24NITQG9SFA" hidden="1">#REF!</definedName>
    <definedName name="BExBE162OSBKD30I7T1DKKPT3I9I" hidden="1">#REF!</definedName>
    <definedName name="BExBE4M6YL512JJD7QCT5NHC893P" hidden="1">#REF!</definedName>
    <definedName name="BExBEC9ATLQZF86W1M3APSM4HEOH" hidden="1">#REF!</definedName>
    <definedName name="BExBEYFQJE9YK12A6JBMRFKEC7RN" hidden="1">#REF!</definedName>
    <definedName name="BExBF0U1PNBWLGLVVPNYEZHKB0ON" hidden="1">#REF!</definedName>
    <definedName name="BExBF3TXJTJ52WTH5JS1IEEUKRWA" hidden="1">#REF!</definedName>
    <definedName name="BExBG1ED81J2O4A2S5F5Y3BPHMCR" hidden="1">#REF!</definedName>
    <definedName name="BExCRLIHS7466WFJ3RPIUGGXYESZ" hidden="1">#REF!</definedName>
    <definedName name="BExCROIFDQP6GEN1GZNTC0JUNTOZ" hidden="1">#REF!</definedName>
    <definedName name="BExCRRIBGG57IJ1DUG0GCSPL72DO" hidden="1">#REF!</definedName>
    <definedName name="BExCS078RE3CUATM8A8NCC0WWHGC" hidden="1">#REF!</definedName>
    <definedName name="BExCS1EDDUEAEWHVYXHIP9I1WCJH" hidden="1">#REF!</definedName>
    <definedName name="BExCS6SLRCBH006GNRE27HFRHP40" hidden="1">#REF!</definedName>
    <definedName name="BExCS7ZPMHFJ4UJDAL8CQOLSZ13B" hidden="1">#REF!</definedName>
    <definedName name="BExCS8W4NJUZH9S1CYB6XSDLEPBW" hidden="1">#REF!</definedName>
    <definedName name="BExCSAE1M6G20R41J0Y24YNN0YC1" hidden="1">#REF!</definedName>
    <definedName name="BExCSAOUZOYKHN7HV511TO8VDJ02" hidden="1">#REF!</definedName>
    <definedName name="BExCSGZG9G2SOKYYBCQF48XUIYCJ" hidden="1">#REF!</definedName>
    <definedName name="BExCSMOFTXSUEC1T46LR1UPYRCX5" hidden="1">#REF!</definedName>
    <definedName name="BExCSSDG3TM6TPKS19E9QYJEELZ6" hidden="1">#REF!</definedName>
    <definedName name="BExCSZV7U67UWXL2HKJNM5W1E4OO" hidden="1">#REF!</definedName>
    <definedName name="BExCT4NSDT61OCH04Y2QIFIOP75H" hidden="1">#REF!</definedName>
    <definedName name="BExCTW8G3VCZ55S09HTUGXKB1P2M" hidden="1">#REF!</definedName>
    <definedName name="BExCTZZ9JNES4EDHW97NP0EGQALX" hidden="1">#REF!</definedName>
    <definedName name="BExCU0A1V6NMZQ9ASYJ8QIVQ5UR2" hidden="1">#REF!</definedName>
    <definedName name="BExCU16FAFHSYEENQXBNLERR7V3K" hidden="1">#REF!</definedName>
    <definedName name="BExCU2834920JBHSPCRC4UF80OLL" hidden="1">#REF!</definedName>
    <definedName name="BExCU8O54I3P3WRYWY1CRP3S78QY" hidden="1">#REF!</definedName>
    <definedName name="BExCUD60H1UMM2E28QIX022PMAO3" hidden="1">#REF!</definedName>
    <definedName name="BExCUDRJO23YOKT8GPWOVQ4XEHF5" hidden="1">#REF!</definedName>
    <definedName name="BExCUPAWHM0P4BSKFZ5SJKV1ERM7" hidden="1">#REF!</definedName>
    <definedName name="BExCUPAXFR16YMWL30ME3F3BSRDZ" hidden="1">#REF!</definedName>
    <definedName name="BExCUR94DHCE47PUUWEMT5QZOYR2" hidden="1">#REF!</definedName>
    <definedName name="BExCUW1Q2AR1JX2Z1B9CGJ6H60GY" hidden="1">#REF!</definedName>
    <definedName name="BExCUW1RF5RHW7OK9J4GFUGR30IK" hidden="1">#REF!</definedName>
    <definedName name="BExCV634L7SVHGB0UDDTRRQ2Q72H" hidden="1">#REF!</definedName>
    <definedName name="BExCVBXG4TTE2ERW52ZA09FBTDH2" hidden="1">#REF!</definedName>
    <definedName name="BExCVBXGSXT9FWJRG62PX9S1RK83" hidden="1">#REF!</definedName>
    <definedName name="BExCVC8CWFKX2QGBOTZA52LXOGX4" hidden="1">#REF!</definedName>
    <definedName name="BExCVI86R31A2IOZIEBY1FJLVILD" hidden="1">#REF!</definedName>
    <definedName name="BExCVKGZXE0I9EIXKBZVSGSEY2RR" hidden="1">#REF!</definedName>
    <definedName name="BExCVKH0KFLY4D0IVRFGVTJYRXFX" hidden="1">#REF!</definedName>
    <definedName name="BExCVV44WY5807WGMTGKPW0GT256" hidden="1">#REF!</definedName>
    <definedName name="BExCVWLXVAKW0MGL9EAXK4DRRB6T" hidden="1">#REF!</definedName>
    <definedName name="BExCVZ5PN4V6MRBZ04PZJW3GEF8S" hidden="1">#REF!</definedName>
    <definedName name="BExCW13R0GWJYGXZBNCPAHQN4NR2" hidden="1">#REF!</definedName>
    <definedName name="BExCW9Y5HWU4RJTNX74O6L24VGCK" hidden="1">#REF!</definedName>
    <definedName name="BExCWPDPESGZS07QGBLSBWDNVJLZ" hidden="1">#REF!</definedName>
    <definedName name="BExCWTVKHIVCRHF8GC39KI58YM5K" hidden="1">#REF!</definedName>
    <definedName name="BExCWX69ER7R6C6VGOZAPRGXJR2R" hidden="1">#REF!</definedName>
    <definedName name="BExCX2KGRZBRVLZNM8SUSIE6A0RL" hidden="1">#REF!</definedName>
    <definedName name="BExCX3X451T70LZ1VF95L7W4Y4TM" hidden="1">#REF!</definedName>
    <definedName name="BExCX4NZ2N1OUGXM7EV0U7VULJMM" hidden="1">#REF!</definedName>
    <definedName name="BExCXAYLA3TMOHIRCEXCXXUSNOKZ" hidden="1">#REF!</definedName>
    <definedName name="BExCXC0EIRZGKHGFWVH6BZGZKSL5" hidden="1">#REF!</definedName>
    <definedName name="BExCXILMURGYMAH6N5LF5DV6K3GM" hidden="1">#REF!</definedName>
    <definedName name="BExCY2DQO9VLA77Q7EG3T0XNXX4F" hidden="1">#REF!</definedName>
    <definedName name="BExCY4H9JMPB090TG2SILY28IPCR" hidden="1">#REF!</definedName>
    <definedName name="BExCY6VMJ68MX3C981R5Q0BX5791" hidden="1">#REF!</definedName>
    <definedName name="BExCYAH2SAZCPW6XCB7V7PMMCAWO" hidden="1">#REF!</definedName>
    <definedName name="BExCYJBB52X8B3AREHCC1L5QNPX7" hidden="1">#REF!</definedName>
    <definedName name="BExCYK7MZ56O5XIV8T5XIE9VBQXN" hidden="1">#REF!</definedName>
    <definedName name="BExCYPRC5HJE6N2XQTHCT6NXGP8N" hidden="1">#REF!</definedName>
    <definedName name="BExCYUK0I3UEXZNFDW71G6Z6D8XR" hidden="1">#REF!</definedName>
    <definedName name="BExCZBHJ4ZDFD4N4ZS7VAL7FA7P7" hidden="1">#REF!</definedName>
    <definedName name="BExCZFZCXMLY5DWESYJ9NGTJYQ8M" hidden="1">#REF!</definedName>
    <definedName name="BExCZJ4P8WS0BDT31WDXI0ROE7D6" hidden="1">#REF!</definedName>
    <definedName name="BExCZKH6NI0EE02L995IFVBD1J59" hidden="1">#REF!</definedName>
    <definedName name="BExCZUD9FEOJBKDJ51Z3JON9LKJ8" hidden="1">#REF!</definedName>
    <definedName name="BExD0508DAALLU00PHFPBC8SRRKT" hidden="1">#REF!</definedName>
    <definedName name="BExD06SXR2OPV4282WTX6ARRQ4JS" hidden="1">#REF!</definedName>
    <definedName name="BExD0HALIN0JR4JTPGDEVAEE5EX5" hidden="1">#REF!</definedName>
    <definedName name="BExD0LCCDPG16YLY5WQSZF1XI5DA" hidden="1">#REF!</definedName>
    <definedName name="BExD0RMWSB4TRECEHTH6NN4K9DFZ" hidden="1">#REF!</definedName>
    <definedName name="BExD0U6KG10QGVDI1XSHK0J10A2V" hidden="1">#REF!</definedName>
    <definedName name="BExD0WQ71JYMUDXQTQEITA6DXV3F" hidden="1">#REF!</definedName>
    <definedName name="BExD13RUIBGRXDL4QDZ305UKUR12" hidden="1">#REF!</definedName>
    <definedName name="BExD14DETV5R4OOTMAXD5NAKWRO3" hidden="1">#REF!</definedName>
    <definedName name="BExD189NLCZ0MV1E8GXPW23W160D" hidden="1">#REF!</definedName>
    <definedName name="BExD1OAU9OXQAZA4D70HP72CU6GB" hidden="1">#REF!</definedName>
    <definedName name="BExD1Y1JV61416YA1XRQHKWPZIE7" hidden="1">#REF!</definedName>
    <definedName name="BExD2CFHIRMBKN5KXE5QP4XXEWFS" hidden="1">#REF!</definedName>
    <definedName name="BExD2DMHH1HWXQ9W0YYMDP8AAX8Q" hidden="1">#REF!</definedName>
    <definedName name="BExD2HTPC7IWBAU6OSQ67MQA8BYZ" hidden="1">#REF!</definedName>
    <definedName name="BExD2MRMSOCW29ZLJ226FVCE2K34" hidden="1">#REF!</definedName>
    <definedName name="BExD2RK9LE7I985N677G3WNH5DIV" hidden="1">#REF!</definedName>
    <definedName name="BExD363H2VGFIQUCE6LS4AC5J0ZT" hidden="1">#REF!</definedName>
    <definedName name="BExD37W7YUULHO5DGYRP7KYM65NC" hidden="1">#REF!</definedName>
    <definedName name="BExD3A588E939V61P1XEW0FI5Q0S" hidden="1">#REF!</definedName>
    <definedName name="BExD3CJJDKVR9M18XI3WDZH80WL6" hidden="1">#REF!</definedName>
    <definedName name="BExD3ESD9WYJIB3TRDPJ1CKXRAVL" hidden="1">#REF!</definedName>
    <definedName name="BExD3F368X5S25MWSUNIV57RDB57" hidden="1">#REF!</definedName>
    <definedName name="BExD3IJ5IT335SOSNV9L85WKAOSI" hidden="1">#REF!</definedName>
    <definedName name="BExD3KBVUY57GMMQTOFEU6S6G1AY" hidden="1">#REF!</definedName>
    <definedName name="BExD3NMR7AW2Z6V8SC79VQR37NA6" hidden="1">#REF!</definedName>
    <definedName name="BExD3PKTT0MHJPK56ADYPFIYXKO7" hidden="1">#REF!</definedName>
    <definedName name="BExD3QXA2UQ2W4N7NYLUEOG40BZB" hidden="1">#REF!</definedName>
    <definedName name="BExD3U2N041TEJ7GCN005UTPHNXY" hidden="1">#REF!</definedName>
    <definedName name="BExD40O0CFTNJFOFMMM1KH0P7BUI" hidden="1">#REF!</definedName>
    <definedName name="BExD47UZN79E7UZ1PF13H1AL03VT" hidden="1">#REF!</definedName>
    <definedName name="BExD4B5OJKUPJMFR7AZJGR6UVR3E" hidden="1">#REF!</definedName>
    <definedName name="BExD4BR9HJ3MWWZ5KLVZWX9FJAUS" hidden="1">#REF!</definedName>
    <definedName name="BExD4F1WTKT3H0N9MF4H1LX7MBSY" hidden="1">#REF!</definedName>
    <definedName name="BExD4H5GQWXBS6LUL3TSP36DVO38" hidden="1">#REF!</definedName>
    <definedName name="BExD4R1I0MKF033I5LPUYIMTZ6E8" hidden="1">#REF!</definedName>
    <definedName name="BExD4RHMHOHG2WM6HI950PSP13F8" hidden="1">#REF!</definedName>
    <definedName name="BExD50MT3M6XZLNUP9JL93EG6D9R" hidden="1">#REF!</definedName>
    <definedName name="BExD589U7UCTV4V5006L7X1RVP5W" hidden="1">#REF!</definedName>
    <definedName name="BExD5EV7KDSVF1CJT38M4IBPFLPY" hidden="1">#REF!</definedName>
    <definedName name="BExD5FRK547OESJRYAW574DZEZ7J" hidden="1">#REF!</definedName>
    <definedName name="BExD5I5X2YA2YNCTCDSMEL4CWF4N" hidden="1">#REF!</definedName>
    <definedName name="BExD5P7D7B3TCMJQY4TM56KCPB73" hidden="1">#REF!</definedName>
    <definedName name="BExD5QUSRFJWRQ1ZM50WYLCF74DF" hidden="1">#REF!</definedName>
    <definedName name="BExD5SSUIF6AJQHBHK8PNMFBPRYB" hidden="1">#REF!</definedName>
    <definedName name="BExD623C9LRX18BE0W2V6SZLQUXX" hidden="1">#REF!</definedName>
    <definedName name="BExD6BZF6UGC8YXEZJ8URJDY0HUJ" hidden="1">#REF!</definedName>
    <definedName name="BExD6CQA7UMJBXV7AIFAIHUF2ICX" hidden="1">#REF!</definedName>
    <definedName name="BExD6FKVK8WJWNYPVENR7Q8Q30PK" hidden="1">#REF!</definedName>
    <definedName name="BExD6GMP0LK8WKVWMIT1NNH8CHLF" hidden="1">#REF!</definedName>
    <definedName name="BExD6H2TE0WWAUIWVSSCLPZ6B88N" hidden="1">#REF!</definedName>
    <definedName name="BExD6XV0BDU8LPQPWSKHU0XX0UPR" hidden="1">#REF!</definedName>
    <definedName name="BExD71LTOE015TV5RSAHM8NT8GVW" hidden="1">#REF!</definedName>
    <definedName name="BExD73USXVADC7EHGHVTQNCT06ZA" hidden="1">#REF!</definedName>
    <definedName name="BExD7CE8ZR0EL3ZQP0AYQ5XQUH9L" hidden="1">#REF!</definedName>
    <definedName name="BExD7GAIGULTB3YHM1OS9RBQOTEC" hidden="1">#REF!</definedName>
    <definedName name="BExD7GAIHX094KROB46WFTL2XBWL" hidden="1">#REF!</definedName>
    <definedName name="BExD7IE1DHIS52UFDCTSKPJQNRD5" hidden="1">#REF!</definedName>
    <definedName name="BExD7IUBGUWHYC9UNZ1IY5XFYKQN" hidden="1">#REF!</definedName>
    <definedName name="BExD7IZMKM0QIFE7EV1NYL6EZVJZ" hidden="1">#REF!</definedName>
    <definedName name="BExD7JQOJ35HGL8U2OCEI2P2JT7I" hidden="1">#REF!</definedName>
    <definedName name="BExD7KSDKNDNH95NDT3S7GM3MUU2" hidden="1">#REF!</definedName>
    <definedName name="BExD7SVOH5J3ZVHK9KI2N1XE0CC3" hidden="1">#REF!</definedName>
    <definedName name="BExD7V4PCVR1ACVPOJXKJ4CSROIX" hidden="1">#REF!</definedName>
    <definedName name="BExD819S39VUTMASCBMYI883THJ3" hidden="1">#REF!</definedName>
    <definedName name="BExD8CYKX2WGEDSW6KFP6MND1PM0" hidden="1">#REF!</definedName>
    <definedName name="BExD8H5MGJFMK4HK6DOAGTFYV6JT" hidden="1">#REF!</definedName>
    <definedName name="BExD8H5O087KQVWIVPUUID5VMGMS" hidden="1">#REF!</definedName>
    <definedName name="BExD8KWFYVMYYY2YJ34JT4QNLLTE" hidden="1">#REF!</definedName>
    <definedName name="BExD8OCLZMFN5K3VZYI4Q4ITVKUA" hidden="1">#REF!</definedName>
    <definedName name="BExD93C1R6LC0631ECHVFYH0R0PD" hidden="1">#REF!</definedName>
    <definedName name="BExD97TXIO0COVNN4OH3DEJ33YLM" hidden="1">#REF!</definedName>
    <definedName name="BExD99RZ1RFIMK6O1ZHSPJ68X9Y5" hidden="1">#REF!</definedName>
    <definedName name="BExD9IMBI0P6S6QRAXHE26HMK86D" hidden="1">#REF!</definedName>
    <definedName name="BExD9L0ID3VSOU609GKWYTA5BFMA" hidden="1">#REF!</definedName>
    <definedName name="BExD9M7SEMG0JK2FUTTZXWIEBTKB" hidden="1">#REF!</definedName>
    <definedName name="BExD9MNYBYB1AICQL5165G472IE2" hidden="1">#REF!</definedName>
    <definedName name="BExD9PNSYT7GASEGUVL48MUQ02WO" hidden="1">#REF!</definedName>
    <definedName name="BExD9TK2MIWFH5SKUYU9ZKF4NPHQ" hidden="1">#REF!</definedName>
    <definedName name="BExDA6LD9061UULVKUUI4QP8SK13" hidden="1">#REF!</definedName>
    <definedName name="BExDAGMVMNLQ6QXASB9R6D8DIT12" hidden="1">#REF!</definedName>
    <definedName name="BExDAYBHU9ADLXI8VRC7F608RVGM" hidden="1">#REF!</definedName>
    <definedName name="BExDB39GNDHCPPB7U2PZQO5TJ1OI" hidden="1">#REF!</definedName>
    <definedName name="BExDBDR1XR0FV0CYUCB2OJ7CJCZU" hidden="1">#REF!</definedName>
    <definedName name="BExDBECNFJKO0HIOIKTWDCSWP755" hidden="1">#REF!</definedName>
    <definedName name="BExDBI8WRY61SHXKAT4UFXLB15E8" hidden="1">#REF!</definedName>
    <definedName name="BExDBZBW3EHQF6J0XXIT3ZMXPL8C" hidden="1">#REF!</definedName>
    <definedName name="BExDC7F818VN0S18ID7XRCRVYPJ4" hidden="1">#REF!</definedName>
    <definedName name="BExDCL7K96PC9VZYB70ZW3QPVIJE" hidden="1">#REF!</definedName>
    <definedName name="BExDCMPIHH27EAXTDLP095HYA29X" hidden="1">#REF!</definedName>
    <definedName name="BExDCP3UZ3C2O4C1F7KMU0Z9U32N" hidden="1">#REF!</definedName>
    <definedName name="BExENRJDC2MGQRJ6EHLAWX5I4SRS" hidden="1">#REF!</definedName>
    <definedName name="BExEOBX3WECDMYCV9RLN49APTXMM" hidden="1">#REF!</definedName>
    <definedName name="BExEP4E4F36662JDI0TOD85OP7X9" hidden="1">#REF!</definedName>
    <definedName name="BExEP7388TKNL6FEJW00XN7FHEUG" hidden="1">#REF!</definedName>
    <definedName name="BExEPN9VIYI0FVL0HLZQXJFO6TT0" hidden="1">#REF!</definedName>
    <definedName name="BExEPYT6VDSMR8MU2341Q5GM2Y9V" hidden="1">#REF!</definedName>
    <definedName name="BExEQ2ENYLMY8K1796XBB31CJHNN" hidden="1">#REF!</definedName>
    <definedName name="BExEQ2PFE4N40LEPGDPS90WDL6BN" hidden="1">#REF!</definedName>
    <definedName name="BExEQ2PFURT24NQYGYVE8NKX1EGA" hidden="1">#REF!</definedName>
    <definedName name="BExEQB8ZWXO6IIGOEPWTLOJGE2NR" hidden="1">#REF!</definedName>
    <definedName name="BExEQBZX0EL6LIKPY01197ACK65H" hidden="1">#REF!</definedName>
    <definedName name="BExEQD73QE34MW57L1HFXSTB7QEG" hidden="1">#REF!</definedName>
    <definedName name="BExEQDXZALJLD4OBF74IKZBR13SR" hidden="1">#REF!</definedName>
    <definedName name="BExEQFLE2RPWGMWQAI4JMKUEFRPT" hidden="1">#REF!</definedName>
    <definedName name="BExEQTZAP8R69U31W4LKGTKKGKQE" hidden="1">#REF!</definedName>
    <definedName name="BExER2O72H1F9WV6S1J04C15PXX7" hidden="1">#REF!</definedName>
    <definedName name="BExERCETL5ZVXSS6EENB85QCSRYG" hidden="1">#REF!</definedName>
    <definedName name="BExERIUTB21WQ9WVQXUCDCGSH23E" hidden="1">#REF!</definedName>
    <definedName name="BExERRUIKIOATPZ9U4HQ0V52RJAU" hidden="1">#REF!</definedName>
    <definedName name="BExERSANFNM1O7T65PC5MJ301YET" hidden="1">#REF!</definedName>
    <definedName name="BExERSLFEDXNMOLAZ2VOI6VVJCBW" hidden="1">#REF!</definedName>
    <definedName name="BExERWSHS5678NWP0NM8J09K2OGY" hidden="1">#REF!</definedName>
    <definedName name="BExES44RHHDL3V7FLV6M20834WF1" hidden="1">#REF!</definedName>
    <definedName name="BExES4A7VE2X3RYYTVRLKZD4I7WU" hidden="1">#REF!</definedName>
    <definedName name="BExES6ZC8R7PHJ21OVJFLIR7DY30" hidden="1">#REF!</definedName>
    <definedName name="BExESMKD95A649M0WRSG6CXXP326" hidden="1">#REF!</definedName>
    <definedName name="BExESR27ZXJG5VMY4PR9D940VS7T" hidden="1">#REF!</definedName>
    <definedName name="BExESZ03KXL8DQ2591HLR56ZML94" hidden="1">#REF!</definedName>
    <definedName name="BExESZAW5N443NRTKIP59OEI1CR6" hidden="1">#REF!</definedName>
    <definedName name="BExET3HXQ60A4O2OLKX8QNXRI6LQ" hidden="1">#REF!</definedName>
    <definedName name="BExETA3B1FCIOA80H94K90FWXQKE" hidden="1">#REF!</definedName>
    <definedName name="BExETAZOYT4CJIT8RRKC9F2HJG1D" hidden="1">#REF!</definedName>
    <definedName name="BExETF6QD5A9GEINE1KZRRC2LXWM" hidden="1">#REF!</definedName>
    <definedName name="BExETQ9XRXLUACN82805SPSPNKHI" hidden="1">#REF!</definedName>
    <definedName name="BExETQFFLH766OHX0PD3NEIK0DIF" hidden="1">#REF!</definedName>
    <definedName name="BExETR0YRMOR63E6DHLEHV9QVVON" hidden="1">#REF!</definedName>
    <definedName name="BExETVDCXGPYA4OP2UI1URTJ60TK" hidden="1">#REF!</definedName>
    <definedName name="BExETVTGY38YXYYF7N73OYN6FYY3" hidden="1">#REF!</definedName>
    <definedName name="BExEUM6Y5MUDV2WYYY9ICV8796JQ" hidden="1">#REF!</definedName>
    <definedName name="BExEUNE4T242Y59C6MS28MXEUGCP" hidden="1">#REF!</definedName>
    <definedName name="BExEUTOOSAR1CJ6S2O9NTTQMWXNZ" hidden="1">#REF!</definedName>
    <definedName name="BExEV2TP7NA3ZR6RJGH5ER370OUM" hidden="1">#REF!</definedName>
    <definedName name="BExEV69USLNYO2QRJRC0J92XUF00" hidden="1">#REF!</definedName>
    <definedName name="BExEV6KNTQOCFD7GV726XQEVQ7R6" hidden="1">#REF!</definedName>
    <definedName name="BExEV6VGM4POO9QT9KH3QA3VYCWM" hidden="1">#REF!</definedName>
    <definedName name="BExEVAM8BLTWVS6IMVJWDOZBQK9R" hidden="1">#REF!</definedName>
    <definedName name="BExEVET98G3FU6QBF9LHYWSAMV0O" hidden="1">#REF!</definedName>
    <definedName name="BExEVL3UZ22W55ZRF3F0J21PKQLX" hidden="1">#REF!</definedName>
    <definedName name="BExEVNCUT0PDUYNJH7G6BSEWZOT2" hidden="1">#REF!</definedName>
    <definedName name="BExEVPGF4V5J0WQRZKUM8F9TTKZJ" hidden="1">#REF!</definedName>
    <definedName name="BExEVVLIEVWYRF2UUC1H0H5QU1CP" hidden="1">#REF!</definedName>
    <definedName name="BExEVWCKO8T84GW9Z3X47915XKSH" hidden="1">#REF!</definedName>
    <definedName name="BExEVZSJWMZ5L2ZE7AZC57CXKW6T" hidden="1">#REF!</definedName>
    <definedName name="BExEW0JL1GFFCXMDGW54CI7Y8FZN" hidden="1">#REF!</definedName>
    <definedName name="BExEW6357VV6LVZCWOOM0R3T78QK" hidden="1">#REF!</definedName>
    <definedName name="BExEW68M9WL8214QH9C7VCK7BN08" hidden="1">#REF!</definedName>
    <definedName name="BExEW8HFKH6F47KIHYBDRUEFZ2ZZ" hidden="1">#REF!</definedName>
    <definedName name="BExEWHXF5F2E8FN7TRI5U2ZY0T0P" hidden="1">#REF!</definedName>
    <definedName name="BExEWLO75K95C6IRKHXSP7VP81T4" hidden="1">#REF!</definedName>
    <definedName name="BExEWO7STL7HNZSTY8VQBPTX1WK6" hidden="1">#REF!</definedName>
    <definedName name="BExEWQ0M1N3KMKTDJ73H10QSG4W1" hidden="1">#REF!</definedName>
    <definedName name="BExEX85F3OSW8NSCYGYPS9372Z1Q" hidden="1">#REF!</definedName>
    <definedName name="BExEX9HWY2G6928ZVVVQF77QCM2C" hidden="1">#REF!</definedName>
    <definedName name="BExEXBQWAYKMVBRJRHB8PFCSYFVN" hidden="1">#REF!</definedName>
    <definedName name="BExEXRBZ0DI9E2UFLLKYWGN66B61" hidden="1">#REF!</definedName>
    <definedName name="BExEY067KMBNYP9WMRGOH8ITDBLD" hidden="1">#REF!</definedName>
    <definedName name="BExEYGCSYH6XC1X89ZT8VJVQ6THP" hidden="1">#REF!</definedName>
    <definedName name="BExEYLG9FL9V1JPPNZ3FUDNSEJ4V" hidden="1">#REF!</definedName>
    <definedName name="BExEYOW8C1B3OUUCIGEC7L8OOW1Z" hidden="1">#REF!</definedName>
    <definedName name="BExEYUQJXZT6N5HJH8ACJF6SRWEE" hidden="1">#REF!</definedName>
    <definedName name="BExEYVHM7COM2XBAZH71USCAT6K9" hidden="1">#REF!</definedName>
    <definedName name="BExEYW8O56SE67A8CIT413PPQFWN" hidden="1">#REF!</definedName>
    <definedName name="BExEYXQGOT90CC2QXVUDAMIS2SD6" hidden="1">#REF!</definedName>
    <definedName name="BExEYY17N22FDMK6IA4HQRCTNPYL" hidden="1">#REF!</definedName>
    <definedName name="BExEYZJ6IE1VTVPCN5UPF4H3BJXL" hidden="1">#REF!</definedName>
    <definedName name="BExEZ1S6VZCG01ZPLBSS9Z1SBOJ2" hidden="1">#REF!</definedName>
    <definedName name="BExEZFPZKLS4GGKV39NX0GL8AK7B" hidden="1">#REF!</definedName>
    <definedName name="BExEZGBFNJR8DLPN0V11AU22L6WY" hidden="1">#REF!</definedName>
    <definedName name="BExEZQYJW81F362CWKW5HLAAM45I" hidden="1">#REF!</definedName>
    <definedName name="BExEZSWLMZZ2RK34GSJ9Q3NPCFT2" hidden="1">#REF!</definedName>
    <definedName name="BExF02Y3V3QEPO2XLDSK47APK9XJ" hidden="1">#REF!</definedName>
    <definedName name="BExF09OS91RT7N7IW8JLMZ121ZP3" hidden="1">#REF!</definedName>
    <definedName name="BExF0L2TP18E48BYIVEYR9BGX4HR" hidden="1">#REF!</definedName>
    <definedName name="BExF0LOEHV42P2DV7QL8O7HOQ3N9" hidden="1">#REF!</definedName>
    <definedName name="BExF0QH116YF95UAL83HSM0C2X7Y" hidden="1">#REF!</definedName>
    <definedName name="BExF0WRM9VO25RLSO03ZOCE8H7K5" hidden="1">#REF!</definedName>
    <definedName name="BExF0ZRI7W4RSLIDLHTSM0AWXO3S" hidden="1">#REF!</definedName>
    <definedName name="BExF19CT3MMZZ2T5EWMDNG3UOJ01" hidden="1">#REF!</definedName>
    <definedName name="BExF1M38U6NX17YJA8YU359B5Z4M" hidden="1">#REF!</definedName>
    <definedName name="BExF1MU4W3NPEY0OHRDWP5IANCBB" hidden="1">#REF!</definedName>
    <definedName name="BExF1MZN8MWMOKOARHJ1QAF9HPGT" hidden="1">#REF!</definedName>
    <definedName name="BExF1US4ZIQYSU5LBFYNRA9N0K2O" hidden="1">#REF!</definedName>
    <definedName name="BExF200VK438ANZMJEAPZ2RQDB8U" hidden="1">#REF!</definedName>
    <definedName name="BExF21OBXGVA9D1CPMHVJHL599BC" hidden="1">#REF!</definedName>
    <definedName name="BExF28PXA9VBW4OZ74OITX6LHR12" hidden="1">#REF!</definedName>
    <definedName name="BExF2CWZN6E87RGTBMD4YQI2QT7R" hidden="1">#REF!</definedName>
    <definedName name="BExF2DYO1WQ7GMXSTAQRDBW1NSFG" hidden="1">#REF!</definedName>
    <definedName name="BExF2LR83KWDOSK9ACAROCGMTQ8X" hidden="1">#REF!</definedName>
    <definedName name="BExF2MSWNUY9Z6BZJQZ538PPTION" hidden="1">#REF!</definedName>
    <definedName name="BExF2QZYWHTYGUTTXR15CKCV3LS7" hidden="1">#REF!</definedName>
    <definedName name="BExF2T8Y6TSJ74RMSZOA9CEH4OZ6" hidden="1">#REF!</definedName>
    <definedName name="BExF31N3YM4F37EOOY8M8VI1KXN8" hidden="1">#REF!</definedName>
    <definedName name="BExF3A6HPA6DGYALZNHHJPMCUYZR" hidden="1">#REF!</definedName>
    <definedName name="BExF3AS2T7GFVNU9JPBXWUQH845Y" hidden="1">#REF!</definedName>
    <definedName name="BExF3GBMLCA5ZT2251N0N3CRN11O" hidden="1">#REF!</definedName>
    <definedName name="BExF3I9T44X7DV9HHV51DVDDPPZG" hidden="1">#REF!</definedName>
    <definedName name="BExF3JMFX5DILOIFUDIO1HZUK875" hidden="1">#REF!</definedName>
    <definedName name="BExF3NTC4BGZEM6B87TCFX277QCS" hidden="1">#REF!</definedName>
    <definedName name="BExF3Q7NI90WT31QHYSJDIG0LLLJ" hidden="1">#REF!</definedName>
    <definedName name="BExF3QD55TIY1MSBSRK9TUJKBEWO" hidden="1">#REF!</definedName>
    <definedName name="BExF3QT8J6RIF1L3R700MBSKIOKW" hidden="1">#REF!</definedName>
    <definedName name="BExF3RET913530OJZJYWUA4LCSLF" hidden="1">#REF!</definedName>
    <definedName name="BExF42SSBVPMLK2UB3B7FPEIY9TU" hidden="1">#REF!</definedName>
    <definedName name="BExF4HXSWB50BKYPWA0HTT8W56H6" hidden="1">#REF!</definedName>
    <definedName name="BExF4KHF04IWW4LQ95FHQPFE4Y9K" hidden="1">#REF!</definedName>
    <definedName name="BExF4MVQM5Y0QRDLDFSKWWTF709C" hidden="1">#REF!</definedName>
    <definedName name="BExF4PVMZYV36E8HOYY06J81AMBI" hidden="1">#REF!</definedName>
    <definedName name="BExF4SF9NEX1FZE9N8EXT89PM54D" hidden="1">#REF!</definedName>
    <definedName name="BExF52GTGP8MHGII4KJ8TJGR8W8U" hidden="1">#REF!</definedName>
    <definedName name="BExF57K7L3UC1I2FSAWURR4SN0UN" hidden="1">#REF!</definedName>
    <definedName name="BExF59NQHJ39J7AF8B91RVX0H3P6" hidden="1">#REF!</definedName>
    <definedName name="BExF5HR2GFV7O8LKG9SJ4BY78LYA" hidden="1">#REF!</definedName>
    <definedName name="BExF5ZFO2A29GHWR5ES64Z9OS16J" hidden="1">#REF!</definedName>
    <definedName name="BExF63S045JO7H2ZJCBTBVH3SUIF" hidden="1">#REF!</definedName>
    <definedName name="BExF642TEGTXCI9A61ZOONJCB0U1" hidden="1">#REF!</definedName>
    <definedName name="BExF65FFOHNFLM63A7M0XSPHOAGY" hidden="1">#REF!</definedName>
    <definedName name="BExF67O951CF8UJF3KBDNR0E83C1" hidden="1">#REF!</definedName>
    <definedName name="BExF6EV7I35NVMIJGYTB6E24YVPA" hidden="1">#REF!</definedName>
    <definedName name="BExF6FGUF393KTMBT40S5BYAFG00" hidden="1">#REF!</definedName>
    <definedName name="BExF6GNYXWY8A0SY4PW1B6KJMMTM" hidden="1">#REF!</definedName>
    <definedName name="BExF6IB8K74Z0AFT05GPOKKZW7C9" hidden="1">#REF!</definedName>
    <definedName name="BExF6JNWE4H8L694Y8Z1VCZ9EMVP" hidden="1">#REF!</definedName>
    <definedName name="BExF6N3VI90R2UFUEDIXC6MIECFP" hidden="1">#REF!</definedName>
    <definedName name="BExF6NUXJI11W2IAZNAM1QWC0459" hidden="1">#REF!</definedName>
    <definedName name="BExF6ZE8D5CMPJPRWT6S4HM56LPF" hidden="1">#REF!</definedName>
    <definedName name="BExF71SL7S5BDGRZ694893ZZ2ZTI" hidden="1">#REF!</definedName>
    <definedName name="BExF76FV8SF7AJK7B35AL7VTZF6D" hidden="1">#REF!</definedName>
    <definedName name="BExF7EOIMC1OYL1N7835KGOI0FIZ" hidden="1">#REF!</definedName>
    <definedName name="BExF7FVNFEHQQH5MIO6AIUWSERR7" hidden="1">#REF!</definedName>
    <definedName name="BExF7K88K7ASGV6RAOAGH52G04VR" hidden="1">#REF!</definedName>
    <definedName name="BExF7OVDRP3LHNAF2CX4V84CKKIR" hidden="1">#REF!</definedName>
    <definedName name="BExF7QO41X2A2SL8UXDNP99GY7U9" hidden="1">#REF!</definedName>
    <definedName name="BExF7RV9JQHNUU59Z7TLWW2ARAN8" hidden="1">#REF!</definedName>
    <definedName name="BExF81GI8B8WBHXFTET68A9358BR" hidden="1">#REF!</definedName>
    <definedName name="BExF84R8ZH2K4C0CYI1IVFH8WUYD" hidden="1">#REF!</definedName>
    <definedName name="BExF9CTA0UGH0U2JUPUJKMEEI1Z2" hidden="1">#REF!</definedName>
    <definedName name="BExGKB1ULUVNIVQ913KWGSQVS8B2" hidden="1">#REF!</definedName>
    <definedName name="BExGKNC6UCNO0YTOPVJZMQ34IVMH" hidden="1">#REF!</definedName>
    <definedName name="BExGKT17Q7NLLXEVPD5JH5USNBZN" hidden="1">#REF!</definedName>
    <definedName name="BExGL97US0Y3KXXASUTVR26XLT70" hidden="1">#REF!</definedName>
    <definedName name="BExGLC7R4C33RO0PID97ZPPVCW4M" hidden="1">#REF!</definedName>
    <definedName name="BExGLFIF7HCFSHNQHKEV6RY0WCO3" hidden="1">#REF!</definedName>
    <definedName name="BExGLN5GOIFA91E437HET53ZN6LY" hidden="1">#REF!</definedName>
    <definedName name="BExGLTARRL0J772UD2TXEYAVPY6E" hidden="1">#REF!</definedName>
    <definedName name="BExGLVP1IU8K5A8J1340XFMYPR88" hidden="1">#REF!</definedName>
    <definedName name="BExGLYE6RZTAAWHJBG2QFJPTDS2Q" hidden="1">#REF!</definedName>
    <definedName name="BExGM4DZ65OAQP7MA4LN6QMYZOFF" hidden="1">#REF!</definedName>
    <definedName name="BExGMCXCWEC9XNUOEMZ61TMI6CUO" hidden="1">#REF!</definedName>
    <definedName name="BExGMEFBL47KYW564WF1RQ6VY453" hidden="1">#REF!</definedName>
    <definedName name="BExGMJDGIH0MEPC2TUSFUCY2ROTB" hidden="1">#REF!</definedName>
    <definedName name="BExGMKPW2HPKN0M0XKF3AZ8YP0D6" hidden="1">#REF!</definedName>
    <definedName name="BExGMP2F175LGL6QVSJGP6GKYHHA" hidden="1">#REF!</definedName>
    <definedName name="BExGMPIIP8GKML2VVA8OEFL43NCS" hidden="1">#REF!</definedName>
    <definedName name="BExGMZ3SRIXLXMWBVOXXV3M4U4YL" hidden="1">#REF!</definedName>
    <definedName name="BExGMZ3UBN48IXU1ZEFYECEMZ1IM" hidden="1">#REF!</definedName>
    <definedName name="BExGN0LRKAPMAKXJTDAKS7Q1MV6S" hidden="1">#REF!</definedName>
    <definedName name="BExGN4I0QATXNZCLZJM1KH1OIJQH" hidden="1">#REF!</definedName>
    <definedName name="BExGN9FZ2RWCMSY1YOBJKZMNIM9R" hidden="1">#REF!</definedName>
    <definedName name="BExGNCFW1HJRE2CBZ65J7JB4DCF3" hidden="1">#REF!</definedName>
    <definedName name="BExGNDSIMTHOCXXG6QOGR6DA8SGG" hidden="1">#REF!</definedName>
    <definedName name="BExGNN2YQ9BDAZXT2GLCSAPXKIM7" hidden="1">#REF!</definedName>
    <definedName name="BExGNPBUQ4MFVXFVD9LJPL5PZU68" hidden="1">#REF!</definedName>
    <definedName name="BExGNSS0CKRPKHO25R3TDBEL2NHX" hidden="1">#REF!</definedName>
    <definedName name="BExGNYH0MO8NOVS85L15G0RWX4GW" hidden="1">#REF!</definedName>
    <definedName name="BExGNZO44DEG8CGIDYSEGDUQ531R" hidden="1">#REF!</definedName>
    <definedName name="BExGO2O0V6UYDY26AX8OSN72F77N" hidden="1">#REF!</definedName>
    <definedName name="BExGO2YUBOVLYHY1QSIHRE1KLAFV" hidden="1">#REF!</definedName>
    <definedName name="BExGO70E2O70LF46V8T26YFPL4V8" hidden="1">#REF!</definedName>
    <definedName name="BExGOB25QJMQCQE76MRW9X58OIOO" hidden="1">#REF!</definedName>
    <definedName name="BExGODAZKJ9EXMQZNQR5YDBSS525" hidden="1">#REF!</definedName>
    <definedName name="BExGODR8ZSMUC11I56QHSZ686XV5" hidden="1">#REF!</definedName>
    <definedName name="BExGOE7C2HSW9M6L6R25H0Z4JEKM" hidden="1">#REF!</definedName>
    <definedName name="BExGOI3M84PCOV0FSX0APR834A9T" hidden="1">#REF!</definedName>
    <definedName name="BExGOL903YF63SRYHHD7UNE2B0E7" hidden="1">#REF!</definedName>
    <definedName name="BExGOROWSCEN1I6IXZVXWNFSY76K" hidden="1">#REF!</definedName>
    <definedName name="BExGOXJDHUDPDT8I8IVGVW9J0R5Q" hidden="1">#REF!</definedName>
    <definedName name="BExGPB0QWZQYZ4O1B28QZMIZK4R5" hidden="1">#REF!</definedName>
    <definedName name="BExGPHGT5KDOCMV2EFS4OVKTWBRD" hidden="1">#REF!</definedName>
    <definedName name="BExGPPENQIANVGLVQJ77DK5JPRTB" hidden="1">#REF!</definedName>
    <definedName name="BExGQ1ZU4967P72AHF4V1D0FOL5C" hidden="1">#REF!</definedName>
    <definedName name="BExGQ36ZOMR9GV8T05M605MMOY3Y" hidden="1">#REF!</definedName>
    <definedName name="BExGQ61DTJ0SBFMDFBAK3XZ9O0ZO" hidden="1">#REF!</definedName>
    <definedName name="BExGQ6SG9XEOD0VMBAR22YPZWSTA" hidden="1">#REF!</definedName>
    <definedName name="BExGQGJ1A7LNZUS8QSMOG8UNGLMK" hidden="1">#REF!</definedName>
    <definedName name="BExGQOX5SC3QE5GND2P8HAHC7ZN6" hidden="1">#REF!</definedName>
    <definedName name="BExGQP2M90PWKZU8RDMLC9SJN90J" hidden="1">#REF!</definedName>
    <definedName name="BExGQPO7ENFEQC0NC6MC9OZR2LHY" hidden="1">#REF!</definedName>
    <definedName name="BExGQRM9NCME1AQA8RNH8GRKBEY8" hidden="1">#REF!</definedName>
    <definedName name="BExGQX0H4EZMXBJTKJJE4ICJWN5O" hidden="1">#REF!</definedName>
    <definedName name="BExGR23WEFG8G3CHQC5Q2M1VP9Q0" hidden="1">#REF!</definedName>
    <definedName name="BExGR4CW3WRIID17GGX4MI9ZDHFE" hidden="1">#REF!</definedName>
    <definedName name="BExGR65GJX27MU2OL6NI5PB8XVB4" hidden="1">#REF!</definedName>
    <definedName name="BExGR6LQ97HETGS3CT96L4IK0JSH" hidden="1">#REF!</definedName>
    <definedName name="BExGR9ATP2LVT7B9OCPSLJ11H9SX" hidden="1">#REF!</definedName>
    <definedName name="BExGR9R3ZP5WQGSFA00W86G3DBYW" hidden="1">#REF!</definedName>
    <definedName name="BExGRHZROC86IFGNDBDWZNBH5Q2V" hidden="1">#REF!</definedName>
    <definedName name="BExGRUKVVKDL8483WI70VN2QZDGD" hidden="1">#REF!</definedName>
    <definedName name="BExGRWOG8H774BWL55XHDM510RIO" hidden="1">#REF!</definedName>
    <definedName name="BExGS2IWR5DUNJ1U9PAKIV8CMBNI" hidden="1">#REF!</definedName>
    <definedName name="BExGS69P9FFTEOPDS0MWFKF45G47" hidden="1">#REF!</definedName>
    <definedName name="BExGS6F1JFHM5MUJ1RFO50WP6D05" hidden="1">#REF!</definedName>
    <definedName name="BExGSA5YB5ZGE4NHDVCZ55TQAJTL" hidden="1">#REF!</definedName>
    <definedName name="BExGSCEUCQQVDEEKWJ677QTGUVTE" hidden="1">#REF!</definedName>
    <definedName name="BExGSQY65LH1PCKKM5WHDW83F35O" hidden="1">#REF!</definedName>
    <definedName name="BExGSYW1GKISF0PMUAK3XJK9PEW9" hidden="1">#REF!</definedName>
    <definedName name="BExGT0DZJB6LSF6L693UUB9EY1VQ" hidden="1">#REF!</definedName>
    <definedName name="BExGTGVFIF8HOQXR54SK065A8M4K" hidden="1">#REF!</definedName>
    <definedName name="BExGTIYX3OWPIINOGY1E4QQYSKHP" hidden="1">#REF!</definedName>
    <definedName name="BExGTKGUN0KUU3C0RL2LK98D8MEK" hidden="1">#REF!</definedName>
    <definedName name="BExGTZ046J7VMUG4YPKFN2K8TWB7" hidden="1">#REF!</definedName>
    <definedName name="BExGU2G9OPRZRIU9YGF6NX9FUW0J" hidden="1">#REF!</definedName>
    <definedName name="BExGU6HTKLRZO8UOI3DTAM5RFDBA" hidden="1">#REF!</definedName>
    <definedName name="BExGUDDZXFFQHAF4UZF8ZB1HO7H6" hidden="1">#REF!</definedName>
    <definedName name="BExGUIBXBRHGM97ZX6GBA4ZDQ79C" hidden="1">#REF!</definedName>
    <definedName name="BExGUM8D91UNPCOO4TKP9FGX85TF" hidden="1">#REF!</definedName>
    <definedName name="BExGUQF9N9FKI7S0H30WUAEB5LPD" hidden="1">#REF!</definedName>
    <definedName name="BExGUQVJE1MV019H8EUN9O73RXA9" hidden="1">#REF!</definedName>
    <definedName name="BExGUR6BA03XPBK60SQUW197GJ5X" hidden="1">#REF!</definedName>
    <definedName name="BExGUVIP60TA4B7X2PFGMBFUSKGX" hidden="1">#REF!</definedName>
    <definedName name="BExGUZKF06F209XL1IZWVJEQ82EE" hidden="1">#REF!</definedName>
    <definedName name="BExGV2EVT380QHD4AP2RL9MR8L5L" hidden="1">#REF!</definedName>
    <definedName name="BExGVFWDKW8LO48OL2ZZUGFJFDDA" hidden="1">#REF!</definedName>
    <definedName name="BExGVV6OOLDQ3TXZK51TTF3YX0WN" hidden="1">#REF!</definedName>
    <definedName name="BExGW0KVOL93Z29HD7AAKNQ59I24" hidden="1">#REF!</definedName>
    <definedName name="BExGW0KVS7U0C87XFZ78QW991IEV" hidden="1">#REF!</definedName>
    <definedName name="BExGWABG5VT5XO1A196RK61AXA8C" hidden="1">#REF!</definedName>
    <definedName name="BExGWEO0JDG84NYLEAV5NSOAGMJZ" hidden="1">#REF!</definedName>
    <definedName name="BExGWLEOC70Z8QAJTPT2PDHTNM4L" hidden="1">#REF!</definedName>
    <definedName name="BExGWNCXLCRTLBVMTXYJ5PHQI6SS" hidden="1">#REF!</definedName>
    <definedName name="BExGX453OMLZPGJF63K8PNB8EDJJ" hidden="1">#REF!</definedName>
    <definedName name="BExGX6U988MCFIGDA1282F92U9AA" hidden="1">#REF!</definedName>
    <definedName name="BExGX7FTB1CKAT5HUW6H531FIY6I" hidden="1">#REF!</definedName>
    <definedName name="BExGX9DVACJQIZ4GH6YAD2A7F70O" hidden="1">#REF!</definedName>
    <definedName name="BExGXDVP2S2Y8Z8Q43I78RCIK3DD" hidden="1">#REF!</definedName>
    <definedName name="BExGXJ9W5JU7TT9S0BKL5Y6VVB39" hidden="1">#REF!</definedName>
    <definedName name="BExGXQGVELUHEDSBNLEGTLOGNVS5" hidden="1">#REF!</definedName>
    <definedName name="BExGXWB73RJ4BASBQTQ8EY0EC1EB" hidden="1">#REF!</definedName>
    <definedName name="BExGXZ0ABB43C7SMRKZHWOSU9EQX" hidden="1">#REF!</definedName>
    <definedName name="BExGY0T0UPBWF73OV2QYIOSP1VVJ" hidden="1">#REF!</definedName>
    <definedName name="BExGY6YA4P5KMY2VHT0DYK3YTFAX" hidden="1">#REF!</definedName>
    <definedName name="BExGY8G88PVVRYHPHRPJZFSX6HSC" hidden="1">#REF!</definedName>
    <definedName name="BExGYC718HTZ80PNKYPVIYGRJVF6" hidden="1">#REF!</definedName>
    <definedName name="BExGYCNATXZY2FID93B17YWIPPRD" hidden="1">#REF!</definedName>
    <definedName name="BExGYGJJJ3BBCQAOA51WHP01HN73" hidden="1">#REF!</definedName>
    <definedName name="BExGYHAGH0IZT9WAS43U752U84WI" hidden="1">#REF!</definedName>
    <definedName name="BExGYOS6TV2C72PLRFU8RP1I58GY" hidden="1">#REF!</definedName>
    <definedName name="BExGYXXCM53K2H84S4WZTHTHZPHE" hidden="1">#REF!</definedName>
    <definedName name="BExGYY2PBI68I55GPNKXV5RYR1WF" hidden="1">#REF!</definedName>
    <definedName name="BExGZ0MC1XT4VWABFT1UK2UMI0CP" hidden="1">#REF!</definedName>
    <definedName name="BExGZJ78ZWZCVHZ3BKEKFJZ6MAEO" hidden="1">#REF!</definedName>
    <definedName name="BExGZOLH2QV73J3M9IWDDPA62TP4" hidden="1">#REF!</definedName>
    <definedName name="BExGZP1PWGFKVVVN4YDIS22DZPCR" hidden="1">#REF!</definedName>
    <definedName name="BExGZSN96MC2HMMYQ3BMZ50490SJ" hidden="1">#REF!</definedName>
    <definedName name="BExGZYXS0GTA29TRAW6KAUBGG6D4" hidden="1">#REF!</definedName>
    <definedName name="BExH00L21GZX5YJJGVMOAWBERLP5" hidden="1">#REF!</definedName>
    <definedName name="BExH02ZD6VAY1KQLAQYBBI6WWIZB" hidden="1">#REF!</definedName>
    <definedName name="BExH07XC83E8WXF2O7EJTNS1DOZD" hidden="1">#REF!</definedName>
    <definedName name="BExH08Z6LQCGGSGSAILMHX4X7JMD" hidden="1">#REF!</definedName>
    <definedName name="BExH0KT9Z8HEVRRQRGQ8YHXRLIJA" hidden="1">#REF!</definedName>
    <definedName name="BExH0KTA6PC3C1H961G6G3WB4ROD" hidden="1">#REF!</definedName>
    <definedName name="BExH0M0FDN12YBOCKL3XL2Z7T7Y8" hidden="1">#REF!</definedName>
    <definedName name="BExH0O9G06YPZ5TN9RYT326I1CP2" hidden="1">#REF!</definedName>
    <definedName name="BExH0WNJAKTJRCKMTX8O4KNMIIJM" hidden="1">#REF!</definedName>
    <definedName name="BExH0Y5JGUO7Z6TD8HXAB8MDIXSA" hidden="1">#REF!</definedName>
    <definedName name="BExH12Y4WX542WI3ZEM15AK4UM9J" hidden="1">#REF!</definedName>
    <definedName name="BExH1AFVY3DFB10LXJXXA05EU6X8" hidden="1">#REF!</definedName>
    <definedName name="BExH1FDTQXR9QQ31WDB7OPXU7MPT" hidden="1">#REF!</definedName>
    <definedName name="BExH1FOMEUIJNIDJAUY0ZQFBJSY9" hidden="1">#REF!</definedName>
    <definedName name="BExH1JFFHEBFX9BWJMNIA3N66R3Z" hidden="1">#REF!</definedName>
    <definedName name="BExH1NRXNXU0WLQASP81I62087ON" hidden="1">#REF!</definedName>
    <definedName name="BExH1QMD1UU8X5NZERDZ7OIP3IBI" hidden="1">#REF!</definedName>
    <definedName name="BExH1Z0GIUSVTF2H1G1I3PDGBNK2" hidden="1">#REF!</definedName>
    <definedName name="BExH225UTM6S9FW4MUDZS7F1PQSH" hidden="1">#REF!</definedName>
    <definedName name="BExH23271RF7AYZ542KHQTH68GQ7" hidden="1">#REF!</definedName>
    <definedName name="BExH2GJQR4JALNB314RY0LDI49VH" hidden="1">#REF!</definedName>
    <definedName name="BExH2JZR49T7644JFVE7B3N7RZM9" hidden="1">#REF!</definedName>
    <definedName name="BExH2UHF0QTJG107MULYB16WBJM9" hidden="1">#REF!</definedName>
    <definedName name="BExH2VU17ZSQ6UMFZ9FOP753TT9E" hidden="1">#REF!</definedName>
    <definedName name="BExH2WKXV8X5S2GSBBTWGI0NLNAH" hidden="1">#REF!</definedName>
    <definedName name="BExH2XS1UFYFGU0S0EBXX90W2WE8" hidden="1">#REF!</definedName>
    <definedName name="BExH2XS2TND9SB0GC295R4FP6K5Y" hidden="1">#REF!</definedName>
    <definedName name="BExH2ZA0SZ4SSITL50NA8LZ3OEX6" hidden="1">#REF!</definedName>
    <definedName name="BExH31Z3JNVJPESWKXHILGXZHP2M" hidden="1">#REF!</definedName>
    <definedName name="BExH3BPW245WVGA1K1DGTL1XWDCH" hidden="1">#REF!</definedName>
    <definedName name="BExH3E9HZ3QJCDZW7WI7YACFQCHE" hidden="1">#REF!</definedName>
    <definedName name="BExH3IRB6764RQ5HBYRLH6XCT29X" hidden="1">#REF!</definedName>
    <definedName name="BExH4HTPYPQ91XIJ8IWIMHWOB0RA" hidden="1">#REF!</definedName>
    <definedName name="BExIG2U8V6RSB47SXLCQG3Q68YRO" hidden="1">#REF!</definedName>
    <definedName name="BExIG9FMY6OOSODNTWQJ2F28Y2FK" hidden="1">#REF!</definedName>
    <definedName name="BExIGJBO8R13LV7CZ7C1YCP974NN" hidden="1">#REF!</definedName>
    <definedName name="BExIGWT86FPOEYTI8GXCGU5Y3KGK" hidden="1">#REF!</definedName>
    <definedName name="BExIH51URLQJA6KNX5CJKIUIR5UQ" hidden="1">#REF!</definedName>
    <definedName name="BExIHBHXA7E7VUTBVHXXXCH3A5CL" hidden="1">#REF!</definedName>
    <definedName name="BExIHNMT9P59WY619GEWB1XONTAE" hidden="1">#REF!</definedName>
    <definedName name="BExIHNMTY8HBM7KQDSTMXEM6MHL4" hidden="1">#REF!</definedName>
    <definedName name="BExIHPQCQTGEW8QOJVIQ4VX0P6DX" hidden="1">#REF!</definedName>
    <definedName name="BExIHU2VSXTKRMO3RHJI6RZ206Q5" hidden="1">#REF!</definedName>
    <definedName name="BExIHZ6ALVREAYK4T741OOLGXOZA" hidden="1">#REF!</definedName>
    <definedName name="BExII1KN91Q7DLW0UB7W2TJ5ACT9" hidden="1">#REF!</definedName>
    <definedName name="BExII20QQ1K3GHOPL1ZQX5SL618M" hidden="1">#REF!</definedName>
    <definedName name="BExII50LI8I0CDOOZEMIVHVA2V95" hidden="1">#REF!</definedName>
    <definedName name="BExIIXMY38TQD12CVV4S57L3I809" hidden="1">#REF!</definedName>
    <definedName name="BExIIY37NEVU2LGS1JE4VR9AN6W4" hidden="1">#REF!</definedName>
    <definedName name="BExIIYJAGXR8TPZ1KCYM7EGJ79UW" hidden="1">#REF!</definedName>
    <definedName name="BExIJ3160YCWGAVEU0208ZGXXG3P" hidden="1">#REF!</definedName>
    <definedName name="BExIJ8Q4WWPTKVONF0FPLTD4L7CH" hidden="1">#REF!</definedName>
    <definedName name="BExIJ9MI8QNCVF6L1SK4ZWC4CPJ7" hidden="1">#REF!</definedName>
    <definedName name="BExIJFGZJ5ED9D6KAY4PGQYLELAX" hidden="1">#REF!</definedName>
    <definedName name="BExIJQK80ZEKSTV62E59AYJYUNLI" hidden="1">#REF!</definedName>
    <definedName name="BExIJRLX3M0YQLU1D5Y9V7HM5QNM" hidden="1">#REF!</definedName>
    <definedName name="BExIJV22J0QA7286KNPMHO1ZUCB3" hidden="1">#REF!</definedName>
    <definedName name="BExIJVI6OC7B6ZE9V4PAOYZXKNER" hidden="1">#REF!</definedName>
    <definedName name="BExIJWK0NGTGQ4X7D5VIVXD14JHI" hidden="1">#REF!</definedName>
    <definedName name="BExIJWPCIYINEJUTXU74VK7WG031" hidden="1">#REF!</definedName>
    <definedName name="BExIJZP8AKK000EFDGK7KZ1YKRXT" hidden="1">#REF!</definedName>
    <definedName name="BExIKHTXPZR5A8OHB6HDP6QWDHAD" hidden="1">#REF!</definedName>
    <definedName name="BExIKMMJOETSAXJYY1SIKM58LMA2" hidden="1">#REF!</definedName>
    <definedName name="BExIKRF6AQ6VOO9KCIWSM6FY8M7D" hidden="1">#REF!</definedName>
    <definedName name="BExIKTYZESFT3LC0ASFMFKSE0D1X" hidden="1">#REF!</definedName>
    <definedName name="BExIKXVA6M8K0PTRYAGXS666L335" hidden="1">#REF!</definedName>
    <definedName name="BExIL0PMZ2SXK9R6MLP43KBU1J2P" hidden="1">#REF!</definedName>
    <definedName name="BExIL45UAJTQCLO0PRR3OAT4FUN0" hidden="1">#REF!</definedName>
    <definedName name="BExILAAXRTRAD18K74M6MGUEEPUM" hidden="1">#REF!</definedName>
    <definedName name="BExILG5F338C0FFLMVOKMKF8X5ZP" hidden="1">#REF!</definedName>
    <definedName name="BExILGQTQM0HOD0BJI90YO7GOIN3" hidden="1">#REF!</definedName>
    <definedName name="BExILI8Z41WP1I83L06KGRLKLGUL" hidden="1">#REF!</definedName>
    <definedName name="BExILJ558DU4VWYTKQGUZWNZN6KS" hidden="1">#REF!</definedName>
    <definedName name="BExIM02UP3RCUWZ2RO86WO6595EZ" hidden="1">#REF!</definedName>
    <definedName name="BExIM9DBUB7ZGF4B20FVUO9QGOX2" hidden="1">#REF!</definedName>
    <definedName name="BExIMGK9Z94TFPWWZFMD10HV0IF6" hidden="1">#REF!</definedName>
    <definedName name="BExIMIT427CJSYOCFG8JGTIJC8EC" hidden="1">#REF!</definedName>
    <definedName name="BExIMPEGKG18TELVC33T4OQTNBWC" hidden="1">#REF!</definedName>
    <definedName name="BExIMTAR1TFV3DP2D7HWECJEOYUG" hidden="1">#REF!</definedName>
    <definedName name="BExIN3SELWXIGE9EWSK9QJ3RHFPD" hidden="1">#REF!</definedName>
    <definedName name="BExIN4OR435DL1US13JQPOQK8GD5" hidden="1">#REF!</definedName>
    <definedName name="BExIN8FK0VJT3CRRWGRO3XE26YZS" hidden="1">#REF!</definedName>
    <definedName name="BExINI6A7H3KSFRFA6UBBDPKW37F" hidden="1">#REF!</definedName>
    <definedName name="BExINIMK8XC3JOBT2EXYFHHH52H0" hidden="1">#REF!</definedName>
    <definedName name="BExINLX401ZKEGWU168DS4JUM2J6" hidden="1">#REF!</definedName>
    <definedName name="BExINMYYJO1FTV1CZF6O5XCFAMQX" hidden="1">#REF!</definedName>
    <definedName name="BExINO0MM0VFZGX84AO4LV2VTJSL" hidden="1">#REF!</definedName>
    <definedName name="BExINP2H4KI05FRFV5PKZFE00HKO" hidden="1">#REF!</definedName>
    <definedName name="BExINVT50DNQFXWZEBLEC0HIJDBS" hidden="1">#REF!</definedName>
    <definedName name="BExINYT1S9HTKX12F6T1MBDFL53T" hidden="1">#REF!</definedName>
    <definedName name="BExINZELVWYGU876QUUZCIMXPBQC" hidden="1">#REF!</definedName>
    <definedName name="BExIOCQUQHKUU1KONGSDOLQTQEIC" hidden="1">#REF!</definedName>
    <definedName name="BExIOEUDLMQULYKSXV94CO63QD9I" hidden="1">#REF!</definedName>
    <definedName name="BExIOFL8Y5O61VLKTB4H20IJNWS1" hidden="1">#REF!</definedName>
    <definedName name="BExIOMBXRW5NS4ZPYX9G5QREZ5J6" hidden="1">#REF!</definedName>
    <definedName name="BExIORFDXP4AVIEBLSTZ8ETSXMNM" hidden="1">#REF!</definedName>
    <definedName name="BExIP3EYMLXYSYD644AIULVB4SM4" hidden="1">#REF!</definedName>
    <definedName name="BExIP8YNN6UUE1GZ223SWH7DLGKO" hidden="1">#REF!</definedName>
    <definedName name="BExIPAB4AOL592OJCC1CFAXTLF1A" hidden="1">#REF!</definedName>
    <definedName name="BExIPB25DKX4S2ZCKQN7KWSC3JBF" hidden="1">#REF!</definedName>
    <definedName name="BExIPDLT8JYAMGE5HTN4D1YHZF3V" hidden="1">#REF!</definedName>
    <definedName name="BExIPG040Q08EWIWL6CAVR3GRI43" hidden="1">#REF!</definedName>
    <definedName name="BExIPKCNG2M6L73ES2UQI5310WB7" hidden="1">#REF!</definedName>
    <definedName name="BExIPKNFUDPDKOSH5GHDVNA8D66S" hidden="1">#REF!</definedName>
    <definedName name="BExIPLJTRJRKOL7VVP0PEP05W0QL" hidden="1">#REF!</definedName>
    <definedName name="BExIPYFR9Q89IRAL0HPOES7623H9" hidden="1">#REF!</definedName>
    <definedName name="BExIQ1VS9A2FHVD9TUHKG9K8EVVP" hidden="1">#REF!</definedName>
    <definedName name="BExIQ3J19L30PSQ2CXNT6IHW0I7V" hidden="1">#REF!</definedName>
    <definedName name="BExIQ3OJ7M04XCY276IO0LJA5XUK" hidden="1">#REF!</definedName>
    <definedName name="BExIQ9TMQT2EIXSVQW7GVSOAW2VJ" hidden="1">#REF!</definedName>
    <definedName name="BExIQBMDE1L6J4H27K1FMSHQKDSE" hidden="1">#REF!</definedName>
    <definedName name="BExIQCDFFALELXAMMR1ZQBGNV1HO" hidden="1">#REF!</definedName>
    <definedName name="BExIQCTILU1D6OD8XR0K44Z9OTI8" hidden="1">#REF!</definedName>
    <definedName name="BExIQE65LVXUOF3UZFO7SDHFJH22" hidden="1">#REF!</definedName>
    <definedName name="BExIQG9OO2KKBOWTMD1OXY36TEGA" hidden="1">#REF!</definedName>
    <definedName name="BExIQIII4MABGPDVFEBH294F5JBS" hidden="1">#REF!</definedName>
    <definedName name="BExIQX1XBB31HZTYEEVOBSE3C5A6" hidden="1">#REF!</definedName>
    <definedName name="BExIQYP5T1TPAQYW7QU1Q98BKX7W" hidden="1">#REF!</definedName>
    <definedName name="BExIR2ALYRP9FW99DK2084J7IIDC" hidden="1">#REF!</definedName>
    <definedName name="BExIR8FQETPTQYW37DBVDWG3J4JW" hidden="1">#REF!</definedName>
    <definedName name="BExIRRBGTY01OQOI3U5SW59RFDFI" hidden="1">#REF!</definedName>
    <definedName name="BExIS4T0DRF57HYO7OGG72KBOFOI" hidden="1">#REF!</definedName>
    <definedName name="BExIS77BJDDK18PGI9DSEYZPIL7P" hidden="1">#REF!</definedName>
    <definedName name="BExIS8USL1T3Z97CZ30HJ98E2GXQ" hidden="1">#REF!</definedName>
    <definedName name="BExISC5B700MZUBFTQ9K4IKTF7HR" hidden="1">#REF!</definedName>
    <definedName name="BExISDHXS49S1H56ENBPRF1NLD5C" hidden="1">#REF!</definedName>
    <definedName name="BExISJ6WFYQKE0RGTDWHAWUAE1AP" hidden="1">#REF!</definedName>
    <definedName name="BExISM1JLV54A21A164IURMPGUMU" hidden="1">#REF!</definedName>
    <definedName name="BExISRFKJYUZ4AKW44IJF7RF9Y90" hidden="1">#REF!</definedName>
    <definedName name="BExIT1MK8TBAK3SNP36A8FKDQSOK" hidden="1">#REF!</definedName>
    <definedName name="BExIT2IT2V9GEHP8BOT7V4TQL64A" hidden="1">#REF!</definedName>
    <definedName name="BExITBNYANV2S8KD56GOGCKW393R" hidden="1">#REF!</definedName>
    <definedName name="BExIUB6GMB0SK1G4X7OS9A0AYW30" hidden="1">#REF!</definedName>
    <definedName name="BExIUD4OJGH65NFNQ4VMCE3R4J1X" hidden="1">#REF!</definedName>
    <definedName name="BExIULYTKJ6F74ZZ6GFR3H0502B9" hidden="1">#REF!</definedName>
    <definedName name="BExIUTB5OAAXYW0OFMP0PS40SPOB" hidden="1">#REF!</definedName>
    <definedName name="BExIUUT2MHIOV6R3WHA0DPM1KBKY" hidden="1">#REF!</definedName>
    <definedName name="BExIUXI7T2XUZCSZE9GKUIN8NC2X" hidden="1">#REF!</definedName>
    <definedName name="BExIUYPDT1AM6MWGWQS646PIZIWC" hidden="1">#REF!</definedName>
    <definedName name="BExIV0I2O9F8D1UK1SI8AEYR6U0A" hidden="1">#REF!</definedName>
    <definedName name="BExIV3HY4S0YRV1F7XEMF2YHAR2I" hidden="1">#REF!</definedName>
    <definedName name="BExIV6HUZFRIFLXW2SICKGTAH1PV" hidden="1">#REF!</definedName>
    <definedName name="BExIVC6WZMHRBRGIBUVX0CO2RK05" hidden="1">#REF!</definedName>
    <definedName name="BExIVHVWLE97GSYXI5MCGEPG5OPB" hidden="1">#REF!</definedName>
    <definedName name="BExIVMOIPSEWSIHIDDLOXESQ28A0" hidden="1">#REF!</definedName>
    <definedName name="BExIVNVNJX9BYDLC88NG09YF5XQ6" hidden="1">#REF!</definedName>
    <definedName name="BExIVQVKLMGSRYT1LFZH0KUIA4OR" hidden="1">#REF!</definedName>
    <definedName name="BExIVYTFI35KNR2XSA6N8OJYUTUR" hidden="1">#REF!</definedName>
    <definedName name="BExIWB3SY3WRIVIOF988DNNODBOA" hidden="1">#REF!</definedName>
    <definedName name="BExIWB99CG0H52LRD6QWPN4L6DV2" hidden="1">#REF!</definedName>
    <definedName name="BExIWG1W7XP9DFYYSZAIOSHM0QLQ" hidden="1">#REF!</definedName>
    <definedName name="BExIWH3KUK94B7833DD4TB0Y6KP9" hidden="1">#REF!</definedName>
    <definedName name="BExIWKE9MGIDWORBI43AWTUNYFAN" hidden="1">#REF!</definedName>
    <definedName name="BExIX2DMJCFY68X9XPKX7A9YBWQV" hidden="1">#REF!</definedName>
    <definedName name="BExIX34PM5DBTRHRQWP6PL6WIX88" hidden="1">#REF!</definedName>
    <definedName name="BExIX4S01VKH0V2KWQZGAY2FUFFS" hidden="1">#REF!</definedName>
    <definedName name="BExIX5OAP9KSUE5SIZCW9P39Q4WE" hidden="1">#REF!</definedName>
    <definedName name="BExIXGRJPVJMUDGSG7IHPXPNO69B" hidden="1">#REF!</definedName>
    <definedName name="BExIXM5R87ZL3FHALWZXYCPHGX3E" hidden="1">#REF!</definedName>
    <definedName name="BExIXS036ZCKT2Z8XZKLZ8PFWQGL" hidden="1">#REF!</definedName>
    <definedName name="BExIXY5CF9PFM0P40AZ4U51TMWV0" hidden="1">#REF!</definedName>
    <definedName name="BExIYEXJBK8JDWIRSVV4RJSKZVV1" hidden="1">#REF!</definedName>
    <definedName name="BExIYI2RH0K4225XO970K2IQ1E79" hidden="1">#REF!</definedName>
    <definedName name="BExIYMPZ0KS2KOJFQAUQJ77L7701" hidden="1">#REF!</definedName>
    <definedName name="BExIYOO4P2NLI0GTES3GN8FDL0US" hidden="1">#REF!</definedName>
    <definedName name="BExIYP9Q6FV9T0R9G3UDKLS4TTYX" hidden="1">#REF!</definedName>
    <definedName name="BExIYRTCOZA1OQ7D46XDWMCW6RFR" hidden="1">#REF!</definedName>
    <definedName name="BExIYZGLDQ1TN7BIIN4RLDP31GIM" hidden="1">#REF!</definedName>
    <definedName name="BExIZAECOEZGBAO29QMV14E6XDIV" hidden="1">#REF!</definedName>
    <definedName name="BExIZKVXYD5O2JBU81F2UFJZLLSI" hidden="1">#REF!</definedName>
    <definedName name="BExIZPZDHC8HGER83WHCZAHOX7LK" hidden="1">#REF!</definedName>
    <definedName name="BExJ08KB42GOUC2P92D8UI7KEHKL" hidden="1">#REF!</definedName>
    <definedName name="BExJ08KBRR2XMWW3VZMPSQKXHZUH" hidden="1">#REF!</definedName>
    <definedName name="BExJ0JCRE7HP1J5ICCTGR58SY007" hidden="1">#REF!</definedName>
    <definedName name="BExJ0MY8SY5J5V50H3UKE78ODTVB" hidden="1">#REF!</definedName>
    <definedName name="BExJ0YC98G37ML4N8FLP8D95EFRF" hidden="1">#REF!</definedName>
    <definedName name="BExJ11MY9B0F7RFESFSORX1Z25QM" hidden="1">#REF!</definedName>
    <definedName name="BExKCCREBIWYDT3KYY47J6PKFUJC" hidden="1">#REF!</definedName>
    <definedName name="BExKCDYKAEV45AFXHVHZZ62E5BM3" hidden="1">#REF!</definedName>
    <definedName name="BExKDJBKAJPY1RL4WY6D99TGYHCW" hidden="1">#REF!</definedName>
    <definedName name="BExKDKO0W4AGQO1V7K6Q4VM750FT" hidden="1">#REF!</definedName>
    <definedName name="BExKDLF10G7W77J87QWH3ZGLUCLW" hidden="1">#REF!</definedName>
    <definedName name="BExKDO45GL6PAZQR3PAOWFVA6WLZ" hidden="1">#REF!</definedName>
    <definedName name="BExKE400P7WOFSUK628BT91CWB4H" hidden="1">#REF!</definedName>
    <definedName name="BExKEFE0I3MT6ZLC4T1L9465HKTN" hidden="1">#REF!</definedName>
    <definedName name="BExKEK6O5BVJP4VY02FY7JNAZ6BT" hidden="1">#REF!</definedName>
    <definedName name="BExKEKMRQLC0TPETMUVPBOHVEK6D" hidden="1">#REF!</definedName>
    <definedName name="BExKEKXK6E6QX339ELPXDIRZSJE0" hidden="1">#REF!</definedName>
    <definedName name="BExKEOOIBMP7N8033EY2CJYCBX6H" hidden="1">#REF!</definedName>
    <definedName name="BExKES9ZA5L22XTSO9Y8GAI2RIIH" hidden="1">#REF!</definedName>
    <definedName name="BExKEW0RR5LA3VC46A2BEOOMQE56" hidden="1">#REF!</definedName>
    <definedName name="BExKF02HYBPMKRSPJGAK1MWM2V4R" hidden="1">#REF!</definedName>
    <definedName name="BExKFA3VI1CZK21SM0N3LZWT9LA1" hidden="1">#REF!</definedName>
    <definedName name="BExKFINBFV5J2NFRCL4YUO3YF0ZE" hidden="1">#REF!</definedName>
    <definedName name="BExKFISRBFACTAMJSALEYMY66F6X" hidden="1">#REF!</definedName>
    <definedName name="BExKFOSK5DJ151C4E8544UWMYTOC" hidden="1">#REF!</definedName>
    <definedName name="BExKFYJC4EVEV54F82K6VKP7Q3OU" hidden="1">#REF!</definedName>
    <definedName name="BExKG4IYHBKQQ8J8FN10GB2IKO33" hidden="1">#REF!</definedName>
    <definedName name="BExKG8KO0T2K2PJKN0MY59LZRPC0" hidden="1">#REF!</definedName>
    <definedName name="BExKGF0L44S78D33WMQ1A75TRKB9" hidden="1">#REF!</definedName>
    <definedName name="BExKGFRN31B3G20LMQ4LRF879J68" hidden="1">#REF!</definedName>
    <definedName name="BExKGJD3U3ADZILP20U3EURP0UQP" hidden="1">#REF!</definedName>
    <definedName name="BExKGNK5YGKP0YHHTAAOV17Z9EIM" hidden="1">#REF!</definedName>
    <definedName name="BExKGV77YH9YXIQTRKK2331QGYKF" hidden="1">#REF!</definedName>
    <definedName name="BExKGWUGUAZ9RHGMMEHY6AG0GBZC" hidden="1">#REF!</definedName>
    <definedName name="BExKH0ANKNJUT5MEASVBDV24PB47" hidden="1">#REF!</definedName>
    <definedName name="BExKH3FTZ5VGTB86W9M4AB39R0G8" hidden="1">#REF!</definedName>
    <definedName name="BExKH3FV5U5O6XZM7STS3NZKQFGJ" hidden="1">#REF!</definedName>
    <definedName name="BExKH6L8BUEGZ1O7ZYFE7R04MJJV" hidden="1">#REF!</definedName>
    <definedName name="BExKHAMUH8NR3HRV0V6FHJE3ROLN" hidden="1">#REF!</definedName>
    <definedName name="BExKHCFKOWFHO2WW0N7Y5XDXEWAO" hidden="1">#REF!</definedName>
    <definedName name="BExKHIVLONZ46HLMR50DEXKEUNEP" hidden="1">#REF!</definedName>
    <definedName name="BExKHPM9XA0ADDK7TUR0N38EXWEP" hidden="1">#REF!</definedName>
    <definedName name="BExKI4076KXCDE5KXL79KT36OKLO" hidden="1">#REF!</definedName>
    <definedName name="BExKI703H6LLQ9SUAO1Q66RXBCFT" hidden="1">#REF!</definedName>
    <definedName name="BExKI7LO70WYISR7Q0Y1ZDWO9M3B" hidden="1">#REF!</definedName>
    <definedName name="BExKIGQV6TXIZG039HBOJU62WP2U" hidden="1">#REF!</definedName>
    <definedName name="BExKILE008SF3KTAN8WML3XKI1NZ" hidden="1">#REF!</definedName>
    <definedName name="BExKIU87ZKSOC2DYZWFK6SAK9I8E" hidden="1">#REF!</definedName>
    <definedName name="BExKJ449HLYX2DJ9UF0H9GTPSQ73" hidden="1">#REF!</definedName>
    <definedName name="BExKJELX2RUC8UEC56IZPYYZXHA7" hidden="1">#REF!</definedName>
    <definedName name="BExKJINMXS61G2TZEXCJAWVV4F57" hidden="1">#REF!</definedName>
    <definedName name="BExKJK5ME8KB7HA0180L7OUZDDGV" hidden="1">#REF!</definedName>
    <definedName name="BExKJN5IF0VMDILJ5K8ZENF2QYV1" hidden="1">#REF!</definedName>
    <definedName name="BExKJUSJPFUIK20FTVAFJWR2OUYX" hidden="1">#REF!</definedName>
    <definedName name="BExKK6XLV3D5O9SZH4TKMYAV6A6K" hidden="1">#REF!</definedName>
    <definedName name="BExKK8VP5RS3D0UXZVKA37C4SYBP" hidden="1">#REF!</definedName>
    <definedName name="BExKKIM9NPF6B3SPMPIQB27HQME4" hidden="1">#REF!</definedName>
    <definedName name="BExKKIX1BCBQ4R3K41QD8NTV0OV0" hidden="1">#REF!</definedName>
    <definedName name="BExKKQ3ZWADYV03YHMXDOAMU90EB" hidden="1">#REF!</definedName>
    <definedName name="BExKKUGD2HMJWQEYZ8H3X1BMXFS9" hidden="1">#REF!</definedName>
    <definedName name="BExKKX05KCZZZPKOR1NE5A8RGVT4" hidden="1">#REF!</definedName>
    <definedName name="BExKL002TQQTZZ9BETERCDLUDV0K" hidden="1">#REF!</definedName>
    <definedName name="BExKLD6S9L66QYREYHBE5J44OK7X" hidden="1">#REF!</definedName>
    <definedName name="BExKLEZK32L28GYJWVO63BZ5E1JD" hidden="1">#REF!</definedName>
    <definedName name="BExKLGBZ8D7W1HW672WZB4ZK47TN" hidden="1">#REF!</definedName>
    <definedName name="BExKLLKVVHT06LA55JB2FC871DC5" hidden="1">#REF!</definedName>
    <definedName name="BExKLO4OJ4LE6YA3WZB02FDH4ZBC" hidden="1">#REF!</definedName>
    <definedName name="BExKLWYWL8HEKZRA5IGCCM60HYID" hidden="1">#REF!</definedName>
    <definedName name="BExKLX9OMIZRVELEESUGRFHXM0CU" hidden="1">#REF!</definedName>
    <definedName name="BExKMWBX4EH3EYJ07UFEM08NB40Z" hidden="1">#REF!</definedName>
    <definedName name="BExKNBGV2IR3S7M0BX4810KZB4V3" hidden="1">#REF!</definedName>
    <definedName name="BExKNCTBZTSY3MO42VU5PLV6YUHZ" hidden="1">#REF!</definedName>
    <definedName name="BExKNGV2YY749C42AQ2T9QNIE5C3" hidden="1">#REF!</definedName>
    <definedName name="BExKNM3TO8JLDR94J4BKF7TE6872" hidden="1">#REF!</definedName>
    <definedName name="BExKNV8UOHVWEHDJWI2WMJ9X6QHZ" hidden="1">#REF!</definedName>
    <definedName name="BExKNYUAYWR68YCUOIW6WYVNJ198" hidden="1">#REF!</definedName>
    <definedName name="BExKNZQUKQQG2Y97R74G4O4BJP1L" hidden="1">#REF!</definedName>
    <definedName name="BExKO06X0EAD3ABEG1E8PWLDWHBA" hidden="1">#REF!</definedName>
    <definedName name="BExKO2AHHSGNI1AZOIOW21KPXKPE" hidden="1">#REF!</definedName>
    <definedName name="BExKO2FXWJWC5IZLDN8JHYILQJ2N" hidden="1">#REF!</definedName>
    <definedName name="BExKO438WZ8FKOU00NURGFMOYXWN" hidden="1">#REF!</definedName>
    <definedName name="BExKOBVR6FBO1U02GWCHZEQEFC13" hidden="1">#REF!</definedName>
    <definedName name="BExKODIZGWW2EQD0FEYW6WK6XLCM" hidden="1">#REF!</definedName>
    <definedName name="BExKOEA1HY8RIY04636RSKF38SDX" hidden="1">#REF!</definedName>
    <definedName name="BExKOPO2HPWVQGAKW8LOZMPIDEFG" hidden="1">#REF!</definedName>
    <definedName name="BExKPEZP0QTKOTLIMMIFSVTHQEEK" hidden="1">#REF!</definedName>
    <definedName name="BExKPLQJX0HJ8OTXBXH9IC9J2V0W" hidden="1">#REF!</definedName>
    <definedName name="BExKPN8C7GN36ZJZHLOB74LU6KT0" hidden="1">#REF!</definedName>
    <definedName name="BExKPX9VZ1J5021Q98K60HMPJU58" hidden="1">#REF!</definedName>
    <definedName name="BExKQJ01GRP9KX7BHWUGSV76KSSN" hidden="1">#REF!</definedName>
    <definedName name="BExKQJGAAWNM3NT19E9I0CQDBTU0" hidden="1">#REF!</definedName>
    <definedName name="BExKQM5GJ1ZN5REKFE7YVBQ0KXWF" hidden="1">#REF!</definedName>
    <definedName name="BExKQO3G0R230211GSQXEUMGOJJH" hidden="1">#REF!</definedName>
    <definedName name="BExKQOEA7HV9U5DH9C8JXFD62EKH" hidden="1">#REF!</definedName>
    <definedName name="BExKQQ71278061G7ZFYGPWOMOMY2" hidden="1">#REF!</definedName>
    <definedName name="BExKQROXFHOAXZAJ9P338TCB51AS" hidden="1">#REF!</definedName>
    <definedName name="BExKQTXRG3ECU8NT47UR7643LO5G" hidden="1">#REF!</definedName>
    <definedName name="BExKQVL7HPOIZ4FHANDFMVOJLEPR" hidden="1">#REF!</definedName>
    <definedName name="BExKR32XG1WY77WDT8KW9FJPGQTU" hidden="1">#REF!</definedName>
    <definedName name="BExKR8RZSEHW184G0Z56B4EGNU72" hidden="1">#REF!</definedName>
    <definedName name="BExKRS3TU9ZISEFNAGIP4D2THSPK" hidden="1">#REF!</definedName>
    <definedName name="BExKRVUSQ6PA7ZYQSTEQL3X7PB9P" hidden="1">#REF!</definedName>
    <definedName name="BExKRY3KZ7F7RB2KH8HXSQ85IEQO" hidden="1">#REF!</definedName>
    <definedName name="BExKSA37DZTCK6H13HPIKR0ZFVL8" hidden="1">#REF!</definedName>
    <definedName name="BExKSAJ9PLFSAM5DGYLJ0LGWBOCJ" hidden="1">#REF!</definedName>
    <definedName name="BExKSFHEJYQU3MJ64AXH349TS3AS" hidden="1">#REF!</definedName>
    <definedName name="BExKSFMOMSZYDE0WNC94F40S6636" hidden="1">#REF!</definedName>
    <definedName name="BExKSHQ9K79S8KYUWIV5M5LAHHF1" hidden="1">#REF!</definedName>
    <definedName name="BExKSIS3VA1NCEFCZZSIK8B3YIBZ" hidden="1">#REF!</definedName>
    <definedName name="BExKSJTWG9L3FCX8FLK4EMUJMF27" hidden="1">#REF!</definedName>
    <definedName name="BExKSMDKVAO0A43CLVBQQD41BXOS" hidden="1">#REF!</definedName>
    <definedName name="BExKSR66M8VX6DOVY5XKESJ3UH2N" hidden="1">#REF!</definedName>
    <definedName name="BExKSU0MKNAVZYYPKCYTZDWQX4R8" hidden="1">#REF!</definedName>
    <definedName name="BExKSX60G1MUS689FXIGYP2F7C62" hidden="1">#REF!</definedName>
    <definedName name="BExKT2UZ7Y2VWF5NQE18SJRLD2RN" hidden="1">#REF!</definedName>
    <definedName name="BExKT3GJFNGAM09H5F615E36A38C" hidden="1">#REF!</definedName>
    <definedName name="BExKTGHU41U7OXQNLCH9L528CTKN" hidden="1">#REF!</definedName>
    <definedName name="BExKTQZGN8GI3XGSEXMPCCA3S19H" hidden="1">#REF!</definedName>
    <definedName name="BExKTUKYYU0F6TUW1RXV24LRAZFE" hidden="1">#REF!</definedName>
    <definedName name="BExKU3FBLHQBIUTN6XEZW5GC9OG1" hidden="1">#REF!</definedName>
    <definedName name="BExKU82I99FEUIZLODXJDOJC96CQ" hidden="1">#REF!</definedName>
    <definedName name="BExKUDM0DFSCM3D91SH0XLXJSL18" hidden="1">#REF!</definedName>
    <definedName name="BExKUEIEGD9JH03Q4QGCL2ZVM2AQ" hidden="1">#REF!</definedName>
    <definedName name="BExKULEKJLA77AUQPDUHSM94Y76Z" hidden="1">#REF!</definedName>
    <definedName name="BExKUPASS3H5268MTUCTQGAWNU4C" hidden="1">#REF!</definedName>
    <definedName name="BExKV08R85MKI3MAX9E2HERNQUNL" hidden="1">#REF!</definedName>
    <definedName name="BExKV4AAQE0QSKZDTT9NXCJU9S1H" hidden="1">#REF!</definedName>
    <definedName name="BExKV4AAUNNJL5JWD7PX6BFKVS6O" hidden="1">#REF!</definedName>
    <definedName name="BExKV8S497WD25N3LA72PSCGO8G3" hidden="1">#REF!</definedName>
    <definedName name="BExKVDVK6HN74GQPTXICP9BFC8CF" hidden="1">#REF!</definedName>
    <definedName name="BExKVFZ3ZZGIC1QI8XN6BYFWN0ZY" hidden="1">#REF!</definedName>
    <definedName name="BExKVG4KGO28KPGTAFL1R8TTZ10N" hidden="1">#REF!</definedName>
    <definedName name="BExKW0CSH7DA02YSNV64PSEIXB2P" hidden="1">#REF!</definedName>
    <definedName name="BExM9NUG3Q31X01AI9ZJCZIX25CS" hidden="1">#REF!</definedName>
    <definedName name="BExM9UQN0TIL2QB8BQX5YK9L7EW9" hidden="1">#REF!</definedName>
    <definedName name="BExMA64MW1S18NH8DCKPCCEI5KCB" hidden="1">#REF!</definedName>
    <definedName name="BExMALEWFUEM8Y686IT03ECURUBR" hidden="1">#REF!</definedName>
    <definedName name="BExMAXJS82ZJ8RS22VLE0V0LDUII" hidden="1">#REF!</definedName>
    <definedName name="BExMB2Y08ZQ6ES53Z1Z85LK1XPJG" hidden="1">#REF!</definedName>
    <definedName name="BExMBC35WKQY5CWQJLV4D05O6971" hidden="1">#REF!</definedName>
    <definedName name="BExMBK6ISK3U7KHZKUJXIDKGF6VW" hidden="1">#REF!</definedName>
    <definedName name="BExMC5R82S07KSLMO7YA8CCU0ZAI" hidden="1">#REF!</definedName>
    <definedName name="BExMC8AZUTX8LG89K2JJR7ZG62XX" hidden="1">#REF!</definedName>
    <definedName name="BExMCA96YR10V72G2R0SCIKPZLIZ" hidden="1">#REF!</definedName>
    <definedName name="BExMCAPB2KR2CNKS8MYVWTH5MOT2" hidden="1">#REF!</definedName>
    <definedName name="BExMCB5JU5I2VQDUBS4O42BTEVKI" hidden="1">#REF!</definedName>
    <definedName name="BExMCFSQFSEMPY5IXDIRKZDASDBR" hidden="1">#REF!</definedName>
    <definedName name="BExMCMZOEYWVOOJ98TBHTTCS7XB8" hidden="1">#REF!</definedName>
    <definedName name="BExMCRSC61GNE2C255DR0NN6NYI0" hidden="1">#REF!</definedName>
    <definedName name="BExMCS8EF2W3FS9QADNKREYSI8P0" hidden="1">#REF!</definedName>
    <definedName name="BExMCUS7GSOM96J0HJ7EH0FFM2AC" hidden="1">#REF!</definedName>
    <definedName name="BExMCXMMDFHHNJDRURMCXF1DGUOM" hidden="1">#REF!</definedName>
    <definedName name="BExMCYTT6TVDWMJXO1NZANRTVNAN" hidden="1">#REF!</definedName>
    <definedName name="BExMD5F6IAV108XYJLXUO9HD0IT6" hidden="1">#REF!</definedName>
    <definedName name="BExMD963673NTBXBO0VDNBAG9YWM" hidden="1">#REF!</definedName>
    <definedName name="BExMDANV66W9T3XAXID40XFJ0J93" hidden="1">#REF!</definedName>
    <definedName name="BExMDGD1KQP7NNR78X2ZX4FCBQ1S" hidden="1">#REF!</definedName>
    <definedName name="BExMDIRDK0DI8P86HB7WPH8QWLSQ" hidden="1">#REF!</definedName>
    <definedName name="BExMDPI2FVMORSWDDCVAJ85WYAYO" hidden="1">#REF!</definedName>
    <definedName name="BExMDQ3NI3GV1A8JDHIRIL4YLESR" hidden="1">#REF!</definedName>
    <definedName name="BExMDSY1C3ZKJ90U2ONM4Y02VRTP" hidden="1">#REF!</definedName>
    <definedName name="BExMDUWAATB6AI7BI1UYVBD6BVVO" hidden="1">#REF!</definedName>
    <definedName name="BExMDUWB7VWHFFR266QXO46BNV2S" hidden="1">#REF!</definedName>
    <definedName name="BExMDVSO20ADTTVCKT513NZBKC0Q" hidden="1">#REF!</definedName>
    <definedName name="BExME9A7MOGAK7YTTQYXP5DL6VYA" hidden="1">#REF!</definedName>
    <definedName name="BExMEKTHIM47ERJ7ML7M759FF32G" hidden="1">#REF!</definedName>
    <definedName name="BExMEOV9YFRY5C3GDLU60GIX10BY" hidden="1">#REF!</definedName>
    <definedName name="BExMEY095ELVR1FY94CBBWCTD3ND" hidden="1">#REF!</definedName>
    <definedName name="BExMEY09ESM4H2YGKEQQRYUD114R" hidden="1">#REF!</definedName>
    <definedName name="BExMF4G4IUPQY1Y5GEY5N3E04CL6" hidden="1">#REF!</definedName>
    <definedName name="BExMF9UIGYMOAQK0ELUWP0S0HZZY" hidden="1">#REF!</definedName>
    <definedName name="BExMFDLBSWFMRDYJ2DZETI3EXKN2" hidden="1">#REF!</definedName>
    <definedName name="BExMFFJCU2N6QOC5V50II5WTLPAF" hidden="1">#REF!</definedName>
    <definedName name="BExMFH6SWBYCN98LEO4HJ8MYBMEV" hidden="1">#REF!</definedName>
    <definedName name="BExMFLDTMRTCHKA37LQW67BG8D5C" hidden="1">#REF!</definedName>
    <definedName name="BExMFQ102FN53YEFF1Q73O5PKTN2" hidden="1">#REF!</definedName>
    <definedName name="BExMFY4B5JW31L4PL9F4S16LTC8G" hidden="1">#REF!</definedName>
    <definedName name="BExMGFSWSVUC8O4EM6ZP6T82VC1A" hidden="1">#REF!</definedName>
    <definedName name="BExMGG3PFIHPHX7NXB7HDFI3N12L" hidden="1">#REF!</definedName>
    <definedName name="BExMH3H9TW5TJCNU5Z1EWXP3BAEP" hidden="1">#REF!</definedName>
    <definedName name="BExMHOWPB34KPZ76M2KIX2C9R2VB" hidden="1">#REF!</definedName>
    <definedName name="BExMHSSYC6KVHA3QDTSYPN92TWMI" hidden="1">#REF!</definedName>
    <definedName name="BExMI0WA793SF41LQ40A28U8OXQY" hidden="1">#REF!</definedName>
    <definedName name="BExMI3AJ9477KDL4T9DHET4LJJTW" hidden="1">#REF!</definedName>
    <definedName name="BExMI3QOZTYEQUF0SE6AK4HHWJO7" hidden="1">#REF!</definedName>
    <definedName name="BExMI6L9KX05GAK523JFKICJMTA5" hidden="1">#REF!</definedName>
    <definedName name="BExMI6QQ20XHD0NWJUN741B37182" hidden="1">#REF!</definedName>
    <definedName name="BExMI8JB94SBD9EMNJEK7Y2T6GYU" hidden="1">#REF!</definedName>
    <definedName name="BExMI8OS85YTW3KYVE4YD0R7Z6UV" hidden="1">#REF!</definedName>
    <definedName name="BExMIBOOZU40JS3F89OMPSRCE9MM" hidden="1">#REF!</definedName>
    <definedName name="BExMIIQ5MBWSIHTFWAQADXMZC22Q" hidden="1">#REF!</definedName>
    <definedName name="BExMIKZ5EDDZDK5D6GTXJPH9XWND" hidden="1">#REF!</definedName>
    <definedName name="BExMIL4I2GE866I25CR5JBLJWJ6A" hidden="1">#REF!</definedName>
    <definedName name="BExMIRKIPF27SNO82SPFSB3T5U17" hidden="1">#REF!</definedName>
    <definedName name="BExMIV0KC8555D5E42ZGWG15Y0MO" hidden="1">#REF!</definedName>
    <definedName name="BExMIZT6AN7E6YMW2S87CTCN2UXH" hidden="1">#REF!</definedName>
    <definedName name="BExMJ15T9F3475M0896SG60TN0SR" hidden="1">#REF!</definedName>
    <definedName name="BExMJ51XJZN31B84NVPI18J3CWTB" hidden="1">#REF!</definedName>
    <definedName name="BExMJ6JVKLHSKHDN2CVDDG4VDM9K" hidden="1">#REF!</definedName>
    <definedName name="BExMJA01LCAWUR1OX7H4E7JGNN3W" hidden="1">#REF!</definedName>
    <definedName name="BExMJNC8ZFB9DRFOJ961ZAJ8U3A8" hidden="1">#REF!</definedName>
    <definedName name="BExMJTBV8A3D31W2IQHP9RDFPPHQ" hidden="1">#REF!</definedName>
    <definedName name="BExMK0OA4CYPHQFXIOZFG5E4Y027" hidden="1">#REF!</definedName>
    <definedName name="BExMK2RTXN4QJWEUNX002XK8VQP8" hidden="1">#REF!</definedName>
    <definedName name="BExMKBGQDUZ8AWXYHA3QVMSDVZ3D" hidden="1">#REF!</definedName>
    <definedName name="BExMKBM1467553LDFZRRKVSHN374" hidden="1">#REF!</definedName>
    <definedName name="BExMKGK5FJUC0AU8MABRGDC5ZM70" hidden="1">#REF!</definedName>
    <definedName name="BExMKOI0IEYQSWL82F4MI37J9NZ3" hidden="1">#REF!</definedName>
    <definedName name="BExMKTW7R5SOV4PHAFGHU3W73DYE" hidden="1">#REF!</definedName>
    <definedName name="BExMKU7051J2W1RQXGZGE62NBRUZ" hidden="1">#REF!</definedName>
    <definedName name="BExMKUN3WPECJR2XRID2R7GZRGNX" hidden="1">#REF!</definedName>
    <definedName name="BExMKZ535P011X4TNV16GCOH4H21" hidden="1">#REF!</definedName>
    <definedName name="BExML3XQNDIMX55ZCHHXKUV3D6E6" hidden="1">#REF!</definedName>
    <definedName name="BExML5QGSWHLI18BGY4CGOTD3UWH" hidden="1">#REF!</definedName>
    <definedName name="BExMLO5Z61RE85X8HHX2G4IU3AZW" hidden="1">#REF!</definedName>
    <definedName name="BExMLVI7UORSHM9FMO8S2EI0TMTS" hidden="1">#REF!</definedName>
    <definedName name="BExMM5UCOT2HSSN0ZIPZW55GSOVO" hidden="1">#REF!</definedName>
    <definedName name="BExMM8ZRS5RQ8H1H55RVPVTDL5NL" hidden="1">#REF!</definedName>
    <definedName name="BExMMH8EAZB09XXQ5X4LR0P4NHG9" hidden="1">#REF!</definedName>
    <definedName name="BExMMIQH5BABNZVCIQ7TBCQ10AY5" hidden="1">#REF!</definedName>
    <definedName name="BExMMNIZ2T7M22WECMUQXEF4NJ71" hidden="1">#REF!</definedName>
    <definedName name="BExMMPMIOU7BURTV0L1K6ACW9X73" hidden="1">#REF!</definedName>
    <definedName name="BExMMQ835AJDHS4B419SS645P67Q" hidden="1">#REF!</definedName>
    <definedName name="BExMMQIUVPCOBISTEJJYNCCLUCPY" hidden="1">#REF!</definedName>
    <definedName name="BExMMTIXETA5VAKBSOFDD5SRU887" hidden="1">#REF!</definedName>
    <definedName name="BExMMV0P6P5YS3C35G0JYYHI7992" hidden="1">#REF!</definedName>
    <definedName name="BExMMZTDDCFDHK0GU54VF8EVH99F" hidden="1">#REF!</definedName>
    <definedName name="BExMN6K7E8Y590DKZSQ7WVJDJ9PA" hidden="1">#REF!</definedName>
    <definedName name="BExMNDR4V2VG5RFZDGTAGD3Q9PPG" hidden="1">#REF!</definedName>
    <definedName name="BExMNJLFWZBRN9PZF1IO9CYWV1B2" hidden="1">#REF!</definedName>
    <definedName name="BExMNKCJ0FA57YEUUAJE43U1QN5P" hidden="1">#REF!</definedName>
    <definedName name="BExMNKN5D1WEF2OOJVP6LZ6DLU3Y" hidden="1">#REF!</definedName>
    <definedName name="BExMNQ1J7QX20FWV4DQ41E6S4T2W" hidden="1">#REF!</definedName>
    <definedName name="BExMNQMY2IUP61KESI720VOMTAJ1" hidden="1">#REF!</definedName>
    <definedName name="BExMNR38HMPLWAJRQ9MMS3ZAZ9IU" hidden="1">#REF!</definedName>
    <definedName name="BExMNRDZULKJMVY2VKIIRM2M5A1M" hidden="1">#REF!</definedName>
    <definedName name="BExMNUZHMKFZ814RTA641MNKZ7HQ" hidden="1">#REF!</definedName>
    <definedName name="BExMNW6NIOK4PW2K16RX2DT8BCKP" hidden="1">#REF!</definedName>
    <definedName name="BExMO9IOWKTWHO8LQJJQI5P3INWY" hidden="1">#REF!</definedName>
    <definedName name="BExMOI29DOEK5R1A5QZPUDKF7N6T" hidden="1">#REF!</definedName>
    <definedName name="BExMOJ9GY6AQGI153FV703AE296H" hidden="1">#REF!</definedName>
    <definedName name="BExMP06Y7JRUYXTNBLZEZIIFMP8Z" hidden="1">#REF!</definedName>
    <definedName name="BExMPAJ5AJAXGKGK3F6H3ODS6RF4" hidden="1">#REF!</definedName>
    <definedName name="BExMPD2X55FFBVJ6CBUKNPROIOEU" hidden="1">#REF!</definedName>
    <definedName name="BExMPGTVPYQ1ACGV1RRRS5LYB125" hidden="1">#REF!</definedName>
    <definedName name="BExMPGZ848E38FUH1JBQN97DGWAT" hidden="1">#REF!</definedName>
    <definedName name="BExMPLBKFPJM4GF27I2D45X0U9QF" hidden="1">#REF!</definedName>
    <definedName name="BExMPMTICOSMQENOFKQ18K0ZT4S8" hidden="1">#REF!</definedName>
    <definedName name="BExMPMZ07II0R4KGWQQ7PGS3RZS4" hidden="1">#REF!</definedName>
    <definedName name="BExMPSD77XQ3HA6A4FZOJK8G2JP3" hidden="1">#REF!</definedName>
    <definedName name="BExMQ41ZQNCI291UVV7EBWD8RXWS" hidden="1">#REF!</definedName>
    <definedName name="BExMQ4I3Q7F0BMPHSFMFW9TZ87UD" hidden="1">#REF!</definedName>
    <definedName name="BExMQ4SWDWI4N16AZ0T5CJ6HH8WC" hidden="1">#REF!</definedName>
    <definedName name="BExMQ71WHW50GVX45JU951AGPLFQ" hidden="1">#REF!</definedName>
    <definedName name="BExMQGXSLPT4A6N47LE6FBVHWBOF" hidden="1">#REF!</definedName>
    <definedName name="BExMQSBR7PL4KLB1Q4961QO45Y4G" hidden="1">#REF!</definedName>
    <definedName name="BExMR1MA4I1X77714ZEPUVC8W398" hidden="1">#REF!</definedName>
    <definedName name="BExMR4GUTFCN4RD7H81IOKECLEG3" hidden="1">#REF!</definedName>
    <definedName name="BExMR8YQHA7N77HGHY4Y6R30I3XT" hidden="1">#REF!</definedName>
    <definedName name="BExMRENOIARWRYOIVPDIEBVNRDO7" hidden="1">#REF!</definedName>
    <definedName name="BExMRP5C9V3XNIT2DRA9I6G73H2V" hidden="1">#REF!</definedName>
    <definedName name="BExMRPG54LNH7HRC92MBSUT6UL6L" hidden="1">#REF!</definedName>
    <definedName name="BExMRRJNUMGRSDD5GGKKGEIZ6FTS" hidden="1">#REF!</definedName>
    <definedName name="BExMSM9I7XZ0BC793Y8GWVJNG1V9" hidden="1">#REF!</definedName>
    <definedName name="BExMSQRCC40AP8BDUPL2I2DNC210" hidden="1">#REF!</definedName>
    <definedName name="BExO4J9LR712G00TVA82VNTG8O7H" hidden="1">#REF!</definedName>
    <definedName name="BExO4P9G3CC5P66YXQJ1MQZE3Q3L" hidden="1">#REF!</definedName>
    <definedName name="BExO4Q5T1IO39TUFXG41PZPWD8H5" hidden="1">#REF!</definedName>
    <definedName name="BExO55G2KVZ7MIJ30N827CLH0I2A" hidden="1">#REF!</definedName>
    <definedName name="BExO5A8PZD9EUHC5CMPU6N3SQ15L" hidden="1">#REF!</definedName>
    <definedName name="BExO5XMAHL7CY3X0B1OPKZ28DCJ5" hidden="1">#REF!</definedName>
    <definedName name="BExO66LZJKY4PTQVREELI6POS4AY" hidden="1">#REF!</definedName>
    <definedName name="BExO6LLHCYTF7CIVHKAO0NMET14Q" hidden="1">#REF!</definedName>
    <definedName name="BExO7A0RAM8VLJ9WVOS0CNSGVOZA" hidden="1">#REF!</definedName>
    <definedName name="BExO7OUQS3XTUQ2LDKGQ8AAQ3OJJ" hidden="1">#REF!</definedName>
    <definedName name="BExO7RUSODZC2NQZMT2AFSMV2ONF" hidden="1">#REF!</definedName>
    <definedName name="BExO7W1PSMP8KLLJ6LI9QUDVQEVV" hidden="1">#REF!</definedName>
    <definedName name="BExO85HMYXZJ7SONWBKKIAXMCI3C" hidden="1">#REF!</definedName>
    <definedName name="BExO863922O4PBGQMUNEQKGN3K96" hidden="1">#REF!</definedName>
    <definedName name="BExO89ZIOXN0HOKHY24F7HDZ87UT" hidden="1">#REF!</definedName>
    <definedName name="BExO8CDTBCABLEUD6PE2UM2EZ6C4" hidden="1">#REF!</definedName>
    <definedName name="BExO8IZ05ZG0XVOL3W41KBQE176A" hidden="1">#REF!</definedName>
    <definedName name="BExO8TM4L261JTCSQ24FHE73242J" hidden="1">#REF!</definedName>
    <definedName name="BExO8TM5V5CFSV5A13AYOWY4NGRS" hidden="1">#REF!</definedName>
    <definedName name="BExO8UTAGQWDBQZEEF4HUNMLQCVU" hidden="1">#REF!</definedName>
    <definedName name="BExO94UTJKQQ7TJTTJRTSR70YVJC" hidden="1">#REF!</definedName>
    <definedName name="BExO9J3A438976RXIUX5U9SU5T55" hidden="1">#REF!</definedName>
    <definedName name="BExO9RS5RXFJ1911HL3CCK6M74EP" hidden="1">#REF!</definedName>
    <definedName name="BExO9V2U2YXAY904GYYGU6TD8Y7M" hidden="1">#REF!</definedName>
    <definedName name="BExOA8PPAT6BFKDHD9OQK39O9RSG" hidden="1">#REF!</definedName>
    <definedName name="BExOAFR6JHRK4AP8O7TB9UDEAVJL" hidden="1">#REF!</definedName>
    <definedName name="BExOAGCX9ISY83KMXO02KFMKR8OW" hidden="1">#REF!</definedName>
    <definedName name="BExOAQ3GKCT7YZW1EMVU3EILSZL2" hidden="1">#REF!</definedName>
    <definedName name="BExOB886RIKYRO6D0LXJDAB2M84Z" hidden="1">#REF!</definedName>
    <definedName name="BExOB9KT2THGV4SPLDVFTFXS4B14" hidden="1">#REF!</definedName>
    <definedName name="BExOBIPU8760ITY0C8N27XZ3KWEF" hidden="1">#REF!</definedName>
    <definedName name="BExOBM0I5L0MZ1G4H9MGMD87SBMZ" hidden="1">#REF!</definedName>
    <definedName name="BExOBNNWXJI9Y0IQ9VT4NMZCB3SW" hidden="1">#REF!</definedName>
    <definedName name="BExOBOUXMP88KJY2BX2JLUJH5N0K" hidden="1">#REF!</definedName>
    <definedName name="BExOBP0FKQ4SVR59FB48UNLKCOR6" hidden="1">#REF!</definedName>
    <definedName name="BExOBYAVUCQ0IGM0Y6A75QHP0Q1A" hidden="1">#REF!</definedName>
    <definedName name="BExOBYLMYCYZ1NJLHJCPLA3PVKYK" hidden="1">#REF!</definedName>
    <definedName name="BExOBYLO8NTLBKV3569Y2UNNIV1K" hidden="1">#REF!</definedName>
    <definedName name="BExOC08Y6OIMB5N7XH5Q1IR1M20Q" hidden="1">#REF!</definedName>
    <definedName name="BExOC3UEHB1CZNINSQHZANWJYKR8" hidden="1">#REF!</definedName>
    <definedName name="BExOC7LCVAJC36Q60I8PKPCD0T1S" hidden="1">#REF!</definedName>
    <definedName name="BExOCBSF3XGO9YJ23LX2H78VOUR7" hidden="1">#REF!</definedName>
    <definedName name="BExOCKXFMOW6WPFEVX1I7R7FNDSS" hidden="1">#REF!</definedName>
    <definedName name="BExOCQX7MZG1R6UPBHNGI606SL8K" hidden="1">#REF!</definedName>
    <definedName name="BExOCYEXOB95DH5NOB0M5NOYX398" hidden="1">#REF!</definedName>
    <definedName name="BExOD4ERMDMFD8X1016N4EXOUR0S" hidden="1">#REF!</definedName>
    <definedName name="BExOD55RS7BQUHRQ6H3USVGKR0P7" hidden="1">#REF!</definedName>
    <definedName name="BExODEWDDEABM4ZY3XREJIBZ8IVP" hidden="1">#REF!</definedName>
    <definedName name="BExODZFEIWV26E8RFU7XQYX1J458" hidden="1">#REF!</definedName>
    <definedName name="BExOE89QWLYZ033JJYOXL9EN126C" hidden="1">#REF!</definedName>
    <definedName name="BExOEBKG55EROA2VL360A06LKASE" hidden="1">#REF!</definedName>
    <definedName name="BExOERG5LWXYYEN1DY1H2FWRJS9T" hidden="1">#REF!</definedName>
    <definedName name="BExOEV1S6JJVO5PP4BZ20SNGZR7D" hidden="1">#REF!</definedName>
    <definedName name="BExOF5ZJR1UJ9IQRGDTEZM7GPQX4" hidden="1">#REF!</definedName>
    <definedName name="BExOFEDNCYI2TPTMQ8SJN3AW4YMF" hidden="1">#REF!</definedName>
    <definedName name="BExOFJH1W33H5R9GH680DNXTZ0ZN" hidden="1">#REF!</definedName>
    <definedName name="BExOFN2CCI1J0EUWG6CV07EKJOT7" hidden="1">#REF!</definedName>
    <definedName name="BExOFVLXVD6RVHSQO8KZOOACSV24" hidden="1">#REF!</definedName>
    <definedName name="BExOG1AZCK9QN09SNEN2DTTFFCLJ" hidden="1">#REF!</definedName>
    <definedName name="BExOG2SW3XOGP9VAPQ3THV3VWV12" hidden="1">#REF!</definedName>
    <definedName name="BExOG45J81K4OPA40KW5VQU54KY3" hidden="1">#REF!</definedName>
    <definedName name="BExOGFE2SCL8HHT4DFAXKLUTJZOG" hidden="1">#REF!</definedName>
    <definedName name="BExOGT6D0LJ3C22RDW8COECKB1J5" hidden="1">#REF!</definedName>
    <definedName name="BExOGTMI1HT31M1RGWVRAVHAK7DE" hidden="1">#REF!</definedName>
    <definedName name="BExOGXO9JE5XSE9GC3I6O21UEKAO" hidden="1">#REF!</definedName>
    <definedName name="BExOGYVEAJFUXQVT8YQO2U7YT5OY" hidden="1">#REF!</definedName>
    <definedName name="BExOH2GVFOFXDG3YQK89NSKG7WJG" hidden="1">#REF!</definedName>
    <definedName name="BExOH7KB5HAPBB5K1Z3DIW5LCRSI" hidden="1">#REF!</definedName>
    <definedName name="BExOH9ICZ13C1LAW8OTYTR9S7ZP3" hidden="1">#REF!</definedName>
    <definedName name="BExOHBB43JS54D6MARIQR5PJNUDG" hidden="1">#REF!</definedName>
    <definedName name="BExOHLHXXJL6363CC082M9M5VVXQ" hidden="1">#REF!</definedName>
    <definedName name="BExOHNAO5UDXSO73BK2ARHWKS90Y" hidden="1">#REF!</definedName>
    <definedName name="BExOHR1G1I9A9CI1HG94EWBLWNM2" hidden="1">#REF!</definedName>
    <definedName name="BExOHTQPP8LQ98L6PYUI6QW08YID" hidden="1">#REF!</definedName>
    <definedName name="BExOHX6Q6NJI793PGX59O5EKTP4G" hidden="1">#REF!</definedName>
    <definedName name="BExOI5VMTHH7Y8MQQ1N635CHYI0P" hidden="1">#REF!</definedName>
    <definedName name="BExOIEVCP4Y6VDS23AK84MCYYHRT" hidden="1">#REF!</definedName>
    <definedName name="BExOIHPQIXR0NDR5WD01BZKPKEO3" hidden="1">#REF!</definedName>
    <definedName name="BExOIM7L0Z3LSII9P7ZTV4KJ8RMA" hidden="1">#REF!</definedName>
    <definedName name="BExOIN9ETPA87K6NINBIFRSWHK4C" hidden="1">#REF!</definedName>
    <definedName name="BExOIWJVMJ6MG6JC4SPD1L00OHU1" hidden="1">#REF!</definedName>
    <definedName name="BExOIYCN8Z4JK3OOG86KYUCV0ME8" hidden="1">#REF!</definedName>
    <definedName name="BExOJ3AKZ9BCBZT3KD8WMSLK6MN2" hidden="1">#REF!</definedName>
    <definedName name="BExOJ7XQK71I4YZDD29AKOOWZ47E" hidden="1">#REF!</definedName>
    <definedName name="BExOJM0W6XGSW5MXPTTX0GNF6SFT" hidden="1">#REF!</definedName>
    <definedName name="BExOJXEUJJ9SYRJXKYYV2NCCDT2R" hidden="1">#REF!</definedName>
    <definedName name="BExOK0EQYM9JUMAGWOUN7QDH7VMZ" hidden="1">#REF!</definedName>
    <definedName name="BExOK4WM9O7QNG6O57FOASI5QSN1" hidden="1">#REF!</definedName>
    <definedName name="BExOKCECQSFWA99RY6KEDPH30KT6" hidden="1">#REF!</definedName>
    <definedName name="BExOKDAQ31PVS0Q7NXOF66C24GYL" hidden="1">#REF!</definedName>
    <definedName name="BExOKKHOPWUVRJGQJ5ONR2U40JX8" hidden="1">#REF!</definedName>
    <definedName name="BExOKTXMJP351VXKH8VT6SXUNIMF" hidden="1">#REF!</definedName>
    <definedName name="BExOKU8GMLOCNVORDE329819XN67" hidden="1">#REF!</definedName>
    <definedName name="BExOL0Z3Z7IAMHPB91EO2MF49U57" hidden="1">#REF!</definedName>
    <definedName name="BExOL7KH12VAR0LG741SIOJTLWFD" hidden="1">#REF!</definedName>
    <definedName name="BExOLB5SC7VD8OG53K8II93SAENQ" hidden="1">#REF!</definedName>
    <definedName name="BExOLD411QWFX4FN11349510DRJ8" hidden="1">#REF!</definedName>
    <definedName name="BExOLICXFHJLILCJVFMJE5MGGWKR" hidden="1">#REF!</definedName>
    <definedName name="BExOLOI0WJS3QC12I3ISL0D9AWOF" hidden="1">#REF!</definedName>
    <definedName name="BExOLYZNCQU9YFRCJTSR1R7098U7" hidden="1">#REF!</definedName>
    <definedName name="BExOLYZNG5RBD0BTS1OEZJNU92Q5" hidden="1">#REF!</definedName>
    <definedName name="BExOM3HIJ3UZPOKJI68KPBJAHPDC" hidden="1">#REF!</definedName>
    <definedName name="BExOMBFCBGGM6KO5RX1LMJ0M22S4" hidden="1">#REF!</definedName>
    <definedName name="BExOMI672TH8VPB5MGW4I7CD339Q" hidden="1">#REF!</definedName>
    <definedName name="BExOMKPURE33YQ3K1JG9NVQD4W49" hidden="1">#REF!</definedName>
    <definedName name="BExOMP7NGCLUNFK50QD2LPKRG078" hidden="1">#REF!</definedName>
    <definedName name="BExOMU0A6XMY48SZRYL4WQZD13BI" hidden="1">#REF!</definedName>
    <definedName name="BExOMVT0HSNC59DJP4CLISASGHKL" hidden="1">#REF!</definedName>
    <definedName name="BExON0AX35F2SI0UCVMGWGVIUNI3" hidden="1">#REF!</definedName>
    <definedName name="BExON41U4296DV3DPG6I5EF3OEYF" hidden="1">#REF!</definedName>
    <definedName name="BExON8UB96J8UZO1ZX4IVWLM8DGA" hidden="1">#REF!</definedName>
    <definedName name="BExONB3A7CO4YD8RB41PHC93BQ9M" hidden="1">#REF!</definedName>
    <definedName name="BExONFL4TFXSXWK3WNKGBKED9MO0" hidden="1">#REF!</definedName>
    <definedName name="BExONFQH6UUXF8V0GI4BRIST9RFO" hidden="1">#REF!</definedName>
    <definedName name="BExONIL1EPN8W1SVF4S473NVT9G0" hidden="1">#REF!</definedName>
    <definedName name="BExONIL31DZWU7IFVN3VV0XTXJA1" hidden="1">#REF!</definedName>
    <definedName name="BExONJ1BU17R0F5A2UP1UGJBOGKS" hidden="1">#REF!</definedName>
    <definedName name="BExONNZ9VMHVX3J6NLNJY7KZA61O" hidden="1">#REF!</definedName>
    <definedName name="BExONRQ1BAA4F3TXP2MYQ4YCZ09S" hidden="1">#REF!</definedName>
    <definedName name="BExONVBIXX436X1BG1TMAO4S9LD0" hidden="1">#REF!</definedName>
    <definedName name="BExOO1WWIZSGB0YTGKESB45TSVMZ" hidden="1">#REF!</definedName>
    <definedName name="BExOO4B8FPAFYPHCTYTX37P1TQM5" hidden="1">#REF!</definedName>
    <definedName name="BExOOIULUDOJRMYABWV5CCL906X6" hidden="1">#REF!</definedName>
    <definedName name="BExOORE1DP6UVW28XJX2VS05649B" hidden="1">#REF!</definedName>
    <definedName name="BExOOTN0KTXJCL7E476XBN1CJ553" hidden="1">#REF!</definedName>
    <definedName name="BExOP9DEBV5W5P4Q25J3XCJBP5S9" hidden="1">#REF!</definedName>
    <definedName name="BExOPINVFSIZMCVT9YGT2AODVCX3" hidden="1">#REF!</definedName>
    <definedName name="BExOPJV0G43Z50LNI0UWME9NPU9S" hidden="1">#REF!</definedName>
    <definedName name="BExOQ1JN4SAC44RTMZIGHSW023WA" hidden="1">#REF!</definedName>
    <definedName name="BExOQ256YMF115DJL3KBPNKABJ90" hidden="1">#REF!</definedName>
    <definedName name="BExQ19DEUOLC11IW32E2AMVZLFF1" hidden="1">#REF!</definedName>
    <definedName name="BExQ1FD6KISGYU1JWEQ4G243ZPVD" hidden="1">#REF!</definedName>
    <definedName name="BExQ1X1RE71HCCMKWV64X8HPHR0R" hidden="1">#REF!</definedName>
    <definedName name="BExQ29C73XR33S3668YYSYZAIHTG" hidden="1">#REF!</definedName>
    <definedName name="BExQ2FS228IUDUP2023RA1D4AO4C" hidden="1">#REF!</definedName>
    <definedName name="BExQ2L0XYWLY9VPZWXYYFRIRQRJ1" hidden="1">#REF!</definedName>
    <definedName name="BExQ2M841F5Z1BQYR8DG5FKK0LIU" hidden="1">#REF!</definedName>
    <definedName name="BExQ300G8I8TK45A0MVHV15422EU" hidden="1">#REF!</definedName>
    <definedName name="BExQ39R28MXSG2SEV956F0KZ20AN" hidden="1">#REF!</definedName>
    <definedName name="BExQ3D1P3M5Z3HLMEZ17E0BLEE4U" hidden="1">#REF!</definedName>
    <definedName name="BExQ3O4W7QF8BOXTUT4IOGF6YKUD" hidden="1">#REF!</definedName>
    <definedName name="BExQ3PXOWSN8561ZR8IEY8ZASI3B" hidden="1">#REF!</definedName>
    <definedName name="BExQ3TZF04IPY0B0UG9CQQ5736UA" hidden="1">#REF!</definedName>
    <definedName name="BExQ41BOL730OSEM60CEMAMP4ARQ" hidden="1">#REF!</definedName>
    <definedName name="BExQ42IU9MNDYLODP41DL6YTZMAR" hidden="1">#REF!</definedName>
    <definedName name="BExQ452HF7N1HYPXJXQ8WD6SOWUV" hidden="1">#REF!</definedName>
    <definedName name="BExQ499KBJ5W7A1G293A0K14EVQB" hidden="1">#REF!</definedName>
    <definedName name="BExQ4B7Q3NN5PZMR9C0YCQ9KMIUO" hidden="1">#REF!</definedName>
    <definedName name="BExQ4BTBSHPHVEDRCXC2ROW8PLFC" hidden="1">#REF!</definedName>
    <definedName name="BExQ4DGKF54SRKQUTUT4B1CZSS62" hidden="1">#REF!</definedName>
    <definedName name="BExQ4T74LQ5PYTV1MUQUW75A4BDY" hidden="1">#REF!</definedName>
    <definedName name="BExQ4XJHD7EJCNH7S1MJDZJ2MNWG" hidden="1">#REF!</definedName>
    <definedName name="BExQ5039ZCEWBUJHU682G4S89J03" hidden="1">#REF!</definedName>
    <definedName name="BExQ53U1WPQDQWX1BVV1GSXRBF6E" hidden="1">#REF!</definedName>
    <definedName name="BExQ56Z9W6YHZHRXOFFI8EFA7CDI" hidden="1">#REF!</definedName>
    <definedName name="BExQ5KX3Z668H1KUCKZ9J24HUQ1F" hidden="1">#REF!</definedName>
    <definedName name="BExQ5UICMGTMK790KTLK49MAGXRC" hidden="1">#REF!</definedName>
    <definedName name="BExQ5YUUK9FD0QGTY4WD0W90O7OL" hidden="1">#REF!</definedName>
    <definedName name="BExQ63793YQ9BH7JLCNRIATIGTRG" hidden="1">#REF!</definedName>
    <definedName name="BExQ6CN1EF2UPZ57ZYMGK8TUJQSS" hidden="1">#REF!</definedName>
    <definedName name="BExQ6JJ6GQ820H268M24Q000VLS5" hidden="1">#REF!</definedName>
    <definedName name="BExQ6M2YXJ8AMRJF3QGHC40ADAHZ" hidden="1">#REF!</definedName>
    <definedName name="BExQ6M8B0X44N9TV56ATUVHGDI00" hidden="1">#REF!</definedName>
    <definedName name="BExQ6NKT7GLCK5DO3FT99FA0VH7Y" hidden="1">#REF!</definedName>
    <definedName name="BExQ6PIZEB3532T46HXOTSDMM8XR" hidden="1">#REF!</definedName>
    <definedName name="BExQ6POH065GV0I74XXVD0VUPBJW" hidden="1">#REF!</definedName>
    <definedName name="BExQ6WV9KPSMXPPLGZ3KK4WNYTHU" hidden="1">#REF!</definedName>
    <definedName name="BExQ783XTMM2A9I3UKCFWJH1PP2N" hidden="1">#REF!</definedName>
    <definedName name="BExQ79LX01ZPQB8EGD1ZHR2VK2H3" hidden="1">#REF!</definedName>
    <definedName name="BExQ7B3V9MGDK2OIJ61XXFBFLJFZ" hidden="1">#REF!</definedName>
    <definedName name="BExQ7CB046NVPF9ZXDGA7OXOLSLX" hidden="1">#REF!</definedName>
    <definedName name="BExQ7IWDCGGOO1HTJ97YGO1CK3R9" hidden="1">#REF!</definedName>
    <definedName name="BExQ7JNFIEGS2HKNBALH3Q2N5G7Z" hidden="1">#REF!</definedName>
    <definedName name="BExQ7MY3U2Z1IZ71U5LJUD00VVB4" hidden="1">#REF!</definedName>
    <definedName name="BExQ7XL2Q1GVUFL1F9KK0K0EXMWG" hidden="1">#REF!</definedName>
    <definedName name="BExQ8469L3ZRZ3KYZPYMSJIDL7Y5" hidden="1">#REF!</definedName>
    <definedName name="BExQ8A0RPE3IMIFIZLUE7KD2N21W" hidden="1">#REF!</definedName>
    <definedName name="BExQ8ABK6H1ADV2R2OYT8NFFYG2N" hidden="1">#REF!</definedName>
    <definedName name="BExQ8G0K46ZORA0QVQTDI7Z8LXGF" hidden="1">#REF!</definedName>
    <definedName name="BExQ8O3WEU8HNTTGKTW5T0QSKCLP" hidden="1">#REF!</definedName>
    <definedName name="BExQ8U95JXE2ZGDDWOEHH46ENO5L" hidden="1">#REF!</definedName>
    <definedName name="BExQ8UUP7KQWLXPL81ZMF3AC1K7V" hidden="1">#REF!</definedName>
    <definedName name="BExQ8ZCEDBOBJA3D9LDP5TU2WYGR" hidden="1">#REF!</definedName>
    <definedName name="BExQ94LAW6MAQBWY25WTBFV5PPZJ" hidden="1">#REF!</definedName>
    <definedName name="BExQ97QIPOSSRK978N8P234Y1XA4" hidden="1">#REF!</definedName>
    <definedName name="BExQ9DQATTM64NGUOQWM96CIR7J1" hidden="1">#REF!</definedName>
    <definedName name="BExQ9DVR0WJQK432BJFWT5WHPMRB" hidden="1">#REF!</definedName>
    <definedName name="BExQ9E6FBAXTHGF3RXANFIA77GXP" hidden="1">#REF!</definedName>
    <definedName name="BExQ9F2YH4UUCCMQITJ475B3S3NP" hidden="1">#REF!</definedName>
    <definedName name="BExQ9KX9734KIAK7IMRLHCPYDHO2" hidden="1">#REF!</definedName>
    <definedName name="BExQ9L81FF4I7816VTPFBDWVU4CW" hidden="1">#REF!</definedName>
    <definedName name="BExQ9M4E2ACZOWWWP1JJIQO8AHUM" hidden="1">#REF!</definedName>
    <definedName name="BExQ9UTANMJCK7LJ4OQMD6F2Q01L" hidden="1">#REF!</definedName>
    <definedName name="BExQA324HSCK40ENJUT9CS9EC71B" hidden="1">#REF!</definedName>
    <definedName name="BExQA55GY0STSNBWQCWN8E31ZXCS" hidden="1">#REF!</definedName>
    <definedName name="BExQA9HZIN9XEMHEEVHT99UU9Z82" hidden="1">#REF!</definedName>
    <definedName name="BExQAELFYH92K8CJL155181UDORO" hidden="1">#REF!</definedName>
    <definedName name="BExQBDICMZTSA1X73TMHNO4JSFLN" hidden="1">#REF!</definedName>
    <definedName name="BExQBEER6CRCRPSSL61S0OMH57ZA" hidden="1">#REF!</definedName>
    <definedName name="BExQBIGGY5TXI2FJVVZSLZ0LTZYH" hidden="1">#REF!</definedName>
    <definedName name="BExQBM1RUSIQ85LLMM2159BYDPIP" hidden="1">#REF!</definedName>
    <definedName name="BExQBPSOZ47V81YAEURP0NQJNTJH" hidden="1">#REF!</definedName>
    <definedName name="BExQC2TZAI1KMU2O3J80F73TJ6HV" hidden="1">#REF!</definedName>
    <definedName name="BExQC5TWT21CGBKD0IHAXTIN2QB8" hidden="1">#REF!</definedName>
    <definedName name="BExQC94JL9F5GW4S8DQCAF4WB2DA" hidden="1">#REF!</definedName>
    <definedName name="BExQCI9M5F9BX0WO90T8KQKXJECZ" hidden="1">#REF!</definedName>
    <definedName name="BExQCKTD8AT0824LGWREXM1B5D1X" hidden="1">#REF!</definedName>
    <definedName name="BExQD571YWOXKR2SX85K5MKQ0AO2" hidden="1">#REF!</definedName>
    <definedName name="BExQDB6VCHN8PNX8EA6JNIEQ2JC2" hidden="1">#REF!</definedName>
    <definedName name="BExQDE1B6U2Q9B73KBENABP71YM1" hidden="1">#REF!</definedName>
    <definedName name="BExQDGQCN7ZW41QDUHOBJUGQAX40" hidden="1">#REF!</definedName>
    <definedName name="BExQE6IAA3QFZ6TX9BXPJISLE0Q1" hidden="1">#REF!</definedName>
    <definedName name="BExQEC7BRIJ30PTU3UPFOIP2HPE3" hidden="1">#REF!</definedName>
    <definedName name="BExQEJUD5RQJ325ULPV2E4W8QAL6" hidden="1">#REF!</definedName>
    <definedName name="BExQEMUA4HEFM4OVO8M8MA8PIAW1" hidden="1">#REF!</definedName>
    <definedName name="BExQEQ4XZQFIKUXNU9H7WE7AMZ1U" hidden="1">#REF!</definedName>
    <definedName name="BExQF00ZDAC842R706797DN4H4HE" hidden="1">#REF!</definedName>
    <definedName name="BExQF1OEB07CRAP6ALNNMJNJ3P2D" hidden="1">#REF!</definedName>
    <definedName name="BExQF9X2AQPFJZTCHTU5PTTR0JAH" hidden="1">#REF!</definedName>
    <definedName name="BExQFC0M9KKFMQKPLPEO2RQDB7MM" hidden="1">#REF!</definedName>
    <definedName name="BExQFEK8NUD04X2OBRA275ADPSDL" hidden="1">#REF!</definedName>
    <definedName name="BExQFGYIWDR4W0YF7XR6E4EWWJ02" hidden="1">#REF!</definedName>
    <definedName name="BExQFMNOOBC2XE1R03V1MF8QJSDG" hidden="1">#REF!</definedName>
    <definedName name="BExQFNPE0JNBFPGM91B5GNSDG31N" hidden="1">#REF!</definedName>
    <definedName name="BExQFPNFKA36IAPS22LAUMBDI4KE" hidden="1">#REF!</definedName>
    <definedName name="BExQFPSWEMA8WBUZ4WK20LR13VSU" hidden="1">#REF!</definedName>
    <definedName name="BExQFVSPOSCCPF1TLJPIWYWYB8A9" hidden="1">#REF!</definedName>
    <definedName name="BExQFWJQXNQAW6LUMOEDS6KMJMYL" hidden="1">#REF!</definedName>
    <definedName name="BExQG8TYRD2G42UA5ZPCRLNKUDMX" hidden="1">#REF!</definedName>
    <definedName name="BExQGFKTOP6WGJAF2OI8PXQPMWT4" hidden="1">#REF!</definedName>
    <definedName name="BExQGK7ZD9GNOXJAWKWL3D8EIZ5I" hidden="1">#REF!</definedName>
    <definedName name="BExQGMM9RZL83B2Z0ZZPHKUY6VTK" hidden="1">#REF!</definedName>
    <definedName name="BExQGO48J9MPCDQ96RBB9UN9AIGT" hidden="1">#REF!</definedName>
    <definedName name="BExQGSBB6MJWDW7AYWA0MSFTXKRR" hidden="1">#REF!</definedName>
    <definedName name="BExQH0UURAJ13AVO5UI04HSRGVYW" hidden="1">#REF!</definedName>
    <definedName name="BExQH6ZZY0NR8SE48PSI9D0CU1TC" hidden="1">#REF!</definedName>
    <definedName name="BExQHCZSBYUY8OKKJXFYWKBBM6AH" hidden="1">#REF!</definedName>
    <definedName name="BExQHPKXZ1K33V2F90NZIQRZYIAW" hidden="1">#REF!</definedName>
    <definedName name="BExQHVF9KD06AG2RXUQJ9X4PVGX4" hidden="1">#REF!</definedName>
    <definedName name="BExQHZBHVN2L4HC7ACTR73T5OCV0" hidden="1">#REF!</definedName>
    <definedName name="BExQHZGZ5JZ4AE00IROC5LG5734F" hidden="1">#REF!</definedName>
    <definedName name="BExQI85V9TNLDJT5LTRZS10Y26SG" hidden="1">#REF!</definedName>
    <definedName name="BExQIAPKHVEV8CU1L3TTHJW67FJ5" hidden="1">#REF!</definedName>
    <definedName name="BExQIBB4I3Z6AUU0HYV1DHRS13M4" hidden="1">#REF!</definedName>
    <definedName name="BExQIBWPAXU7HJZLKGJZY3EB7MIS" hidden="1">#REF!</definedName>
    <definedName name="BExQICT281Q1E6HHLEIC7LOYTR4F" hidden="1">#REF!</definedName>
    <definedName name="BExQIDUXFRRQTUP42M6V5KODFDPZ" hidden="1">#REF!</definedName>
    <definedName name="BExQIEWM4YHWE15RFGAT8AWBZ25Y" hidden="1">#REF!</definedName>
    <definedName name="BExQIII2YKNNBPUFZNOC88FK394S" hidden="1">#REF!</definedName>
    <definedName name="BExQINW95C7N048P3U0KM5A2Q0VU" hidden="1">#REF!</definedName>
    <definedName name="BExQIVJB9MJ25NDUHTCVMSODJY2C" hidden="1">#REF!</definedName>
    <definedName name="BExQJ7IXTYN8ELZIUSOUURFAP5Z5" hidden="1">#REF!</definedName>
    <definedName name="BExQJBF7LAX128WR7VTMJC88ZLPG" hidden="1">#REF!</definedName>
    <definedName name="BExQJEVCKX6KZHNCLYXY7D0MX5KN" hidden="1">#REF!</definedName>
    <definedName name="BExQJIBCENFZ4FNIPQ8IC1PBMHA9" hidden="1">#REF!</definedName>
    <definedName name="BExQJJYSDX8B0J1QGF2HL071KKA3" hidden="1">#REF!</definedName>
    <definedName name="BExQJX019VWBQMW1HCV154DP9287" hidden="1">#REF!</definedName>
    <definedName name="BExQK1HV6SQQ7CP8H8IUKI9TYXTD" hidden="1">#REF!</definedName>
    <definedName name="BExQK1SODHG66277P2K5V2W6173O" hidden="1">#REF!</definedName>
    <definedName name="BExQK3LE5CSBW1E4H4KHW548FL2R" hidden="1">#REF!</definedName>
    <definedName name="BExQKG6LD6PLNDGNGO9DJXY865BR" hidden="1">#REF!</definedName>
    <definedName name="BExQLE1TOW3A287TQB0AVWENT8O1" hidden="1">#REF!</definedName>
    <definedName name="BExRYOYB4A3E5F6MTROY69LR0PMG" hidden="1">#REF!</definedName>
    <definedName name="BExRYZLA9EW71H4SXQR525S72LLP" hidden="1">#REF!</definedName>
    <definedName name="BExRZ66M8G9FQ0VFP077QSZBSOA5" hidden="1">#REF!</definedName>
    <definedName name="BExRZ8FMQQL46I8AQWU17LRNZD5T" hidden="1">#REF!</definedName>
    <definedName name="BExRZIRRIXRUMZ5GOO95S7460BMP" hidden="1">#REF!</definedName>
    <definedName name="BExRZK9RAHMM0ZLTNSK7A4LDC42D" hidden="1">#REF!</definedName>
    <definedName name="BExRZOGSR69INI6GAEPHDWSNK5Q4" hidden="1">#REF!</definedName>
    <definedName name="BExS02PDU3RIYDBR02EV6VUXEVN6" hidden="1">#REF!</definedName>
    <definedName name="BExS0ASQBKRTPDWFK0KUDFOS9LE5" hidden="1">#REF!</definedName>
    <definedName name="BExS0GHQUF6YT0RU3TKDEO8CSJYB" hidden="1">#REF!</definedName>
    <definedName name="BExS0K8IHC45I78DMZBOJ1P13KQA" hidden="1">#REF!</definedName>
    <definedName name="BExS0UFCKI6Z4BDWL0C1TI1UZA8D" hidden="1">#REF!</definedName>
    <definedName name="BExS152B2LFCRAUHSLI5T6QRNII0" hidden="1">#REF!</definedName>
    <definedName name="BExS15IJV0WW662NXQUVT3FGP4ST" hidden="1">#REF!</definedName>
    <definedName name="BExS16PROWSNHW3MZQBGQNQU7S8R" hidden="1">#REF!</definedName>
    <definedName name="BExS194110MR25BYJI3CJ2EGZ8XT" hidden="1">#REF!</definedName>
    <definedName name="BExS1BNVGNSGD4EP90QL8WXYWZ66" hidden="1">#REF!</definedName>
    <definedName name="BExS1UE39N6NCND7MAARSBWXS6HU" hidden="1">#REF!</definedName>
    <definedName name="BExS1VQKWZC7SM0UY7BWIPST3VU3" hidden="1">#REF!</definedName>
    <definedName name="BExS226HTWL5WVC76MP5A1IBI8WD" hidden="1">#REF!</definedName>
    <definedName name="BExS26OI2QNNAH2WMDD95Z400048" hidden="1">#REF!</definedName>
    <definedName name="BExS2DF6B4ZUF3VZLI4G6LJ3BF38" hidden="1">#REF!</definedName>
    <definedName name="BExS2OT61VXS58SSI0I90Z76DFCQ" hidden="1">#REF!</definedName>
    <definedName name="BExS2QB5FS5LYTFYO4BROTWG3OV5" hidden="1">#REF!</definedName>
    <definedName name="BExS2RIBMZPBDB3W6PKRNHUM06WI" hidden="1">#REF!</definedName>
    <definedName name="BExS2TLU1HONYV6S3ZD9T12D7CIG" hidden="1">#REF!</definedName>
    <definedName name="BExS318UV9I2FXPQQWUKKX00QLPJ" hidden="1">#REF!</definedName>
    <definedName name="BExS38AHQWKT950DKJR1SJAY5NKD" hidden="1">#REF!</definedName>
    <definedName name="BExS3BL7KZUM0PK7UW1Y6M98ZKXC" hidden="1">#REF!</definedName>
    <definedName name="BExS3LBS0SMTHALVM4NRI1BAV1NP" hidden="1">#REF!</definedName>
    <definedName name="BExS3MTQ75VBXDGEBURP6YT8RROE" hidden="1">#REF!</definedName>
    <definedName name="BExS3OH5XH1H0NEUDJGB0D1EF3C6" hidden="1">#REF!</definedName>
    <definedName name="BExS3OMGYO0DFN5186UFKEXZ2RX3" hidden="1">#REF!</definedName>
    <definedName name="BExS3SDERJ27OER67TIGOVZU13A2" hidden="1">#REF!</definedName>
    <definedName name="BExS3WV2VQ19L2A1DJ73AUFN7SRX" hidden="1">#REF!</definedName>
    <definedName name="BExS46R5WDNU5KL04FKY5LHJUCB8" hidden="1">#REF!</definedName>
    <definedName name="BExS4ASWKM93XA275AXHYP8AG6SU" hidden="1">#REF!</definedName>
    <definedName name="BExS4IAMWTT1CKFNHGN8SPWSD3QR" hidden="1">#REF!</definedName>
    <definedName name="BExS4JN3Y6SVBKILQK0R9HS45Y52" hidden="1">#REF!</definedName>
    <definedName name="BExS4P6S41O6Z6BED77U3GD9PNH1" hidden="1">#REF!</definedName>
    <definedName name="BExS4UFKWNI7QAX0PTOVVBUB0LP8" hidden="1">#REF!</definedName>
    <definedName name="BExS51H0N51UT0FZOPZRCF1GU063" hidden="1">#REF!</definedName>
    <definedName name="BExS54X72TJFC41FJK72MLRR2OO7" hidden="1">#REF!</definedName>
    <definedName name="BExS59F0PA1V2ZC7S5TN6IT41SXP" hidden="1">#REF!</definedName>
    <definedName name="BExS5BYO19H5ZKO75ERO60KF7DQH" hidden="1">#REF!</definedName>
    <definedName name="BExS5L3TGB8JVW9ROYWTKYTUPW27" hidden="1">#REF!</definedName>
    <definedName name="BExS5SG3GBHVDR15MOYHV230A4BG" hidden="1">#REF!</definedName>
    <definedName name="BExS5TY0F5R1ZXIVJHAAVVG81G5H" hidden="1">#REF!</definedName>
    <definedName name="BExS6GKQ96EHVLYWNJDWXZXUZW90" hidden="1">#REF!</definedName>
    <definedName name="BExS6ITKSZFRR01YD5B0F676SYN7" hidden="1">#REF!</definedName>
    <definedName name="BExS6IYVVGGZJXGGYPX7UNAQOB2X" hidden="1">#REF!</definedName>
    <definedName name="BExS6KGU63BUOXCPJ9TSCDS9ZY2T" hidden="1">#REF!</definedName>
    <definedName name="BExS6N0LI574IAC89EFW6CLTCQ33" hidden="1">#REF!</definedName>
    <definedName name="BExS6WRDBF3ST86ZOBBUL3GTCR11" hidden="1">#REF!</definedName>
    <definedName name="BExS6XNRKR0C3MTA0LV5B60UB908" hidden="1">#REF!</definedName>
    <definedName name="BExS79HUY1GAJJP4VMMZHU8UJI6O" hidden="1">#REF!</definedName>
    <definedName name="BExS7DU7IOWG5MHL28Z4KOM2V434" hidden="1">#REF!</definedName>
    <definedName name="BExS7G38ASJVTDO2IAPA36EB2SPF" hidden="1">#REF!</definedName>
    <definedName name="BExS7HQI0PBQNP39JUZ69RMC7M7N" hidden="1">#REF!</definedName>
    <definedName name="BExS7TKQYLRZGM93UY3ZJZJBQNFJ" hidden="1">#REF!</definedName>
    <definedName name="BExS7TVIHJQ54K2Q7S5TI60WWB6A" hidden="1">#REF!</definedName>
    <definedName name="BExS7Y2LNGVHSIBKC7C3R6X4LDR6" hidden="1">#REF!</definedName>
    <definedName name="BExS80RP8GCPNFHHGN85D3RLJQWW" hidden="1">#REF!</definedName>
    <definedName name="BExS81YPDZDVJJVS15HV2HDXAC3Y" hidden="1">#REF!</definedName>
    <definedName name="BExS82PRVNUTEKQZS56YT2DVF6C2" hidden="1">#REF!</definedName>
    <definedName name="BExS8BPG5A0GR5AO1U951NDGGR0L" hidden="1">#REF!</definedName>
    <definedName name="BExS8GSUS17UY50TEM2AWF36BR9Z" hidden="1">#REF!</definedName>
    <definedName name="BExS8HJRBVG0XI6PWA9KTMJZMQXK" hidden="1">#REF!</definedName>
    <definedName name="BExS8LQTNX922FCMI8FORKMV1ZCD" hidden="1">#REF!</definedName>
    <definedName name="BExS8W8G0X4RIQXAZCCLUM05FF9P" hidden="1">#REF!</definedName>
    <definedName name="BExS8WDX408F60MH1X9B9UZ2H4R7" hidden="1">#REF!</definedName>
    <definedName name="BExS8Z2W2QEC3MH0BZIYLDFQNUIP" hidden="1">#REF!</definedName>
    <definedName name="BExS92DKGRFFCIA9C0IXDOLO57EP" hidden="1">#REF!</definedName>
    <definedName name="BExS970VMB40OE1CEB7FR2ZHFGZ0" hidden="1">#REF!</definedName>
    <definedName name="BExS98OB4321YCHLCQ022PXKTT2W" hidden="1">#REF!</definedName>
    <definedName name="BExS9C9N8GFISC6HUERJ0EI06GB2" hidden="1">#REF!</definedName>
    <definedName name="BExS9DX13CACP3J8JDREK30JB1SQ" hidden="1">#REF!</definedName>
    <definedName name="BExS9FPRS2KRRCS33SE6WFNF5GYL" hidden="1">#REF!</definedName>
    <definedName name="BExS9WI0A6PSEB8N9GPXF2Z7MWHM" hidden="1">#REF!</definedName>
    <definedName name="BExSA5HP306TN9XJS0TU619DLRR7" hidden="1">#REF!</definedName>
    <definedName name="BExSAA4TQVBEW9YTSAC7IB9WGR0N" hidden="1">#REF!</definedName>
    <definedName name="BExSAAVWQOOIA6B3JHQVGP08HFEM" hidden="1">#REF!</definedName>
    <definedName name="BExSAFJ3IICU2M7QPVE4ARYMXZKX" hidden="1">#REF!</definedName>
    <definedName name="BExSAH6ID8OHX379UXVNGFO8J6KQ" hidden="1">#REF!</definedName>
    <definedName name="BExSAQBHIXGQRNIRGCJMBXUPCZQA" hidden="1">#REF!</definedName>
    <definedName name="BExSAT5WZEM6Z4GG7X374JPK349Y" hidden="1">#REF!</definedName>
    <definedName name="BExSAUTCT4P7JP57NOR9MTX33QJZ" hidden="1">#REF!</definedName>
    <definedName name="BExSAY9CA9TFXQ9M9FBJRGJO9T9E" hidden="1">#REF!</definedName>
    <definedName name="BExSB4JYKQ3MINI7RAYK5M8BLJDC" hidden="1">#REF!</definedName>
    <definedName name="BExSBLHMDPAU7TLJHXOGAD2L0A74" hidden="1">#REF!</definedName>
    <definedName name="BExSBMOS41ZRLWYLOU29V6Y7YORR" hidden="1">#REF!</definedName>
    <definedName name="BExSBRBXXQMBU1TYDW1BXTEVEPRU" hidden="1">#REF!</definedName>
    <definedName name="BExSC54998WTZ21DSL0R8UN0Y9JH" hidden="1">#REF!</definedName>
    <definedName name="BExSC60N7WR9PJSNC9B7ORCX9NGY" hidden="1">#REF!</definedName>
    <definedName name="BExSC9M353D3EKCXI5GRYJZYPZYZ" hidden="1">#REF!</definedName>
    <definedName name="BExSCE99EZTILTTCE4NJJF96OYYM" hidden="1">#REF!</definedName>
    <definedName name="BExSCHUQZ2HFEWS54X67DIS8OSXZ" hidden="1">#REF!</definedName>
    <definedName name="BExSCOG41SKKG4GYU76WRWW1CTE6" hidden="1">#REF!</definedName>
    <definedName name="BExSCVC9P86YVFMRKKUVRV29MZXZ" hidden="1">#REF!</definedName>
    <definedName name="BExSD16RWPJ4BKJERNVKGA3W1V8N" hidden="1">#REF!</definedName>
    <definedName name="BExSD233CH4MU9ZMGNRF97ZV7KWU" hidden="1">#REF!</definedName>
    <definedName name="BExSD2U0F3BN6IN9N4R2DTTJG15H" hidden="1">#REF!</definedName>
    <definedName name="BExSD6A6NY15YSMFH51ST6XJY429" hidden="1">#REF!</definedName>
    <definedName name="BExSD9VH6PF6RQ135VOEE08YXPAW" hidden="1">#REF!</definedName>
    <definedName name="BExSDJ5ZE3T46HSF6W0OXL80TXQG" hidden="1">#REF!</definedName>
    <definedName name="BExSDP5Y04WWMX2WWRITWOX8R5I9" hidden="1">#REF!</definedName>
    <definedName name="BExSDSGM203BJTNS9MKCBX453HMD" hidden="1">#REF!</definedName>
    <definedName name="BExSDT20XUFXTDM37M148AXAP7HN" hidden="1">#REF!</definedName>
    <definedName name="BExSEEHK1VLWD7JBV9SVVVIKQZ3I" hidden="1">#REF!</definedName>
    <definedName name="BExSEJKZLX37P3V33TRTFJ30BFRK" hidden="1">#REF!</definedName>
    <definedName name="BExSEP9UVOAI6TMXKNK587PQ3328" hidden="1">#REF!</definedName>
    <definedName name="BExSF07QFLZCO4P6K6QF05XG7PH1" hidden="1">#REF!</definedName>
    <definedName name="BExSFELNPJYUZX393PKWKNNZYV1N" hidden="1">#REF!</definedName>
    <definedName name="BExSFJ8ZAGQ63A4MVMZRQWLVRGQ5" hidden="1">#REF!</definedName>
    <definedName name="BExSFKQRST2S9KXWWLCXYLKSF4G1" hidden="1">#REF!</definedName>
    <definedName name="BExSFYDRRTAZVPXRWUF5PDQ97WFF" hidden="1">#REF!</definedName>
    <definedName name="BExSFZVPFTXA3F0IJ2NGH1GXX9R7" hidden="1">#REF!</definedName>
    <definedName name="BExSG90Q4ZUU2IPGDYOM169NJV9S" hidden="1">#REF!</definedName>
    <definedName name="BExSG9X3DU845PNXYJGGLBQY2UHG" hidden="1">#REF!</definedName>
    <definedName name="BExSGE45J27MDUUNXW7Z8Q33UAON" hidden="1">#REF!</definedName>
    <definedName name="BExSGE9LY91Q0URHB4YAMX0UAMYI" hidden="1">#REF!</definedName>
    <definedName name="BExSGEEWSM6V6B3J3F29MN7WAH14" hidden="1">#REF!</definedName>
    <definedName name="BExSGJT4LF1CNH5RN5GZ373ISW9D" hidden="1">#REF!</definedName>
    <definedName name="BExSGLB2URTLBCKBB4Y885W925F2" hidden="1">#REF!</definedName>
    <definedName name="BExSGOAYG73SFWOPAQV80P710GID" hidden="1">#REF!</definedName>
    <definedName name="BExSGOWJHRW7FWKLO2EHUOOGHNAF" hidden="1">#REF!</definedName>
    <definedName name="BExSGOWJTAP41ZV5Q23H7MI9C76W" hidden="1">#REF!</definedName>
    <definedName name="BExSGR5JQVX2HQ0PKCGZNSSUM1RV" hidden="1">#REF!</definedName>
    <definedName name="BExSGVHX69GJZHD99DKE4RZ042B1" hidden="1">#REF!</definedName>
    <definedName name="BExSGZJO4J4ZO04E2N2ECVYS9DEZ" hidden="1">#REF!</definedName>
    <definedName name="BExSH4HLTQVL4MI545VJL4WFN9U2" hidden="1">#REF!</definedName>
    <definedName name="BExSH4HMJS0TXSYHRWJRFTJ7NOSN" hidden="1">#REF!</definedName>
    <definedName name="BExSHAHFHS7MMNJR8JPVABRGBVIT" hidden="1">#REF!</definedName>
    <definedName name="BExSHDS3RJMD6MEJ67RL63M0SEIC" hidden="1">#REF!</definedName>
    <definedName name="BExSHGH88QZWW4RNAX4YKAZ5JEBL" hidden="1">#REF!</definedName>
    <definedName name="BExSHOKK1OO3CX9Z28C58E5J1D9W" hidden="1">#REF!</definedName>
    <definedName name="BExSHQD8KYLTQGDXIRKCHQQ7MKIH" hidden="1">#REF!</definedName>
    <definedName name="BExSHUKBQVT2G9G0K9ORVIJO6TU8" hidden="1">#REF!</definedName>
    <definedName name="BExSHVGPIAHXI97UBLI9G4I4M29F" hidden="1">#REF!</definedName>
    <definedName name="BExSI0K2YL3HTCQAD8A7TR4QCUR6" hidden="1">#REF!</definedName>
    <definedName name="BExSIFUDNRWXWIWNGCCFOOD8WIAZ" hidden="1">#REF!</definedName>
    <definedName name="BExTTZNS2PBCR93C9IUW49UZ4I6T" hidden="1">#REF!</definedName>
    <definedName name="BExTU2YFQ25JQ6MEMRHHN66VLTPJ" hidden="1">#REF!</definedName>
    <definedName name="BExTUA5F7V4LUIIAM17J3A8XF3JE" hidden="1">#REF!</definedName>
    <definedName name="BExTUJ53ANGZ3H1KDK4CR4Q0OD6P" hidden="1">#REF!</definedName>
    <definedName name="BExTUKXSZBM7C57G6NGLWGU4WOHY" hidden="1">#REF!</definedName>
    <definedName name="BExTUOOMC43GH95KQ1PJ86MN9XDF" hidden="1">#REF!</definedName>
    <definedName name="BExTUSQCFFYZCDNHWHADBC2E1ZP1" hidden="1">#REF!</definedName>
    <definedName name="BExTUVFGOJEYS28JURA5KHQFDU5J" hidden="1">#REF!</definedName>
    <definedName name="BExTUW10U40QCYGHM5NJ3YR1O5SP" hidden="1">#REF!</definedName>
    <definedName name="BExTUWXFQHINU66YG82BI20ATMB5" hidden="1">#REF!</definedName>
    <definedName name="BExTVELZCF2YA5L6F23BYZZR6WHF" hidden="1">#REF!</definedName>
    <definedName name="BExTVGPIQZ99YFXUC8OONUX5BD42" hidden="1">#REF!</definedName>
    <definedName name="BExTVTLH2E1SH7Z2XBYHUOQBWWLI" hidden="1">#REF!</definedName>
    <definedName name="BExTVZQLP9VFLEYQ9280W13X7E8K" hidden="1">#REF!</definedName>
    <definedName name="BExTWFX8OYD9IX59PTP73YAC8O9G" hidden="1">#REF!</definedName>
    <definedName name="BExTWI0Q8AWXUA3ZN7I5V3QK2KM1" hidden="1">#REF!</definedName>
    <definedName name="BExTWI0R31187AOWYLZ1W1WNI84K" hidden="1">#REF!</definedName>
    <definedName name="BExTWJTGTEM42YMMOXES1DOPT9UG" hidden="1">#REF!</definedName>
    <definedName name="BExTWJTIA3WUW1PUWXAOP9O8NKLZ" hidden="1">#REF!</definedName>
    <definedName name="BExTWTERU1SE8R3LRC2C4HQMOIB1" hidden="1">#REF!</definedName>
    <definedName name="BExTWW95OX07FNA01WF5MSSSFQLX" hidden="1">#REF!</definedName>
    <definedName name="BExTX476KI0RNB71XI5TYMANSGBG" hidden="1">#REF!</definedName>
    <definedName name="BExTXJ6HBAIXMMWKZTJNFDYVZCAY" hidden="1">#REF!</definedName>
    <definedName name="BExTXT812NQT8GAEGH738U29BI0D" hidden="1">#REF!</definedName>
    <definedName name="BExTXWIP2TFPTQ76NHFOB72NICRZ" hidden="1">#REF!</definedName>
    <definedName name="BExTY1WXTBXUD0M1NWE12NMAUGCO" hidden="1">#REF!</definedName>
    <definedName name="BExTY5T62H651VC86QM4X7E28JVA" hidden="1">#REF!</definedName>
    <definedName name="BExTY8T41OBZ32MRCWT76H4XO1YE" hidden="1">#REF!</definedName>
    <definedName name="BExTYHCJJ2NWRM1RV59FYR41534U" hidden="1">#REF!</definedName>
    <definedName name="BExTYKCEFJ83LZM95M1V7CSFQVEA" hidden="1">#REF!</definedName>
    <definedName name="BExTYPLA9N640MFRJJQPKXT7P88M" hidden="1">#REF!</definedName>
    <definedName name="BExTZ7F71SNTOX4LLZCK5R9VUMIJ" hidden="1">#REF!</definedName>
    <definedName name="BExTZ97Y0RMR8V5BI9F2H4MFB77O" hidden="1">#REF!</definedName>
    <definedName name="BExTZK5PMCAXJL4DUIGL6H9Y8U4C" hidden="1">#REF!</definedName>
    <definedName name="BExTZKB6L5SXV5UN71YVTCBEIGWY" hidden="1">#REF!</definedName>
    <definedName name="BExTZLICVKK4NBJFEGL270GJ2VQO" hidden="1">#REF!</definedName>
    <definedName name="BExTZO2596CBZKPI7YNA1QQNPAIJ" hidden="1">#REF!</definedName>
    <definedName name="BExTZY8TDV4U7FQL7O10G6VKWKPJ" hidden="1">#REF!</definedName>
    <definedName name="BExU02QNT4LT7H9JPUC4FXTLVGZT" hidden="1">#REF!</definedName>
    <definedName name="BExU091A10QVE7583Q5CAHW138RD" hidden="1">#REF!</definedName>
    <definedName name="BExU0BFJJQO1HJZKI14QGOQ6JROO" hidden="1">#REF!</definedName>
    <definedName name="BExU0FH5WTGW8MRFUFMDDSMJ6YQ5" hidden="1">#REF!</definedName>
    <definedName name="BExU0FMLYKBHXH0JHAD0FA64EF92" hidden="1">#REF!</definedName>
    <definedName name="BExU0GDOIL9U33QGU9ZU3YX3V1I4" hidden="1">#REF!</definedName>
    <definedName name="BExU0MTJQPE041ZN7H8UKGV6MZT7" hidden="1">#REF!</definedName>
    <definedName name="BExU0ZUUFYHLUK4M4E8GLGIBBNT0" hidden="1">#REF!</definedName>
    <definedName name="BExU147D6RPG6ZVTSXRKFSVRHSBG" hidden="1">#REF!</definedName>
    <definedName name="BExU16R10W1SOAPNG4CDJ01T7JRE" hidden="1">#REF!</definedName>
    <definedName name="BExU17CKOR3GNIHDNVLH9L1IOJS9" hidden="1">#REF!</definedName>
    <definedName name="BExU1DN4RELJSQTQUF8YK7BNGXKO" hidden="1">#REF!</definedName>
    <definedName name="BExU1IL9AOHFO85BZB6S60DK3N8H" hidden="1">#REF!</definedName>
    <definedName name="BExU1NOPS09CLFZL1O31RAF9BQNQ" hidden="1">#REF!</definedName>
    <definedName name="BExU1PH9MOEX1JZVZ3D5M9DXB191" hidden="1">#REF!</definedName>
    <definedName name="BExU1QZEEKJA35IMEOLOJ3ODX0ZA" hidden="1">#REF!</definedName>
    <definedName name="BExU1VRURIWWVJ95O40WA23LMTJD" hidden="1">#REF!</definedName>
    <definedName name="BExU2941Z7GTMQ5O1VVPEU7YRR7P" hidden="1">#REF!</definedName>
    <definedName name="BExU2TXVT25ZTOFQAF6CM53Z1RLF" hidden="1">#REF!</definedName>
    <definedName name="BExU2XZLYIU19G7358W5T9E87AFR" hidden="1">#REF!</definedName>
    <definedName name="BExU3B66MCKJFSKT3HL8B5EJGVX0" hidden="1">#REF!</definedName>
    <definedName name="BExU3D9R4DRJADX0E7E2OZ3T6J9D" hidden="1">#REF!</definedName>
    <definedName name="BExU3HX1IEJGNDJI6N6CLR8ZJK9D" hidden="1">#REF!</definedName>
    <definedName name="BExU3QWQVA35KFNEQYRLU0ZG2TZ0" hidden="1">#REF!</definedName>
    <definedName name="BExU3UNI9NR1RNZR07NSLSZMDOQQ" hidden="1">#REF!</definedName>
    <definedName name="BExU401R18N6XKZKL7CNFOZQCM14" hidden="1">#REF!</definedName>
    <definedName name="BExU42QVGY7TK39W1BIN6CDRG2OE" hidden="1">#REF!</definedName>
    <definedName name="BExU44P2AEX6PD8VC4ISCROUCQSP" hidden="1">#REF!</definedName>
    <definedName name="BExU47OZMS6TCWMEHHF0UCSFLLPI" hidden="1">#REF!</definedName>
    <definedName name="BExU4D36E8TXN0M8KSNGEAFYP4DQ" hidden="1">#REF!</definedName>
    <definedName name="BExU4G31RRVLJ3AC6E1FNEFMXM3O" hidden="1">#REF!</definedName>
    <definedName name="BExU4GDVLPUEWBA4MRYRTQAUNO7B" hidden="1">#REF!</definedName>
    <definedName name="BExU4I148DA7PRCCISLWQ6ABXFK6" hidden="1">#REF!</definedName>
    <definedName name="BExU4L101H2KQHVKCKQ4PBAWZV6K" hidden="1">#REF!</definedName>
    <definedName name="BExU4MIZMMFZZWTK4WHGFZSMWPS8" hidden="1">#REF!</definedName>
    <definedName name="BExU4NA00RRRBGRT6TOB0MXZRCRZ" hidden="1">#REF!</definedName>
    <definedName name="BExU4RBLY23RSVIVMQB204JN2YY3" hidden="1">#REF!</definedName>
    <definedName name="BExU4XWZRGDFLCPK6HI2B3EXIQNU" hidden="1">#REF!</definedName>
    <definedName name="BExU51IFNZXPBDES28457LR8X60M" hidden="1">#REF!</definedName>
    <definedName name="BExU529CJ5AWHU0WNPZUYLVVT9GO" hidden="1">#REF!</definedName>
    <definedName name="BExU529I6YHVOG83TJHWSILIQU1S" hidden="1">#REF!</definedName>
    <definedName name="BExU57YCIKPRD8QWL6EU0YR3NG3J" hidden="1">#REF!</definedName>
    <definedName name="BExU5DSTBWXLN6E59B757KRWRI6E" hidden="1">#REF!</definedName>
    <definedName name="BExU5N8L0E2WDEBA4ITD4A8FT8ON" hidden="1">#REF!</definedName>
    <definedName name="BExU5TDWM8NNDHYPQ7OQODTQ368A" hidden="1">#REF!</definedName>
    <definedName name="BExU5X4OX1V1XHS6WSSORVQPP6Z3" hidden="1">#REF!</definedName>
    <definedName name="BExU5XVPARTFMRYHNUTBKDIL4UJN" hidden="1">#REF!</definedName>
    <definedName name="BExU66KMFBAP8JCVG9VM1RD1TNFF" hidden="1">#REF!</definedName>
    <definedName name="BExU67BIP4IDGLTCZMUKNEA7DFWZ" hidden="1">#REF!</definedName>
    <definedName name="BExU68IOM3CB3TACNAE9565TW7SH" hidden="1">#REF!</definedName>
    <definedName name="BExU6AM82KN21E82HMWVP3LWP9IL" hidden="1">#REF!</definedName>
    <definedName name="BExU6FEU1MRHU98R9YOJC5OKUJ6L" hidden="1">#REF!</definedName>
    <definedName name="BExU6KIAJ663Y8W8QMU4HCF183DF" hidden="1">#REF!</definedName>
    <definedName name="BExU6KT19B4PG6SHXFBGBPLM66KT" hidden="1">#REF!</definedName>
    <definedName name="BExU6MWL30NHY8I1G97R2SU1TD1Y" hidden="1">#REF!</definedName>
    <definedName name="BExU6PAVKIOAIMQ9XQIHHF1SUAGO" hidden="1">#REF!</definedName>
    <definedName name="BExU6WXXC7SSQDMHSLUN5C2V4IYX" hidden="1">#REF!</definedName>
    <definedName name="BExU73387E74XE8A9UKZLZNJYY65" hidden="1">#REF!</definedName>
    <definedName name="BExU76ZHCJM8I7VSICCMSTC33O6U" hidden="1">#REF!</definedName>
    <definedName name="BExU77L1ZM2BRJB4M5RWTLREPRBO" hidden="1">#REF!</definedName>
    <definedName name="BExU7BBTUF8BQ42DSGM94X5TG5GF" hidden="1">#REF!</definedName>
    <definedName name="BExU7DVMNLPZ8DIZKTOS0GLZESXN" hidden="1">#REF!</definedName>
    <definedName name="BExU7HH4EAHFQHT4AXKGWAWZP3I0" hidden="1">#REF!</definedName>
    <definedName name="BExU7MF1ZVPDHOSMCAXOSYICHZ4I" hidden="1">#REF!</definedName>
    <definedName name="BExU7O2BJ6D5YCKEL6FD2EFCWYRX" hidden="1">#REF!</definedName>
    <definedName name="BExU7Q0JS9YIUKUPNSSAIDK2KJAV" hidden="1">#REF!</definedName>
    <definedName name="BExU7VUWIK7942LR3XULMKX3BJWZ" hidden="1">#REF!</definedName>
    <definedName name="BExU80I6AE5OU7P7F5V7HWIZBJ4P" hidden="1">#REF!</definedName>
    <definedName name="BExU85AUW6RSKQIVXFO60KKE5T20" hidden="1">#REF!</definedName>
    <definedName name="BExU86NB26MCPYIISZ36HADONGT2" hidden="1">#REF!</definedName>
    <definedName name="BExU885EZZNSZV3GP298UJ8LB7OL" hidden="1">#REF!</definedName>
    <definedName name="BExU89XZ24NAEGSD8GN6NKO3596G" hidden="1">#REF!</definedName>
    <definedName name="BExU8FSAUP9TUZ1NO9WXK80QPHWV" hidden="1">#REF!</definedName>
    <definedName name="BExU8FSGATXULCM675VF1KYAHGP1" hidden="1">#REF!</definedName>
    <definedName name="BExU8KFLAN778MBN93NYZB0FV30G" hidden="1">#REF!</definedName>
    <definedName name="BExU8S2O68RLH6LUDGJKFXMKKE5J" hidden="1">#REF!</definedName>
    <definedName name="BExU8UX9JX3XLB47YZ8GFXE0V7R2" hidden="1">#REF!</definedName>
    <definedName name="BExU8V2QEONF9R0X2D3R15MZ0GVY" hidden="1">#REF!</definedName>
    <definedName name="BExU91DC3DGKPZD6LTER2IRTF89C" hidden="1">#REF!</definedName>
    <definedName name="BExU96M1J7P9DZQ3S9H0C12KGYTW" hidden="1">#REF!</definedName>
    <definedName name="BExU9B98E0WUJ89KDTIKL2K0JEM7" hidden="1">#REF!</definedName>
    <definedName name="BExU9F05OR1GZ3057R6UL3WPEIYI" hidden="1">#REF!</definedName>
    <definedName name="BExU9KJOZLO15N11MJVN782NFGJ0" hidden="1">#REF!</definedName>
    <definedName name="BExU9LG29XU2K1GNKRO4438JYQZE" hidden="1">#REF!</definedName>
    <definedName name="BExU9RW36I5Z6JIXUIUB3PJH86LT" hidden="1">#REF!</definedName>
    <definedName name="BExUA28AO7OWDG3H23Q0CL4B7BHW" hidden="1">#REF!</definedName>
    <definedName name="BExUA5O923FFNEBY8BPO1TU3QGBM" hidden="1">#REF!</definedName>
    <definedName name="BExUA6Q4K25VH452AQ3ZIRBCMS61" hidden="1">#REF!</definedName>
    <definedName name="BExUAFV4JMBSM2SKBQL9NHL0NIBS" hidden="1">#REF!</definedName>
    <definedName name="BExUAMWQODKBXMRH1QCMJLJBF8M7" hidden="1">#REF!</definedName>
    <definedName name="BExUAX8WS5OPVLCDXRGKTU2QMTFO" hidden="1">#REF!</definedName>
    <definedName name="BExUB33FJHDI3XKPQSVL75HO9RQ3" hidden="1">#REF!</definedName>
    <definedName name="BExUB3JHDL430WKBOVB9KNTSWU3Q" hidden="1">#REF!</definedName>
    <definedName name="BExUB8HLEXSBVPZ5AXNQEK96F1N4" hidden="1">#REF!</definedName>
    <definedName name="BExUBCDVZIEA7YT0LPSMHL5ZSERQ" hidden="1">#REF!</definedName>
    <definedName name="BExUBKXBUCN760QYU7Q8GESBWOQH" hidden="1">#REF!</definedName>
    <definedName name="BExUBL83ED0P076RN9RJ8P1MZ299" hidden="1">#REF!</definedName>
    <definedName name="BExUBN64LPXX4Z738WO97YQ5MXMX" hidden="1">#REF!</definedName>
    <definedName name="BExUBNRVHXRIJBHKA2TWL10IFYUF" hidden="1">#REF!</definedName>
    <definedName name="BExUBPV8GB3LLCKQZCK9OFOFPN4G" hidden="1">#REF!</definedName>
    <definedName name="BExUC623BDYEODBN0N4DO6PJQ7NU" hidden="1">#REF!</definedName>
    <definedName name="BExUC8WH8TCKBB5313JGYYQ1WFLT" hidden="1">#REF!</definedName>
    <definedName name="BExUCAEGQZ6PB4AG64761OAR17RY" hidden="1">#REF!</definedName>
    <definedName name="BExUCFCDK6SPH86I6STXX8X3WMC4" hidden="1">#REF!</definedName>
    <definedName name="BExUCLC6AQ5KR6LXSAXV4QQ8ASVG" hidden="1">#REF!</definedName>
    <definedName name="BExUD4IOJ12X3PJG5WXNNGDRCKAP" hidden="1">#REF!</definedName>
    <definedName name="BExUD9WX9BWK72UWVSLYZJLAY5VY" hidden="1">#REF!</definedName>
    <definedName name="BExUDBEUJH9IACZDBL1VAUWPG0QW" hidden="1">#REF!</definedName>
    <definedName name="BExUDEV0CYVO7Y5IQQBEJ6FUY9S6" hidden="1">#REF!</definedName>
    <definedName name="BExUDQ3JPLF15XXZMZ6T43VLXCV3" hidden="1">#REF!</definedName>
    <definedName name="BExUDWOXQGIZW0EAIIYLQUPXF8YV" hidden="1">#REF!</definedName>
    <definedName name="BExUDXAIC17W1FUU8Z10XUAVB7CS" hidden="1">#REF!</definedName>
    <definedName name="BExUE5OMY7OAJQ9WR8C8HG311ORP" hidden="1">#REF!</definedName>
    <definedName name="BExUEFKOQWXXGRNLAOJV2BJ66UB8" hidden="1">#REF!</definedName>
    <definedName name="BExUEJGX3OQQP5KFRJSRCZ70EI9V" hidden="1">#REF!</definedName>
    <definedName name="BExUEYR71COFS2X8PDNU21IPMQEU" hidden="1">#REF!</definedName>
    <definedName name="BExVPRLJ9I6RX45EDVFSQGCPJSOK" hidden="1">#REF!</definedName>
    <definedName name="BExVR15ITEN8TF2H5MGLG77YNGFE" hidden="1">#REF!</definedName>
    <definedName name="BExVR8NAH73TVNEQ6TXX8GAYA4RX" hidden="1">#REF!</definedName>
    <definedName name="BExVS6TAND82CBJNY4L4SO9LKEMV" hidden="1">#REF!</definedName>
    <definedName name="BExVSL787C8E4HFQZ2NVLT35I2XV" hidden="1">#REF!</definedName>
    <definedName name="BExVSTFTVV14SFGHQUOJL5SQ5TX9" hidden="1">#REF!</definedName>
    <definedName name="BExVSX1CC5JHP6N6DLJZOOI5RUNK" hidden="1">#REF!</definedName>
    <definedName name="BExVT3MPE8LQ5JFN3HQIFKSQ80U4" hidden="1">#REF!</definedName>
    <definedName name="BExVT7TRK3NZHPME2TFBXOF1WBR9" hidden="1">#REF!</definedName>
    <definedName name="BExVT9H0R0T7WGQAAC0HABMG54YM" hidden="1">#REF!</definedName>
    <definedName name="BExVTCMDDEDGLUIMUU6BSFHEWTOP" hidden="1">#REF!</definedName>
    <definedName name="BExVTCMDQMLKRA2NQR72XU6Y54IK" hidden="1">#REF!</definedName>
    <definedName name="BExVTCRV8FQ5U9OYWWL44N6KFNHU" hidden="1">#REF!</definedName>
    <definedName name="BExVTNESHPVG0A0KZ7BRX26MS0PF" hidden="1">#REF!</definedName>
    <definedName name="BExVTTJVTNRSBHBTUZ78WG2JM5MK" hidden="1">#REF!</definedName>
    <definedName name="BExVTUAYUR922VXBNO4MN569BULR" hidden="1">#REF!</definedName>
    <definedName name="BExVTW3OZ04QHKTFPPDM5JDNT6C1" hidden="1">#REF!</definedName>
    <definedName name="BExVU6QMM5J49S1312H8AMNK3Y8U" hidden="1">#REF!</definedName>
    <definedName name="BExVUL9V3H8ZF6Y72LQBBN639YAA" hidden="1">#REF!</definedName>
    <definedName name="BExVV5T14N2HZIK7HQ4P2KG09U0J" hidden="1">#REF!</definedName>
    <definedName name="BExVV7R410VYLADLX9LNG63ID6H1" hidden="1">#REF!</definedName>
    <definedName name="BExVVA033OB71P301YYKYS90S2LK" hidden="1">#REF!</definedName>
    <definedName name="BExVVPFO2J7FMSRPD36909HN4BZJ" hidden="1">#REF!</definedName>
    <definedName name="BExVVQ19AQ3VCARJOC38SF7OYE9Y" hidden="1">#REF!</definedName>
    <definedName name="BExVVQ19TAECID45CS4HXT1RD3AQ" hidden="1">#REF!</definedName>
    <definedName name="BExVW3YV5XGIVJ97UUPDJGJ2P15B" hidden="1">#REF!</definedName>
    <definedName name="BExVW5X571GEYR5SCU1Z2DHKWM79" hidden="1">#REF!</definedName>
    <definedName name="BExVW6YTKA098AF57M4PHNQ54XMH" hidden="1">#REF!</definedName>
    <definedName name="BExVWINKCH0V0NUWH363SMXAZE62" hidden="1">#REF!</definedName>
    <definedName name="BExVWYU8EK669NP172GEIGCTVPPA" hidden="1">#REF!</definedName>
    <definedName name="BExVX3HJPV9ZPAY12RMBV261NE68" hidden="1">#REF!</definedName>
    <definedName name="BExVX3MVJ0GHWPP1EL59ZQNKMX0B" hidden="1">#REF!</definedName>
    <definedName name="BExVX3XN2DRJKL8EDBIG58RYQ36R" hidden="1">#REF!</definedName>
    <definedName name="BExVXDZ63PUART77BBR5SI63TPC6" hidden="1">#REF!</definedName>
    <definedName name="BExVXHKI6LFYMGWISMPACMO247HL" hidden="1">#REF!</definedName>
    <definedName name="BExVXLX2BZ5EF2X6R41BTKRJR1NM" hidden="1">#REF!</definedName>
    <definedName name="BExVY11V7U1SAY4QKYE0PBSPD7LW" hidden="1">#REF!</definedName>
    <definedName name="BExVY1SV37DL5YU59HS4IG3VBCP4" hidden="1">#REF!</definedName>
    <definedName name="BExVY3WFGJKSQA08UF9NCMST928Y" hidden="1">#REF!</definedName>
    <definedName name="BExVY7N7APOSX562C86T41J73BNN" hidden="1">#REF!</definedName>
    <definedName name="BExVY7XZS7ZEEEI66TWUYUKRGMHJ" hidden="1">#REF!</definedName>
    <definedName name="BExVY954UOEVQEIC5OFO4NEWVKAQ" hidden="1">#REF!</definedName>
    <definedName name="BExVYHDYIV5397LC02V4FEP8VD6W" hidden="1">#REF!</definedName>
    <definedName name="BExVYOVIZDA18YIQ0A30Q052PCAK" hidden="1">#REF!</definedName>
    <definedName name="BExVYQIXPEM6J4JVP78BRHIC05PV" hidden="1">#REF!</definedName>
    <definedName name="BExVYVGWN7SONLVDH9WJ2F1JS264" hidden="1">#REF!</definedName>
    <definedName name="BExVZ9EO732IK6MNMG17Y1EFTJQC" hidden="1">#REF!</definedName>
    <definedName name="BExVZB1Y5J4UL2LKK0363EU7GIJ1" hidden="1">#REF!</definedName>
    <definedName name="BExVZESW4KWQ72XZ6AAT3JSAGMMO" hidden="1">#REF!</definedName>
    <definedName name="BExVZJQVO5LQ0BJH5JEN5NOBIAF6" hidden="1">#REF!</definedName>
    <definedName name="BExVZNXWS91RD7NXV5NE2R3C8WW7" hidden="1">#REF!</definedName>
    <definedName name="BExW0386REQRCQCVT9BCX80UPTRY" hidden="1">#REF!</definedName>
    <definedName name="BExW08X7MUCAUZUT84HH2K0HG8JM" hidden="1">#REF!</definedName>
    <definedName name="BExW0FYP4WXY71CYUG40SUBG9UWU" hidden="1">#REF!</definedName>
    <definedName name="BExW0HBAR94L0RTT4FLGEJ88FO94" hidden="1">#REF!</definedName>
    <definedName name="BExW0HBC1RMZ2GDGOGDTNAOOFO74" hidden="1">#REF!</definedName>
    <definedName name="BExW0PJY0QT1YYHEOQPDHHNJJOC5" hidden="1">#REF!</definedName>
    <definedName name="BExW0RI61B4VV0ARXTFVBAWRA1C5" hidden="1">#REF!</definedName>
    <definedName name="BExW0ZFZK22WVH1ET2MVEUVKIIWF" hidden="1">#REF!</definedName>
    <definedName name="BExW1F1220628FOMTW5UAATHRJHK" hidden="1">#REF!</definedName>
    <definedName name="BExW1TKA0Z9OP2DTG50GZR5EG8C7" hidden="1">#REF!</definedName>
    <definedName name="BExW1U0JLKQ094DW5MMOI8UHO09V" hidden="1">#REF!</definedName>
    <definedName name="BExW22PGTQTO5C5TK1RQUWPR4X8X" hidden="1">#REF!</definedName>
    <definedName name="BExW27CKTHXIQCUL3RSLAFEQV8VT" hidden="1">#REF!</definedName>
    <definedName name="BExW283NP9D366XFPXLGSCI5UB0L" hidden="1">#REF!</definedName>
    <definedName name="BExW29WF535OHEG91SW5OF7MQBU2" hidden="1">#REF!</definedName>
    <definedName name="BExW2H3C8WJSBW5FGTFKVDVJC4CL" hidden="1">#REF!</definedName>
    <definedName name="BExW2SMO90FU9W8DVVES6Q4E6BZR" hidden="1">#REF!</definedName>
    <definedName name="BExW35YV9V70DFOPLUGI2W7IYOU2" hidden="1">#REF!</definedName>
    <definedName name="BExW39KCTXV96IYH4BBQNI00TOAA" hidden="1">#REF!</definedName>
    <definedName name="BExW3EIBA1J9Q9NA9VCGZGRS8WV7" hidden="1">#REF!</definedName>
    <definedName name="BExW3FEO8FI8N6AGQKYEG4SQVJWB" hidden="1">#REF!</definedName>
    <definedName name="BExW3GB28STOMJUSZEIA7YKYNS4Y" hidden="1">#REF!</definedName>
    <definedName name="BExW3T1K638HT5E0Y8MMK108P5JT" hidden="1">#REF!</definedName>
    <definedName name="BExW4217ZHL9VO39POSTJOD090WU" hidden="1">#REF!</definedName>
    <definedName name="BExW4GPW71EBF8XPS2QGVQHBCDX3" hidden="1">#REF!</definedName>
    <definedName name="BExW4JKC5837JBPCOJV337ZVYYY3" hidden="1">#REF!</definedName>
    <definedName name="BExW4L7R1NVUKEQSVWZPXWCI6NVN" hidden="1">#REF!</definedName>
    <definedName name="BExW4QR9FV9MP5K610THBSM51RYO" hidden="1">#REF!</definedName>
    <definedName name="BExW4S980QVHHT7SZ0CMVH1Z25PN" hidden="1">#REF!</definedName>
    <definedName name="BExW4W5HHUEZ3O9DYN9KJZWC1FEL" hidden="1">#REF!</definedName>
    <definedName name="BExW4Z029R9E19ZENN3WEA3VDAD1" hidden="1">#REF!</definedName>
    <definedName name="BExW5AZNT6IAZGNF2C879ODHY1B8" hidden="1">#REF!</definedName>
    <definedName name="BExW5EFO6R6U4UQLT4G2G4W9SX94" hidden="1">#REF!</definedName>
    <definedName name="BExW5WPU27WD4NWZOT0ZEJIDLX5J" hidden="1">#REF!</definedName>
    <definedName name="BExW5X64UZDAB8GEIIQBWQV66NV9" hidden="1">#REF!</definedName>
    <definedName name="BExW61NYOHBXEBCZ80ZJTB38E7BS" hidden="1">#REF!</definedName>
    <definedName name="BExW64T5GUYKW4V1314DJGUR4ABG" hidden="1">#REF!</definedName>
    <definedName name="BExW660AV1TUV2XNUPD65RZR3QOO" hidden="1">#REF!</definedName>
    <definedName name="BExW66LVVZK656PQY1257QMHP2AY" hidden="1">#REF!</definedName>
    <definedName name="BExW6EJPHAP1TWT380AZLXNHR22P" hidden="1">#REF!</definedName>
    <definedName name="BExW6G1PJ38H10DVLL8WPQ736OEB" hidden="1">#REF!</definedName>
    <definedName name="BExW6QE0VJ5RRAQZB4SWWF8JTHCL" hidden="1">#REF!</definedName>
    <definedName name="BExW6WJ2VW51JNF32JZF98WJDRR3" hidden="1">#REF!</definedName>
    <definedName name="BExW74MG1WIOS7FRGX4CXWYNPZV1" hidden="1">#REF!</definedName>
    <definedName name="BExW782LBJUIVCV6ACRLJBIKVJFQ" hidden="1">#REF!</definedName>
    <definedName name="BExW794A74Z5F2K8LVQLD6VSKXUE" hidden="1">#REF!</definedName>
    <definedName name="BExW7NSY9CQA1O23DAZ9TYTC0PAO" hidden="1">#REF!</definedName>
    <definedName name="BExW7Q79RJWXCSWJIY4GLGGQXX5G" hidden="1">#REF!</definedName>
    <definedName name="BExW89DT2OUQ24LOFUS7BMP44P4B" hidden="1">#REF!</definedName>
    <definedName name="BExW8K0SSIPSKBVP06IJ71600HJZ" hidden="1">#REF!</definedName>
    <definedName name="BExW8YEP73JMMU9HZ08PM4WHJQZ4" hidden="1">#REF!</definedName>
    <definedName name="BExW937AT53OZQRHNWQZ5BVH24IE" hidden="1">#REF!</definedName>
    <definedName name="BExW95LN5N0LYFFVP7GJEGDVDLF0" hidden="1">#REF!</definedName>
    <definedName name="BExW967733Q8RAJOHR2GJ3HO8JIW" hidden="1">#REF!</definedName>
    <definedName name="BExW9G39X58B5FGJEE8EY65TJ80A" hidden="1">#REF!</definedName>
    <definedName name="BExW9JZK2CSFMKED1TX7YD9FRDO3" hidden="1">#REF!</definedName>
    <definedName name="BExW9POK1KIOI0ALS5MZIKTDIYMA" hidden="1">#REF!</definedName>
    <definedName name="BExXLDE6PN4ESWT3LXJNQCY94NE4" hidden="1">#REF!</definedName>
    <definedName name="BExXLDOYNIS8GLKISUIBXIOW06CA" hidden="1">#REF!</definedName>
    <definedName name="BExXLQVPK2H3IF0NDDA5CT612EUK" hidden="1">#REF!</definedName>
    <definedName name="BExXLR6IO70TYTACKQH9M5PGV24J" hidden="1">#REF!</definedName>
    <definedName name="BExXM065WOLYRYHGHOJE0OOFXA4M" hidden="1">#REF!</definedName>
    <definedName name="BExXM3GUNXVDM82KUR17NNUMQCNI" hidden="1">#REF!</definedName>
    <definedName name="BExXMA28M8SH7MKIGETSDA72WUIZ" hidden="1">#REF!</definedName>
    <definedName name="BExXMOLHIAHDLFSA31PUB36SC3I9" hidden="1">#REF!</definedName>
    <definedName name="BExXMT8T5Z3M2JBQN65X2LKH0YQI" hidden="1">#REF!</definedName>
    <definedName name="BExXN1XNO7H60M9X1E7EVWFJDM5N" hidden="1">#REF!</definedName>
    <definedName name="BExXN22ZOTIW49GPLWFYKVM90FNZ" hidden="1">#REF!</definedName>
    <definedName name="BExXN6QAP8UJQVN4R4BQKPP4QK35" hidden="1">#REF!</definedName>
    <definedName name="BExXNBOA39T2X6Y5Y5GZ5DDNA1AX" hidden="1">#REF!</definedName>
    <definedName name="BExXND6872VJ3M2PGT056WQMWBHD" hidden="1">#REF!</definedName>
    <definedName name="BExXNPM24UN2PGVL9D1TUBFRIKR4" hidden="1">#REF!</definedName>
    <definedName name="BExXNRUWHTVKJZUNKVBFHLNVSDV2" hidden="1">#REF!</definedName>
    <definedName name="BExXNSLYWITH4246M4YVOUIV04ZJ" hidden="1">#REF!</definedName>
    <definedName name="BExXNWYB165VO9MHARCL5WLCHWS0" hidden="1">#REF!</definedName>
    <definedName name="BExXO1G5TG80TSHNS86X0DXO6YHY" hidden="1">#REF!</definedName>
    <definedName name="BExXO278QHQN8JDK5425EJ615ECC" hidden="1">#REF!</definedName>
    <definedName name="BExXO6E9ABFOYA2LVN6RLW4BO9G6" hidden="1">#REF!</definedName>
    <definedName name="BExXO6ZP85325PSLSXWM38N73O6V" hidden="1">#REF!</definedName>
    <definedName name="BExXOBHOP0WGFHI2Y9AO4L440UVQ" hidden="1">#REF!</definedName>
    <definedName name="BExXOHSAD2NSHOLLMZ2JWA4I3I1R" hidden="1">#REF!</definedName>
    <definedName name="BExXOJQBVBDGLVEYZAE7AL8F0VWX" hidden="1">#REF!</definedName>
    <definedName name="BExXOMQ9421Y32TZ81U6YGIP35QU" hidden="1">#REF!</definedName>
    <definedName name="BExXP80B5FGA00JCM7UXKPI3PB7Y" hidden="1">#REF!</definedName>
    <definedName name="BExXP85M4WXYVN1UVHUTOEKEG5XS" hidden="1">#REF!</definedName>
    <definedName name="BExXPBWKDS31N4FYHI75K62OPMXQ" hidden="1">#REF!</definedName>
    <definedName name="BExXPDUMN4B85QFXGPSJPII52QR3" hidden="1">#REF!</definedName>
    <definedName name="BExXPELOTHOAG0OWILLAH94OZV5J" hidden="1">#REF!</definedName>
    <definedName name="BExXPS31W1VD2NMIE4E37LHVDF0L" hidden="1">#REF!</definedName>
    <definedName name="BExXPUMU4BLFWI2L0MHMM5F3OUPL" hidden="1">#REF!</definedName>
    <definedName name="BExXPZKYEMVF5JOC14HYOOYQK6JK" hidden="1">#REF!</definedName>
    <definedName name="BExXQ06J7OF0O2FO4WR0QK93RJ17" hidden="1">#REF!</definedName>
    <definedName name="BExXQ89PA10X79WBWOEP1AJX1OQM" hidden="1">#REF!</definedName>
    <definedName name="BExXQCGQGGYSI0LTRVR73MUO50AW" hidden="1">#REF!</definedName>
    <definedName name="BExXQEEXFHDQ8DSRAJSB5ET6J004" hidden="1">#REF!</definedName>
    <definedName name="BExXQHPNAFE4M6C2HYRCQNIU9D31" hidden="1">#REF!</definedName>
    <definedName name="BExXQIRBLQSLAJTFL7224FCFUTKH" hidden="1">#REF!</definedName>
    <definedName name="BExXQJIEF5R3QQ6D8HO3NGPU0IQC" hidden="1">#REF!</definedName>
    <definedName name="BExXQMYEOGRO69K9BLZF14USRMVP" hidden="1">#REF!</definedName>
    <definedName name="BExXQS1SGPIQX0ESRMCECOYMUQQJ" hidden="1">#REF!</definedName>
    <definedName name="BExXQU00K9ER4I1WM7T9J0W1E7ZC" hidden="1">#REF!</definedName>
    <definedName name="BExXQU00KOR7XLM8B13DGJ1MIQDY" hidden="1">#REF!</definedName>
    <definedName name="BExXQXG18PS8HGBOS03OSTQ0KEYC" hidden="1">#REF!</definedName>
    <definedName name="BExXQXQT4OAFQT5B0YB3USDJOJOB" hidden="1">#REF!</definedName>
    <definedName name="BExXR3FSEXAHSXEQNJORWFCPX86N" hidden="1">#REF!</definedName>
    <definedName name="BExXR3W3FKYQBLR299HO9RZ70C43" hidden="1">#REF!</definedName>
    <definedName name="BExXR46U23CRRBV6IZT982MAEQKI" hidden="1">#REF!</definedName>
    <definedName name="BExXR8OKAVX7O70V5IYG2PRKXSTI" hidden="1">#REF!</definedName>
    <definedName name="BExXRA6N6XCLQM6XDV724ZIH6G93" hidden="1">#REF!</definedName>
    <definedName name="BExXRABZ1CNKCG6K1MR6OUFHF7J9" hidden="1">#REF!</definedName>
    <definedName name="BExXRBOFETC0OTJ6WY3VPMFH03VB" hidden="1">#REF!</definedName>
    <definedName name="BExXRD13K1S9Y3JGR7CXSONT7RJZ" hidden="1">#REF!</definedName>
    <definedName name="BExXRHIY77F53DUYX7CMZPXGRDAG" hidden="1">#REF!</definedName>
    <definedName name="BExXRIFB4QQ87QIGA9AG0NXP577K" hidden="1">#REF!</definedName>
    <definedName name="BExXRIQ2JF2CVTRDQX2D9SPH7FTN" hidden="1">#REF!</definedName>
    <definedName name="BExXRO4A6VUH1F4XV8N1BRJ4896W" hidden="1">#REF!</definedName>
    <definedName name="BExXRV5QP3Z0KAQ1EQT9JYT2FV0L" hidden="1">#REF!</definedName>
    <definedName name="BExXRZNM651EJ5HJPGKGTVYLAZQ1" hidden="1">#REF!</definedName>
    <definedName name="BExXS63O4OMWMNXXAODZQFSDG33N" hidden="1">#REF!</definedName>
    <definedName name="BExXSBSP1TOY051HSPEPM0AEIO2M" hidden="1">#REF!</definedName>
    <definedName name="BExXSBY0S70HRJ1R0POASBK3RJTG" hidden="1">#REF!</definedName>
    <definedName name="BExXSC8RFK5D68FJD2HI4K66SA6I" hidden="1">#REF!</definedName>
    <definedName name="BExXSNHC88W4UMXEOIOOATJAIKZO" hidden="1">#REF!</definedName>
    <definedName name="BExXSTBS08WIA9TLALV3UQ2Z3MRG" hidden="1">#REF!</definedName>
    <definedName name="BExXSVQ2WOJJ73YEO8Q2FK60V4G8" hidden="1">#REF!</definedName>
    <definedName name="BExXTHLRNL82GN7KZY3TOLO508N7" hidden="1">#REF!</definedName>
    <definedName name="BExXTINEGPKZ75DCUCEF3QOV6OES" hidden="1">#REF!</definedName>
    <definedName name="BExXTKAV4Y4JQ7D62LKGD89F9WMF" hidden="1">#REF!</definedName>
    <definedName name="BExXTL72MKEQSQH9L2OTFLU8DM2B" hidden="1">#REF!</definedName>
    <definedName name="BExXTM3M4RTCRSX7VGAXGQNPP668" hidden="1">#REF!</definedName>
    <definedName name="BExXTOCF78J7WY6FOVBRY1N2RBBR" hidden="1">#REF!</definedName>
    <definedName name="BExXTP3GYO6Z9RTKKT10XA0UTV3T" hidden="1">#REF!</definedName>
    <definedName name="BExXTZKZ4CG92ZQLIRKEXXH9BFIR" hidden="1">#REF!</definedName>
    <definedName name="BExXU4J2BM2964GD5UZHM752Q4NS" hidden="1">#REF!</definedName>
    <definedName name="BExXU6XDTT7RM93KILIDEYPA9XKF" hidden="1">#REF!</definedName>
    <definedName name="BExXU8VLZA7WLPZ3RAQZGNERUD26" hidden="1">#REF!</definedName>
    <definedName name="BExXUB9RSLSCNN5ETLXY72DAPZZM" hidden="1">#REF!</definedName>
    <definedName name="BExXUFRM82XQIN2T8KGLDQL1IBQW" hidden="1">#REF!</definedName>
    <definedName name="BExXUQEQBF6FI240ZGIF9YXZSRAU" hidden="1">#REF!</definedName>
    <definedName name="BExXUYND6EJO7CJ5KRICV4O1JNWK" hidden="1">#REF!</definedName>
    <definedName name="BExXV1HWKTB46UXT08JLMPP8P4SP" hidden="1">#REF!</definedName>
    <definedName name="BExXV6FWG4H3S2QEUJZYIXILNGJ7" hidden="1">#REF!</definedName>
    <definedName name="BExXVK87BMMO6LHKV0CFDNIQVIBS" hidden="1">#REF!</definedName>
    <definedName name="BExXVKZ9WXPGL6IVY6T61IDD771I" hidden="1">#REF!</definedName>
    <definedName name="BExXW27MMXHXUXX78SDTBE1JYTHT" hidden="1">#REF!</definedName>
    <definedName name="BExXW2YIM2MYBSHRIX0RP9D4PRMN" hidden="1">#REF!</definedName>
    <definedName name="BExXWBNE4KTFSXKVSRF6WX039WPB" hidden="1">#REF!</definedName>
    <definedName name="BExXWCEFPM2UFC3LC37H8GSMA5GA" hidden="1">#REF!</definedName>
    <definedName name="BExXWFP5AYE7EHYTJWBZSQ8PQ0YX" hidden="1">#REF!</definedName>
    <definedName name="BExXWVFIBQT8OY1O41FRFPFGXQHK" hidden="1">#REF!</definedName>
    <definedName name="BExXWWXHBZHA9J3N8K47F84X0M0L" hidden="1">#REF!</definedName>
    <definedName name="BExXXBM521DL8R4ZX7NZ3DBCUOR5" hidden="1">#REF!</definedName>
    <definedName name="BExXXC7OZI33XZ03NRMEP7VRLQK4" hidden="1">#REF!</definedName>
    <definedName name="BExXXH5N3NKBQ7BCJPJTBF8CYM2Q" hidden="1">#REF!</definedName>
    <definedName name="BExXXKWLM4D541BH6O8GOJMHFHMW" hidden="1">#REF!</definedName>
    <definedName name="BExXXPPA1Q87XPI97X0OXCPBPDON" hidden="1">#REF!</definedName>
    <definedName name="BExXXVUDA98IZTQ6MANKU4MTTDVR" hidden="1">#REF!</definedName>
    <definedName name="BExXXZQNZY6IZI45DJXJK0MQZWA7" hidden="1">#REF!</definedName>
    <definedName name="BExXY0SAZOPJMDG9GOR625UDCCS8" hidden="1">#REF!</definedName>
    <definedName name="BExXY2FR7PFLXNGA6J0Z6IQF8TYJ" hidden="1">#REF!</definedName>
    <definedName name="BExXY5QFG6QP94SFT3935OBM8Y4K" hidden="1">#REF!</definedName>
    <definedName name="BExXY7TYEBFXRYUYIFHTN65RJ8EW" hidden="1">#REF!</definedName>
    <definedName name="BExXYLBHANUXC5FCTDDTGOVD3GQS" hidden="1">#REF!</definedName>
    <definedName name="BExXYMNYAYH3WA2ZCFAYKZID9ZCI" hidden="1">#REF!</definedName>
    <definedName name="BExXYYT12SVN2VDMLVNV4P3ISD8T" hidden="1">#REF!</definedName>
    <definedName name="BExXZ3WEYVVV9XKKD5E86QEX5U57" hidden="1">#REF!</definedName>
    <definedName name="BExXZ4CKWN3R9HA311KINBA3R2K4" hidden="1">#REF!</definedName>
    <definedName name="BExXZ6QU5C0UMWY7U4BHVZNIPANK" hidden="1">#REF!</definedName>
    <definedName name="BExXZEDWUYH25UZMW2QU2RXFILJE" hidden="1">#REF!</definedName>
    <definedName name="BExXZFVV4YB42AZ3H1I40YG3JAPU" hidden="1">#REF!</definedName>
    <definedName name="BExXZHJ9T2JELF12CHHGD54J1B0C" hidden="1">#REF!</definedName>
    <definedName name="BExXZL4RPIPQLFA9PTEFFDI8KWDO" hidden="1">#REF!</definedName>
    <definedName name="BExXZM14XID3OAA88OURJ7QSZW1E" hidden="1">#REF!</definedName>
    <definedName name="BExXZNJ2X1TK2LRK5ZY3MX49H5T7" hidden="1">#REF!</definedName>
    <definedName name="BExXZOVPCEP495TQSON6PSRQ8XCY" hidden="1">#REF!</definedName>
    <definedName name="BExXZXKH7NBARQQAZM69Z57IH1MM" hidden="1">#REF!</definedName>
    <definedName name="BExY05T95YHBLI9ZYWFFT2O2B871" hidden="1">#REF!</definedName>
    <definedName name="BExY07WSDH5QEVM7BJXJK2ZRAI1O" hidden="1">#REF!</definedName>
    <definedName name="BExY0C3UBVC4M59JIRXVQ8OWAJC1" hidden="1">#REF!</definedName>
    <definedName name="BExY0OE8GFHMLLTEAFIOQTOPEVPB" hidden="1">#REF!</definedName>
    <definedName name="BExY0OJHW85S0VKBA8T4HTYPYBOS" hidden="1">#REF!</definedName>
    <definedName name="BExY0XTZLHN49J2JH94BYTKBJLT3" hidden="1">#REF!</definedName>
    <definedName name="BExY11FH9TXHERUYGG8FE50U7H7J" hidden="1">#REF!</definedName>
    <definedName name="BExY1DPTV4LSY9MEOUGXF8X052NA" hidden="1">#REF!</definedName>
    <definedName name="BExY1FIMLW9L499KIE7ZJ706UYLM" hidden="1">#REF!</definedName>
    <definedName name="BExY1GK9ELBEKDD7O6HR6DUO8YGO" hidden="1">#REF!</definedName>
    <definedName name="BExY1NWOXXFV9GGZ3PX444LZ8TVX" hidden="1">#REF!</definedName>
    <definedName name="BExY1ONMI973LYH6W67SZIDXWDA0" hidden="1">#REF!</definedName>
    <definedName name="BExY1UCL0RND63LLSM9X5SFRG117" hidden="1">#REF!</definedName>
    <definedName name="BExY1WAT3937L08HLHIRQHMP2A3H" hidden="1">#REF!</definedName>
    <definedName name="BExY1YEBOSLMID7LURP8QB46AI91" hidden="1">#REF!</definedName>
    <definedName name="BExY2FS4LFX9OHOTQT7SJ2PXAC25" hidden="1">#REF!</definedName>
    <definedName name="BExY2GDPCZPVU0IQ6IJIB1YQQRQ6" hidden="1">#REF!</definedName>
    <definedName name="BExY2GTSZ3VA9TXLY7KW1LIAKJ61" hidden="1">#REF!</definedName>
    <definedName name="BExY2Q4B5FUDA5VU4VRUHX327QN0" hidden="1">#REF!</definedName>
    <definedName name="BExY3BUHF49HBMC20Z30YPLFCPS7" hidden="1">#REF!</definedName>
    <definedName name="BExY3C59PDF2BON135CH8LLYNO9W" hidden="1">#REF!</definedName>
    <definedName name="BExY3FAME3HIN2RXBJJ7BFZOQELW" hidden="1">#REF!</definedName>
    <definedName name="BExY3HOSK7YI364K15OX70AVR6F1" hidden="1">#REF!</definedName>
    <definedName name="BExY3JXT10HDV8IRQXYNHEEU49VD" hidden="1">#REF!</definedName>
    <definedName name="BExY3PS9FF16S8QWSYU89GM4E8VB" hidden="1">#REF!</definedName>
    <definedName name="BExY3T89AUR83SOAZZ3OMDEJDQ39" hidden="1">#REF!</definedName>
    <definedName name="BExY3YMHKXSM8ZA6J2QVK2F5QV01" hidden="1">#REF!</definedName>
    <definedName name="BExY4DRA1NB56I6KHB22C0U0NKPH" hidden="1">#REF!</definedName>
    <definedName name="BExY4MG771JQ84EMIVB6HQGGHZY7" hidden="1">#REF!</definedName>
    <definedName name="BExY4PQUTBYZGBCOH80JJH5VLRD6" hidden="1">#REF!</definedName>
    <definedName name="BExY4PWCSFB8P3J3TBQB2MD67263" hidden="1">#REF!</definedName>
    <definedName name="BExY4RZW3KK11JLYBA4DWZ92M6LQ" hidden="1">#REF!</definedName>
    <definedName name="BExY4SW8AV0ZS8G2TZLIRJTOBSGD" hidden="1">#REF!</definedName>
    <definedName name="BExY4XOVTTNVZ577RLIEC7NZQFIX" hidden="1">#REF!</definedName>
    <definedName name="BExY50JAF5CG01GTHAUS7I4ZLUDC" hidden="1">#REF!</definedName>
    <definedName name="BExY53J7EXFEOFTRNAHLK7IH3ACB" hidden="1">#REF!</definedName>
    <definedName name="BExY5515WE39FQ3EG5QHG67V9C0O" hidden="1">#REF!</definedName>
    <definedName name="BExY58XDUFWTUALWUHC0YF61Z8TZ" hidden="1">#REF!</definedName>
    <definedName name="BExY5986WNAD8NFCPXC9TVLBU4FG" hidden="1">#REF!</definedName>
    <definedName name="BExY5BXBLQUW4SOF44M3WMGHRNE2" hidden="1">#REF!</definedName>
    <definedName name="BExY5DF9MS25IFNWGJ1YAS5MDN8R" hidden="1">#REF!</definedName>
    <definedName name="BExY5ERVGL3UM2MGT8LJ0XPKTZEK" hidden="1">#REF!</definedName>
    <definedName name="BExY5EX6NJFK8W754ZVZDN5DS04K" hidden="1">#REF!</definedName>
    <definedName name="BExY5S3XD1NJT109CV54IFOHVLQ6" hidden="1">#REF!</definedName>
    <definedName name="BExY6KVS1MMZ2R34PGEFR2BMTU9W" hidden="1">#REF!</definedName>
    <definedName name="BExY6Q9YY7LW745GP7CYOGGSPHGE" hidden="1">#REF!</definedName>
    <definedName name="BExZIA3C8LKJTEH3MKQ57KJH5TA2" hidden="1">#REF!</definedName>
    <definedName name="BExZIIHH3QNQE3GFMHEE4UMHY6WQ" hidden="1">#REF!</definedName>
    <definedName name="BExZIYO22G5UXOB42GDLYGVRJ6U7" hidden="1">#REF!</definedName>
    <definedName name="BExZJA22HQFUO0AXG89KJGS2WE03" hidden="1">#REF!</definedName>
    <definedName name="BExZJMY170JCUU1RWASNZ1HJPRTA" hidden="1">#REF!</definedName>
    <definedName name="BExZJOQR77H0P4SUKVYACDCFBBXO" hidden="1">#REF!</definedName>
    <definedName name="BExZJS6RG34ODDY9HMZ0O34MEMSB" hidden="1">#REF!</definedName>
    <definedName name="BExZJU4ZJUO53Z0ZDKXRX3KI682X" hidden="1">#REF!</definedName>
    <definedName name="BExZK34NR4BAD7HJAP7SQ926UQP3" hidden="1">#REF!</definedName>
    <definedName name="BExZK3FGPHH5H771U7D5XY7XBS6E" hidden="1">#REF!</definedName>
    <definedName name="BExZKGRIH1C8XY2R7Z1LHBXCBRJC" hidden="1">#REF!</definedName>
    <definedName name="BExZKHYORG3O8C772XPFHM1N8T80" hidden="1">#REF!</definedName>
    <definedName name="BExZKJRF2IRR57DG9CLC7MSHWNNN" hidden="1">#REF!</definedName>
    <definedName name="BExZKV5GYXO0X760SBD9TWTIQHGI" hidden="1">#REF!</definedName>
    <definedName name="BExZL6E4YVXRUN7ZGF2BIGIXFR8K" hidden="1">#REF!</definedName>
    <definedName name="BExZLCDWOXSAL3E45Y87GOH1NUUX" hidden="1">#REF!</definedName>
    <definedName name="BExZLGVLMKTPFXG42QYT0PO81G7F" hidden="1">#REF!</definedName>
    <definedName name="BExZLHRZMB1LAT56CZDZRRPS2Q5E" hidden="1">#REF!</definedName>
    <definedName name="BExZLKMK7LRK14S09WLMH7MXSQXM" hidden="1">#REF!</definedName>
    <definedName name="BExZLT5ZPFGYISDYWOPOK90JLRBR" hidden="1">#REF!</definedName>
    <definedName name="BExZM7JVLG0W8EG5RBU915U3SKBY" hidden="1">#REF!</definedName>
    <definedName name="BExZM85FOVUFF110XMQ9O2ODSJUK" hidden="1">#REF!</definedName>
    <definedName name="BExZMF1MMTZ1TA14PZ8ASSU2CBSP" hidden="1">#REF!</definedName>
    <definedName name="BExZMKL5YQZD7F0FUCSVFGLPFK52" hidden="1">#REF!</definedName>
    <definedName name="BExZMOC3VNZALJM71X2T6FV91GTB" hidden="1">#REF!</definedName>
    <definedName name="BExZMXH39OB0I43XEL3K11U3G9PM" hidden="1">#REF!</definedName>
    <definedName name="BExZMZQ3RBKDHT5GLFNLS52OSJA0" hidden="1">#REF!</definedName>
    <definedName name="BExZN2F7Y2J2L2LN5WZRG949MS4A" hidden="1">#REF!</definedName>
    <definedName name="BExZN847WUWKRYTZWG9TCQZJS3OL" hidden="1">#REF!</definedName>
    <definedName name="BExZNH3VISFF4NQI11BZDP5IQ7VG" hidden="1">#REF!</definedName>
    <definedName name="BExZNIB2Z0PW4MJVTRVEDQX8NTGC" hidden="1">#REF!</definedName>
    <definedName name="BExZNJ1Y8RSOGU7HCLNI4JJ9WA8U" hidden="1">#REF!</definedName>
    <definedName name="BExZNJYCFYVMAOI62GB2BABK1ELE" hidden="1">#REF!</definedName>
    <definedName name="BExZNT3IENBP4PJ3O1VRGS96XB1T" hidden="1">#REF!</definedName>
    <definedName name="BExZNV707LIU6Z5H6QI6H67LHTI1" hidden="1">#REF!</definedName>
    <definedName name="BExZNVCBKB930QQ9QW7KSGOZ0V1M" hidden="1">#REF!</definedName>
    <definedName name="BExZNW8QJ18X0RSGFDWAE9ZSDX39" hidden="1">#REF!</definedName>
    <definedName name="BExZNZDWRS6Q40L8OCWFEIVI0A1O" hidden="1">#REF!</definedName>
    <definedName name="BExZOBO9NYLGVJQ31LVQ9XS2ZT4N" hidden="1">#REF!</definedName>
    <definedName name="BExZOEIVPQXLMQIOFZKVB6QU4PL2" hidden="1">#REF!</definedName>
    <definedName name="BExZOETNB1CJ3Y2RKLI1ZK0S8Z6H" hidden="1">#REF!</definedName>
    <definedName name="BExZOGBLV9VKIJSZA9FTH6F6I902" hidden="1">#REF!</definedName>
    <definedName name="BExZOL9K1RUXBTLZ6FJ65BIE9G5R" hidden="1">#REF!</definedName>
    <definedName name="BExZOREMVSK4E5VSWM838KHUB8AI" hidden="1">#REF!</definedName>
    <definedName name="BExZOVR745T5P1KS9NV2PXZPZVRG" hidden="1">#REF!</definedName>
    <definedName name="BExZOZSWGLSY2XYVRIS6VSNJDSGD" hidden="1">#REF!</definedName>
    <definedName name="BExZP7AIJKLM6C6CSUIIFAHFBNX2" hidden="1">#REF!</definedName>
    <definedName name="BExZPFU3AP7RASS5X21Q6MTP5DI1" hidden="1">#REF!</definedName>
    <definedName name="BExZPQ0XY507N8FJMVPKCTK8HC9H" hidden="1">#REF!</definedName>
    <definedName name="BExZPUO3WXZZLJS5CMNV98Z7IUYV" hidden="1">#REF!</definedName>
    <definedName name="BExZPWBJ4H8RND8XVKNCJ474L2J6" hidden="1">#REF!</definedName>
    <definedName name="BExZQ37OVBR25U32CO2YYVPZOMR5" hidden="1">#REF!</definedName>
    <definedName name="BExZQ3NT7H06VO0AR48WHZULZB93" hidden="1">#REF!</definedName>
    <definedName name="BExZQ7PJU07SEJMDX18U9YVDC2GU" hidden="1">#REF!</definedName>
    <definedName name="BExZQ97GRS1JT451BUNZG7OVGF7Q" hidden="1">#REF!</definedName>
    <definedName name="BExZQIHTGHK7OOI2Y2PN3JYBY82I" hidden="1">#REF!</definedName>
    <definedName name="BExZQJJMGU5MHQOILGXGJPAQI5XI" hidden="1">#REF!</definedName>
    <definedName name="BExZQZKT146WEN8FTVZ7Y5TSB8L5" hidden="1">#REF!</definedName>
    <definedName name="BExZR485AKBH93YZ08CMUC3WROED" hidden="1">#REF!</definedName>
    <definedName name="BExZR7TL98P2PPUVGIZYR5873DWW" hidden="1">#REF!</definedName>
    <definedName name="BExZRGD1603X5ACFALUUDKCD7X48" hidden="1">#REF!</definedName>
    <definedName name="BExZRGNSUPG6TBX2L292MP1PLVMU" hidden="1">#REF!</definedName>
    <definedName name="BExZRP1X6UVLN1UOLHH5VF4STP1O" hidden="1">#REF!</definedName>
    <definedName name="BExZRQ930U6OCYNV00CH5I0Q4LPE" hidden="1">#REF!</definedName>
    <definedName name="BExZRW8W514W8OZ72YBONYJ64GXF" hidden="1">#REF!</definedName>
    <definedName name="BExZRYN6TKLS1N70DLRI2IKWN37Q" hidden="1">#REF!</definedName>
    <definedName name="BExZS1CBTC8QC8S2HIB93A2TPFQA" hidden="1">#REF!</definedName>
    <definedName name="BExZS2OY9JTSSP01ZQ6V2T2LO5R9" hidden="1">#REF!</definedName>
    <definedName name="BExZSI9USDLZAN8LI8M4YYQL24GZ" hidden="1">#REF!</definedName>
    <definedName name="BExZSS0LA2JY4ZLJ1Z5YCMLJJZCH" hidden="1">#REF!</definedName>
    <definedName name="BExZSYRAL38T8SFTHLEC94VZAPTB" hidden="1">#REF!</definedName>
    <definedName name="BExZSZ21VX9ESDG8PFXHDLT82KLO" hidden="1">#REF!</definedName>
    <definedName name="BExZT099CSLD6DJMIKJKIXDO8GD5" hidden="1">#REF!</definedName>
    <definedName name="BExZT4G9XWEXQ18D0PEKSEHI6WID" hidden="1">#REF!</definedName>
    <definedName name="BExZTAQV2QVSZY5Y3VCCWUBSBW9P" hidden="1">#REF!</definedName>
    <definedName name="BExZTC8S1L60TW34BLBQLDKD9RH4" hidden="1">#REF!</definedName>
    <definedName name="BExZTCP3AS1RQUH3NNZGOJY7ORHW" hidden="1">#REF!</definedName>
    <definedName name="BExZTHSI2FX56PWRSNX9H5EWTZFO" hidden="1">#REF!</definedName>
    <definedName name="BExZTJL3HVBFY139H6CJHEQCT1EL" hidden="1">#REF!</definedName>
    <definedName name="BExZTLOL8OPABZI453E0KVNA1GJS" hidden="1">#REF!</definedName>
    <definedName name="BExZTT6J3X0TOX0ZY6YPLUVMCW9X" hidden="1">#REF!</definedName>
    <definedName name="BExZTW6ECBRA0BBITWBQ8R93RMCL" hidden="1">#REF!</definedName>
    <definedName name="BExZTYQ1JEJ7OY2XU5OVPIV2ST7B" hidden="1">#REF!</definedName>
    <definedName name="BExZU2BHYAOKSCBM3C5014ZF6IXS" hidden="1">#REF!</definedName>
    <definedName name="BExZU2RMJTXOCS0ROPMYPE6WTD87" hidden="1">#REF!</definedName>
    <definedName name="BExZUF7G8FENTJKH9R1XUWXM6CWD" hidden="1">#REF!</definedName>
    <definedName name="BExZUNARUJBIZ08VCAV3GEVBIR3D" hidden="1">#REF!</definedName>
    <definedName name="BExZUSZSJZU49WES7TCI0N0HW4M5" hidden="1">#REF!</definedName>
    <definedName name="BExZUSZT5496UMBP4LFSLTR1GVEW" hidden="1">#REF!</definedName>
    <definedName name="BExZUT54340I38GVCV79EL116WR0" hidden="1">#REF!</definedName>
    <definedName name="BExZUYDULCX65H9OZ9JHPBNKF3MI" hidden="1">#REF!</definedName>
    <definedName name="BExZV2QD5ZDK3AGDRULLA7JB46C3" hidden="1">#REF!</definedName>
    <definedName name="BExZV4OFC4E044NV2AK8G2UA1XAF" hidden="1">#REF!</definedName>
    <definedName name="BExZVBQ29OM0V8XAL3HL0JIM0MMU" hidden="1">#REF!</definedName>
    <definedName name="BExZVCRRWDAEMKOMWLKW8Y589BTB" hidden="1">#REF!</definedName>
    <definedName name="BExZVLM4T9ORS4ZWHME46U4Q103C" hidden="1">#REF!</definedName>
    <definedName name="BExZVM7OZWPPRH5YQW50EYMMIW1A" hidden="1">#REF!</definedName>
    <definedName name="BExZVPYGX2C5OSHMZ6F0KBKZ6B1S" hidden="1">#REF!</definedName>
    <definedName name="BExZVW92BIGOE7S7BGNAK369OBAA" hidden="1">#REF!</definedName>
    <definedName name="BExZW5UARC8W9AQNLJX2I5WQWS5F" hidden="1">#REF!</definedName>
    <definedName name="BExZW7HRGN6A9YS41KI2B2UUMJ7X" hidden="1">#REF!</definedName>
    <definedName name="BExZW8ZPNV43UXGOT98FDNIBQHZY" hidden="1">#REF!</definedName>
    <definedName name="BExZWKZ5N3RDXU8MZ8HQVYYD8O0F" hidden="1">#REF!</definedName>
    <definedName name="BExZWO4ITR24TI60TY7ZB4VTJJ3K" hidden="1">#REF!</definedName>
    <definedName name="BExZWSMC9T48W74GFGQCIUJ8ZPP3" hidden="1">#REF!</definedName>
    <definedName name="BExZWTO13WI5HYOD923V9HWRJYKJ" hidden="1">#REF!</definedName>
    <definedName name="BExZWUF2V4HY3HI8JN9ZVPRWK1H3" hidden="1">#REF!</definedName>
    <definedName name="BExZWX45URTK9KYDJHEXL1OTZ833" hidden="1">#REF!</definedName>
    <definedName name="BExZX0EWQEZO86WDAD9A4EAEZ012" hidden="1">#REF!</definedName>
    <definedName name="BExZX1WSR48BBWSFW7QP7EUMPQM7" hidden="1">#REF!</definedName>
    <definedName name="BExZX2T6ZT2DZLYSDJJBPVIT5OK2" hidden="1">#REF!</definedName>
    <definedName name="BExZX8I6XYE9MJFC5JUG3ZJE9YCS" hidden="1">#REF!</definedName>
    <definedName name="BExZXOJDELULNLEH7WG0OYJT0NJ4" hidden="1">#REF!</definedName>
    <definedName name="BExZXOOTRNUK8LGEAZ8ZCFW9KXQ1" hidden="1">#REF!</definedName>
    <definedName name="BExZXT6JOXNKEDU23DKL8XZAJZIH" hidden="1">#REF!</definedName>
    <definedName name="BExZXUTYW1HWEEZ1LIX4OQWC7HL1" hidden="1">#REF!</definedName>
    <definedName name="BExZXY4NKQL9QD76YMQJ15U1C2G8" hidden="1">#REF!</definedName>
    <definedName name="BExZXYA4YA3LROELPDUCJ8SP9YM0" hidden="1">#REF!</definedName>
    <definedName name="BExZXYQ7U5G08FQGUIGYT14QCBOF" hidden="1">#REF!</definedName>
    <definedName name="BExZY02V77YJBMODJSWZOYCMPS5X" hidden="1">#REF!</definedName>
    <definedName name="BExZY49QRZIR6CA41LFA9LM6EULU" hidden="1">#REF!</definedName>
    <definedName name="BExZZ24YQOBUJTDPVU4JE2DI81OU" hidden="1">#REF!</definedName>
    <definedName name="BExZZ2FQA9A8C7CJKMEFQ9VPSLCE" hidden="1">#REF!</definedName>
    <definedName name="BExZZC6HAIITD2LG9VYL7VF2213L" hidden="1">#REF!</definedName>
    <definedName name="BExZZCHAVHW8C2H649KRGVQ0WVRT" hidden="1">#REF!</definedName>
    <definedName name="BExZZTK54OTLF2YB68BHGOS27GEN" hidden="1">#REF!</definedName>
    <definedName name="BExZZX5LNMXWHX5WKP9XRZI1YZA1" hidden="1">#REF!</definedName>
    <definedName name="BExZZXB3JQQG4SIZS4MRU6NNW7HI" hidden="1">#REF!</definedName>
    <definedName name="BExZZZEMIIFKMLLV4DJKX5TB9R5V" hidden="1">#REF!</definedName>
    <definedName name="bn" hidden="1">{#N/A,#N/A,FALSE,"Aging Summary";#N/A,#N/A,FALSE,"Ratio Analysis";#N/A,#N/A,FALSE,"Test 120 Day Accts";#N/A,#N/A,FALSE,"Tickmarks"}</definedName>
    <definedName name="BNE_MESSAGES_HIDDEN" hidden="1">#REF!</definedName>
    <definedName name="bnm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book1" hidden="1">{#N/A,#N/A,FALSE,"UNIT";#N/A,#N/A,FALSE,"UNIT";#N/A,#N/A,FALSE,"계정"}</definedName>
    <definedName name="book1_1" hidden="1">{#N/A,#N/A,FALSE,"UNIT";#N/A,#N/A,FALSE,"UNIT";#N/A,#N/A,FALSE,"계정"}</definedName>
    <definedName name="book1_2" hidden="1">{#N/A,#N/A,FALSE,"BS";#N/A,#N/A,FALSE,"PL";#N/A,#N/A,FALSE,"처분";#N/A,#N/A,FALSE,"현금";#N/A,#N/A,FALSE,"매출";#N/A,#N/A,FALSE,"원가";#N/A,#N/A,FALSE,"경영"}</definedName>
    <definedName name="book1_3" hidden="1">{#N/A,#N/A,FALSE,"BS";#N/A,#N/A,FALSE,"PL";#N/A,#N/A,FALSE,"처분";#N/A,#N/A,FALSE,"현금";#N/A,#N/A,FALSE,"매출";#N/A,#N/A,FALSE,"원가";#N/A,#N/A,FALSE,"경영"}</definedName>
    <definedName name="book1_4" hidden="1">{#N/A,#N/A,FALSE,"BS";#N/A,#N/A,FALSE,"PL";#N/A,#N/A,FALSE,"처분";#N/A,#N/A,FALSE,"현금";#N/A,#N/A,FALSE,"매출";#N/A,#N/A,FALSE,"원가";#N/A,#N/A,FALSE,"경영"}</definedName>
    <definedName name="book1_5" hidden="1">{#N/A,#N/A,FALSE,"BS";#N/A,#N/A,FALSE,"PL";#N/A,#N/A,FALSE,"처분";#N/A,#N/A,FALSE,"현금";#N/A,#N/A,FALSE,"매출";#N/A,#N/A,FALSE,"원가";#N/A,#N/A,FALSE,"경영"}</definedName>
    <definedName name="BPR_01" hidden="1">{#N/A,#N/A,FALSE,"BS";#N/A,#N/A,FALSE,"PL";#N/A,#N/A,FALSE,"처분";#N/A,#N/A,FALSE,"현금";#N/A,#N/A,FALSE,"매출";#N/A,#N/A,FALSE,"원가";#N/A,#N/A,FALSE,"경영"}</definedName>
    <definedName name="BS차이내역" hidden="1">{#N/A,#N/A,FALSE,"정공"}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PA9798" hidden="1">{#N/A,#N/A,FALSE,"P.C.B"}</definedName>
    <definedName name="ccc" hidden="1">{#N/A,#N/A,FALSE,"정공"}</definedName>
    <definedName name="CF" hidden="1">{"'보고양식'!$A$58:$K$111"}</definedName>
    <definedName name="CHANG" hidden="1">{#N/A,#N/A,FALSE,"P.C.B"}</definedName>
    <definedName name="CIQWBGuid" hidden="1">"c405b29e-6715-4186-aa6f-f3cf06b5b52d"</definedName>
    <definedName name="CIQWBInfo" hidden="1">"{ ""CIQVersion"":""9.45.614.5792"" }"</definedName>
    <definedName name="d" hidden="1">#REF!</definedName>
    <definedName name="DA" hidden="1">{#N/A,#N/A,FALSE,"P.C.B"}</definedName>
    <definedName name="DADC" hidden="1">{#N/A,#N/A,FALSE,"P.C.B"}</definedName>
    <definedName name="_xlnm.Database" hidden="1">#REF!</definedName>
    <definedName name="DCCZ" hidden="1">{#N/A,#N/A,FALSE,"P.C.B"}</definedName>
    <definedName name="DD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ddd" hidden="1">{#N/A,#N/A,FALSE,"Aging Summary";#N/A,#N/A,FALSE,"Ratio Analysis";#N/A,#N/A,FALSE,"Test 120 Day Accts";#N/A,#N/A,FALSE,"Tickmarks"}</definedName>
    <definedName name="dddd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dddfg" hidden="1">{#N/A,#N/A,FALSE,"정공"}</definedName>
    <definedName name="DE" hidden="1">#REF!</definedName>
    <definedName name="DF" hidden="1">{#N/A,#N/A,FALSE,"P.C.B"}</definedName>
    <definedName name="dfadfa" hidden="1">#REF!</definedName>
    <definedName name="dfjdkl" hidden="1">#REF!</definedName>
    <definedName name="DG" hidden="1">#REF!</definedName>
    <definedName name="djdjh" hidden="1">{"'손익현황'!$A$1:$J$29"}</definedName>
    <definedName name="DJQ" hidden="1">{#N/A,#N/A,TRUE,"Y생산";#N/A,#N/A,TRUE,"Y판매";#N/A,#N/A,TRUE,"Y총물량";#N/A,#N/A,TRUE,"Y능력";#N/A,#N/A,TRUE,"YKD"}</definedName>
    <definedName name="dkjfi" hidden="1">#REF!</definedName>
    <definedName name="DLAKL" hidden="1">{#N/A,#N/A,TRUE,"Y생산";#N/A,#N/A,TRUE,"Y판매";#N/A,#N/A,TRUE,"Y총물량";#N/A,#N/A,TRUE,"Y능력";#N/A,#N/A,TRUE,"YKD"}</definedName>
    <definedName name="DLAKL_1" hidden="1">{#N/A,#N/A,TRUE,"Y생산";#N/A,#N/A,TRUE,"Y판매";#N/A,#N/A,TRUE,"Y총물량";#N/A,#N/A,TRUE,"Y능력";#N/A,#N/A,TRUE,"YKD"}</definedName>
    <definedName name="DRIVEABILITY" hidden="1">{#N/A,#N/A,FALSE,"단축1";#N/A,#N/A,FALSE,"단축2";#N/A,#N/A,FALSE,"단축3";#N/A,#N/A,FALSE,"장축";#N/A,#N/A,FALSE,"4WD"}</definedName>
    <definedName name="dsgf" hidden="1">#REF!</definedName>
    <definedName name="DSKFJD" hidden="1">{#N/A,#N/A,FALSE,"근무시간"}</definedName>
    <definedName name="dud" hidden="1">{#N/A,#N/A,FALSE,"Aging Summary";#N/A,#N/A,FALSE,"Ratio Analysis";#N/A,#N/A,FALSE,"Test 120 Day Accts";#N/A,#N/A,FALSE,"Tickmarks"}</definedName>
    <definedName name="ede" hidden="1">{"'4월수지'!$A$1:$AE$45"}</definedName>
    <definedName name="Edutainment" hidden="1">{#N/A,#N/A,FALSE,"Sheet1";#N/A,#N/A,FALSE,"Sheet1";#N/A,#N/A,FALSE,"Sheet1"}</definedName>
    <definedName name="ee" hidden="1">{#N/A,#N/A,FALSE,"97년 투자계획 세부내역 "}</definedName>
    <definedName name="EF제동" hidden="1">{#N/A,#N/A,FALSE,"단축1";#N/A,#N/A,FALSE,"단축2";#N/A,#N/A,FALSE,"단축3";#N/A,#N/A,FALSE,"장축";#N/A,#N/A,FALSE,"4WD"}</definedName>
    <definedName name="EK" hidden="1">#REF!</definedName>
    <definedName name="ENG" hidden="1">#REF!</definedName>
    <definedName name="EO정리" hidden="1">{#N/A,#N/A,FALSE,"단축1";#N/A,#N/A,FALSE,"단축2";#N/A,#N/A,FALSE,"단축3";#N/A,#N/A,FALSE,"장축";#N/A,#N/A,FALSE,"4WD"}</definedName>
    <definedName name="erfwqre_2" hidden="1">{#N/A,#N/A,FALSE,"근무시간"}</definedName>
    <definedName name="erfwqre_3" hidden="1">{#N/A,#N/A,FALSE,"근무시간"}</definedName>
    <definedName name="erfwqre_4" hidden="1">{#N/A,#N/A,FALSE,"근무시간"}</definedName>
    <definedName name="erfwqre_5" hidden="1">{#N/A,#N/A,FALSE,"근무시간"}</definedName>
    <definedName name="ErrName169873475" hidden="1">{0,0,0,TRUE;0,0,0,0;0,0,FALSE,0;0,0,0,0}</definedName>
    <definedName name="ErrName862619339" hidden="1">#REF!</definedName>
    <definedName name="feee" hidden="1">{"'買掛金'!$J$6"}</definedName>
    <definedName name="ff" hidden="1">{"'보고양식'!$A$58:$K$111"}</definedName>
    <definedName name="ffee" hidden="1">{"'買掛金'!$J$6"}</definedName>
    <definedName name="findingss" hidden="1">{#N/A,#N/A,FALSE,"Aging Summary";#N/A,#N/A,FALSE,"Ratio Analysis";#N/A,#N/A,FALSE,"Test 120 Day Accts";#N/A,#N/A,FALSE,"Tickmarks"}</definedName>
    <definedName name="fs라인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GHUTGHF" hidden="1">{#N/A,#N/A,FALSE,"96 3월물량표";#N/A,#N/A,FALSE,"96 4월물량표";#N/A,#N/A,FALSE,"96 5월물량표"}</definedName>
    <definedName name="gkd" hidden="1">{#N/A,#N/A,FALSE,"COL-HIS"}</definedName>
    <definedName name="gkd_1" hidden="1">{#N/A,#N/A,FALSE,"COL-HIS"}</definedName>
    <definedName name="HFG" hidden="1">{#N/A,#N/A,TRUE,"Y생산";#N/A,#N/A,TRUE,"Y판매";#N/A,#N/A,TRUE,"Y총물량";#N/A,#N/A,TRUE,"Y능력";#N/A,#N/A,TRUE,"YKD"}</definedName>
    <definedName name="hhh" hidden="1">{#N/A,#N/A,FALSE,"매출이익"}</definedName>
    <definedName name="HJKLL" hidden="1">{#N/A,#N/A,TRUE,"Y생산";#N/A,#N/A,TRUE,"Y판매";#N/A,#N/A,TRUE,"Y총물량";#N/A,#N/A,TRUE,"Y능력";#N/A,#N/A,TRUE,"YKD"}</definedName>
    <definedName name="HJKLL_1" hidden="1">{#N/A,#N/A,TRUE,"Y생산";#N/A,#N/A,TRUE,"Y판매";#N/A,#N/A,TRUE,"Y총물량";#N/A,#N/A,TRUE,"Y능력";#N/A,#N/A,TRUE,"YKD"}</definedName>
    <definedName name="HP" hidden="1">#REF!</definedName>
    <definedName name="HTML_CodePage" hidden="1">949</definedName>
    <definedName name="HTML_Control" hidden="1">{"'손익현황'!$A$1:$J$29"}</definedName>
    <definedName name="HTML_Description" hidden="1">""</definedName>
    <definedName name="HTML_Email" hidden="1">""</definedName>
    <definedName name="HTML_Header" hidden="1">"손익현황"</definedName>
    <definedName name="HTML_LastUpdate" hidden="1">"99-04-13"</definedName>
    <definedName name="HTML_LineAfter" hidden="1">FALSE</definedName>
    <definedName name="HTML_LineBefore" hidden="1">FALSE</definedName>
    <definedName name="HTML_Name" hidden="1">"윤찬영"</definedName>
    <definedName name="HTML_OBDlg2" hidden="1">TRUE</definedName>
    <definedName name="HTML_OBDlg4" hidden="1">TRUE</definedName>
    <definedName name="HTML_OS" hidden="1">0</definedName>
    <definedName name="HTML_PathFile" hidden="1">"C:\d7100\MyHTML.htm"</definedName>
    <definedName name="HTML_PathFileMac" hidden="1">"Macintosh HD:HomePageStuff:New_Home_Page:datafile:ctryprem.html"</definedName>
    <definedName name="HTML_Title" hidden="1">"결산요약보고3월"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interestoverall" hidden="1">{#N/A,#N/A,FALSE,"Aging Summary";#N/A,#N/A,FALSE,"Ratio Analysis";#N/A,#N/A,FALSE,"Test 120 Day Accts";#N/A,#N/A,FALSE,"Tickmarks"}</definedName>
    <definedName name="IQ_ADDIN" hidden="1">"AUTO"</definedName>
    <definedName name="IQ_AVG_PRICE_TARGET" hidden="1">"c82"</definedName>
    <definedName name="IQ_CONV_RATE" hidden="1">"c2192"</definedName>
    <definedName name="IQ_DNTM" hidden="1">700000</definedName>
    <definedName name="IQ_EST_EPS_SURPRISE" hidden="1">"c1635"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"02/20/2021 04:44:15"</definedName>
    <definedName name="IQ_NAV_ACT_OR_EST" hidden="1">"c2225"</definedName>
    <definedName name="IQ_OG_TOTAL_OIL_PRODUCTON" hidden="1">"c2059"</definedName>
    <definedName name="IQ_OPENED55" hidden="1">1</definedName>
    <definedName name="IQ_QTD" hidden="1">750000</definedName>
    <definedName name="IQ_SHAREOUTSTANDING" hidden="1">"c1347"</definedName>
    <definedName name="IQ_TODAY" hidden="1">0</definedName>
    <definedName name="IQ_TOTAL_PENSION_OBLIGATION" hidden="1">"c1292"</definedName>
    <definedName name="IQ_YTDMONTH" hidden="1">130000</definedName>
    <definedName name="IQROnePagerAP89" hidden="1">#REF!</definedName>
    <definedName name="IQROnePagerAR89" hidden="1">#REF!</definedName>
    <definedName name="IQROnePagerAT89" hidden="1">#REF!</definedName>
    <definedName name="IQROnePagerAV89" hidden="1">#REF!</definedName>
    <definedName name="IQROnePagerAX89" hidden="1">#REF!</definedName>
    <definedName name="IQROnePagerAZ17" hidden="1">#REF!</definedName>
    <definedName name="j" hidden="1">#REF!</definedName>
    <definedName name="JK" hidden="1">{#N/A,#N/A,TRUE,"Y생산";#N/A,#N/A,TRUE,"Y판매";#N/A,#N/A,TRUE,"Y총물량";#N/A,#N/A,TRUE,"Y능력";#N/A,#N/A,TRUE,"YKD"}</definedName>
    <definedName name="ke" hidden="1">#REF!</definedName>
    <definedName name="kkk" hidden="1">{#N/A,#N/A,FALSE,"단축1";#N/A,#N/A,FALSE,"단축2";#N/A,#N/A,FALSE,"단축3";#N/A,#N/A,FALSE,"장축";#N/A,#N/A,FALSE,"4WD"}</definedName>
    <definedName name="KKM" hidden="1">{#N/A,#N/A,TRUE,"Y생산";#N/A,#N/A,TRUE,"Y판매";#N/A,#N/A,TRUE,"Y총물량";#N/A,#N/A,TRUE,"Y능력";#N/A,#N/A,TRUE,"YKD"}</definedName>
    <definedName name="KU" hidden="1">{#N/A,#N/A,TRUE,"Y생산";#N/A,#N/A,TRUE,"Y판매";#N/A,#N/A,TRUE,"Y총물량";#N/A,#N/A,TRUE,"Y능력";#N/A,#N/A,TRUE,"YKD"}</definedName>
    <definedName name="LCD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INE검토2" hidden="1">{#N/A,#N/A,TRUE,"Y생산";#N/A,#N/A,TRUE,"Y판매";#N/A,#N/A,TRUE,"Y총물량";#N/A,#N/A,TRUE,"Y능력";#N/A,#N/A,TRUE,"YKD"}</definedName>
    <definedName name="ListOffset" hidden="1">1</definedName>
    <definedName name="LKHGFDF" hidden="1">{#N/A,#N/A,TRUE,"Y생산";#N/A,#N/A,TRUE,"Y판매";#N/A,#N/A,TRUE,"Y총물량";#N/A,#N/A,TRUE,"Y능력";#N/A,#N/A,TRUE,"YKD"}</definedName>
    <definedName name="LKHGFDF_1" hidden="1">{#N/A,#N/A,TRUE,"Y생산";#N/A,#N/A,TRUE,"Y판매";#N/A,#N/A,TRUE,"Y총물량";#N/A,#N/A,TRUE,"Y능력";#N/A,#N/A,TRUE,"YKD"}</definedName>
    <definedName name="llllll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LUP" hidden="1">#REF!</definedName>
    <definedName name="mm" hidden="1">{#N/A,#N/A,TRUE,"토적및재료집계";#N/A,#N/A,TRUE,"토적및재료집계";#N/A,#N/A,TRUE,"단위량"}</definedName>
    <definedName name="mmm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mnb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m記" hidden="1">{"'買掛金'!$J$6"}</definedName>
    <definedName name="nego" hidden="1">{"'4월수지'!$A$1:$AE$45"}</definedName>
    <definedName name="NEW" hidden="1">#REF!</definedName>
    <definedName name="nouveau_classeur" hidden="1">"="</definedName>
    <definedName name="ny" hidden="1">#REF!</definedName>
    <definedName name="o" hidden="1">{#N/A,#N/A,FALSE,"New Depr Sch-150% DB";#N/A,#N/A,FALSE,"Cash Flows RLP";#N/A,#N/A,FALSE,"IRR";#N/A,#N/A,FALSE,"Proforma IS";#N/A,#N/A,FALSE,"Assumptions"}</definedName>
    <definedName name="on" hidden="1">#REF!</definedName>
    <definedName name="ON_B_05Ad추정" hidden="1">{#N/A,#N/A,FALSE,"Sheet1";#N/A,#N/A,FALSE,"Sheet1";#N/A,#N/A,FALSE,"Sheet1"}</definedName>
    <definedName name="OOO" hidden="1">{#N/A,#N/A,TRUE,"Y생산";#N/A,#N/A,TRUE,"Y판매";#N/A,#N/A,TRUE,"Y총물량";#N/A,#N/A,TRUE,"Y능력";#N/A,#N/A,TRUE,"YKD"}</definedName>
    <definedName name="ooop" hidden="1">{"'매출'!$A$1:$I$22"}</definedName>
    <definedName name="O사사업부손익" hidden="1">{"'Sheet1'!$A$1:$C$238"}</definedName>
    <definedName name="O사손익" hidden="1">{#N/A,#N/A,FALSE,"Aging Summary";#N/A,#N/A,FALSE,"Ratio Analysis";#N/A,#N/A,FALSE,"Test 120 Day Accts";#N/A,#N/A,FALSE,"Tickmarks"}</definedName>
    <definedName name="PFMS" hidden="1">{#N/A,#N/A,FALSE,"Sheet1";#N/A,#N/A,FALSE,"Sheet1";#N/A,#N/A,FALSE,"Sheet1"}</definedName>
    <definedName name="PFMS1" hidden="1">{#N/A,#N/A,FALSE,"Sheet1";#N/A,#N/A,FALSE,"Sheet1";#N/A,#N/A,FALSE,"Sheet1"}</definedName>
    <definedName name="PI" hidden="1">{#N/A,#N/A,TRUE,"Y생산";#N/A,#N/A,TRUE,"Y판매";#N/A,#N/A,TRUE,"Y총물량";#N/A,#N/A,TRUE,"Y능력";#N/A,#N/A,TRUE,"YKD"}</definedName>
    <definedName name="PL" hidden="1">#REF!</definedName>
    <definedName name="pm" hidden="1">{#N/A,#N/A,FALSE,"Sheet1";#N/A,#N/A,FALSE,"Sheet1";#N/A,#N/A,FALSE,"Sheet1"}</definedName>
    <definedName name="PPK" hidden="1">{#N/A,#N/A,FALSE,"96 3월물량표";#N/A,#N/A,FALSE,"96 4월물량표";#N/A,#N/A,FALSE,"96 5월물량표"}</definedName>
    <definedName name="ppp" hidden="1">#REF!</definedName>
    <definedName name="QEQ" hidden="1">{#N/A,#N/A,FALSE,"기술료 비교"}</definedName>
    <definedName name="QEQ_1" hidden="1">{#N/A,#N/A,FALSE,"기술료 비교"}</definedName>
    <definedName name="qltm" hidden="1">{#N/A,#N/A,TRUE,"Y생산";#N/A,#N/A,TRUE,"Y판매";#N/A,#N/A,TRUE,"Y총물량";#N/A,#N/A,TRUE,"Y능력";#N/A,#N/A,TRUE,"YKD"}</definedName>
    <definedName name="qq" hidden="1">{#N/A,#N/A,FALSE,"정공"}</definedName>
    <definedName name="qqq" hidden="1">{"'買掛金'!$J$6"}</definedName>
    <definedName name="QQQAAASSS" hidden="1">{#N/A,#N/A,TRUE,"Y생산";#N/A,#N/A,TRUE,"Y판매";#N/A,#N/A,TRUE,"Y총물량";#N/A,#N/A,TRUE,"Y능력";#N/A,#N/A,TRUE,"YKD"}</definedName>
    <definedName name="QQQAAASSS_1" hidden="1">{#N/A,#N/A,TRUE,"Y생산";#N/A,#N/A,TRUE,"Y판매";#N/A,#N/A,TRUE,"Y총물량";#N/A,#N/A,TRUE,"Y능력";#N/A,#N/A,TRUE,"YKD"}</definedName>
    <definedName name="QQQQ" hidden="1">{#N/A,#N/A,FALSE,"96 3월물량표";#N/A,#N/A,FALSE,"96 4월물량표";#N/A,#N/A,FALSE,"96 5월물량표"}</definedName>
    <definedName name="QQQQQQQ" hidden="1">{#N/A,#N/A,TRUE,"Y생산";#N/A,#N/A,TRUE,"Y판매";#N/A,#N/A,TRUE,"Y총물량";#N/A,#N/A,TRUE,"Y능력";#N/A,#N/A,TRUE,"YKD"}</definedName>
    <definedName name="QQQQQQQ_1" hidden="1">{#N/A,#N/A,TRUE,"Y생산";#N/A,#N/A,TRUE,"Y판매";#N/A,#N/A,TRUE,"Y총물량";#N/A,#N/A,TRUE,"Y능력";#N/A,#N/A,TRUE,"YKD"}</definedName>
    <definedName name="QSX" hidden="1">{#N/A,#N/A,FALSE,"P.C.B"}</definedName>
    <definedName name="RK" hidden="1">{#N/A,#N/A,TRUE,"Y생산";#N/A,#N/A,TRUE,"Y판매";#N/A,#N/A,TRUE,"Y총물량";#N/A,#N/A,TRUE,"Y능력";#N/A,#N/A,TRUE,"YKD"}</definedName>
    <definedName name="rPghlr" hidden="1">{#N/A,#N/A,FALSE,"기술료 비교"}</definedName>
    <definedName name="rPghlr_1" hidden="1">{#N/A,#N/A,FALSE,"기술료 비교"}</definedName>
    <definedName name="saDF" hidden="1">#REF!</definedName>
    <definedName name="SAPBEXrevision" hidden="1">2</definedName>
    <definedName name="SAPBEXsysID" hidden="1">"MBP"</definedName>
    <definedName name="SAPBEXwbID" hidden="1">"CJXW0RVAM9GTEW2NCAWXBCQ54"</definedName>
    <definedName name="sdf" hidden="1">#REF!</definedName>
    <definedName name="sdsds" hidden="1">{#N/A,#N/A,FALSE,"근무시간"}</definedName>
    <definedName name="segvx" hidden="1">{"'買掛金'!$J$6"}</definedName>
    <definedName name="SEJINBS" hidden="1">{#N/A,#N/A,FALSE,"정공"}</definedName>
    <definedName name="SHIN" hidden="1">{#N/A,#N/A,FALSE,"P.C.B"}</definedName>
    <definedName name="SKSK" hidden="1">{#N/A,#N/A,FALSE,"단축1";#N/A,#N/A,FALSE,"단축2";#N/A,#N/A,FALSE,"단축3";#N/A,#N/A,FALSE,"장축";#N/A,#N/A,FALSE,"4WD"}</definedName>
    <definedName name="SOON" hidden="1">{#N/A,#N/A,FALSE,"P.C.B"}</definedName>
    <definedName name="SSS" hidden="1">#REF!</definedName>
    <definedName name="SSSSSSSS" hidden="1">{"'손익현황'!$A$1:$J$29"}</definedName>
    <definedName name="SVC제품별매출" hidden="1">{#N/A,#N/A,FALSE,"P.C.B"}</definedName>
    <definedName name="TextRefCopyRangeCount" hidden="1">1</definedName>
    <definedName name="THEME2" hidden="1">{#N/A,#N/A,FALSE,"96 3월물량표";#N/A,#N/A,FALSE,"96 4월물량표";#N/A,#N/A,FALSE,"96 5월물량표"}</definedName>
    <definedName name="TITLE5" hidden="1">{#N/A,#N/A,FALSE,"기술료 비교"}</definedName>
    <definedName name="TJAUDLWS" hidden="1">{#N/A,#N/A,TRUE,"Y생산";#N/A,#N/A,TRUE,"Y판매";#N/A,#N/A,TRUE,"Y총물량";#N/A,#N/A,TRUE,"Y능력";#N/A,#N/A,TRUE,"YKD"}</definedName>
    <definedName name="TT" hidden="1">{#N/A,#N/A,FALSE,"UNIT";#N/A,#N/A,FALSE,"UNIT";#N/A,#N/A,FALSE,"계정"}</definedName>
    <definedName name="ty" hidden="1">{#N/A,#N/A,FALSE,"단축1";#N/A,#N/A,FALSE,"단축2";#N/A,#N/A,FALSE,"단축3";#N/A,#N/A,FALSE,"장축";#N/A,#N/A,FALSE,"4WD"}</definedName>
    <definedName name="v" hidden="1">{#N/A,#N/A,FALSE,"Aging Summary";#N/A,#N/A,FALSE,"Ratio Analysis";#N/A,#N/A,FALSE,"Test 120 Day Accts";#N/A,#N/A,FALSE,"Tickmarks"}</definedName>
    <definedName name="vds" hidden="1">{"'買掛金'!$J$6"}</definedName>
    <definedName name="vvv" hidden="1">{"'買掛金'!$J$6"}</definedName>
    <definedName name="vxccx" hidden="1">{"'買掛金'!$J$6"}</definedName>
    <definedName name="WEARF" hidden="1">{#N/A,#N/A,TRUE,"Y생산";#N/A,#N/A,TRUE,"Y판매";#N/A,#N/A,TRUE,"Y총물량";#N/A,#N/A,TRUE,"Y능력";#N/A,#N/A,TRUE,"YKD"}</definedName>
    <definedName name="wewe" hidden="1">{"'4월수지'!$A$1:$AE$45"}</definedName>
    <definedName name="WFFF" hidden="1">{#N/A,#N/A,TRUE,"Y생산";#N/A,#N/A,TRUE,"Y판매";#N/A,#N/A,TRUE,"Y총물량";#N/A,#N/A,TRUE,"Y능력";#N/A,#N/A,TRUE,"YKD"}</definedName>
    <definedName name="wqeq" hidden="1">{"'4월수지'!$A$1:$AE$45"}</definedName>
    <definedName name="wrn.1" hidden="1">{#N/A,#N/A,FALSE,"2000";#N/A,#N/A,FALSE,"1999_1998"}</definedName>
    <definedName name="wrn.1월속보.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3_4분기._.양식." hidden="1">{#N/A,#N/A,FALSE,"표지";#N/A,#N/A,FALSE,"목차";#N/A,#N/A,FALSE,"손익현황";#N/A,#N/A,FALSE,"재무현황";#N/A,#N/A,FALSE,"자금운용";#N/A,#N/A,FALSE,"현금흐름";#N/A,#N/A,FALSE,"판매현황";#N/A,#N/A,FALSE,"수주현황";#N/A,#N/A,FALSE,"생산현황";#N/A,#N/A,FALSE,"기성현황";#N/A,#N/A,FALSE,"손익분석";#N/A,#N/A,FALSE,"판매분석";#N/A,#N/A,FALSE,"수주분석";#N/A,#N/A,FALSE,"생산분석";#N/A,#N/A,FALSE,"기성분석";#N/A,#N/A,FALSE,"원가절감"}</definedName>
    <definedName name="wrn.345." hidden="1">{#N/A,#N/A,FALSE,"96 3월물량표";#N/A,#N/A,FALSE,"96 4월물량표";#N/A,#N/A,FALSE,"96 5월물량표"}</definedName>
    <definedName name="wrn.97년._.투자계획." hidden="1">{#N/A,#N/A,FALSE,"97년 투자계획 세부내역 "}</definedName>
    <definedName name="wrn.99경영계획양식." hidden="1">{#N/A,#N/A,TRUE,"1.환경분석_목표";#N/A,#N/A,TRUE,"2.원가절감";#N/A,#N/A,TRUE,"3.경영계획총괄";#N/A,#N/A,TRUE,"4.손익계획";#N/A,#N/A,TRUE,"5.재무계획";#N/A,#N/A,TRUE,"6-1.차임금현황";#N/A,#N/A,TRUE,"6-2현금흐름";#N/A,#N/A,TRUE,"7-1.생산계획";#N/A,#N/A,TRUE,"7-2.판매계획";#N/A,#N/A,TRUE,"8-1.유형별투자";#N/A,#N/A,TRUE,"8-2.내역별투자";#N/A,#N/A,TRUE,"8-3.연구개발";#N/A,#N/A,TRUE,"9.인력운용";#N/A,#N/A,TRUE,"10.조직도";#N/A,#N/A,TRUE,"11.교육훈련계획";#N/A,#N/A,TRUE,"12.홍보계획";#N/A,#N/A,TRUE,"13.보유부동산현황";#N/A,#N/A,TRUE,"표지";#N/A,#N/A,TRUE,"목차"}</definedName>
    <definedName name="WRN.AA" hidden="1">{#N/A,#N/A,FALSE,"UNIT";#N/A,#N/A,FALSE,"UNIT";#N/A,#N/A,FALSE,"계정"}</definedName>
    <definedName name="wrn.aa." hidden="1">{#N/A,#N/A,FALSE,"UNIT";#N/A,#N/A,FALSE,"UNIT";#N/A,#N/A,FALSE,"계정"}</definedName>
    <definedName name="WRN.AB" hidden="1">{#N/A,#N/A,FALSE,"UNIT";#N/A,#N/A,FALSE,"UNIT";#N/A,#N/A,FALSE,"계정"}</definedName>
    <definedName name="wrn.ACHESON94TAXRETURN." hidden="1">{#N/A,#N/A,FALSE,"일반적사항";#N/A,#N/A,FALSE,"주요재무자료";#N/A,#N/A,FALSE,"표지";#N/A,#N/A,FALSE,"총괄표";#N/A,#N/A,FALSE,"1호 과표세액";#N/A,#N/A,FALSE,"1-2호 농어촌과표";#N/A,#N/A,FALSE,"2호 서식";#N/A,#N/A,FALSE,"3(1)호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접대(을)";#N/A,#N/A,FALSE,"6-6호(부표) 자본적지출";#N/A,#N/A,FALSE,"6-10호 재고자산";#N/A,#N/A,FALSE,"6-11호 세금과공과";#N/A,#N/A,FALSE,"6-12호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Aging._.and._.Trend._.Analysis." hidden="1">{#N/A,#N/A,FALSE,"Aging Summary";#N/A,#N/A,FALSE,"Ratio Analysis";#N/A,#N/A,FALSE,"Test 120 Day Accts";#N/A,#N/A,FALSE,"Tickmarks"}</definedName>
    <definedName name="wrn.Basic._.Report." hidden="1">{#N/A,#N/A,FALSE,"New Depr Sch-150% DB";#N/A,#N/A,FALSE,"Cash Flows RLP";#N/A,#N/A,FALSE,"IRR";#N/A,#N/A,FALSE,"Proforma IS";#N/A,#N/A,FALSE,"Assumptions"}</definedName>
    <definedName name="wrn.bb" hidden="1">{#N/A,#N/A,FALSE,"UNIT";#N/A,#N/A,FALSE,"UNIT";#N/A,#N/A,FALSE,"계정"}</definedName>
    <definedName name="wrn.BL94TAXRETURN." hidden="1">{#N/A,#N/A,FALSE,"일반적사항";#N/A,#N/A,FALSE,"주요재무자료";#N/A,#N/A,FALSE,"10(2)호 소득공제";#N/A,#N/A,FALSE,"표지";#N/A,#N/A,FALSE,"총괄표";#N/A,#N/A,FALSE,"1호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PL";#N/A,#N/A,FALSE,"요약원가";#N/A,#N/A,FALSE,"요약RE";#N/A,#N/A,FALSE,"60호 을 적정유보";#N/A,#N/A,FALSE,"60호 갑 적정유보";#N/A,#N/A,FALSE,"표지";#N/A,#N/A,FALSE,"총괄표";#N/A,#N/A,FALSE,"1호 과표세액";#N/A,#N/A,FALSE,"1호 과표세액";#N/A,#N/A,FALSE,"1호 과표세액";#N/A,#N/A,FALSE,"1-2호 농어촌과표";#N/A,#N/A,FALSE,"2호 서식";#N/A,#N/A,FALSE,"2호부표 최저한세";#N/A,#N/A,FALSE,"3(1)호 공제감면";#N/A,#N/A,FALSE,"3(1) 부1 공제감면";#N/A,#N/A,FALSE,"3(1) 부2 공제감면";#N/A,#N/A,FALSE,"3(1) 부3 세액조정";#N/A,#N/A,FALSE,"3(1) 부4 공제감면";#N/A,#N/A,FALSE,"3호 임시투자공제";#N/A,#N/A,FALSE,"3(1)부7 기업합리";#N/A,#N/A,FALSE,"3(3)호(갑) 원천납부";#N/A,#N/A,FALSE,"5호 농어촌";#N/A,#N/A,FALSE,"6호 소득금액";#N/A,#N/A,FALSE,"6호 첨부(익)";#N/A,#N/A,FALSE,"6-1호 수입금액";#N/A,#N/A,FALSE,"6-1호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자본적지출";#N/A,#N/A,FALSE,"6-10호 재고자산";#N/A,#N/A,FALSE,"6-11호 세금과공과";#N/A,#N/A,FALSE,"6-12호 선급비용";#N/A,#N/A,FALSE,"9호 자본금(갑)";#N/A,#N/A,FALSE,"9호 자본금(을)";#N/A,#N/A,FALSE,"10(2)호 소득공제";#N/A,#N/A,FALSE,"10(3)호 부표";#N/A,#N/A,FALSE,"10(3)호 주요계정";#N/A,#N/A,FALSE,"10(4)호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PL";#N/A,#N/A,FALSE,"요약원가";#N/A,#N/A,FALSE,"요약RE";#N/A,#N/A,FALSE,"요약RE"}</definedName>
    <definedName name="wrn.CAPA." hidden="1">{#N/A,#N/A,FALSE,"상재GS";#N/A,#N/A,FALSE,"상재GM";#N/A,#N/A,FALSE,"건재";#N/A,#N/A,FALSE,"SBR";#N/A,#N/A,FALSE,"부품";#N/A,#N/A,FALSE,"기능자재";#N/A,#N/A,FALSE,"특수"}</definedName>
    <definedName name="wrn.CAPA2." hidden="1">{#N/A,#N/A,FALSE,"보고";#N/A,#N/A,FALSE,"유첨"}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LLECTION._.HISTORY._.REPORT." hidden="1">{#N/A,#N/A,FALSE,"COL-HIS"}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COSA._.FS._.국문._2" hidden="1">{#N/A,#N/A,FALSE,"BS";#N/A,#N/A,FALSE,"PL";#N/A,#N/A,FALSE,"처분";#N/A,#N/A,FALSE,"현금";#N/A,#N/A,FALSE,"매출";#N/A,#N/A,FALSE,"원가";#N/A,#N/A,FALSE,"경영"}</definedName>
    <definedName name="wrn.COSA._.FS._.국문._3" hidden="1">{#N/A,#N/A,FALSE,"BS";#N/A,#N/A,FALSE,"PL";#N/A,#N/A,FALSE,"처분";#N/A,#N/A,FALSE,"현금";#N/A,#N/A,FALSE,"매출";#N/A,#N/A,FALSE,"원가";#N/A,#N/A,FALSE,"경영"}</definedName>
    <definedName name="wrn.COSA._.FS._.국문._4" hidden="1">{#N/A,#N/A,FALSE,"BS";#N/A,#N/A,FALSE,"PL";#N/A,#N/A,FALSE,"처분";#N/A,#N/A,FALSE,"현금";#N/A,#N/A,FALSE,"매출";#N/A,#N/A,FALSE,"원가";#N/A,#N/A,FALSE,"경영"}</definedName>
    <definedName name="wrn.COSA._.FS._.국문._5" hidden="1">{#N/A,#N/A,FALSE,"BS";#N/A,#N/A,FALSE,"PL";#N/A,#N/A,FALSE,"처분";#N/A,#N/A,FALSE,"현금";#N/A,#N/A,FALSE,"매출";#N/A,#N/A,FALSE,"원가";#N/A,#N/A,FALSE,"경영"}</definedName>
    <definedName name="wrn.COSA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2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4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5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PAIM._.TAX._.PRO." hidden="1">{#N/A,#N/A,FALSE,"표지";#N/A,#N/A,FALSE,"총괄표";#N/A,#N/A,FALSE,"1호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자본적지출";#N/A,#N/A,FALSE,"6-11호 세금과공과";#N/A,#N/A,FALSE,"6-12호 선급비용";#N/A,#N/A,FALSE,"9호 자본금(갑)";#N/A,#N/A,FALSE,"9호 자본금(을)";#N/A,#N/A,FALSE,"10(3)호 주요계정";#N/A,#N/A,FALSE,"10(3)호 부표";#N/A,#N/A,FALSE,"10(4)호 조정수입";#N/A,#N/A,FALSE,"요약 BS";#N/A,#N/A,FALSE,"요약 PL";#N/A,#N/A,FALSE,"요약RE"}</definedName>
    <definedName name="wrn.PCB원가계산." hidden="1">{#N/A,#N/A,FALSE,"P.C.B"}</definedName>
    <definedName name="wrn.print." hidden="1">{#N/A,#N/A,FALSE,"Japan 2003";#N/A,#N/A,FALSE,"Sheet2"}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SAA94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simple.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UNIONGAS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wrn.YUH33400." hidden="1">{#N/A,#N/A,FALSE,"2000";#N/A,#N/A,FALSE,"1999_1998"}</definedName>
    <definedName name="wrn.Y차._.종합." hidden="1">{#N/A,#N/A,TRUE,"Y생산";#N/A,#N/A,TRUE,"Y판매";#N/A,#N/A,TRUE,"Y총물량";#N/A,#N/A,TRUE,"Y능력";#N/A,#N/A,TRUE,"YKD"}</definedName>
    <definedName name="wrn.간단한세무조정계산서." hidden="1">{#N/A,#N/A,TRUE,"일반적사항";#N/A,#N/A,TRUE,"주요재무자료"}</definedName>
    <definedName name="wrn.감가." hidden="1">{#N/A,#N/A,FALSE,"buildings"}</definedName>
    <definedName name="wrn.교육보고서." hidden="1">{#N/A,#N/A,FALSE,"Sheet1"}</definedName>
    <definedName name="wrn.교육청." hidden="1">{#N/A,#N/A,FALSE,"전력간선"}</definedName>
    <definedName name="wrn.구조2." hidden="1">{#N/A,#N/A,FALSE,"구조2"}</definedName>
    <definedName name="wrn.근무시간._2" hidden="1">{#N/A,#N/A,FALSE,"근무시간"}</definedName>
    <definedName name="wrn.근무시간._3" hidden="1">{#N/A,#N/A,FALSE,"근무시간"}</definedName>
    <definedName name="wrn.근무시간._4" hidden="1">{#N/A,#N/A,FALSE,"근무시간"}</definedName>
    <definedName name="wrn.근무시간._5" hidden="1">{#N/A,#N/A,FALSE,"근무시간"}</definedName>
    <definedName name="wrn.기술료._.비교." hidden="1">{#N/A,#N/A,FALSE,"기술료 비교"}</definedName>
    <definedName name="wrn.대차._.대조표." hidden="1">{#N/A,#N/A,TRUE,"대 차 대 조 표"}</definedName>
    <definedName name="wrn.등록예비신청서.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wrn.ㅁㅁㅁ." hidden="1">{#N/A,#N/A,FALSE,"월공사비집계표양식 (7)";#N/A,#N/A,FALSE,"월공사비집계표양식 (7)"}</definedName>
    <definedName name="wrn.배수1." hidden="1">{#N/A,#N/A,FALSE,"배수1"}</definedName>
    <definedName name="wrn.배수2." hidden="1">{#N/A,#N/A,FALSE,"배수2"}</definedName>
    <definedName name="wrn.보고서." hidden="1">{#N/A,#N/A,FALSE,"Sheet1";#N/A,#N/A,FALSE,"기평9607"}</definedName>
    <definedName name="wrn.부대1." hidden="1">{#N/A,#N/A,FALSE,"부대1"}</definedName>
    <definedName name="wrn.부대2." hidden="1">{#N/A,#N/A,FALSE,"부대2"}</definedName>
    <definedName name="wrn.부문손익." hidden="1">{#N/A,#N/A,FALSE,"매출이익"}</definedName>
    <definedName name="wrn.선사." hidden="1">{#N/A,#N/A,FALSE,"품의서";#N/A,#N/A,FALSE,"전제";#N/A,#N/A,FALSE,"총손";#N/A,#N/A,FALSE,"손익"}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속도." hidden="1">{#N/A,#N/A,FALSE,"속도"}</definedName>
    <definedName name="wrn.손익보고." hidden="1">{#N/A,#N/A,FALSE,"표지";#N/A,#N/A,FALSE,"page1";#N/A,#N/A,FALSE,"page2";#N/A,#N/A,FALSE,"page3";#N/A,#N/A,FALSE,"별첨"}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용찬." hidden="1">{#N/A,#N/A,TRUE,"토적및재료집계";#N/A,#N/A,TRUE,"토적및재료집계";#N/A,#N/A,TRUE,"단위량"}</definedName>
    <definedName name="wrn.월말보고서.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wrn.월보." hidden="1">{#N/A,#N/A,FALSE,"표지";#N/A,#N/A,FALSE,"생산현황";#N/A,#N/A,FALSE,"중량수율";#N/A,#N/A,FALSE,"길이수율";#N/A,#N/A,FALSE,"노동";#N/A,#N/A,FALSE,"기기";#N/A,#N/A,FALSE,"기기가동(누계)";#N/A,#N/A,FALSE,"자소원료"}</definedName>
    <definedName name="wrn.이정표." hidden="1">{#N/A,#N/A,FALSE,"이정표"}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체인쇄.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wrn.제안서." hidden="1">{#N/A,#N/A,FALSE,"조명부문제안";#N/A,#N/A,FALSE,"점등시간산출";#N/A,#N/A,FALSE,"견적서";#N/A,#N/A,FALSE,"금리"}</definedName>
    <definedName name="wrn.조흥94세무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축약94.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플랜트조직변경에따른인원변동." hidden="1">{#N/A,#N/A,FALSE,"Sheet1";#N/A,#N/A,FALSE,"Sheet1";#N/A,#N/A,FALSE,"Sheet1"}</definedName>
    <definedName name="wrn.현대정공구매현황." hidden="1">{#N/A,#N/A,FALSE,"정공"}</definedName>
    <definedName name="wrn.회의0104.XLS." hidden="1">{#N/A,#N/A,TRUE,"매출진척-1";#N/A,#N/A,TRUE,"매출진척-2";#N/A,#N/A,TRUE,"제품실적";#N/A,#N/A,TRUE,"RAC";#N/A,#N/A,TRUE,"PAC ";#N/A,#N/A,TRUE,"재고현황";#N/A,#N/A,TRUE,"공지사항"}</definedName>
    <definedName name="x" hidden="1">{#N/A,#N/A,FALSE,"Aging Summary";#N/A,#N/A,FALSE,"Ratio Analysis";#N/A,#N/A,FALSE,"Test 120 Day Accts";#N/A,#N/A,FALSE,"Tickmarks"}</definedName>
    <definedName name="XREF_COLUMN_1" hidden="1">#REF!</definedName>
    <definedName name="XREF_COLUMN_10" hidden="1">#REF!</definedName>
    <definedName name="XREF_COLUMN_11" hidden="1">#REF!</definedName>
    <definedName name="XREF_COLUMN_110" hidden="1">#REF!</definedName>
    <definedName name="XREF_COLUMN_12" hidden="1">#REF!</definedName>
    <definedName name="XREF_COLUMN_13" hidden="1">#REF!</definedName>
    <definedName name="XREF_COLUMN_14" hidden="1">#REF!</definedName>
    <definedName name="XREF_COLUMN_2" hidden="1">#REF!</definedName>
    <definedName name="XREF_COLUMN_20" hidden="1">#REF!</definedName>
    <definedName name="XREF_COLUMN_21" hidden="1">#REF!</definedName>
    <definedName name="XREF_COLUMN_23" hidden="1">#REF!</definedName>
    <definedName name="XREF_COLUMN_24" hidden="1">#REF!</definedName>
    <definedName name="XREF_COLUMN_25" hidden="1">#REF!</definedName>
    <definedName name="XREF_COLUMN_26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0" hidden="1">#REF!</definedName>
    <definedName name="XREF_COLUMN_31" hidden="1">#REF!</definedName>
    <definedName name="XREF_COLUMN_32" hidden="1">#REF!</definedName>
    <definedName name="XREF_COLUMN_33" hidden="1">#REF!</definedName>
    <definedName name="XREF_COLUMN_34" hidden="1">#REF!</definedName>
    <definedName name="XREF_COLUMN_35" hidden="1">#REF!</definedName>
    <definedName name="XREF_COLUMN_36" hidden="1">#REF!</definedName>
    <definedName name="XREF_COLUMN_37" hidden="1">#REF!</definedName>
    <definedName name="XREF_COLUMN_38" hidden="1">#REF!</definedName>
    <definedName name="XREF_COLUMN_39" hidden="1">#REF!</definedName>
    <definedName name="XREF_COLUMN_4" hidden="1">#REF!</definedName>
    <definedName name="XREF_COLUMN_40" hidden="1">#REF!</definedName>
    <definedName name="XREF_COLUMN_41" hidden="1">#REF!</definedName>
    <definedName name="XREF_COLUMN_42" hidden="1">#REF!</definedName>
    <definedName name="XREF_COLUMN_43" hidden="1">#REF!</definedName>
    <definedName name="XREF_COLUMN_44" hidden="1">#REF!</definedName>
    <definedName name="XREF_COLUMN_45" hidden="1">#REF!</definedName>
    <definedName name="XREF_COLUMN_46" hidden="1">#REF!</definedName>
    <definedName name="XREF_COLUMN_47" hidden="1">#REF!</definedName>
    <definedName name="XREF_COLUMN_48" hidden="1">#REF!</definedName>
    <definedName name="XREF_COLUMN_49" hidden="1">#REF!</definedName>
    <definedName name="XREF_COLUMN_5" hidden="1">#REF!</definedName>
    <definedName name="XREF_COLUMN_50" hidden="1">#REF!</definedName>
    <definedName name="XREF_COLUMN_51" hidden="1">#REF!</definedName>
    <definedName name="XREF_COLUMN_52" hidden="1">#REF!</definedName>
    <definedName name="XREF_COLUMN_53" hidden="1">#REF!</definedName>
    <definedName name="XREF_COLUMN_54" hidden="1">#REF!</definedName>
    <definedName name="XREF_COLUMN_55" hidden="1">#REF!</definedName>
    <definedName name="XREF_COLUMN_56" hidden="1">#REF!</definedName>
    <definedName name="XREF_COLUMN_57" hidden="1">#REF!</definedName>
    <definedName name="XREF_COLUMN_58" hidden="1">#REF!</definedName>
    <definedName name="XREF_COLUMN_59" hidden="1">#REF!</definedName>
    <definedName name="XREF_COLUMN_6" hidden="1">#REF!</definedName>
    <definedName name="XREF_COLUMN_60" hidden="1">#REF!</definedName>
    <definedName name="XREF_COLUMN_61" hidden="1">#REF!</definedName>
    <definedName name="XREF_COLUMN_62" hidden="1">#REF!</definedName>
    <definedName name="XREF_COLUMN_63" hidden="1">#REF!</definedName>
    <definedName name="XREF_COLUMN_64" hidden="1">#REF!</definedName>
    <definedName name="XREF_COLUMN_65" hidden="1">#REF!</definedName>
    <definedName name="XREF_COLUMN_66" hidden="1">#REF!</definedName>
    <definedName name="XREF_COLUMN_67" hidden="1">#REF!</definedName>
    <definedName name="XREF_COLUMN_68" hidden="1">#REF!</definedName>
    <definedName name="XREF_COLUMN_69" hidden="1">#REF!</definedName>
    <definedName name="XREF_COLUMN_7" hidden="1">#REF!</definedName>
    <definedName name="XREF_COLUMN_70" hidden="1">#REF!</definedName>
    <definedName name="XREF_COLUMN_71" hidden="1">#REF!</definedName>
    <definedName name="XREF_COLUMN_72" hidden="1">#REF!</definedName>
    <definedName name="XREF_COLUMN_73" hidden="1">#REF!</definedName>
    <definedName name="XREF_COLUMN_74" hidden="1">#REF!</definedName>
    <definedName name="XREF_COLUMN_75" hidden="1">#REF!</definedName>
    <definedName name="XREF_COLUMN_76" hidden="1">#REF!</definedName>
    <definedName name="XREF_COLUMN_77" hidden="1">#REF!</definedName>
    <definedName name="XREF_COLUMN_79" hidden="1">#REF!</definedName>
    <definedName name="XREF_COLUMN_8" hidden="1">#REF!</definedName>
    <definedName name="XREF_COLUMN_81" hidden="1">#REF!</definedName>
    <definedName name="XREF_COLUMN_83" hidden="1">#REF!</definedName>
    <definedName name="XREF_COLUMN_87" hidden="1">#REF!</definedName>
    <definedName name="XREF_COLUMN_89" hidden="1">#REF!</definedName>
    <definedName name="XREF_COLUMN_9" hidden="1">#REF!</definedName>
    <definedName name="XREF_COLUMN_91" hidden="1">#REF!</definedName>
    <definedName name="XREF_COLUMN_93" hidden="1">#REF!</definedName>
    <definedName name="XREF_COLUMN_95" hidden="1">#REF!</definedName>
    <definedName name="XREF_COLUMN_97" hidden="1">#REF!</definedName>
    <definedName name="XRefActiveRow" hidden="1">#REF!</definedName>
    <definedName name="XRefColumnsCount" hidden="1">2</definedName>
    <definedName name="XRefCopy1" hidden="1">#REF!</definedName>
    <definedName name="XRefCopy10" hidden="1">#REF!</definedName>
    <definedName name="XRefCopy100" hidden="1">#REF!</definedName>
    <definedName name="XRefCopy101" hidden="1">#REF!</definedName>
    <definedName name="XRefCopy102" hidden="1">#REF!</definedName>
    <definedName name="XRefCopy103" hidden="1">#REF!</definedName>
    <definedName name="XRefCopy104" hidden="1">#REF!</definedName>
    <definedName name="XRefCopy105" hidden="1">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1Row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7" hidden="1">#REF!</definedName>
    <definedName name="XRefCopy47Row" hidden="1">#REF!</definedName>
    <definedName name="XRefCopy48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1" hidden="1">#REF!</definedName>
    <definedName name="XRefCopy52" hidden="1">#REF!</definedName>
    <definedName name="XRefCopy53" hidden="1">#REF!</definedName>
    <definedName name="XRefCopy54" hidden="1">#REF!</definedName>
    <definedName name="XRefCopy55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3" hidden="1">#REF!</definedName>
    <definedName name="XRefCopy94" hidden="1">#REF!</definedName>
    <definedName name="XRefCopy95" hidden="1">#REF!</definedName>
    <definedName name="XRefCopy96" hidden="1">#REF!</definedName>
    <definedName name="XRefCopy97" hidden="1">#REF!</definedName>
    <definedName name="XRefCopy98" hidden="1">#REF!</definedName>
    <definedName name="XRefCopy99" hidden="1">#REF!</definedName>
    <definedName name="XRefCopy9Row" hidden="1">#REF!</definedName>
    <definedName name="XRefCopyRangeCount" hidden="1">35</definedName>
    <definedName name="XRefPaste1" hidden="1">#REF!</definedName>
    <definedName name="XRefPaste10" hidden="1">#REF!</definedName>
    <definedName name="XRefPaste100" hidden="1">#REF!</definedName>
    <definedName name="XRefPaste104" hidden="1">#REF!</definedName>
    <definedName name="XRefPaste105" hidden="1">#REF!</definedName>
    <definedName name="XRefPaste106" hidden="1">#REF!</definedName>
    <definedName name="XRefPaste109" hidden="1">#REF!</definedName>
    <definedName name="XRefPaste10Row" hidden="1">#REF!</definedName>
    <definedName name="XRefPaste11" hidden="1">#REF!</definedName>
    <definedName name="XRefPaste110" hidden="1">#REF!</definedName>
    <definedName name="XRefPaste111" hidden="1">#REF!</definedName>
    <definedName name="XRefPaste112" hidden="1">#REF!</definedName>
    <definedName name="XRefPaste113" hidden="1">#REF!</definedName>
    <definedName name="XRefPaste114" hidden="1">#REF!</definedName>
    <definedName name="XRefPaste115" hidden="1">#REF!</definedName>
    <definedName name="XRefPaste118" hidden="1">#REF!</definedName>
    <definedName name="XRefPaste119" hidden="1">#REF!</definedName>
    <definedName name="XRefPaste11Row" hidden="1">#REF!</definedName>
    <definedName name="XRefPaste12" hidden="1">#REF!</definedName>
    <definedName name="XRefPaste120" hidden="1">#REF!</definedName>
    <definedName name="XRefPaste121" hidden="1">#REF!</definedName>
    <definedName name="XRefPaste122" hidden="1">#REF!</definedName>
    <definedName name="XRefPaste123" hidden="1">#REF!</definedName>
    <definedName name="XRefPaste125" hidden="1">#REF!</definedName>
    <definedName name="XRefPaste126" hidden="1">#REF!</definedName>
    <definedName name="XRefPaste127" hidden="1">#REF!</definedName>
    <definedName name="XRefPaste128" hidden="1">#REF!</definedName>
    <definedName name="XRefPaste129" hidden="1">#REF!</definedName>
    <definedName name="XRefPaste12Row" hidden="1">#REF!</definedName>
    <definedName name="XRefPaste13" hidden="1">#REF!</definedName>
    <definedName name="XRefPaste130" hidden="1">#REF!</definedName>
    <definedName name="XRefPaste131" hidden="1">#REF!</definedName>
    <definedName name="XRefPaste132" hidden="1">#REF!</definedName>
    <definedName name="XRefPaste133" hidden="1">#REF!</definedName>
    <definedName name="XRefPaste134" hidden="1">#REF!</definedName>
    <definedName name="XRefPaste135" hidden="1">#REF!</definedName>
    <definedName name="XRefPaste137" hidden="1">#REF!</definedName>
    <definedName name="XRefPaste139" hidden="1">#REF!</definedName>
    <definedName name="XRefPaste13Row" hidden="1">#REF!</definedName>
    <definedName name="XRefPaste14" hidden="1">#REF!</definedName>
    <definedName name="XRefPaste141" hidden="1">#REF!</definedName>
    <definedName name="XRefPaste142" hidden="1">#REF!</definedName>
    <definedName name="XRefPaste143" hidden="1">#REF!</definedName>
    <definedName name="XRefPaste144" hidden="1">#REF!</definedName>
    <definedName name="XRefPaste146" hidden="1">#REF!</definedName>
    <definedName name="XRefPaste147" hidden="1">#REF!</definedName>
    <definedName name="XRefPaste148" hidden="1">#REF!</definedName>
    <definedName name="XRefPaste149" hidden="1">#REF!</definedName>
    <definedName name="XRefPaste14Row" hidden="1">#REF!</definedName>
    <definedName name="XRefPaste15" hidden="1">#REF!</definedName>
    <definedName name="XRefPaste153" hidden="1">#REF!</definedName>
    <definedName name="XRefPaste154" hidden="1">#REF!</definedName>
    <definedName name="XRefPaste15Row" hidden="1">#REF!</definedName>
    <definedName name="XRefPaste16" hidden="1">#REF!</definedName>
    <definedName name="XRefPaste161" hidden="1">#REF!</definedName>
    <definedName name="XRefPaste162" hidden="1">#REF!</definedName>
    <definedName name="XRefPaste163" hidden="1">#REF!</definedName>
    <definedName name="XRefPaste165" hidden="1">#REF!</definedName>
    <definedName name="XRefPaste16Row" hidden="1">#REF!</definedName>
    <definedName name="XRefPaste17" hidden="1">#REF!</definedName>
    <definedName name="XRefPaste172" hidden="1">#REF!</definedName>
    <definedName name="XRefPaste173" hidden="1">#REF!</definedName>
    <definedName name="XRefPaste174" hidden="1">#REF!</definedName>
    <definedName name="XRefPaste176" hidden="1">#REF!</definedName>
    <definedName name="XRefPaste177" hidden="1">#REF!</definedName>
    <definedName name="XRefPaste17Row" hidden="1">#REF!</definedName>
    <definedName name="XRefPaste18" hidden="1">#REF!</definedName>
    <definedName name="XRefPaste184" hidden="1">#REF!</definedName>
    <definedName name="XRefPaste185" hidden="1">#REF!</definedName>
    <definedName name="XRefPaste186" hidden="1">#REF!</definedName>
    <definedName name="XRefPaste188" hidden="1">#REF!</definedName>
    <definedName name="XRefPaste189" hidden="1">#REF!</definedName>
    <definedName name="XRefPaste18Row" hidden="1">#REF!</definedName>
    <definedName name="XRefPaste19" hidden="1">#REF!</definedName>
    <definedName name="XRefPaste190" hidden="1">#REF!</definedName>
    <definedName name="XRefPaste190Row" hidden="1">#REF!</definedName>
    <definedName name="XRefPaste191" hidden="1">#REF!</definedName>
    <definedName name="XRefPaste191Row" hidden="1">#REF!</definedName>
    <definedName name="XRefPaste192" hidden="1">#REF!</definedName>
    <definedName name="XRefPaste192Row" hidden="1">#REF!</definedName>
    <definedName name="XRefPaste193" hidden="1">#REF!</definedName>
    <definedName name="XRefPaste193Row" hidden="1">#REF!</definedName>
    <definedName name="XRefPaste194" hidden="1">#REF!</definedName>
    <definedName name="XRefPaste194Row" hidden="1">#REF!</definedName>
    <definedName name="XRefPaste195" hidden="1">#REF!</definedName>
    <definedName name="XRefPaste195Row" hidden="1">#REF!</definedName>
    <definedName name="XRefPaste196" hidden="1">#REF!</definedName>
    <definedName name="XRefPaste196Row" hidden="1">#REF!</definedName>
    <definedName name="XRefPaste197" hidden="1">#REF!</definedName>
    <definedName name="XRefPaste197Row" hidden="1">#REF!</definedName>
    <definedName name="XRefPaste198" hidden="1">#REF!</definedName>
    <definedName name="XRefPaste198Row" hidden="1">#REF!</definedName>
    <definedName name="XRefPaste199" hidden="1">#REF!</definedName>
    <definedName name="XRefPaste199Row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0" hidden="1">#REF!</definedName>
    <definedName name="XRefPaste200Row" hidden="1">#REF!</definedName>
    <definedName name="XRefPaste201" hidden="1">#REF!</definedName>
    <definedName name="XRefPaste201Row" hidden="1">#REF!</definedName>
    <definedName name="XRefPaste202" hidden="1">#REF!</definedName>
    <definedName name="XRefPaste202Row" hidden="1">#REF!</definedName>
    <definedName name="XRefPaste203" hidden="1">#REF!</definedName>
    <definedName name="XRefPaste203Row" hidden="1">#REF!</definedName>
    <definedName name="XRefPaste204" hidden="1">#REF!</definedName>
    <definedName name="XRefPaste204Row" hidden="1">#REF!</definedName>
    <definedName name="XRefPaste205" hidden="1">#REF!</definedName>
    <definedName name="XRefPaste205Row" hidden="1">#REF!</definedName>
    <definedName name="XRefPaste206" hidden="1">#REF!</definedName>
    <definedName name="XRefPaste206Row" hidden="1">#REF!</definedName>
    <definedName name="XRefPaste207" hidden="1">#REF!</definedName>
    <definedName name="XRefPaste207Row" hidden="1">#REF!</definedName>
    <definedName name="XRefPaste208" hidden="1">#REF!</definedName>
    <definedName name="XRefPaste208Row" hidden="1">#REF!</definedName>
    <definedName name="XRefPaste209" hidden="1">#REF!</definedName>
    <definedName name="XRefPaste209Row" hidden="1">#REF!</definedName>
    <definedName name="XRefPaste20Row" hidden="1">#REF!</definedName>
    <definedName name="XRefPaste21" hidden="1">#REF!</definedName>
    <definedName name="XRefPaste210" hidden="1">#REF!</definedName>
    <definedName name="XRefPaste210Row" hidden="1">#REF!</definedName>
    <definedName name="XRefPaste211" hidden="1">#REF!</definedName>
    <definedName name="XRefPaste211Row" hidden="1">#REF!</definedName>
    <definedName name="XRefPaste212" hidden="1">#REF!</definedName>
    <definedName name="XRefPaste212Row" hidden="1">#REF!</definedName>
    <definedName name="XRefPaste213" hidden="1">#REF!</definedName>
    <definedName name="XRefPaste213Row" hidden="1">#REF!</definedName>
    <definedName name="XRefPaste214" hidden="1">#REF!</definedName>
    <definedName name="XRefPaste214Row" hidden="1">#REF!</definedName>
    <definedName name="XRefPaste215" hidden="1">#REF!</definedName>
    <definedName name="XRefPaste215Row" hidden="1">#REF!</definedName>
    <definedName name="XRefPaste216" hidden="1">#REF!</definedName>
    <definedName name="XRefPaste216Row" hidden="1">#REF!</definedName>
    <definedName name="XRefPaste217" hidden="1">#REF!</definedName>
    <definedName name="XRefPaste217Row" hidden="1">#REF!</definedName>
    <definedName name="XRefPaste218" hidden="1">#REF!</definedName>
    <definedName name="XRefPaste218Row" hidden="1">#REF!</definedName>
    <definedName name="XRefPaste219" hidden="1">#REF!</definedName>
    <definedName name="XRefPaste219Row" hidden="1">#REF!</definedName>
    <definedName name="XRefPaste21Row" hidden="1">#REF!</definedName>
    <definedName name="XRefPaste22" hidden="1">#REF!</definedName>
    <definedName name="XRefPaste220" hidden="1">#REF!</definedName>
    <definedName name="XRefPaste220Row" hidden="1">#REF!</definedName>
    <definedName name="XRefPaste221" hidden="1">#REF!</definedName>
    <definedName name="XRefPaste221Row" hidden="1">#REF!</definedName>
    <definedName name="XRefPaste222" hidden="1">#REF!</definedName>
    <definedName name="XRefPaste222Row" hidden="1">#REF!</definedName>
    <definedName name="XRefPaste223" hidden="1">#REF!</definedName>
    <definedName name="XRefPaste223Row" hidden="1">#REF!</definedName>
    <definedName name="XRefPaste224" hidden="1">#REF!</definedName>
    <definedName name="XRefPaste224Row" hidden="1">#REF!</definedName>
    <definedName name="XRefPaste225" hidden="1">#REF!</definedName>
    <definedName name="XRefPaste225Row" hidden="1">#REF!</definedName>
    <definedName name="XRefPaste226" hidden="1">#REF!</definedName>
    <definedName name="XRefPaste226Row" hidden="1">#REF!</definedName>
    <definedName name="XRefPaste227" hidden="1">#REF!</definedName>
    <definedName name="XRefPaste227Row" hidden="1">#REF!</definedName>
    <definedName name="XRefPaste228" hidden="1">#REF!</definedName>
    <definedName name="XRefPaste228Row" hidden="1">#REF!</definedName>
    <definedName name="XRefPaste229" hidden="1">#REF!</definedName>
    <definedName name="XRefPaste229Row" hidden="1">#REF!</definedName>
    <definedName name="XRefPaste22Row" hidden="1">#REF!</definedName>
    <definedName name="XRefPaste23" hidden="1">#REF!</definedName>
    <definedName name="XRefPaste230" hidden="1">#REF!</definedName>
    <definedName name="XRefPaste230Row" hidden="1">#REF!</definedName>
    <definedName name="XRefPaste231" hidden="1">#REF!</definedName>
    <definedName name="XRefPaste231Row" hidden="1">#REF!</definedName>
    <definedName name="XRefPaste232" hidden="1">#REF!</definedName>
    <definedName name="XRefPaste232Row" hidden="1">#REF!</definedName>
    <definedName name="XRefPaste233" hidden="1">#REF!</definedName>
    <definedName name="XRefPaste233Row" hidden="1">#REF!</definedName>
    <definedName name="XRefPaste234" hidden="1">#REF!</definedName>
    <definedName name="XRefPaste234Row" hidden="1">#REF!</definedName>
    <definedName name="XRefPaste235" hidden="1">#REF!</definedName>
    <definedName name="XRefPaste235Row" hidden="1">#REF!</definedName>
    <definedName name="XRefPaste236" hidden="1">#REF!</definedName>
    <definedName name="XRefPaste236Row" hidden="1">#REF!</definedName>
    <definedName name="XRefPaste237" hidden="1">#REF!</definedName>
    <definedName name="XRefPaste237Row" hidden="1">#REF!</definedName>
    <definedName name="XRefPaste238" hidden="1">#REF!</definedName>
    <definedName name="XRefPaste238Row" hidden="1">#REF!</definedName>
    <definedName name="XRefPaste239" hidden="1">#REF!</definedName>
    <definedName name="XRefPaste239Row" hidden="1">#REF!</definedName>
    <definedName name="XRefPaste23Row" hidden="1">#REF!</definedName>
    <definedName name="XRefPaste24" hidden="1">#REF!</definedName>
    <definedName name="XRefPaste240" hidden="1">#REF!</definedName>
    <definedName name="XRefPaste240Row" hidden="1">#REF!</definedName>
    <definedName name="XRefPaste241" hidden="1">#REF!</definedName>
    <definedName name="XRefPaste241Row" hidden="1">#REF!</definedName>
    <definedName name="XRefPaste242" hidden="1">#REF!</definedName>
    <definedName name="XRefPaste242Row" hidden="1">#REF!</definedName>
    <definedName name="XRefPaste243" hidden="1">#REF!</definedName>
    <definedName name="XRefPaste243Row" hidden="1">#REF!</definedName>
    <definedName name="XRefPaste244" hidden="1">#REF!</definedName>
    <definedName name="XRefPaste244Row" hidden="1">#REF!</definedName>
    <definedName name="XRefPaste245" hidden="1">#REF!</definedName>
    <definedName name="XRefPaste245Row" hidden="1">#REF!</definedName>
    <definedName name="XRefPaste246" hidden="1">#REF!</definedName>
    <definedName name="XRefPaste246Row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0Row" hidden="1">#REF!</definedName>
    <definedName name="XRefPaste51" hidden="1">#REF!</definedName>
    <definedName name="XRefPaste51Row" hidden="1">#REF!</definedName>
    <definedName name="XRefPaste52" hidden="1">#REF!</definedName>
    <definedName name="XRefPaste53" hidden="1">#REF!</definedName>
    <definedName name="XRefPaste54" hidden="1">#REF!</definedName>
    <definedName name="XRefPaste54Row" hidden="1">#REF!</definedName>
    <definedName name="XRefPaste55" hidden="1">#REF!</definedName>
    <definedName name="XRefPaste56" hidden="1">#REF!</definedName>
    <definedName name="XRefPaste58" hidden="1">#REF!</definedName>
    <definedName name="XRefPaste58Row" hidden="1">#REF!</definedName>
    <definedName name="XRefPaste59" hidden="1">#REF!</definedName>
    <definedName name="XRefPaste59Row" hidden="1">#REF!</definedName>
    <definedName name="XRefPaste5Row" hidden="1">#REF!</definedName>
    <definedName name="XRefPaste6" hidden="1">#REF!</definedName>
    <definedName name="XRefPaste60" hidden="1">#REF!</definedName>
    <definedName name="XRefPaste60Row" hidden="1">#REF!</definedName>
    <definedName name="XRefPaste61" hidden="1">#REF!</definedName>
    <definedName name="XRefPaste62" hidden="1">#REF!</definedName>
    <definedName name="XRefPaste62Row" hidden="1">#REF!</definedName>
    <definedName name="XRefPaste63Row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5Row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4" hidden="1">#REF!</definedName>
    <definedName name="XRefPaste95" hidden="1">#REF!</definedName>
    <definedName name="XRefPaste9Row" hidden="1">#REF!</definedName>
    <definedName name="XRefPasteRangeCount" hidden="1">50</definedName>
    <definedName name="Y" hidden="1">#REF!</definedName>
    <definedName name="YOON" hidden="1">{#N/A,#N/A,FALSE,"P.C.B"}</definedName>
    <definedName name="yuu" hidden="1">#REF!</definedName>
    <definedName name="YY" hidden="1">{#N/A,#N/A,FALSE,"96 3월물량표";#N/A,#N/A,FALSE,"96 4월물량표";#N/A,#N/A,FALSE,"96 5월물량표"}</definedName>
    <definedName name="z" hidden="1">{#N/A,#N/A,FALSE,"Aging Summary";#N/A,#N/A,FALSE,"Ratio Analysis";#N/A,#N/A,FALSE,"Test 120 Day Accts";#N/A,#N/A,FALSE,"Tickmarks"}</definedName>
    <definedName name="Z_B2172A22_A087_11D6_A4E5_008013D50C77_.wvu.PrintArea" hidden="1">#REF!</definedName>
    <definedName name="zxc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zzz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あああ" hidden="1">{"'買掛金'!$J$6"}</definedName>
    <definedName name="その他の投資" hidden="1">{"'買掛金'!$J$6"}</definedName>
    <definedName name="っっｂ" hidden="1">{"'買掛金'!$J$6"}</definedName>
    <definedName name="テスト" hidden="1">{"'買掛金'!$J$6"}</definedName>
    <definedName name="ㄱ" hidden="1">{#N/A,#N/A,FALSE,"Aging Summary";#N/A,#N/A,FALSE,"Ratio Analysis";#N/A,#N/A,FALSE,"Test 120 Day Accts";#N/A,#N/A,FALSE,"Tickmarks"}</definedName>
    <definedName name="ㄱㄱ" hidden="1">{#N/A,#N/A,FALSE,"UNIT";#N/A,#N/A,FALSE,"UNIT";#N/A,#N/A,FALSE,"계정"}</definedName>
    <definedName name="ㄱㄱㄱ" hidden="1">{#N/A,#N/A,FALSE,"UNIT";#N/A,#N/A,FALSE,"UNIT";#N/A,#N/A,FALSE,"계정"}</definedName>
    <definedName name="ㄱㄱㄱㄱㄱ" hidden="1">{#N/A,#N/A,FALSE,"UNIT";#N/A,#N/A,FALSE,"UNIT";#N/A,#N/A,FALSE,"계정"}</definedName>
    <definedName name="ㄱㄱㄱㄱㄱㄱ" hidden="1">#REF!</definedName>
    <definedName name="ㄱㄹ2331" hidden="1">{#N/A,#N/A,FALSE,"근무시간"}</definedName>
    <definedName name="ㄱㅇ" hidden="1">{#N/A,#N/A,FALSE,"단축1";#N/A,#N/A,FALSE,"단축2";#N/A,#N/A,FALSE,"단축3";#N/A,#N/A,FALSE,"장축";#N/A,#N/A,FALSE,"4WD"}</definedName>
    <definedName name="가1" hidden="1">{#N/A,#N/A,TRUE,"Y생산";#N/A,#N/A,TRUE,"Y판매";#N/A,#N/A,TRUE,"Y총물량";#N/A,#N/A,TRUE,"Y능력";#N/A,#N/A,TRUE,"YKD"}</definedName>
    <definedName name="가나" hidden="1">{#N/A,#N/A,TRUE,"Y생산";#N/A,#N/A,TRUE,"Y판매";#N/A,#N/A,TRUE,"Y총물량";#N/A,#N/A,TRUE,"Y능력";#N/A,#N/A,TRUE,"YKD"}</definedName>
    <definedName name="가나다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가나다오" hidden="1">{#N/A,#N/A,FALSE,"정공"}</definedName>
    <definedName name="가동" hidden="1">{#N/A,#N/A,TRUE,"Y생산";#N/A,#N/A,TRUE,"Y판매";#N/A,#N/A,TRUE,"Y총물량";#N/A,#N/A,TRUE,"Y능력";#N/A,#N/A,TRUE,"YKD"}</definedName>
    <definedName name="가동2" hidden="1">{#N/A,#N/A,TRUE,"Y생산";#N/A,#N/A,TRUE,"Y판매";#N/A,#N/A,TRUE,"Y총물량";#N/A,#N/A,TRUE,"Y능력";#N/A,#N/A,TRUE,"YKD"}</definedName>
    <definedName name="가상_2" hidden="1">{#N/A,#N/A,FALSE,"근무시간"}</definedName>
    <definedName name="가상_3" hidden="1">{#N/A,#N/A,FALSE,"근무시간"}</definedName>
    <definedName name="가상_4" hidden="1">{#N/A,#N/A,FALSE,"근무시간"}</definedName>
    <definedName name="가상_5" hidden="1">{#N/A,#N/A,FALSE,"근무시간"}</definedName>
    <definedName name="가설제안" hidden="1">{#N/A,#N/A,FALSE,"근무시간"}</definedName>
    <definedName name="가자" hidden="1">{#N/A,#N/A,TRUE,"Y생산";#N/A,#N/A,TRUE,"Y판매";#N/A,#N/A,TRUE,"Y총물량";#N/A,#N/A,TRUE,"Y능력";#N/A,#N/A,TRUE,"YKD"}</definedName>
    <definedName name="각" hidden="1">{#N/A,#N/A,FALSE,"Sheet1";#N/A,#N/A,FALSE,"Sheet1";#N/A,#N/A,FALSE,"Sheet1"}</definedName>
    <definedName name="간" hidden="1">{#N/A,#N/A,FALSE,"UNIT";#N/A,#N/A,FALSE,"UNIT";#N/A,#N/A,FALSE,"계정"}</definedName>
    <definedName name="감가overall" hidden="1">{#N/A,#N/A,FALSE,"Aging Summary";#N/A,#N/A,FALSE,"Ratio Analysis";#N/A,#N/A,FALSE,"Test 120 Day Accts";#N/A,#N/A,FALSE,"Tickmarks"}</definedName>
    <definedName name="강명구" hidden="1">{#N/A,#N/A,FALSE,"97년 투자계획 세부내역 "}</definedName>
    <definedName name="강민수" hidden="1">{#N/A,#N/A,FALSE,"97년 투자계획 세부내역 "}</definedName>
    <definedName name="개발시험종합" hidden="1">#REF!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갤로" hidden="1">{#N/A,#N/A,FALSE,"정공"}</definedName>
    <definedName name="건물" hidden="1">{"'손익현황'!$A$1:$J$29"}</definedName>
    <definedName name="건물임." hidden="1">{"'손익현황'!$A$1:$J$29"}</definedName>
    <definedName name="건축" hidden="1">{#N/A,#N/A,TRUE,"토적및재료집계";#N/A,#N/A,TRUE,"토적및재료집계";#N/A,#N/A,TRUE,"단위량"}</definedName>
    <definedName name="경리손익" hidden="1">{#N/A,#N/A,FALSE,"정공"}</definedName>
    <definedName name="경비실적" hidden="1">{#N/A,#N/A,FALSE,"정공"}</definedName>
    <definedName name="경영지표2" hidden="1">#REF!</definedName>
    <definedName name="경쟁사동향" hidden="1">{#N/A,#N/A,FALSE,"97년 투자계획 세부내역 "}</definedName>
    <definedName name="경차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계획" hidden="1">{#N/A,#N/A,FALSE,"정공"}</definedName>
    <definedName name="계획2" hidden="1">{#N/A,#N/A,FALSE,"정공"}</definedName>
    <definedName name="고현호" hidden="1">{#N/A,#N/A,FALSE,"97년 투자계획 세부내역 "}</definedName>
    <definedName name="공" hidden="1">{"'손익현황'!$A$1:$J$29"}</definedName>
    <definedName name="공구" hidden="1">{"'손익현황'!$A$1:$J$29"}</definedName>
    <definedName name="공구기구" hidden="1">{"'손익현황'!$A$1:$J$29"}</definedName>
    <definedName name="공사원가계산서" hidden="1">{#N/A,#N/A,TRUE,"토적및재료집계";#N/A,#N/A,TRUE,"토적및재료집계";#N/A,#N/A,TRUE,"단위량"}</definedName>
    <definedName name="공수투입" hidden="1">{#N/A,#N/A,FALSE,"정공"}</definedName>
    <definedName name="공정사고저감" hidden="1">{#N/A,#N/A,FALSE,"근무시간"}</definedName>
    <definedName name="공주_2" hidden="1">{#N/A,#N/A,FALSE,"근무시간"}</definedName>
    <definedName name="공주_3" hidden="1">{#N/A,#N/A,FALSE,"근무시간"}</definedName>
    <definedName name="공주_4" hidden="1">{#N/A,#N/A,FALSE,"근무시간"}</definedName>
    <definedName name="공주_5" hidden="1">{#N/A,#N/A,FALSE,"근무시간"}</definedName>
    <definedName name="관리" hidden="1">#REF!</definedName>
    <definedName name="관리지표2" hidden="1">{#N/A,#N/A,TRUE,"Y생산";#N/A,#N/A,TRUE,"Y판매";#N/A,#N/A,TRUE,"Y총물량";#N/A,#N/A,TRUE,"Y능력";#N/A,#N/A,TRUE,"YKD"}</definedName>
    <definedName name="구" hidden="1">{"'손익현황'!$A$1:$J$29"}</definedName>
    <definedName name="구조물공" hidden="1">{#N/A,#N/A,FALSE,"이정표"}</definedName>
    <definedName name="구조본양식" hidden="1">{#N/A,#N/A,FALSE,"97년 투자계획 세부내역 "}</definedName>
    <definedName name="구조조정계획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구축물" hidden="1">{"'손익현황'!$A$1:$J$29"}</definedName>
    <definedName name="구축물임" hidden="1">{"'손익현황'!$A$1:$J$29"}</definedName>
    <definedName name="국민연금1" hidden="1">#REF!</definedName>
    <definedName name="그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글쎄" hidden="1">{#N/A,#N/A,FALSE,"97년 투자계획 세부내역 "}</definedName>
    <definedName name="금월" hidden="1">{#N/A,#N/A,TRUE,"Y생산";#N/A,#N/A,TRUE,"Y판매";#N/A,#N/A,TRUE,"Y총물량";#N/A,#N/A,TRUE,"Y능력";#N/A,#N/A,TRUE,"YKD"}</definedName>
    <definedName name="기계실2" hidden="1">{#N/A,#N/A,FALSE,"BS";#N/A,#N/A,FALSE,"PL";#N/A,#N/A,FALSE,"처분";#N/A,#N/A,FALSE,"현금";#N/A,#N/A,FALSE,"매출";#N/A,#N/A,FALSE,"원가";#N/A,#N/A,FALSE,"경영"}</definedName>
    <definedName name="기계실3" hidden="1">{#N/A,#N/A,FALSE,"근무시간"}</definedName>
    <definedName name="기계실7" hidden="1">{#N/A,#N/A,FALSE,"근무시간"}</definedName>
    <definedName name="기계장치" hidden="1">{"'손익현황'!$A$1:$J$29"}</definedName>
    <definedName name="기술" hidden="1">{#N/A,#N/A,FALSE,"근무시간"}</definedName>
    <definedName name="기아님" hidden="1">#REF!</definedName>
    <definedName name="기아모텍" hidden="1">{#N/A,#N/A,FALSE,"정공"}</definedName>
    <definedName name="기아아아아" hidden="1">{#N/A,#N/A,FALSE,"정공"}</definedName>
    <definedName name="기아전자" hidden="1">{#N/A,#N/A,FALSE,"정공"}</definedName>
    <definedName name="기안변경" hidden="1">#REF!</definedName>
    <definedName name="기안지" hidden="1">{#N/A,#N/A,FALSE,"Sheet1"}</definedName>
    <definedName name="기안지1" hidden="1">{#N/A,#N/A,FALSE,"Sheet1"}</definedName>
    <definedName name="기존" hidden="1">{#N/A,#N/A,FALSE,"UNIT";#N/A,#N/A,FALSE,"UNIT";#N/A,#N/A,FALSE,"계정"}</definedName>
    <definedName name="기타경비" hidden="1">{#N/A,#N/A,TRUE,"토적및재료집계";#N/A,#N/A,TRUE,"토적및재료집계";#N/A,#N/A,TRUE,"단위량"}</definedName>
    <definedName name="기타경비1" hidden="1">{#N/A,#N/A,TRUE,"토적및재료집계";#N/A,#N/A,TRUE,"토적및재료집계";#N/A,#N/A,TRUE,"단위량"}</definedName>
    <definedName name="김강완" hidden="1">{#N/A,#N/A,FALSE,"97년 투자계획 세부내역 "}</definedName>
    <definedName name="김강완2" hidden="1">{#N/A,#N/A,FALSE,"97년 투자계획 세부내역 "}</definedName>
    <definedName name="김도윤" hidden="1">{#N/A,#N/A,TRUE,"Y생산";#N/A,#N/A,TRUE,"Y판매";#N/A,#N/A,TRUE,"Y총물량";#N/A,#N/A,TRUE,"Y능력";#N/A,#N/A,TRUE,"YKD"}</definedName>
    <definedName name="김동종" hidden="1">#REF!</definedName>
    <definedName name="김수란" hidden="1">#REF!</definedName>
    <definedName name="ㄳㄳㅅㄷㅅ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ㄴ" hidden="1">{#N/A,#N/A,FALSE,"Aging Summary";#N/A,#N/A,FALSE,"Ratio Analysis";#N/A,#N/A,FALSE,"Test 120 Day Accts";#N/A,#N/A,FALSE,"Tickmarks"}</definedName>
    <definedName name="ㄴㄴ" hidden="1">{#N/A,#N/A,FALSE,"COL-HIS"}</definedName>
    <definedName name="ㄴㄴㄴ" hidden="1">{"'4월수지'!$A$1:$AE$45"}</definedName>
    <definedName name="ㄴㄴㄴㅇ" hidden="1">{#N/A,#N/A,FALSE,"단축1";#N/A,#N/A,FALSE,"단축2";#N/A,#N/A,FALSE,"단축3";#N/A,#N/A,FALSE,"장축";#N/A,#N/A,FALSE,"4WD"}</definedName>
    <definedName name="ㄴㄴㄹㄹ" hidden="1">{#N/A,#N/A,FALSE,"근무시간"}</definedName>
    <definedName name="ㄴㄹㅇㅎ" hidden="1">{#N/A,#N/A,FALSE,"정공"}</definedName>
    <definedName name="ㄴㅇ" hidden="1">{#N/A,#N/A,TRUE,"Y생산";#N/A,#N/A,TRUE,"Y판매";#N/A,#N/A,TRUE,"Y총물량";#N/A,#N/A,TRUE,"Y능력";#N/A,#N/A,TRUE,"YKD"}</definedName>
    <definedName name="ㄴㅇㄹ" hidden="1">{#N/A,#N/A,FALSE,"UNIT";#N/A,#N/A,FALSE,"UNIT";#N/A,#N/A,FALSE,"계정"}</definedName>
    <definedName name="ㄴㅇㄹㅁㅇㄹ" hidden="1">{#N/A,#N/A,FALSE,"UNIT";#N/A,#N/A,FALSE,"UNIT";#N/A,#N/A,FALSE,"계정"}</definedName>
    <definedName name="ㄴㅇㅀ" hidden="1">{#N/A,#N/A,FALSE,"단축1";#N/A,#N/A,FALSE,"단축2";#N/A,#N/A,FALSE,"단축3";#N/A,#N/A,FALSE,"장축";#N/A,#N/A,FALSE,"4WD"}</definedName>
    <definedName name="ㄴㅇㅀㄴㅇㄹ" hidden="1">{#N/A,#N/A,TRUE,"Y생산";#N/A,#N/A,TRUE,"Y판매";#N/A,#N/A,TRUE,"Y총물량";#N/A,#N/A,TRUE,"Y능력";#N/A,#N/A,TRUE,"YKD"}</definedName>
    <definedName name="ㄴㅇㅀㅁㅇㅎㄴㅇㅁㅀㅇㅀㄴㅇㅀ" hidden="1">{#N/A,#N/A,FALSE,"정공"}</definedName>
    <definedName name="ㄴㅋ" hidden="1">{#N/A,#N/A,FALSE,"단축1";#N/A,#N/A,FALSE,"단축2";#N/A,#N/A,FALSE,"단축3";#N/A,#N/A,FALSE,"장축";#N/A,#N/A,FALSE,"4WD"}</definedName>
    <definedName name="나너" hidden="1">{#N/A,#N/A,FALSE,"97년 투자계획 세부내역 "}</definedName>
    <definedName name="나라사랑" hidden="1">{#N/A,#N/A,FALSE,"정공"}</definedName>
    <definedName name="나무라오" hidden="1">{#N/A,#N/A,FALSE,"정공"}</definedName>
    <definedName name="난" hidden="1">{#N/A,#N/A,FALSE,"매출이익"}</definedName>
    <definedName name="남의나라" hidden="1">{#N/A,#N/A,FALSE,"정공"}</definedName>
    <definedName name="냉공수지" hidden="1">#REF!</definedName>
    <definedName name="녿대" hidden="1">{#N/A,#N/A,FALSE,"단축1";#N/A,#N/A,FALSE,"단축2";#N/A,#N/A,FALSE,"단축3";#N/A,#N/A,FALSE,"장축";#N/A,#N/A,FALSE,"4WD"}</definedName>
    <definedName name="농심3" hidden="1">{#N/A,#N/A,FALSE,"Aging Summary";#N/A,#N/A,FALSE,"Ratio Analysis";#N/A,#N/A,FALSE,"Test 120 Day Accts";#N/A,#N/A,FALSE,"Tickmarks"}</definedName>
    <definedName name="누계매출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니니" hidden="1">{#N/A,#N/A,FALSE,"신규dep";#N/A,#N/A,FALSE,"신규dep-금형상각후";#N/A,#N/A,FALSE,"신규dep-연구비상각후";#N/A,#N/A,FALSE,"신규dep-기계,공구상각후"}</definedName>
    <definedName name="ㄷ" hidden="1">{#N/A,#N/A,FALSE,"Aging Summary";#N/A,#N/A,FALSE,"Ratio Analysis";#N/A,#N/A,FALSE,"Test 120 Day Accts";#N/A,#N/A,FALSE,"Tickmarks"}</definedName>
    <definedName name="ㄷㄷ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ㄷㄷㄷ" hidden="1">{#N/A,#N/A,FALSE,"UNIT";#N/A,#N/A,FALSE,"UNIT";#N/A,#N/A,FALSE,"계정"}</definedName>
    <definedName name="ㄷ드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ㄷㅇ" hidden="1">{#N/A,#N/A,TRUE,"Y생산";#N/A,#N/A,TRUE,"Y판매";#N/A,#N/A,TRUE,"Y총물량";#N/A,#N/A,TRUE,"Y능력";#N/A,#N/A,TRUE,"YKD"}</definedName>
    <definedName name="다나가라" hidden="1">{#N/A,#N/A,FALSE,"정공"}</definedName>
    <definedName name="다다" hidden="1">{#N/A,#N/A,FALSE,"정공"}</definedName>
    <definedName name="다다익선" hidden="1">{#N/A,#N/A,FALSE,"정공"}</definedName>
    <definedName name="다달이" hidden="1">{#N/A,#N/A,FALSE,"정공"}</definedName>
    <definedName name="다라니경" hidden="1">{#N/A,#N/A,FALSE,"정공"}</definedName>
    <definedName name="다라니경을피우자" hidden="1">{#N/A,#N/A,FALSE,"정공"}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短期借入金" hidden="1">{"'買掛金'!$J$6"}</definedName>
    <definedName name="단말기" hidden="1">{#N/A,#N/A,FALSE,"정공"}</definedName>
    <definedName name="단말기번호" hidden="1">{#N/A,#N/A,FALSE,"정공"}</definedName>
    <definedName name="단순합" hidden="1">{#N/A,#N/A,FALSE,"Sheet1";#N/A,#N/A,FALSE,"Sheet1";#N/A,#N/A,FALSE,"Sheet1"}</definedName>
    <definedName name="단알기" hidden="1">{#N/A,#N/A,FALSE,"정공"}</definedName>
    <definedName name="당초기준손이" hidden="1">{#N/A,#N/A,FALSE,"정공"}</definedName>
    <definedName name="당초손익표" hidden="1">{#N/A,#N/A,FALSE,"정공"}</definedName>
    <definedName name="대" hidden="1">#REF!</definedName>
    <definedName name="대리님" hidden="1">{#N/A,#N/A,FALSE,"정공"}</definedName>
    <definedName name="대상4" hidden="1">{#N/A,#N/A,FALSE,"근무시간"}</definedName>
    <definedName name="대상시트" hidden="1">{#N/A,#N/A,FALSE,"정공"}</definedName>
    <definedName name="대책" hidden="1">{"'4월수지'!$A$1:$AE$45"}</definedName>
    <definedName name="대치대차" hidden="1">{#N/A,#N/A,FALSE,"매출이익"}</definedName>
    <definedName name="두번째" hidden="1">{#N/A,#N/A,FALSE,"정공"}</definedName>
    <definedName name="등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로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2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3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ㄷ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ㄹ" hidden="1">{#N/A,#N/A,TRUE,"Y생산";#N/A,#N/A,TRUE,"Y판매";#N/A,#N/A,TRUE,"Y총물량";#N/A,#N/A,TRUE,"Y능력";#N/A,#N/A,TRUE,"YKD"}</definedName>
    <definedName name="ㄹㄴ" hidden="1">#REF!</definedName>
    <definedName name="ㄹㄴㅇㅁㅇㄴ" hidden="1">{#N/A,#N/A,FALSE,"UNIT";#N/A,#N/A,FALSE,"UNIT";#N/A,#N/A,FALSE,"계정"}</definedName>
    <definedName name="ㄹㄴㅇㅁㅇㄹ" hidden="1">{#N/A,#N/A,FALSE,"UNIT";#N/A,#N/A,FALSE,"UNIT";#N/A,#N/A,FALSE,"계정"}</definedName>
    <definedName name="ㄹㄹ" hidden="1">1</definedName>
    <definedName name="ㄹㄹㄹ" hidden="1">#REF!</definedName>
    <definedName name="ㄹㄹㄹㄹㄹ" hidden="1">{#N/A,#N/A,FALSE,"97년 투자계획 세부내역 "}</definedName>
    <definedName name="ㄹㄹㅇ" hidden="1">{#N/A,#N/A,FALSE,"97년 투자계획 세부내역 "}</definedName>
    <definedName name="ㄹㅇ" hidden="1">{#N/A,#N/A,FALSE,"단축1";#N/A,#N/A,FALSE,"단축2";#N/A,#N/A,FALSE,"단축3";#N/A,#N/A,FALSE,"장축";#N/A,#N/A,FALSE,"4WD"}</definedName>
    <definedName name="ㄹㅇㄹ" hidden="1">{#N/A,#N/A,FALSE,"근무시간"}</definedName>
    <definedName name="ㄹㅇㄹㅇ" hidden="1">{#N/A,#N/A,FALSE,"97년 투자계획 세부내역 "}</definedName>
    <definedName name="ㄹㅇㅎㅇㄹㄶ" hidden="1">{#N/A,#N/A,FALSE,"96 3월물량표";#N/A,#N/A,FALSE,"96 4월물량표";#N/A,#N/A,FALSE,"96 5월물량표"}</definedName>
    <definedName name="란다리아" hidden="1">{#N/A,#N/A,FALSE,"정공"}</definedName>
    <definedName name="로로로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裏書譲渡手形" hidden="1">{"'買掛金'!$J$6"}</definedName>
    <definedName name="ㅀ" hidden="1">{#N/A,#N/A,TRUE,"토적및재료집계";#N/A,#N/A,TRUE,"토적및재료집계";#N/A,#N/A,TRUE,"단위량"}</definedName>
    <definedName name="ㅁㄴ" hidden="1">{#N/A,#N/A,TRUE,"Y생산";#N/A,#N/A,TRUE,"Y판매";#N/A,#N/A,TRUE,"Y총물량";#N/A,#N/A,TRUE,"Y능력";#N/A,#N/A,TRUE,"YKD"}</definedName>
    <definedName name="ㅁㅁ" hidden="1">{#N/A,#N/A,TRUE,"대 차 대 조 표"}</definedName>
    <definedName name="ㅁㅁㅁ" hidden="1">{#N/A,#N/A,FALSE,"UNIT";#N/A,#N/A,FALSE,"UNIT";#N/A,#N/A,FALSE,"계정"}</definedName>
    <definedName name="ㅁㅁㅁㅁ" hidden="1">{#N/A,#N/A,FALSE,"UNIT";#N/A,#N/A,FALSE,"UNIT";#N/A,#N/A,FALSE,"계정"}</definedName>
    <definedName name="ㅁㅁㅁㅁㅁ" hidden="1">{#N/A,#N/A,FALSE,"UNIT";#N/A,#N/A,FALSE,"UNIT";#N/A,#N/A,FALSE,"계정"}</definedName>
    <definedName name="ㅁㅁㅁㅁㅁㅁㅁ" hidden="1">{#N/A,#N/A,FALSE,"Sheet1"}</definedName>
    <definedName name="ㅁㅁㅇ" hidden="1">{#N/A,#N/A,FALSE,"97년 투자계획 세부내역 "}</definedName>
    <definedName name="ㅁㅇㄹ" hidden="1">{#N/A,#N/A,FALSE,"단축1";#N/A,#N/A,FALSE,"단축2";#N/A,#N/A,FALSE,"단축3";#N/A,#N/A,FALSE,"장축";#N/A,#N/A,FALSE,"4WD"}</definedName>
    <definedName name="ㅁㅇㅇㄹㅇ" hidden="1">{#N/A,#N/A,FALSE,"97년 투자계획 세부내역 "}</definedName>
    <definedName name="마" hidden="1">{#N/A,#N/A,FALSE,"97년 투자계획 세부내역 "}</definedName>
    <definedName name="마감" hidden="1">{#N/A,#N/A,TRUE,"Y생산";#N/A,#N/A,TRUE,"Y판매";#N/A,#N/A,TRUE,"Y총물량";#N/A,#N/A,TRUE,"Y능력";#N/A,#N/A,TRUE,"YKD"}</definedName>
    <definedName name="마마보이" hidden="1">{#N/A,#N/A,FALSE,"정공"}</definedName>
    <definedName name="買掛金" hidden="1">{"'買掛金'!$J$6"}</definedName>
    <definedName name="매입" hidden="1">#REF!</definedName>
    <definedName name="매출2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매출계획" hidden="1">{#N/A,#N/A,FALSE,"UNIT";#N/A,#N/A,FALSE,"UNIT";#N/A,#N/A,FALSE,"계정"}</definedName>
    <definedName name="매출기준" hidden="1">{#N/A,#N/A,FALSE,"정공"}</definedName>
    <definedName name="매출손익" hidden="1">{#N/A,#N/A,FALSE,"정공"}</definedName>
    <definedName name="매출손익REF" hidden="1">{#N/A,#N/A,FALSE,"P.C.B"}</definedName>
    <definedName name="매출손익분석누계" hidden="1">#REF!</definedName>
    <definedName name="매출실적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매출실적1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매출원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기초" hidden="1">{#N/A,#N/A,FALSE,"Aging Summary";#N/A,#N/A,FALSE,"Ratio Analysis";#N/A,#N/A,FALSE,"Test 120 Day Accts";#N/A,#N/A,FALSE,"Tickmarks"}</definedName>
    <definedName name="매출원가기초1" hidden="1">{#N/A,#N/A,FALSE,"Aging Summary";#N/A,#N/A,FALSE,"Ratio Analysis";#N/A,#N/A,FALSE,"Test 120 Day Accts";#N/A,#N/A,FALSE,"Tickmarks"}</definedName>
    <definedName name="매출원가기초2" hidden="1">{#N/A,#N/A,FALSE,"Aging Summary";#N/A,#N/A,FALSE,"Ratio Analysis";#N/A,#N/A,FALSE,"Test 120 Day Accts";#N/A,#N/A,FALSE,"Tickmarks"}</definedName>
    <definedName name="매출전환손익" hidden="1">{#N/A,#N/A,FALSE,"정공"}</definedName>
    <definedName name="매출추1" hidden="1">{#N/A,#N/A,FALSE,"정공"}</definedName>
    <definedName name="매출추정" hidden="1">{#N/A,#N/A,FALSE,"정공"}</definedName>
    <definedName name="매춞ㅁㅁ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명세서" hidden="1">#REF!</definedName>
    <definedName name="모" hidden="1">{#N/A,#N/A,FALSE,"UNIT";#N/A,#N/A,FALSE,"UNIT";#N/A,#N/A,FALSE,"계정"}</definedName>
    <definedName name="모나리자아" hidden="1">{#N/A,#N/A,FALSE,"정공"}</definedName>
    <definedName name="목차도" hidden="1">{#N/A,#N/A,FALSE,"정공"}</definedName>
    <definedName name="몰라" hidden="1">{#N/A,#N/A,FALSE,"정공"}</definedName>
    <definedName name="문성근" hidden="1">{#N/A,#N/A,FALSE,"97년 투자계획 세부내역 "}</definedName>
    <definedName name="문제점3" hidden="1">{#N/A,#N/A,FALSE,"Aging Summary";#N/A,#N/A,FALSE,"Ratio Analysis";#N/A,#N/A,FALSE,"Test 120 Day Accts";#N/A,#N/A,FALSE,"Tickmarks"}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류2" hidden="1">{#N/A,#N/A,FALSE,"97년 투자계획 세부내역 "}</definedName>
    <definedName name="물류3" hidden="1">{#N/A,#N/A,FALSE,"97년 투자계획 세부내역 "}</definedName>
    <definedName name="물수" hidden="1">{#N/A,#N/A,TRUE,"Y생산";#N/A,#N/A,TRUE,"Y판매";#N/A,#N/A,TRUE,"Y총물량";#N/A,#N/A,TRUE,"Y능력";#N/A,#N/A,TRUE,"YKD"}</definedName>
    <definedName name="뮤" hidden="1">{#N/A,#N/A,FALSE,"기술료 비교"}</definedName>
    <definedName name="미미마ㅓ러ㅏㅣㄴㄹㅇ미ㅓㄱㅈ" hidden="1">{#N/A,#N/A,TRUE,"Y생산";#N/A,#N/A,TRUE,"Y판매";#N/A,#N/A,TRUE,"Y총물량";#N/A,#N/A,TRUE,"Y능력";#N/A,#N/A,TRUE,"YKD"}</definedName>
    <definedName name="미미미아" hidden="1">{#N/A,#N/A,FALSE,"정공"}</definedName>
    <definedName name="未払" hidden="1">{"'買掛金'!$J$6"}</definedName>
    <definedName name="未払金" hidden="1">{"'買掛金'!$J$6"}</definedName>
    <definedName name="미석" hidden="1">{#N/A,#N/A,FALSE,"정공"}</definedName>
    <definedName name="미수수익" hidden="1">{"'보고양식'!$A$58:$K$111"}</definedName>
    <definedName name="미지급명세" hidden="1">{"'보고양식'!$A$58:$K$111"}</definedName>
    <definedName name="ㅂ" hidden="1">{#N/A,#N/A,TRUE,"Y생산";#N/A,#N/A,TRUE,"Y판매";#N/A,#N/A,TRUE,"Y총물량";#N/A,#N/A,TRUE,"Y능력";#N/A,#N/A,TRUE,"YKD"}</definedName>
    <definedName name="ㅂ1" hidden="1">{#N/A,#N/A,FALSE,"97년 투자계획 세부내역 "}</definedName>
    <definedName name="ㅂ2" hidden="1">{#N/A,#N/A,FALSE,"97년 투자계획 세부내역 "}</definedName>
    <definedName name="ㅂ3" hidden="1">{#N/A,#N/A,FALSE,"97년 투자계획 세부내역 "}</definedName>
    <definedName name="ㅂ4" hidden="1">{#N/A,#N/A,FALSE,"97년 투자계획 세부내역 "}</definedName>
    <definedName name="ㅂ5" hidden="1">{#N/A,#N/A,FALSE,"97년 투자계획 세부내역 "}</definedName>
    <definedName name="ㅂㅂ" hidden="1">#REF!</definedName>
    <definedName name="ㅂㅂㅂ" hidden="1">{#N/A,#N/A,TRUE,"Y생산";#N/A,#N/A,TRUE,"Y판매";#N/A,#N/A,TRUE,"Y총물량";#N/A,#N/A,TRUE,"Y능력";#N/A,#N/A,TRUE,"YKD"}</definedName>
    <definedName name="바라" hidden="1">{#N/A,#N/A,FALSE,"97년 투자계획 세부내역 "}</definedName>
    <definedName name="바랑라" hidden="1">{#N/A,#N/A,FALSE,"정공"}</definedName>
    <definedName name="바바라" hidden="1">{#N/A,#N/A,TRUE,"Y생산";#N/A,#N/A,TRUE,"Y판매";#N/A,#N/A,TRUE,"Y총물량";#N/A,#N/A,TRUE,"Y능력";#N/A,#N/A,TRUE,"YKD"}</definedName>
    <definedName name="바보" hidden="1">{#N/A,#N/A,FALSE,"정공"}</definedName>
    <definedName name="바보상자" hidden="1">{#N/A,#N/A,FALSE,"정공"}</definedName>
    <definedName name="반기" hidden="1">{#N/A,#N/A,TRUE,"대 차 대 조 표"}</definedName>
    <definedName name="받" hidden="1">{#N/A,#N/A,TRUE,"Y생산";#N/A,#N/A,TRUE,"Y판매";#N/A,#N/A,TRUE,"Y총물량";#N/A,#N/A,TRUE,"Y능력";#N/A,#N/A,TRUE,"YKD"}</definedName>
    <definedName name="배관명세" hidden="1">#REF!</definedName>
    <definedName name="배부내역서2월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배수공" hidden="1">{#N/A,#N/A,FALSE,"부대1"}</definedName>
    <definedName name="백1" hidden="1">{"'Sheet1'!$A$1:$C$238"}</definedName>
    <definedName name="백2" hidden="1">{#N/A,#N/A,FALSE,"Aging Summary";#N/A,#N/A,FALSE,"Ratio Analysis";#N/A,#N/A,FALSE,"Test 120 Day Accts";#N/A,#N/A,FALSE,"Tickmarks"}</definedName>
    <definedName name="범위액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범위액2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변동" hidden="1">{#N/A,#N/A,FALSE,"단축1";#N/A,#N/A,FALSE,"단축2";#N/A,#N/A,FALSE,"단축3";#N/A,#N/A,FALSE,"장축";#N/A,#N/A,FALSE,"4WD"}</definedName>
    <definedName name="변동내용" hidden="1">{#N/A,#N/A,FALSE,"단축1";#N/A,#N/A,FALSE,"단축2";#N/A,#N/A,FALSE,"단축3";#N/A,#N/A,FALSE,"장축";#N/A,#N/A,FALSE,"4WD"}</definedName>
    <definedName name="변재욱" hidden="1">#REF!</definedName>
    <definedName name="변환사급가" hidden="1">{#N/A,#N/A,TRUE,"Y생산";#N/A,#N/A,TRUE,"Y판매";#N/A,#N/A,TRUE,"Y총물량";#N/A,#N/A,TRUE,"Y능력";#N/A,#N/A,TRUE,"YKD"}</definedName>
    <definedName name="보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보고" hidden="1">{#N/A,#N/A,FALSE,"UNIT";#N/A,#N/A,FALSE,"UNIT";#N/A,#N/A,FALSE,"계정"}</definedName>
    <definedName name="보고기준" hidden="1">{#N/A,#N/A,FALSE,"UNIT";#N/A,#N/A,FALSE,"UNIT";#N/A,#N/A,FALSE,"계정"}</definedName>
    <definedName name="보봅" hidden="1">{#N/A,#N/A,FALSE,"Aging Summary";#N/A,#N/A,FALSE,"Ratio Analysis";#N/A,#N/A,FALSE,"Test 120 Day Accts";#N/A,#N/A,FALSE,"Tickmarks"}</definedName>
    <definedName name="보증금1" hidden="1">#REF!</definedName>
    <definedName name="부속" hidden="1">#REF!</definedName>
    <definedName name="분" hidden="1">{#N/A,#N/A,FALSE,"단축1";#N/A,#N/A,FALSE,"단축2";#N/A,#N/A,FALSE,"단축3";#N/A,#N/A,FALSE,"장축";#N/A,#N/A,FALSE,"4WD"}</definedName>
    <definedName name="분기별" hidden="1">{#N/A,#N/A,TRUE,"Y생산";#N/A,#N/A,TRUE,"Y판매";#N/A,#N/A,TRUE,"Y총물량";#N/A,#N/A,TRUE,"Y능력";#N/A,#N/A,TRUE,"YKD"}</definedName>
    <definedName name="분석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불량" hidden="1">{#N/A,#N/A,FALSE,"Sheet1"}</definedName>
    <definedName name="비교손익당초" hidden="1">{#N/A,#N/A,FALSE,"정공"}</definedName>
    <definedName name="비비비" hidden="1">#REF!</definedName>
    <definedName name="비율2" hidden="1">#REF!</definedName>
    <definedName name="비이피" hidden="1">#REF!</definedName>
    <definedName name="비이피01년" hidden="1">#REF!</definedName>
    <definedName name="비즈2" hidden="1">#REF!</definedName>
    <definedName name="ㅅ" hidden="1">{#N/A,#N/A,FALSE,"기술료 비교"}</definedName>
    <definedName name="ㅅㅅㅅ" hidden="1">{"'손익현황'!$A$1:$J$29"}</definedName>
    <definedName name="ㅅㅅㅅㅅ" hidden="1">{#N/A,#N/A,FALSE,"UNIT";#N/A,#N/A,FALSE,"UNIT";#N/A,#N/A,FALSE,"계정"}</definedName>
    <definedName name="ㅅㅅㅅㅅㅅㅅㅅ" hidden="1">{#N/A,#N/A,FALSE,"UNIT";#N/A,#N/A,FALSE,"UNIT";#N/A,#N/A,FALSE,"계정"}</definedName>
    <definedName name="ㅅㅎㄹ" hidden="1">{#N/A,#N/A,FALSE,"97년 투자계획 세부내역 "}</definedName>
    <definedName name="사1" hidden="1">{#N/A,#N/A,FALSE,"지침";#N/A,#N/A,FALSE,"환경분석";#N/A,#N/A,FALSE,"Sheet16"}</definedName>
    <definedName name="사고" hidden="1">{"'4월수지'!$A$1:$AE$45"}</definedName>
    <definedName name="사다함이" hidden="1">{#N/A,#N/A,FALSE,"정공"}</definedName>
    <definedName name="사람이야" hidden="1">{#N/A,#N/A,FALSE,"정공"}</definedName>
    <definedName name="사랑" hidden="1">{#N/A,#N/A,FALSE,"지침";#N/A,#N/A,FALSE,"환경분석";#N/A,#N/A,FALSE,"Sheet16"}</definedName>
    <definedName name="사랑하오" hidden="1">{#N/A,#N/A,FALSE,"정공"}</definedName>
    <definedName name="사본" hidden="1">{#N/A,#N/A,FALSE,"정공"}</definedName>
    <definedName name="사업계획" hidden="1">{#N/A,#N/A,FALSE,"기술료 비교"}</definedName>
    <definedName name="사업계획5" hidden="1">{#N/A,#N/A,FALSE,"기술료 비교"}</definedName>
    <definedName name="사업비교표" hidden="1">{#N/A,#N/A,FALSE,"정공"}</definedName>
    <definedName name="사업추진" hidden="1">{#N/A,#N/A,FALSE,"정공"}</definedName>
    <definedName name="사업활성" hidden="1">{#N/A,#N/A,FALSE,"UNIT";#N/A,#N/A,FALSE,"UNIT";#N/A,#N/A,FALSE,"계정"}</definedName>
    <definedName name="사용료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삼성" hidden="1">{#N/A,#N/A,FALSE,"정공"}</definedName>
    <definedName name="삼성2" hidden="1">{#N/A,#N/A,FALSE,"정공"}</definedName>
    <definedName name="상로허호" hidden="1">{#N/A,#N/A,FALSE,"정공"}</definedName>
    <definedName name="상품" hidden="1">{#N/A,#N/A,FALSE,"근무시간"}</definedName>
    <definedName name="상품성보고" hidden="1">#REF!</definedName>
    <definedName name="새이름" hidden="1">{#N/A,#N/A,FALSE,"97년 투자계획 세부내역 "}</definedName>
    <definedName name="새파일편집" hidden="1">{#N/A,#N/A,FALSE,"정공"}</definedName>
    <definedName name="생산TON" hidden="1">{#N/A,#N/A,TRUE,"Y생산";#N/A,#N/A,TRUE,"Y판매";#N/A,#N/A,TRUE,"Y총물량";#N/A,#N/A,TRUE,"Y능력";#N/A,#N/A,TRUE,"YKD"}</definedName>
    <definedName name="생산능력" hidden="1">{#N/A,#N/A,FALSE,"정공"}</definedName>
    <definedName name="생산손익" hidden="1">{#N/A,#N/A,FALSE,"정공"}</definedName>
    <definedName name="생산품목" hidden="1">{#N/A,#N/A,FALSE,"정공"}</definedName>
    <definedName name="서기창" hidden="1">{#N/A,#N/A,FALSE,"97년 투자계획 세부내역 "}</definedName>
    <definedName name="선급" hidden="1">#REF!</definedName>
    <definedName name="설비투자" hidden="1">{#N/A,#N/A,FALSE,"정공"}</definedName>
    <definedName name="성" hidden="1">{#N/A,#N/A,FALSE,"UNIT";#N/A,#N/A,FALSE,"UNIT";#N/A,#N/A,FALSE,"계정"}</definedName>
    <definedName name="성공" hidden="1">{#N/A,#N/A,FALSE,"97년 투자계획 세부내역 "}</definedName>
    <definedName name="성우" hidden="1">{#N/A,#N/A,FALSE,"Sheet1";#N/A,#N/A,FALSE,"Sheet1";#N/A,#N/A,FALSE,"Sheet1"}</definedName>
    <definedName name="세무조사완료" hidden="1">{#N/A,#N/A,FALSE,"매출이익"}</definedName>
    <definedName name="세부생산계획" hidden="1">{#N/A,#N/A,TRUE,"Y생산";#N/A,#N/A,TRUE,"Y판매";#N/A,#N/A,TRUE,"Y총물량";#N/A,#N/A,TRUE,"Y능력";#N/A,#N/A,TRUE,"YKD"}</definedName>
    <definedName name="셀리카" hidden="1">#REF!</definedName>
    <definedName name="소득구분3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소요기간" hidden="1">{#N/A,#N/A,FALSE,"정공"}</definedName>
    <definedName name="손익3" hidden="1">{#N/A,#N/A,FALSE,"UNIT";#N/A,#N/A,FALSE,"UNIT";#N/A,#N/A,FALSE,"계정"}</definedName>
    <definedName name="손익4" hidden="1">{#N/A,#N/A,FALSE,"UNIT";#N/A,#N/A,FALSE,"UNIT";#N/A,#N/A,FALSE,"계정"}</definedName>
    <definedName name="손익계산" hidden="1">{#N/A,#N/A,FALSE,"정공"}</definedName>
    <definedName name="손익분석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손익예상" hidden="1">{#N/A,#N/A,FALSE,"UNIT";#N/A,#N/A,FALSE,"UNIT";#N/A,#N/A,FALSE,"계정"}</definedName>
    <definedName name="송" hidden="1">{#N/A,#N/A,TRUE,"Y생산";#N/A,#N/A,TRUE,"Y판매";#N/A,#N/A,TRUE,"Y총물량";#N/A,#N/A,TRUE,"Y능력";#N/A,#N/A,TRUE,"YKD"}</definedName>
    <definedName name="송익" hidden="1">{#N/A,#N/A,FALSE,"정공"}</definedName>
    <definedName name="송창기" hidden="1">{#N/A,#N/A,TRUE,"Y생산";#N/A,#N/A,TRUE,"Y판매";#N/A,#N/A,TRUE,"Y총물량";#N/A,#N/A,TRUE,"Y능력";#N/A,#N/A,TRUE,"YKD"}</definedName>
    <definedName name="수" hidden="1">#REF!</definedName>
    <definedName name="수량추정" hidden="1">{#N/A,#N/A,FALSE,"정공"}</definedName>
    <definedName name="수정물량" hidden="1">{#N/A,#N/A,TRUE,"Y생산";#N/A,#N/A,TRUE,"Y판매";#N/A,#N/A,TRUE,"Y총물량";#N/A,#N/A,TRUE,"Y능력";#N/A,#N/A,TRUE,"YKD"}</definedName>
    <definedName name="수정사항2Q" hidden="1">#REF!</definedName>
    <definedName name="수정손익" hidden="1">{#N/A,#N/A,FALSE,"정공"}</definedName>
    <definedName name="수정ㅇㅇㅇㅇ" hidden="1">{"'손익현황'!$A$1:$J$29"}</definedName>
    <definedName name="수정자료" hidden="1">{#N/A,#N/A,FALSE,"Sheet1";#N/A,#N/A,FALSE,"Sheet1";#N/A,#N/A,FALSE,"Sheet1"}</definedName>
    <definedName name="수출P2지원" hidden="1">{#N/A,#N/A,FALSE,"단축1";#N/A,#N/A,FALSE,"단축2";#N/A,#N/A,FALSE,"단축3";#N/A,#N/A,FALSE,"장축";#N/A,#N/A,FALSE,"4WD"}</definedName>
    <definedName name="시간" hidden="1">{#N/A,#N/A,TRUE,"Y생산";#N/A,#N/A,TRUE,"Y판매";#N/A,#N/A,TRUE,"Y총물량";#N/A,#N/A,TRUE,"Y능력";#N/A,#N/A,TRUE,"YKD"}</definedName>
    <definedName name="시설투자" hidden="1">{#N/A,#N/A,FALSE,"UNIT";#N/A,#N/A,FALSE,"UNIT";#N/A,#N/A,FALSE,"계정"}</definedName>
    <definedName name="시설투자계획_월별" hidden="1">{#N/A,#N/A,FALSE,"UNIT";#N/A,#N/A,FALSE,"UNIT";#N/A,#N/A,FALSE,"계정"}</definedName>
    <definedName name="식품목차" hidden="1">{#N/A,#N/A,FALSE,"Aging Summary";#N/A,#N/A,FALSE,"Ratio Analysis";#N/A,#N/A,FALSE,"Test 120 Day Accts";#N/A,#N/A,FALSE,"Tickmarks"}</definedName>
    <definedName name="신AT종합" hidden="1">{#N/A,#N/A,FALSE,"단축1";#N/A,#N/A,FALSE,"단축2";#N/A,#N/A,FALSE,"단축3";#N/A,#N/A,FALSE,"장축";#N/A,#N/A,FALSE,"4WD"}</definedName>
    <definedName name="신세대종합" hidden="1">{#N/A,#N/A,FALSE,"단축1";#N/A,#N/A,FALSE,"단축2";#N/A,#N/A,FALSE,"단축3";#N/A,#N/A,FALSE,"장축";#N/A,#N/A,FALSE,"4WD"}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실적4월" hidden="1">{#N/A,#N/A,FALSE,"UNIT";#N/A,#N/A,FALSE,"UNIT";#N/A,#N/A,FALSE,"계정"}</definedName>
    <definedName name="실적6월" hidden="1">{#N/A,#N/A,FALSE,"UNIT";#N/A,#N/A,FALSE,"UNIT";#N/A,#N/A,FALSE,"계정"}</definedName>
    <definedName name="싱글" hidden="1">{#N/A,#N/A,FALSE,"근무시간"}</definedName>
    <definedName name="ㅇ" hidden="1">{#N/A,#N/A,FALSE,"UNIT";#N/A,#N/A,FALSE,"UNIT";#N/A,#N/A,FALSE,"계정"}</definedName>
    <definedName name="ㅇㄴㅀ" hidden="1">{#N/A,#N/A,TRUE,"Y생산";#N/A,#N/A,TRUE,"Y판매";#N/A,#N/A,TRUE,"Y총물량";#N/A,#N/A,TRUE,"Y능력";#N/A,#N/A,TRUE,"YKD"}</definedName>
    <definedName name="ㅇㄴㅇㅇ" hidden="1">{#N/A,#N/A,FALSE,"UNIT";#N/A,#N/A,FALSE,"UNIT";#N/A,#N/A,FALSE,"계정"}</definedName>
    <definedName name="ㅇㄹ" hidden="1">{#N/A,#N/A,FALSE,"UNIT";#N/A,#N/A,FALSE,"UNIT";#N/A,#N/A,FALSE,"계정"}</definedName>
    <definedName name="ㅇㄹㄴ" hidden="1">{#N/A,#N/A,FALSE,"97년 투자계획 세부내역 "}</definedName>
    <definedName name="ㅇㄹㄹ" hidden="1">#REF!</definedName>
    <definedName name="ㅇㄹㅇㄹㅇ" hidden="1">{#N/A,#N/A,FALSE,"정공"}</definedName>
    <definedName name="ㅇㄹㅎㅇ" hidden="1">{#N/A,#N/A,FALSE,"표지";#N/A,#N/A,FALSE,"전제";#N/A,#N/A,FALSE,"대당";#N/A,#N/A,FALSE,"가공비";#N/A,#N/A,FALSE,"재료비";#N/A,#N/A,FALSE,"손익"}</definedName>
    <definedName name="ㅇㄻㄹ" hidden="1">{#N/A,#N/A,FALSE,"Aging Summary";#N/A,#N/A,FALSE,"Ratio Analysis";#N/A,#N/A,FALSE,"Test 120 Day Accts";#N/A,#N/A,FALSE,"Tickmarks"}</definedName>
    <definedName name="ㅇㅀ" hidden="1">{#N/A,#N/A,FALSE,"신규dep";#N/A,#N/A,FALSE,"신규dep-금형상각후";#N/A,#N/A,FALSE,"신규dep-연구비상각후";#N/A,#N/A,FALSE,"신규dep-기계,공구상각후"}</definedName>
    <definedName name="ㅇㅀㅅ" hidden="1">{#N/A,#N/A,FALSE,"근무시간"}</definedName>
    <definedName name="ㅇㅀㅇㄹㄶ" hidden="1">{#N/A,#N/A,TRUE,"Y생산";#N/A,#N/A,TRUE,"Y판매";#N/A,#N/A,TRUE,"Y총물량";#N/A,#N/A,TRUE,"Y능력";#N/A,#N/A,TRUE,"YKD"}</definedName>
    <definedName name="ㅇㅇ" hidden="1">{#N/A,#N/A,FALSE,"UNIT";#N/A,#N/A,FALSE,"UNIT";#N/A,#N/A,FALSE,"계정"}</definedName>
    <definedName name="ㅇㅇㅇ" hidden="1">{#N/A,#N/A,FALSE,"정공"}</definedName>
    <definedName name="ㅇㅇㅇㅇ" hidden="1">#REF!</definedName>
    <definedName name="ㅇㅎㅁ" hidden="1">{#N/A,#N/A,FALSE,"97년 투자계획 세부내역 "}</definedName>
    <definedName name="아" hidden="1">{#N/A,#N/A,TRUE,"Y생산";#N/A,#N/A,TRUE,"Y판매";#N/A,#N/A,TRUE,"Y총물량";#N/A,#N/A,TRUE,"Y능력";#N/A,#N/A,TRUE,"YKD"}</definedName>
    <definedName name="아나나" hidden="1">{#N/A,#N/A,FALSE,"정공"}</definedName>
    <definedName name="아나마오" hidden="1">{#N/A,#N/A,FALSE,"정공"}</definedName>
    <definedName name="아니면말고" hidden="1">{#N/A,#N/A,FALSE,"정공"}</definedName>
    <definedName name="아니오" hidden="1">{#N/A,#N/A,FALSE,"정공"}</definedName>
    <definedName name="아닙니다" hidden="1">{#N/A,#N/A,FALSE,"정공"}</definedName>
    <definedName name="아러" hidden="1">{#N/A,#N/A,FALSE,"BS";#N/A,#N/A,FALSE,"PL";#N/A,#N/A,FALSE,"처분";#N/A,#N/A,FALSE,"현금";#N/A,#N/A,FALSE,"매출";#N/A,#N/A,FALSE,"원가";#N/A,#N/A,FALSE,"경영"}</definedName>
    <definedName name="아마도" hidden="1">{#N/A,#N/A,FALSE,"97년 투자계획 세부내역 "}</definedName>
    <definedName name="아무거나" hidden="1">#REF!</definedName>
    <definedName name="아아아" hidden="1">{#N/A,#N/A,FALSE,"기술료 비교"}</definedName>
    <definedName name="아이에이" hidden="1">{"'매출'!$A$1:$I$22"}</definedName>
    <definedName name="알았어요.." hidden="1">{"'손익현황'!$A$1:$J$29"}</definedName>
    <definedName name="앗서" hidden="1">{#N/A,#N/A,FALSE,"정공"}</definedName>
    <definedName name="약식손익" hidden="1">{#N/A,#N/A,FALSE,"정공"}</definedName>
    <definedName name="약정잉자" hidden="1">{#N/A,#N/A,FALSE,"정공"}</definedName>
    <definedName name="양기용" hidden="1">{#N/A,#N/A,FALSE,"월공사비집계표양식 (7)";#N/A,#N/A,FALSE,"월공사비집계표양식 (7)"}</definedName>
    <definedName name="양식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어랑" hidden="1">{#N/A,#N/A,FALSE,"BS";#N/A,#N/A,FALSE,"PL";#N/A,#N/A,FALSE,"처분";#N/A,#N/A,FALSE,"현금";#N/A,#N/A,FALSE,"매출";#N/A,#N/A,FALSE,"원가";#N/A,#N/A,FALSE,"경영"}</definedName>
    <definedName name="어ㅗㅎ" hidden="1">{#N/A,#N/A,FALSE,"Sheet1"}</definedName>
    <definedName name="업무보고용" hidden="1">{#N/A,#N/A,FALSE,"정공"}</definedName>
    <definedName name="업체형틀" hidden="1">{#N/A,#N/A,FALSE,"월공사비집계표양식 (7)";#N/A,#N/A,FALSE,"월공사비집계표양식 (7)"}</definedName>
    <definedName name="업태포지셔닝" hidden="1">{#N/A,#N/A,FALSE,"97년 투자계획 세부내역 "}</definedName>
    <definedName name="없음" hidden="1">{#N/A,#N/A,FALSE,"96 3월물량표";#N/A,#N/A,FALSE,"96 4월물량표";#N/A,#N/A,FALSE,"96 5월물량표"}</definedName>
    <definedName name="에이" hidden="1">{#N/A,#N/A,TRUE,"Y생산";#N/A,#N/A,TRUE,"Y판매";#N/A,#N/A,TRUE,"Y총물량";#N/A,#N/A,TRUE,"Y능력";#N/A,#N/A,TRUE,"YKD"}</definedName>
    <definedName name="연간예상" hidden="1">{#N/A,#N/A,FALSE,"UNIT";#N/A,#N/A,FALSE,"UNIT";#N/A,#N/A,FALSE,"계정"}</definedName>
    <definedName name="연말손익" hidden="1">{#N/A,#N/A,FALSE,"UNIT";#N/A,#N/A,FALSE,"UNIT";#N/A,#N/A,FALSE,"계정"}</definedName>
    <definedName name="연습용" hidden="1">{#N/A,#N/A,FALSE,"Sheet1";#N/A,#N/A,FALSE,"Sheet1";#N/A,#N/A,FALSE,"Sheet1"}</definedName>
    <definedName name="연주얀" hidden="1">{#N/A,#N/A,FALSE,"정공"}</definedName>
    <definedName name="영업외비용" hidden="1">{#N/A,#N/A,FALSE,"Aging Summary";#N/A,#N/A,FALSE,"Ratio Analysis";#N/A,#N/A,FALSE,"Test 120 Day Accts";#N/A,#N/A,FALSE,"Tickmarks"}</definedName>
    <definedName name="영업인건배부" hidden="1">{#N/A,#N/A,FALSE,"97년 투자계획 세부내역 "}</definedName>
    <definedName name="영업인건비배부" hidden="1">{#N/A,#N/A,FALSE,"97년 투자계획 세부내역 "}</definedName>
    <definedName name="예1" hidden="1">{#N/A,#N/A,FALSE,"정공"}</definedName>
    <definedName name="예2" hidden="1">{#N/A,#N/A,FALSE,"정공"}</definedName>
    <definedName name="예3" hidden="1">{#N/A,#N/A,FALSE,"정공"}</definedName>
    <definedName name="預り保証金" hidden="1">{"'買掛金'!$J$6"}</definedName>
    <definedName name="예비분석적검토" hidden="1">{#N/A,#N/A,FALSE,"COL-HIS"}</definedName>
    <definedName name="예산" hidden="1">{#N/A,#N/A,FALSE,"단축1";#N/A,#N/A,FALSE,"단축2";#N/A,#N/A,FALSE,"단축3";#N/A,#N/A,FALSE,"장축";#N/A,#N/A,FALSE,"4WD"}</definedName>
    <definedName name="오" hidden="1">{#N/A,#N/A,FALSE,"UNIT";#N/A,#N/A,FALSE,"UNIT";#N/A,#N/A,FALSE,"계정"}</definedName>
    <definedName name="오." hidden="1">{#N/A,#N/A,FALSE,"UNIT";#N/A,#N/A,FALSE,"UNIT";#N/A,#N/A,FALSE,"계정"}</definedName>
    <definedName name="오.." hidden="1">{#N/A,#N/A,FALSE,"UNIT";#N/A,#N/A,FALSE,"UNIT";#N/A,#N/A,FALSE,"계정"}</definedName>
    <definedName name="오서방" hidden="1">{#N/A,#N/A,FALSE,"97년 투자계획 세부내역 "}</definedName>
    <definedName name="오성협" hidden="1">{#N/A,#N/A,TRUE,"Y생산";#N/A,#N/A,TRUE,"Y판매";#N/A,#N/A,TRUE,"Y총물량";#N/A,#N/A,TRUE,"Y능력";#N/A,#N/A,TRUE,"YKD"}</definedName>
    <definedName name="오세범" hidden="1">{#N/A,#N/A,FALSE,"97년 투자계획 세부내역 "}</definedName>
    <definedName name="오세범1" hidden="1">{#N/A,#N/A,FALSE,"97년 투자계획 세부내역 "}</definedName>
    <definedName name="오세범2" hidden="1">{#N/A,#N/A,FALSE,"97년 투자계획 세부내역 "}</definedName>
    <definedName name="오세범3" hidden="1">{#N/A,#N/A,FALSE,"97년 투자계획 세부내역 "}</definedName>
    <definedName name="오ㅓ어" hidden="1">{#N/A,#N/A,FALSE,"Sheet1"}</definedName>
    <definedName name="외주계획" hidden="1">{#N/A,#N/A,TRUE,"Y생산";#N/A,#N/A,TRUE,"Y판매";#N/A,#N/A,TRUE,"Y총물량";#N/A,#N/A,TRUE,"Y능력";#N/A,#N/A,TRUE,"YKD"}</definedName>
    <definedName name="외화환차" hidden="1">{#N/A,#N/A,FALSE,"정공"}</definedName>
    <definedName name="외화환차1" hidden="1">{#N/A,#N/A,FALSE,"정공"}</definedName>
    <definedName name="요약" hidden="1">{#N/A,#N/A,FALSE,"정공"}</definedName>
    <definedName name="요약3" hidden="1">{#N/A,#N/A,FALSE,"정공"}</definedName>
    <definedName name="요약5" hidden="1">{#N/A,#N/A,FALSE,"정공"}</definedName>
    <definedName name="요약총괄" hidden="1">{#N/A,#N/A,FALSE,"정공"}</definedName>
    <definedName name="용도차" hidden="1">{#N/A,#N/A,FALSE,"단축1";#N/A,#N/A,FALSE,"단축2";#N/A,#N/A,FALSE,"단축3";#N/A,#N/A,FALSE,"장축";#N/A,#N/A,FALSE,"4WD"}</definedName>
    <definedName name="우리는" hidden="1">{#N/A,#N/A,FALSE,"월공사비집계표양식 (7)";#N/A,#N/A,FALSE,"월공사비집계표양식 (7)"}</definedName>
    <definedName name="우승철" hidden="1">{#N/A,#N/A,FALSE,"97년 투자계획 세부내역 "}</definedName>
    <definedName name="원가관리라" hidden="1">{#N/A,#N/A,FALSE,"정공"}</definedName>
    <definedName name="원가적용" hidden="1">{#N/A,#N/A,FALSE,"정공"}</definedName>
    <definedName name="원가절감" hidden="1">#REF!</definedName>
    <definedName name="원본2" hidden="1">#REF!</definedName>
    <definedName name="원자재종합" hidden="1">{#N/A,#N/A,FALSE,"단축1";#N/A,#N/A,FALSE,"단축2";#N/A,#N/A,FALSE,"단축3";#N/A,#N/A,FALSE,"장축";#N/A,#N/A,FALSE,"4WD"}</definedName>
    <definedName name="원주일일실적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원천납부8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월" hidden="1">{#N/A,#N/A,FALSE,"UNIT";#N/A,#N/A,FALSE,"UNIT";#N/A,#N/A,FALSE,"계정"}</definedName>
    <definedName name="월례" hidden="1">{#N/A,#N/A,FALSE,"97년 투자계획 세부내역 "}</definedName>
    <definedName name="월별매출3" hidden="1">{#N/A,#N/A,FALSE,"97년 투자계획 세부내역 "}</definedName>
    <definedName name="월별원가절감상세" hidden="1">{#N/A,#N/A,FALSE,"정공"}</definedName>
    <definedName name="유" hidden="1">{#N/A,#N/A,FALSE,"97년 투자계획 세부내역 "}</definedName>
    <definedName name="유가증권평가" hidden="1">#REF!</definedName>
    <definedName name="유가증권평가test" hidden="1">{#N/A,#N/A,FALSE,"Aging Summary";#N/A,#N/A,FALSE,"Ratio Analysis";#N/A,#N/A,FALSE,"Test 120 Day Accts";#N/A,#N/A,FALSE,"Tickmarks"}</definedName>
    <definedName name="유지니" hidden="1">{#N/A,#N/A,FALSE,"97년 투자계획 세부내역 "}</definedName>
    <definedName name="유지니네" hidden="1">{#N/A,#N/A,FALSE,"97년 투자계획 세부내역 "}</definedName>
    <definedName name="유지니다" hidden="1">{#N/A,#N/A,FALSE,"97년 투자계획 세부내역 "}</definedName>
    <definedName name="유포장GLS" hidden="1">{#N/A,#N/A,FALSE,"근무시간"}</definedName>
    <definedName name="유형" hidden="1">{#N/A,#N/A,TRUE,"Y생산";#N/A,#N/A,TRUE,"Y판매";#N/A,#N/A,TRUE,"Y총물량";#N/A,#N/A,TRUE,"Y능력";#N/A,#N/A,TRUE,"YKD"}</definedName>
    <definedName name="유화" hidden="1">{"'매출'!$A$1:$I$22"}</definedName>
    <definedName name="유화처분" hidden="1">{#N/A,#N/A,FALSE,"매출이익"}</definedName>
    <definedName name="음료삭제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이1" hidden="1">{#N/A,#N/A,FALSE,"단축1";#N/A,#N/A,FALSE,"단축2";#N/A,#N/A,FALSE,"단축3";#N/A,#N/A,FALSE,"장축";#N/A,#N/A,FALSE,"4WD"}</definedName>
    <definedName name="이런" hidden="1">{"'보고양식'!$A$58:$K$111"}</definedName>
    <definedName name="이룬니미럴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이름" hidden="1">255</definedName>
    <definedName name="이명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이정욱1" hidden="1">{#N/A,#N/A,FALSE,"단축1";#N/A,#N/A,FALSE,"단축2";#N/A,#N/A,FALSE,"단축3";#N/A,#N/A,FALSE,"장축";#N/A,#N/A,FALSE,"4WD"}</definedName>
    <definedName name="이진수" hidden="1">{#N/A,#N/A,FALSE,"월공사비집계표양식 (7)";#N/A,#N/A,FALSE,"월공사비집계표양식 (7)"}</definedName>
    <definedName name="인" hidden="1">{#N/A,#N/A,FALSE,"97년 투자계획 세부내역 "}</definedName>
    <definedName name="인당매출" hidden="1">{#N/A,#N/A,FALSE,"Aging Summary";#N/A,#N/A,FALSE,"Ratio Analysis";#N/A,#N/A,FALSE,"Test 120 Day Accts";#N/A,#N/A,FALSE,"Tickmarks"}</definedName>
    <definedName name="인라ㅣㄴㄹㄹ" hidden="1">{#N/A,#N/A,FALSE,"월공사비집계표양식 (7)";#N/A,#N/A,FALSE,"월공사비집계표양식 (7)"}</definedName>
    <definedName name="인쇄" hidden="1">{#N/A,#N/A,FALSE,"지침";#N/A,#N/A,FALSE,"환경분석";#N/A,#N/A,FALSE,"Sheet16"}</definedName>
    <definedName name="一般管理" hidden="1">{"'買掛金'!$J$6"}</definedName>
    <definedName name="일자별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일정" hidden="1">{#N/A,#N/A,FALSE,"월공사비집계표양식 (7)";#N/A,#N/A,FALSE,"월공사비집계표양식 (7)"}</definedName>
    <definedName name="임대미수" hidden="1">#REF!</definedName>
    <definedName name="임동원" hidden="1">{#N/A,#N/A,FALSE,"정공"}</definedName>
    <definedName name="임직" hidden="1">#REF!</definedName>
    <definedName name="ㅈ" hidden="1">{#N/A,#N/A,FALSE,"Aging Summary";#N/A,#N/A,FALSE,"Ratio Analysis";#N/A,#N/A,FALSE,"Test 120 Day Accts";#N/A,#N/A,FALSE,"Tickmarks"}</definedName>
    <definedName name="ㅈㄷ" hidden="1">{#N/A,#N/A,FALSE,"97년 투자계획 세부내역 "}</definedName>
    <definedName name="ㅈㅂㅈㅂ" hidden="1">{#N/A,#N/A,FALSE,"Sheet1";#N/A,#N/A,FALSE,"Sheet1";#N/A,#N/A,FALSE,"Sheet1"}</definedName>
    <definedName name="ㅈㅈ" hidden="1">{#N/A,#N/A,FALSE,"96 3월물량표";#N/A,#N/A,FALSE,"96 4월물량표";#N/A,#N/A,FALSE,"96 5월물량표"}</definedName>
    <definedName name="ㅈㅈㅈㅈ" hidden="1">{#N/A,#N/A,TRUE,"Y생산";#N/A,#N/A,TRUE,"Y판매";#N/A,#N/A,TRUE,"Y총물량";#N/A,#N/A,TRUE,"Y능력";#N/A,#N/A,TRUE,"YKD"}</definedName>
    <definedName name="자" hidden="1">{#N/A,#N/A,FALSE,"UNIT";#N/A,#N/A,FALSE,"UNIT";#N/A,#N/A,FALSE,"계정"}</definedName>
    <definedName name="자." hidden="1">{#N/A,#N/A,FALSE,"UNIT";#N/A,#N/A,FALSE,"UNIT";#N/A,#N/A,FALSE,"계정"}</definedName>
    <definedName name="자.." hidden="1">{#N/A,#N/A,FALSE,"UNIT";#N/A,#N/A,FALSE,"UNIT";#N/A,#N/A,FALSE,"계정"}</definedName>
    <definedName name="자금운요" hidden="1">{#N/A,#N/A,FALSE,"Aging Summary";#N/A,#N/A,FALSE,"Ratio Analysis";#N/A,#N/A,FALSE,"Test 120 Day Accts";#N/A,#N/A,FALSE,"Tickmarks"}</definedName>
    <definedName name="자금운용" hidden="1">{#N/A,#N/A,FALSE,"Aging Summary";#N/A,#N/A,FALSE,"Ratio Analysis";#N/A,#N/A,FALSE,"Test 120 Day Accts";#N/A,#N/A,FALSE,"Tickmarks"}</definedName>
    <definedName name="자본" hidden="1">{#N/A,#N/A,FALSE,"Aging Summary";#N/A,#N/A,FALSE,"Ratio Analysis";#N/A,#N/A,FALSE,"Test 120 Day Accts";#N/A,#N/A,FALSE,"Tickmarks"}</definedName>
    <definedName name="자본금" hidden="1">{#N/A,#N/A,FALSE,"정공"}</definedName>
    <definedName name="자본방" hidden="1">{#N/A,#N/A,FALSE,"Aging Summary";#N/A,#N/A,FALSE,"Ratio Analysis";#N/A,#N/A,FALSE,"Test 120 Day Accts";#N/A,#N/A,FALSE,"Tickmarks"}</definedName>
    <definedName name="자재기준" hidden="1">{#N/A,#N/A,TRUE,"Y생산";#N/A,#N/A,TRUE,"Y판매";#N/A,#N/A,TRUE,"Y총물량";#N/A,#N/A,TRUE,"Y능력";#N/A,#N/A,TRUE,"YKD"}</definedName>
    <definedName name="작" hidden="1">{#N/A,#N/A,FALSE,"전력간선"}</definedName>
    <definedName name="잔다르크" hidden="1">{#N/A,#N/A,FALSE,"정공"}</definedName>
    <definedName name="雑費" hidden="1">{"'買掛金'!$J$6"}</definedName>
    <definedName name="長島" hidden="1">{"'買掛金'!$J$6"}</definedName>
    <definedName name="재" hidden="1">{#N/A,#N/A,FALSE,"UNIT";#N/A,#N/A,FALSE,"UNIT";#N/A,#N/A,FALSE,"계정"}</definedName>
    <definedName name="재료" hidden="1">{#N/A,#N/A,FALSE,"단축1";#N/A,#N/A,FALSE,"단축2";#N/A,#N/A,FALSE,"단축3";#N/A,#N/A,FALSE,"장축";#N/A,#N/A,FALSE,"4WD"}</definedName>
    <definedName name="쟈ㅜ" hidden="1">{#N/A,#N/A,FALSE,"신규dep";#N/A,#N/A,FALSE,"신규dep-금형상각후";#N/A,#N/A,FALSE,"신규dep-연구비상각후";#N/A,#N/A,FALSE,"신규dep-기계,공구상각후"}</definedName>
    <definedName name="저1" hidden="1">{#N/A,#N/A,FALSE,"정공"}</definedName>
    <definedName name="저2" hidden="1">{#N/A,#N/A,FALSE,"정공"}</definedName>
    <definedName name="저저" hidden="1">{#N/A,#N/A,FALSE,"UNIT";#N/A,#N/A,FALSE,"UNIT";#N/A,#N/A,FALSE,"계정"}</definedName>
    <definedName name="적도" hidden="1">{#N/A,#N/A,TRUE,"Y생산";#N/A,#N/A,TRUE,"Y판매";#N/A,#N/A,TRUE,"Y총물량";#N/A,#N/A,TRUE,"Y능력";#N/A,#N/A,TRUE,"YKD"}</definedName>
    <definedName name="전2" hidden="1">{#N/A,#N/A,FALSE,"정공"}</definedName>
    <definedName name="전기tb" hidden="1">{#N/A,#N/A,FALSE,"COL-HIS"}</definedName>
    <definedName name="전략" hidden="1">{#N/A,#N/A,FALSE,"정공"}</definedName>
    <definedName name="전략2" hidden="1">{#N/A,#N/A,FALSE,"정공"}</definedName>
    <definedName name="전략투" hidden="1">{#N/A,#N/A,FALSE,"정공"}</definedName>
    <definedName name="전용원" hidden="1">{#N/A,#N/A,FALSE,"97년 투자계획 세부내역 "}</definedName>
    <definedName name="전환사채" hidden="1">{"'4월수지'!$A$1:$AE$45"}</definedName>
    <definedName name="절감내역상세" hidden="1">{#N/A,#N/A,FALSE,"정공"}</definedName>
    <definedName name="절감반기계획對실적" hidden="1">{#N/A,#N/A,FALSE,"정공"}</definedName>
    <definedName name="絶費" hidden="1">{"'買掛金'!$J$6"}</definedName>
    <definedName name="정" hidden="1">{#N/A,#N/A,FALSE,"UNIT";#N/A,#N/A,FALSE,"UNIT";#N/A,#N/A,FALSE,"계정"}</definedName>
    <definedName name="정문" hidden="1">{#N/A,#N/A,FALSE,"UNIT";#N/A,#N/A,FALSE,"UNIT";#N/A,#N/A,FALSE,"계정"}</definedName>
    <definedName name="정문식" hidden="1">{#N/A,#N/A,FALSE,"UNIT";#N/A,#N/A,FALSE,"UNIT";#N/A,#N/A,FALSE,"계정"}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상가격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제1안" hidden="1">{#N/A,#N/A,TRUE,"매출진척-1";#N/A,#N/A,TRUE,"매출진척-2";#N/A,#N/A,TRUE,"제품실적";#N/A,#N/A,TRUE,"RAC";#N/A,#N/A,TRUE,"PAC ";#N/A,#N/A,TRUE,"재고현황";#N/A,#N/A,TRUE,"공지사항"}</definedName>
    <definedName name="제안" hidden="1">{#N/A,#N/A,FALSE,"근무시간"}</definedName>
    <definedName name="제안2" hidden="1">{#N/A,#N/A,FALSE,"BS";#N/A,#N/A,FALSE,"PL";#N/A,#N/A,FALSE,"처분";#N/A,#N/A,FALSE,"현금";#N/A,#N/A,FALSE,"매출";#N/A,#N/A,FALSE,"원가";#N/A,#N/A,FALSE,"경영"}</definedName>
    <definedName name="제안6" hidden="1">{#N/A,#N/A,FALSE,"근무시간"}</definedName>
    <definedName name="제안서.2" hidden="1">{#N/A,#N/A,FALSE,"근무시간"}</definedName>
    <definedName name="제안서2" hidden="1">{#N/A,#N/A,FALSE,"근무시간"}</definedName>
    <definedName name="제품" hidden="1">{#N/A,#N/A,FALSE,"근무시간"}</definedName>
    <definedName name="제품별사업전략" hidden="1">{#N/A,#N/A,FALSE,"UNIT";#N/A,#N/A,FALSE,"UNIT";#N/A,#N/A,FALSE,"계정"}</definedName>
    <definedName name="제품파트" hidden="1">{#N/A,#N/A,FALSE,"근무시간"}</definedName>
    <definedName name="조사가" hidden="1">#REF!</definedName>
    <definedName name="조정후손익" hidden="1">{#N/A,#N/A,FALSE,"정공"}</definedName>
    <definedName name="조직3" hidden="1">{#N/A,#N/A,FALSE,"정공"}</definedName>
    <definedName name="조현석" hidden="1">{#N/A,#N/A,FALSE,"UNIT";#N/A,#N/A,FALSE,"UNIT";#N/A,#N/A,FALSE,"계정"}</definedName>
    <definedName name="조현석2" hidden="1">{#N/A,#N/A,FALSE,"UNIT";#N/A,#N/A,FALSE,"UNIT";#N/A,#N/A,FALSE,"계정"}</definedName>
    <definedName name="종합2" hidden="1">{#N/A,#N/A,FALSE,"정공"}</definedName>
    <definedName name="종합미래2" hidden="1">{#N/A,#N/A,FALSE,"정공"}</definedName>
    <definedName name="주" hidden="1">{#N/A,#N/A,FALSE,"UNIT";#N/A,#N/A,FALSE,"UNIT";#N/A,#N/A,FALSE,"계정"}</definedName>
    <definedName name="주먹밥현황" hidden="1">{#N/A,#N/A,FALSE,"Aging Summary";#N/A,#N/A,FALSE,"Ratio Analysis";#N/A,#N/A,FALSE,"Test 120 Day Accts";#N/A,#N/A,FALSE,"Tickmarks"}</definedName>
    <definedName name="주요" hidden="1">{#N/A,#N/A,TRUE,"Y생산";#N/A,#N/A,TRUE,"Y판매";#N/A,#N/A,TRUE,"Y총물량";#N/A,#N/A,TRUE,"Y능력";#N/A,#N/A,TRUE,"YKD"}</definedName>
    <definedName name="주요경영지표" hidden="1">{#N/A,#N/A,TRUE,"매출진척-1";#N/A,#N/A,TRUE,"매출진척-2";#N/A,#N/A,TRUE,"제품실적";#N/A,#N/A,TRUE,"RAC";#N/A,#N/A,TRUE,"PAC ";#N/A,#N/A,TRUE,"재고현황";#N/A,#N/A,TRUE,"공지사항"}</definedName>
    <definedName name="주요경영지표2" hidden="1">#REF!</definedName>
    <definedName name="주요업무2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주차계획" hidden="1">{#N/A,#N/A,FALSE,"UNIT";#N/A,#N/A,FALSE,"UNIT";#N/A,#N/A,FALSE,"계정"}</definedName>
    <definedName name="중기" hidden="1">{#N/A,#N/A,FALSE,"정공"}</definedName>
    <definedName name="중앙" hidden="1">{#N/A,#N/A,FALSE,"단축1";#N/A,#N/A,FALSE,"단축2";#N/A,#N/A,FALSE,"단축3";#N/A,#N/A,FALSE,"장축";#N/A,#N/A,FALSE,"4WD"}</definedName>
    <definedName name="증감분석96계획95실적" hidden="1">{#N/A,#N/A,FALSE,"97년 투자계획 세부내역 "}</definedName>
    <definedName name="지급어음명세서3" hidden="1">{#N/A,#N/A,FALSE,"정공"}</definedName>
    <definedName name="지나" hidden="1">#REF!</definedName>
    <definedName name="지랄" hidden="1">{#N/A,#N/A,FALSE,"97년 투자계획 세부내역 "}</definedName>
    <definedName name="지분법" hidden="1">#REF!</definedName>
    <definedName name="支払" hidden="1">{"'買掛金'!$J$6"}</definedName>
    <definedName name="支払手形" hidden="1">{"'買掛金'!$J$6"}</definedName>
    <definedName name="직매54P" hidden="1">{#N/A,#N/A,TRUE,"토적및재료집계";#N/A,#N/A,TRUE,"토적및재료집계";#N/A,#N/A,TRUE,"단위량"}</definedName>
    <definedName name="진" hidden="1">{#N/A,#N/A,FALSE,"UNIT";#N/A,#N/A,FALSE,"UNIT";#N/A,#N/A,FALSE,"계정"}</definedName>
    <definedName name="진행사항보고.xls" hidden="1">{#N/A,#N/A,FALSE,"97년 투자계획 세부내역 "}</definedName>
    <definedName name="집계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차." hidden="1">{#N/A,#N/A,FALSE,"UNIT";#N/A,#N/A,FALSE,"UNIT";#N/A,#N/A,FALSE,"계정"}</definedName>
    <definedName name="차량SVC" hidden="1">{#N/A,#N/A,FALSE,"UNIT";#N/A,#N/A,FALSE,"UNIT";#N/A,#N/A,FALSE,"계정"}</definedName>
    <definedName name="차량SVE" hidden="1">{#N/A,#N/A,FALSE,"UNIT";#N/A,#N/A,FALSE,"UNIT";#N/A,#N/A,FALSE,"계정"}</definedName>
    <definedName name="차량svt" hidden="1">{#N/A,#N/A,FALSE,"UNIT";#N/A,#N/A,FALSE,"UNIT";#N/A,#N/A,FALSE,"계정"}</definedName>
    <definedName name="차량ㄴㅍㄷ" hidden="1">{#N/A,#N/A,FALSE,"UNIT";#N/A,#N/A,FALSE,"UNIT";#N/A,#N/A,FALSE,"계정"}</definedName>
    <definedName name="차량운반구" hidden="1">{"'손익현황'!$A$1:$J$29"}</definedName>
    <definedName name="차입금주석사항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差入保証金" hidden="1">{"'買掛金'!$J$6"}</definedName>
    <definedName name="차트" hidden="1">{#N/A,#N/A,FALSE,"정공"}</definedName>
    <definedName name="참고" hidden="1">{#N/A,#N/A,FALSE,"BS";#N/A,#N/A,FALSE,"PL";#N/A,#N/A,FALSE,"처분";#N/A,#N/A,FALSE,"현금";#N/A,#N/A,FALSE,"매출";#N/A,#N/A,FALSE,"원가";#N/A,#N/A,FALSE,"경영"}</definedName>
    <definedName name="천안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체크" hidden="1">{#N/A,#N/A,FALSE,"단축1";#N/A,#N/A,FALSE,"단축2";#N/A,#N/A,FALSE,"단축3";#N/A,#N/A,FALSE,"장축";#N/A,#N/A,FALSE,"4WD"}</definedName>
    <definedName name="총괄_신세대" hidden="1">{#N/A,#N/A,FALSE,"정공"}</definedName>
    <definedName name="총괄표" hidden="1">#REF!</definedName>
    <definedName name="최영" hidden="1">{#N/A,#N/A,FALSE,"정공"}</definedName>
    <definedName name="추정양식" hidden="1">{#N/A,#N/A,FALSE,"97년 투자계획 세부내역 "}</definedName>
    <definedName name="추진" hidden="1">{#N/A,#N/A,FALSE,"정공"}</definedName>
    <definedName name="추진전략" hidden="1">{#N/A,#N/A,FALSE,"정공"}</definedName>
    <definedName name="치" hidden="1">{#N/A,#N/A,FALSE,"97년 투자계획 세부내역 "}</definedName>
    <definedName name="ㅋㅋ" hidden="1">{#N/A,#N/A,TRUE,"Y생산";#N/A,#N/A,TRUE,"Y판매";#N/A,#N/A,TRUE,"Y총물량";#N/A,#N/A,TRUE,"Y능력";#N/A,#N/A,TRUE,"YKD"}</definedName>
    <definedName name="ㅋㅋㅋ" hidden="1">{#N/A,#N/A,FALSE,"96 3월물량표";#N/A,#N/A,FALSE,"96 4월물량표";#N/A,#N/A,FALSE,"96 5월물량표"}</definedName>
    <definedName name="ㅋㅋㅋㅋㅋㅋㅋㅋ" hidden="1">{#N/A,#N/A,TRUE,"Y생산";#N/A,#N/A,TRUE,"Y판매";#N/A,#N/A,TRUE,"Y총물량";#N/A,#N/A,TRUE,"Y능력";#N/A,#N/A,TRUE,"YKD"}</definedName>
    <definedName name="케이블간지" hidden="1">{#N/A,#N/A,TRUE,"토적및재료집계";#N/A,#N/A,TRUE,"토적및재료집계";#N/A,#N/A,TRUE,"단위량"}</definedName>
    <definedName name="클레임" hidden="1">{#N/A,#N/A,FALSE,"근무시간"}</definedName>
    <definedName name="ㅌ" hidden="1">{#N/A,#N/A,FALSE,"신규dep";#N/A,#N/A,FALSE,"신규dep-금형상각후";#N/A,#N/A,FALSE,"신규dep-연구비상각후";#N/A,#N/A,FALSE,"신규dep-기계,공구상각후"}</definedName>
    <definedName name="ㅌㅊ" hidden="1">#REF!</definedName>
    <definedName name="태호" hidden="1">{#N/A,#N/A,FALSE,"근무시간"}</definedName>
    <definedName name="통관월물차이" hidden="1">#REF!</definedName>
    <definedName name="퇴충명세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투자1" hidden="1">{#N/A,#N/A,FALSE,"97년 투자계획 세부내역 "}</definedName>
    <definedName name="투자계획" hidden="1">{#N/A,#N/A,FALSE,"UNIT";#N/A,#N/A,FALSE,"UNIT";#N/A,#N/A,FALSE,"계정"}</definedName>
    <definedName name="특기시방" hidden="1">#REF!</definedName>
    <definedName name="팀별계획" hidden="1">{#N/A,#N/A,FALSE,"UNIT";#N/A,#N/A,FALSE,"UNIT";#N/A,#N/A,FALSE,"계정"}</definedName>
    <definedName name="ㅍ" hidden="1">{#N/A,#N/A,FALSE,"Aging Summary";#N/A,#N/A,FALSE,"Ratio Analysis";#N/A,#N/A,FALSE,"Test 120 Day Accts";#N/A,#N/A,FALSE,"Tickmarks"}</definedName>
    <definedName name="ㅍㅍ" hidden="1">{#N/A,#N/A,TRUE,"토적및재료집계";#N/A,#N/A,TRUE,"토적및재료집계";#N/A,#N/A,TRUE,"단위량"}</definedName>
    <definedName name="판관경비" hidden="1">{#N/A,#N/A,FALSE,"Aging Summary";#N/A,#N/A,FALSE,"Ratio Analysis";#N/A,#N/A,FALSE,"Test 120 Day Accts";#N/A,#N/A,FALSE,"Tickmarks"}</definedName>
    <definedName name="판관비" hidden="1">#REF!</definedName>
    <definedName name="판도라상자" hidden="1">{#N/A,#N/A,FALSE,"정공"}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수수료" hidden="1">{#N/A,#N/A,FALSE,"UNIT";#N/A,#N/A,FALSE,"UNIT";#N/A,#N/A,FALSE,"계정"}</definedName>
    <definedName name="판촉지원적립금" hidden="1">{#N/A,#N/A,TRUE,"매출진척-1";#N/A,#N/A,TRUE,"매출진척-2";#N/A,#N/A,TRUE,"제품실적";#N/A,#N/A,TRUE,"RAC";#N/A,#N/A,TRUE,"PAC ";#N/A,#N/A,TRUE,"재고현황";#N/A,#N/A,TRUE,"공지사항"}</definedName>
    <definedName name="팜" hidden="1">{#N/A,#N/A,FALSE,"월공사비집계표양식 (7)";#N/A,#N/A,FALSE,"월공사비집계표양식 (7)"}</definedName>
    <definedName name="팝콘오일캔" hidden="1">{#N/A,#N/A,FALSE,"근무시간"}</definedName>
    <definedName name="편집2_2" hidden="1">{#N/A,#N/A,FALSE,"근무시간"}</definedName>
    <definedName name="편집2_3" hidden="1">{#N/A,#N/A,FALSE,"근무시간"}</definedName>
    <definedName name="편집2_4" hidden="1">{#N/A,#N/A,FALSE,"근무시간"}</definedName>
    <definedName name="편집2_5" hidden="1">{#N/A,#N/A,FALSE,"근무시간"}</definedName>
    <definedName name="평가" hidden="1">{#N/A,#N/A,TRUE,"Y생산";#N/A,#N/A,TRUE,"Y판매";#N/A,#N/A,TRUE,"Y총물량";#N/A,#N/A,TRUE,"Y능력";#N/A,#N/A,TRUE,"YKD"}</definedName>
    <definedName name="포" hidden="1">{#N/A,#N/A,FALSE,"UNIT";#N/A,#N/A,FALSE,"UNIT";#N/A,#N/A,FALSE,"계정"}</definedName>
    <definedName name="포ㅠㅗ" hidden="1">{#N/A,#N/A,FALSE,"근무시간"}</definedName>
    <definedName name="표지_2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표지_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표지_4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표지_5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품" hidden="1">{#N/A,#N/A,TRUE,"Y생산";#N/A,#N/A,TRUE,"Y판매";#N/A,#N/A,TRUE,"Y총물량";#N/A,#N/A,TRUE,"Y능력";#N/A,#N/A,TRUE,"YKD"}</definedName>
    <definedName name="풍국" hidden="1">{#N/A,#N/A,FALSE,"근무시간"}</definedName>
    <definedName name="풐질" hidden="1">{#N/A,#N/A,FALSE,"P.C.B"}</definedName>
    <definedName name="프랜트부문" hidden="1">{#N/A,#N/A,FALSE,"Sheet1";#N/A,#N/A,FALSE,"Sheet1";#N/A,#N/A,FALSE,"Sheet1"}</definedName>
    <definedName name="플랜트" hidden="1">{#N/A,#N/A,FALSE,"Sheet1";#N/A,#N/A,FALSE,"Sheet1";#N/A,#N/A,FALSE,"Sheet1"}</definedName>
    <definedName name="ㅎ" hidden="1">{#N/A,#N/A,FALSE,"P.C.B"}</definedName>
    <definedName name="ㅎㄴㅇㅇ" hidden="1">{#N/A,#N/A,FALSE,"97년 투자계획 세부내역 "}</definedName>
    <definedName name="ㅎㄹㄴ" hidden="1">{#N/A,#N/A,FALSE,"97년 투자계획 세부내역 "}</definedName>
    <definedName name="ㅎ로" hidden="1">{#N/A,#N/A,FALSE,"근무시간"}</definedName>
    <definedName name="ㅎㅇ" hidden="1">{#N/A,#N/A,FALSE,"P.C.B"}</definedName>
    <definedName name="ㅎㅇㄴ" hidden="1">{#N/A,#N/A,FALSE,"97년 투자계획 세부내역 "}</definedName>
    <definedName name="ㅎㅇㄴㅁ" hidden="1">{#N/A,#N/A,FALSE,"97년 투자계획 세부내역 "}</definedName>
    <definedName name="ㅎㅇㅎㅁㅁㅁ" hidden="1">{#N/A,#N/A,FALSE,"97년 투자계획 세부내역 "}</definedName>
    <definedName name="ㅎㅎㅎ" hidden="1">#REF!</definedName>
    <definedName name="하위직심사기준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하이주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한영사전" hidden="1">{#N/A,#N/A,TRUE,"Y생산";#N/A,#N/A,TRUE,"Y판매";#N/A,#N/A,TRUE,"Y총물량";#N/A,#N/A,TRUE,"Y능력";#N/A,#N/A,TRUE,"YKD"}</definedName>
    <definedName name="해외특수" hidden="1">{#N/A,#N/A,FALSE,"일반적사항";#N/A,#N/A,FALSE,"주요재무자료";#N/A,#N/A,FALSE,"표지";#N/A,#N/A,FALSE,"총괄표";#N/A,#N/A,FALSE,"1호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햄우유" hidden="1">{#N/A,#N/A,FALSE,"Aging Summary";#N/A,#N/A,FALSE,"Ratio Analysis";#N/A,#N/A,FALSE,"Test 120 Day Accts";#N/A,#N/A,FALSE,"Tickmarks"}</definedName>
    <definedName name="허" hidden="1">{#N/A,#N/A,FALSE,"근무시간"}</definedName>
    <definedName name="허선도" hidden="1">{#N/A,#N/A,FALSE,"근무시간"}</definedName>
    <definedName name="현금흐름" hidden="1">{"'보고양식'!$A$58:$K$111"}</definedName>
    <definedName name="현대" hidden="1">{#N/A,#N/A,FALSE,"정공"}</definedName>
    <definedName name="현대정공구매현황1" hidden="1">{#N/A,#N/A,FALSE,"정공"}</definedName>
    <definedName name="형틀업체" hidden="1">{#N/A,#N/A,FALSE,"월공사비집계표양식 (7)";#N/A,#N/A,FALSE,"월공사비집계표양식 (7)"}</definedName>
    <definedName name="호" hidden="1">{#N/A,#N/A,FALSE,"UNIT";#N/A,#N/A,FALSE,"UNIT";#N/A,#N/A,FALSE,"계정"}</definedName>
    <definedName name="호ㅓㅏ" hidden="1">{#N/A,#N/A,FALSE,"96 3월물량표";#N/A,#N/A,FALSE,"96 4월물량표";#N/A,#N/A,FALSE,"96 5월물량표"}</definedName>
    <definedName name="홍" hidden="1">{#N/A,#N/A,FALSE,"96 3월물량표";#N/A,#N/A,FALSE,"96 4월물량표";#N/A,#N/A,FALSE,"96 5월물량표"}</definedName>
    <definedName name="환경" hidden="1">{#N/A,#N/A,FALSE,"UNIT";#N/A,#N/A,FALSE,"UNIT";#N/A,#N/A,FALSE,"계정"}</definedName>
    <definedName name="환경3" hidden="1">{#N/A,#N/A,FALSE,"97년 투자계획 세부내역 "}</definedName>
    <definedName name="환경분석3" hidden="1">{#N/A,#N/A,FALSE,"97년 투자계획 세부내역 "}</definedName>
    <definedName name="ㅏㅏ" hidden="1">{#N/A,#N/A,FALSE,"Aging Summary";#N/A,#N/A,FALSE,"Ratio Analysis";#N/A,#N/A,FALSE,"Test 120 Day Accts";#N/A,#N/A,FALSE,"Tickmarks"}</definedName>
    <definedName name="ㅏㅏㅣㅣㅣㅡㅡ" hidden="1">{#N/A,#N/A,FALSE,"단축1";#N/A,#N/A,FALSE,"단축2";#N/A,#N/A,FALSE,"단축3";#N/A,#N/A,FALSE,"장축";#N/A,#N/A,FALSE,"4WD"}</definedName>
    <definedName name="ㅏㅣ" hidden="1">{#N/A,#N/A,FALSE,"96 3월물량표";#N/A,#N/A,FALSE,"96 4월물량표";#N/A,#N/A,FALSE,"96 5월물량표"}</definedName>
    <definedName name="ㅑ" hidden="1">{#N/A,#N/A,FALSE,"Aging Summary";#N/A,#N/A,FALSE,"Ratio Analysis";#N/A,#N/A,FALSE,"Test 120 Day Accts";#N/A,#N/A,FALSE,"Tickmarks"}</definedName>
    <definedName name="ㅓ" hidden="1">{#N/A,#N/A,TRUE,"Y생산";#N/A,#N/A,TRUE,"Y판매";#N/A,#N/A,TRUE,"Y총물량";#N/A,#N/A,TRUE,"Y능력";#N/A,#N/A,TRUE,"YKD"}</definedName>
    <definedName name="ㅓㅓㅓ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ㅓㅓㅓㅓㅓㅓㄴㄴㄴㄴㄴ" hidden="1">{#N/A,#N/A,TRUE,"Y생산";#N/A,#N/A,TRUE,"Y판매";#N/A,#N/A,TRUE,"Y총물량";#N/A,#N/A,TRUE,"Y능력";#N/A,#N/A,TRUE,"YKD"}</definedName>
    <definedName name="ㅓㅓㅓㅓㅓㅓㅓ_1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ㅗㅎ" hidden="1">{#N/A,#N/A,TRUE,"Y생산";#N/A,#N/A,TRUE,"Y판매";#N/A,#N/A,TRUE,"Y총물량";#N/A,#N/A,TRUE,"Y능력";#N/A,#N/A,TRUE,"YKD"}</definedName>
    <definedName name="ㅗㅓ" hidden="1">{#N/A,#N/A,FALSE,"BS";#N/A,#N/A,FALSE,"PL";#N/A,#N/A,FALSE,"처분";#N/A,#N/A,FALSE,"현금";#N/A,#N/A,FALSE,"매출";#N/A,#N/A,FALSE,"원가";#N/A,#N/A,FALSE,"경영"}</definedName>
    <definedName name="ㅗㅗㅓㅗ" hidden="1">{#N/A,#N/A,FALSE,"근무시간"}</definedName>
    <definedName name="ㅗㅗㅗ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ㅛ" hidden="1">{#N/A,#N/A,TRUE,"Y생산";#N/A,#N/A,TRUE,"Y판매";#N/A,#N/A,TRUE,"Y총물량";#N/A,#N/A,TRUE,"Y능력";#N/A,#N/A,TRUE,"YKD"}</definedName>
    <definedName name="ㅛㅛㅛㅛㅛㅛㅛㅛㅛㅛㅛ" hidden="1">{#N/A,#N/A,FALSE,"신규dep";#N/A,#N/A,FALSE,"신규dep-금형상각후";#N/A,#N/A,FALSE,"신규dep-연구비상각후";#N/A,#N/A,FALSE,"신규dep-기계,공구상각후"}</definedName>
    <definedName name="ㅠ" hidden="1">{#N/A,#N/A,FALSE,"Aging Summary";#N/A,#N/A,FALSE,"Ratio Analysis";#N/A,#N/A,FALSE,"Test 120 Day Accts";#N/A,#N/A,FALSE,"Tickmarks"}</definedName>
    <definedName name="ㅠㅗㅗ" hidden="1">{#N/A,#N/A,FALSE,"근무시간"}</definedName>
    <definedName name="ㅡ" hidden="1">{#N/A,#N/A,FALSE,"Aging Summary";#N/A,#N/A,FALSE,"Ratio Analysis";#N/A,#N/A,FALSE,"Test 120 Day Accts";#N/A,#N/A,FALSE,"Tickmarks"}</definedName>
    <definedName name="ㅡㅡ" hidden="1">{#N/A,#N/A,TRUE,"Y생산";#N/A,#N/A,TRUE,"Y판매";#N/A,#N/A,TRUE,"Y총물량";#N/A,#N/A,TRUE,"Y능력";#N/A,#N/A,TRUE,"YKD"}</definedName>
    <definedName name="ㅡㅡㅡ" hidden="1">{#N/A,#N/A,FALSE,"지침";#N/A,#N/A,FALSE,"환경분석";#N/A,#N/A,FALSE,"Sheet16"}</definedName>
    <definedName name="ㅡㅡㅡㅡㅡㅡㅡㅡ" hidden="1">{#N/A,#N/A,FALSE,"Sheet1"}</definedName>
    <definedName name="ㅣ" hidden="1">{#N/A,#N/A,FALSE,"정공"}</definedName>
    <definedName name="ㅣㅊㅇ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ㅏㅏ" hidden="1">{#N/A,#N/A,FALSE,"97년 투자계획 세부내역 "}</definedName>
    <definedName name="ㅣㅏㅓ" hidden="1">{#N/A,#N/A,FALSE,"97년 투자계획 세부내역 "}</definedName>
    <definedName name="ㅣㅏㅣㅏㅓㅣ" hidden="1">{#N/A,#N/A,FALSE,"월공사비집계표양식 (7)";#N/A,#N/A,FALSE,"월공사비집계표양식 (7)"}</definedName>
    <definedName name="ㅣㅣ" hidden="1">{#N/A,#N/A,TRUE,"Y생산";#N/A,#N/A,TRUE,"Y판매";#N/A,#N/A,TRUE,"Y총물량";#N/A,#N/A,TRUE,"Y능력";#N/A,#N/A,TRUE,"YKD"}</definedName>
    <definedName name="ㅣㅣㅣ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31" i="113" l="1"/>
  <c r="BB31" i="113"/>
  <c r="BA31" i="113"/>
  <c r="AZ31" i="113"/>
  <c r="AY31" i="113"/>
  <c r="AX31" i="113"/>
  <c r="AW31" i="113"/>
  <c r="AV31" i="113"/>
  <c r="AU31" i="113"/>
  <c r="AT31" i="113"/>
  <c r="AS31" i="113"/>
  <c r="AR31" i="113"/>
  <c r="AQ31" i="113"/>
  <c r="AP31" i="113"/>
  <c r="AO31" i="113"/>
  <c r="AN31" i="113"/>
  <c r="AM31" i="113"/>
  <c r="AL31" i="113"/>
  <c r="AK31" i="113"/>
  <c r="AJ31" i="113"/>
  <c r="AI31" i="113"/>
  <c r="AH31" i="113"/>
  <c r="AG31" i="113"/>
  <c r="AF31" i="113"/>
  <c r="AE31" i="113"/>
  <c r="AD31" i="113"/>
  <c r="AC31" i="113"/>
  <c r="AB31" i="113"/>
  <c r="AA31" i="113"/>
  <c r="Z31" i="113"/>
  <c r="Y31" i="113"/>
  <c r="X31" i="113"/>
  <c r="W31" i="113"/>
  <c r="V31" i="113"/>
  <c r="U31" i="113"/>
  <c r="T31" i="113"/>
  <c r="S31" i="113"/>
  <c r="R31" i="113"/>
  <c r="Q31" i="113"/>
  <c r="P31" i="113"/>
  <c r="O31" i="113"/>
  <c r="N31" i="113"/>
  <c r="M31" i="113"/>
  <c r="L31" i="113"/>
  <c r="K31" i="113"/>
  <c r="J31" i="113"/>
  <c r="I31" i="113"/>
  <c r="H31" i="113"/>
  <c r="BC18" i="113"/>
  <c r="BB18" i="113"/>
  <c r="BA18" i="113"/>
  <c r="AZ18" i="113"/>
  <c r="AY18" i="113"/>
  <c r="AX18" i="113"/>
  <c r="AW18" i="113"/>
  <c r="AV18" i="113"/>
  <c r="AU18" i="113"/>
  <c r="AU19" i="113" s="1"/>
  <c r="AT18" i="113"/>
  <c r="AT19" i="113" s="1"/>
  <c r="AS18" i="113"/>
  <c r="AR18" i="113"/>
  <c r="AQ18" i="113"/>
  <c r="AR19" i="113" s="1"/>
  <c r="AP18" i="113"/>
  <c r="AP19" i="113" s="1"/>
  <c r="AO18" i="113"/>
  <c r="AO20" i="113" s="1"/>
  <c r="AN18" i="113"/>
  <c r="AN20" i="113" s="1"/>
  <c r="AN21" i="113" s="1"/>
  <c r="AM18" i="113"/>
  <c r="AL18" i="113"/>
  <c r="AK18" i="113"/>
  <c r="AJ18" i="113"/>
  <c r="AI18" i="113"/>
  <c r="AH18" i="113"/>
  <c r="AG18" i="113"/>
  <c r="AF18" i="113"/>
  <c r="AE18" i="113"/>
  <c r="AE20" i="113" s="1"/>
  <c r="AD18" i="113"/>
  <c r="AD20" i="113" s="1"/>
  <c r="AC18" i="113"/>
  <c r="AB18" i="113"/>
  <c r="AA18" i="113"/>
  <c r="AA19" i="113" s="1"/>
  <c r="Z18" i="113"/>
  <c r="Z19" i="113" s="1"/>
  <c r="Y18" i="113"/>
  <c r="Y20" i="113" s="1"/>
  <c r="X18" i="113"/>
  <c r="X19" i="113" s="1"/>
  <c r="W18" i="113"/>
  <c r="V18" i="113"/>
  <c r="U18" i="113"/>
  <c r="T18" i="113"/>
  <c r="S18" i="113"/>
  <c r="R18" i="113"/>
  <c r="Q18" i="113"/>
  <c r="P18" i="113"/>
  <c r="O18" i="113"/>
  <c r="O20" i="113" s="1"/>
  <c r="N18" i="113"/>
  <c r="N19" i="113" s="1"/>
  <c r="M18" i="113"/>
  <c r="L18" i="113"/>
  <c r="K18" i="113"/>
  <c r="L19" i="113" s="1"/>
  <c r="J18" i="113"/>
  <c r="J19" i="113" s="1"/>
  <c r="I18" i="113"/>
  <c r="I19" i="113" s="1"/>
  <c r="H18" i="113"/>
  <c r="H20" i="113" s="1"/>
  <c r="H21" i="113" s="1"/>
  <c r="G18" i="113"/>
  <c r="BC14" i="113"/>
  <c r="BB14" i="113"/>
  <c r="BA14" i="113"/>
  <c r="AZ14" i="113"/>
  <c r="AY14" i="113"/>
  <c r="AX14" i="113"/>
  <c r="AX16" i="113" s="1"/>
  <c r="AW14" i="113"/>
  <c r="AW16" i="113" s="1"/>
  <c r="AV14" i="113"/>
  <c r="AV15" i="113" s="1"/>
  <c r="AU14" i="113"/>
  <c r="AU16" i="113" s="1"/>
  <c r="AU17" i="113" s="1"/>
  <c r="AT14" i="113"/>
  <c r="AS14" i="113"/>
  <c r="AR14" i="113"/>
  <c r="AR15" i="113" s="1"/>
  <c r="AQ14" i="113"/>
  <c r="AQ16" i="113" s="1"/>
  <c r="AP14" i="113"/>
  <c r="AP16" i="113" s="1"/>
  <c r="AO14" i="113"/>
  <c r="AO16" i="113" s="1"/>
  <c r="AN14" i="113"/>
  <c r="AM14" i="113"/>
  <c r="AL14" i="113"/>
  <c r="AL16" i="113" s="1"/>
  <c r="AK14" i="113"/>
  <c r="AK15" i="113" s="1"/>
  <c r="AJ14" i="113"/>
  <c r="AI14" i="113"/>
  <c r="AH14" i="113"/>
  <c r="AH15" i="113" s="1"/>
  <c r="AG14" i="113"/>
  <c r="AG16" i="113" s="1"/>
  <c r="AF14" i="113"/>
  <c r="AF16" i="113" s="1"/>
  <c r="AE14" i="113"/>
  <c r="AE16" i="113" s="1"/>
  <c r="AE17" i="113" s="1"/>
  <c r="AD14" i="113"/>
  <c r="AC14" i="113"/>
  <c r="AB14" i="113"/>
  <c r="AB15" i="113" s="1"/>
  <c r="AA14" i="113"/>
  <c r="AA16" i="113" s="1"/>
  <c r="Z14" i="113"/>
  <c r="Z16" i="113" s="1"/>
  <c r="Y14" i="113"/>
  <c r="Y16" i="113" s="1"/>
  <c r="X14" i="113"/>
  <c r="W14" i="113"/>
  <c r="V14" i="113"/>
  <c r="V16" i="113" s="1"/>
  <c r="U14" i="113"/>
  <c r="U15" i="113" s="1"/>
  <c r="T14" i="113"/>
  <c r="S14" i="113"/>
  <c r="T15" i="113" s="1"/>
  <c r="R14" i="113"/>
  <c r="R16" i="113" s="1"/>
  <c r="Q14" i="113"/>
  <c r="Q15" i="113" s="1"/>
  <c r="P14" i="113"/>
  <c r="P15" i="113" s="1"/>
  <c r="O14" i="113"/>
  <c r="O16" i="113" s="1"/>
  <c r="O17" i="113" s="1"/>
  <c r="N14" i="113"/>
  <c r="M14" i="113"/>
  <c r="L14" i="113"/>
  <c r="L15" i="113" s="1"/>
  <c r="K14" i="113"/>
  <c r="K16" i="113" s="1"/>
  <c r="J14" i="113"/>
  <c r="J16" i="113" s="1"/>
  <c r="I14" i="113"/>
  <c r="I16" i="113" s="1"/>
  <c r="H14" i="113"/>
  <c r="G14" i="113"/>
  <c r="AX20" i="113"/>
  <c r="AH20" i="113"/>
  <c r="R20" i="113"/>
  <c r="BC20" i="113"/>
  <c r="BB20" i="113"/>
  <c r="BA20" i="113"/>
  <c r="AZ20" i="113"/>
  <c r="AY20" i="113"/>
  <c r="AY21" i="113" s="1"/>
  <c r="AX19" i="113"/>
  <c r="AW20" i="113"/>
  <c r="AV19" i="113"/>
  <c r="AS19" i="113"/>
  <c r="AM20" i="113"/>
  <c r="AL20" i="113"/>
  <c r="AK20" i="113"/>
  <c r="AJ20" i="113"/>
  <c r="AI20" i="113"/>
  <c r="AI21" i="113" s="1"/>
  <c r="AH19" i="113"/>
  <c r="AG20" i="113"/>
  <c r="AF19" i="113"/>
  <c r="AC20" i="113"/>
  <c r="AB20" i="113"/>
  <c r="W20" i="113"/>
  <c r="V20" i="113"/>
  <c r="U20" i="113"/>
  <c r="T20" i="113"/>
  <c r="S20" i="113"/>
  <c r="S21" i="113" s="1"/>
  <c r="R19" i="113"/>
  <c r="Q20" i="113"/>
  <c r="P19" i="113"/>
  <c r="M19" i="113"/>
  <c r="G20" i="113"/>
  <c r="AZ16" i="113"/>
  <c r="AJ16" i="113"/>
  <c r="T16" i="113"/>
  <c r="BC16" i="113"/>
  <c r="BB16" i="113"/>
  <c r="BA15" i="113"/>
  <c r="AZ15" i="113"/>
  <c r="AY16" i="113"/>
  <c r="AT16" i="113"/>
  <c r="AS16" i="113"/>
  <c r="AN16" i="113"/>
  <c r="AM16" i="113"/>
  <c r="AJ15" i="113"/>
  <c r="AI16" i="113"/>
  <c r="AD16" i="113"/>
  <c r="AC16" i="113"/>
  <c r="X16" i="113"/>
  <c r="W16" i="113"/>
  <c r="S16" i="113"/>
  <c r="N16" i="113"/>
  <c r="M16" i="113"/>
  <c r="H16" i="113"/>
  <c r="G16" i="113"/>
  <c r="K4" i="109"/>
  <c r="J4" i="109"/>
  <c r="I4" i="109"/>
  <c r="H4" i="109"/>
  <c r="G4" i="109"/>
  <c r="F4" i="109"/>
  <c r="G11" i="109" s="1"/>
  <c r="E4" i="109"/>
  <c r="E9" i="109" s="1"/>
  <c r="D4" i="109"/>
  <c r="E11" i="109" s="1"/>
  <c r="I11" i="109"/>
  <c r="H11" i="109"/>
  <c r="K9" i="109"/>
  <c r="H9" i="109"/>
  <c r="G9" i="109"/>
  <c r="F9" i="109"/>
  <c r="E7" i="109"/>
  <c r="F7" i="109" s="1"/>
  <c r="D5" i="109"/>
  <c r="D8" i="109" s="1"/>
  <c r="K11" i="109"/>
  <c r="J11" i="109"/>
  <c r="C1" i="109"/>
  <c r="K3" i="108"/>
  <c r="J3" i="108"/>
  <c r="I3" i="108"/>
  <c r="H3" i="108"/>
  <c r="G3" i="108"/>
  <c r="F3" i="108"/>
  <c r="E3" i="108"/>
  <c r="D3" i="108"/>
  <c r="D8" i="108" s="1"/>
  <c r="L8" i="108" s="1"/>
  <c r="C9" i="108"/>
  <c r="C10" i="108" s="1"/>
  <c r="S3" i="105"/>
  <c r="D23" i="105" s="1"/>
  <c r="L23" i="105" s="1"/>
  <c r="R3" i="105"/>
  <c r="D22" i="105" s="1"/>
  <c r="L22" i="105" s="1"/>
  <c r="Q3" i="105"/>
  <c r="P3" i="105"/>
  <c r="O3" i="105"/>
  <c r="N3" i="105"/>
  <c r="M3" i="105"/>
  <c r="L3" i="105"/>
  <c r="K3" i="105"/>
  <c r="J3" i="105"/>
  <c r="D14" i="105" s="1"/>
  <c r="L14" i="105" s="1"/>
  <c r="I3" i="105"/>
  <c r="D13" i="105" s="1"/>
  <c r="L13" i="105" s="1"/>
  <c r="H3" i="105"/>
  <c r="G3" i="105"/>
  <c r="F3" i="105"/>
  <c r="D10" i="105" s="1"/>
  <c r="E10" i="105" s="1"/>
  <c r="E3" i="105"/>
  <c r="D9" i="105" s="1"/>
  <c r="L9" i="105" s="1"/>
  <c r="D3" i="105"/>
  <c r="D8" i="105" s="1"/>
  <c r="E8" i="105" s="1"/>
  <c r="D15" i="105"/>
  <c r="E15" i="105" s="1"/>
  <c r="D21" i="105"/>
  <c r="D20" i="105"/>
  <c r="D19" i="105"/>
  <c r="L19" i="105" s="1"/>
  <c r="D18" i="105"/>
  <c r="D17" i="105"/>
  <c r="D16" i="105"/>
  <c r="D12" i="105"/>
  <c r="D11" i="105"/>
  <c r="J17" i="113" l="1"/>
  <c r="Y21" i="113"/>
  <c r="AO21" i="113"/>
  <c r="K17" i="113"/>
  <c r="AA17" i="113"/>
  <c r="AQ17" i="113"/>
  <c r="AX17" i="113"/>
  <c r="J15" i="113"/>
  <c r="Z15" i="113"/>
  <c r="AP15" i="113"/>
  <c r="X20" i="113"/>
  <c r="X21" i="113" s="1"/>
  <c r="K20" i="113"/>
  <c r="AQ19" i="113"/>
  <c r="AX21" i="113"/>
  <c r="AY17" i="113"/>
  <c r="H19" i="113"/>
  <c r="AN19" i="113"/>
  <c r="S17" i="113"/>
  <c r="W17" i="113"/>
  <c r="BC17" i="113"/>
  <c r="X17" i="113"/>
  <c r="AO17" i="113"/>
  <c r="Z17" i="113"/>
  <c r="AJ17" i="113"/>
  <c r="AZ21" i="113"/>
  <c r="AP17" i="113"/>
  <c r="U21" i="113"/>
  <c r="AK21" i="113"/>
  <c r="BA21" i="113"/>
  <c r="AZ17" i="113"/>
  <c r="V21" i="113"/>
  <c r="AL21" i="113"/>
  <c r="BB21" i="113"/>
  <c r="N17" i="113"/>
  <c r="AD17" i="113"/>
  <c r="AT17" i="113"/>
  <c r="W21" i="113"/>
  <c r="AM21" i="113"/>
  <c r="BC21" i="113"/>
  <c r="AE21" i="113"/>
  <c r="AG21" i="113"/>
  <c r="Y17" i="113"/>
  <c r="T17" i="113"/>
  <c r="AJ21" i="113"/>
  <c r="AF17" i="113"/>
  <c r="R21" i="113"/>
  <c r="H17" i="113"/>
  <c r="I17" i="113"/>
  <c r="T21" i="113"/>
  <c r="AG17" i="113"/>
  <c r="AC21" i="113"/>
  <c r="AD21" i="113"/>
  <c r="AM17" i="113"/>
  <c r="AN17" i="113"/>
  <c r="AH21" i="113"/>
  <c r="AA15" i="113"/>
  <c r="AQ15" i="113"/>
  <c r="M15" i="113"/>
  <c r="AC15" i="113"/>
  <c r="AS15" i="113"/>
  <c r="L16" i="113"/>
  <c r="L17" i="113" s="1"/>
  <c r="AB16" i="113"/>
  <c r="AB17" i="113" s="1"/>
  <c r="AR16" i="113"/>
  <c r="AR17" i="113" s="1"/>
  <c r="K19" i="113"/>
  <c r="N15" i="113"/>
  <c r="AD15" i="113"/>
  <c r="AT15" i="113"/>
  <c r="AQ20" i="113"/>
  <c r="AC19" i="113"/>
  <c r="L20" i="113"/>
  <c r="L21" i="113" s="1"/>
  <c r="AR20" i="113"/>
  <c r="AR21" i="113" s="1"/>
  <c r="AF15" i="113"/>
  <c r="AG15" i="113"/>
  <c r="AW15" i="113"/>
  <c r="R15" i="113"/>
  <c r="AX15" i="113"/>
  <c r="Q16" i="113"/>
  <c r="S15" i="113"/>
  <c r="AI15" i="113"/>
  <c r="AY15" i="113"/>
  <c r="AH16" i="113"/>
  <c r="AH17" i="113" s="1"/>
  <c r="Q19" i="113"/>
  <c r="AG19" i="113"/>
  <c r="AW19" i="113"/>
  <c r="P20" i="113"/>
  <c r="P21" i="113" s="1"/>
  <c r="AF20" i="113"/>
  <c r="AF21" i="113" s="1"/>
  <c r="AV20" i="113"/>
  <c r="AV21" i="113" s="1"/>
  <c r="K15" i="113"/>
  <c r="AB19" i="113"/>
  <c r="AA20" i="113"/>
  <c r="AB21" i="113" s="1"/>
  <c r="AD19" i="113"/>
  <c r="M20" i="113"/>
  <c r="M21" i="113" s="1"/>
  <c r="AS20" i="113"/>
  <c r="AS21" i="113" s="1"/>
  <c r="S19" i="113"/>
  <c r="AI19" i="113"/>
  <c r="AY19" i="113"/>
  <c r="I20" i="113"/>
  <c r="I21" i="113" s="1"/>
  <c r="O19" i="113"/>
  <c r="AE19" i="113"/>
  <c r="N20" i="113"/>
  <c r="O21" i="113" s="1"/>
  <c r="AT20" i="113"/>
  <c r="V15" i="113"/>
  <c r="AL15" i="113"/>
  <c r="BB15" i="113"/>
  <c r="U16" i="113"/>
  <c r="U17" i="113" s="1"/>
  <c r="AK16" i="113"/>
  <c r="AK17" i="113" s="1"/>
  <c r="BA16" i="113"/>
  <c r="BA17" i="113" s="1"/>
  <c r="T19" i="113"/>
  <c r="AJ19" i="113"/>
  <c r="AZ19" i="113"/>
  <c r="J20" i="113"/>
  <c r="Z20" i="113"/>
  <c r="Z21" i="113" s="1"/>
  <c r="AP20" i="113"/>
  <c r="AP21" i="113" s="1"/>
  <c r="P16" i="113"/>
  <c r="P17" i="113" s="1"/>
  <c r="AV16" i="113"/>
  <c r="AV17" i="113" s="1"/>
  <c r="AU20" i="113"/>
  <c r="W15" i="113"/>
  <c r="AM15" i="113"/>
  <c r="BC15" i="113"/>
  <c r="U19" i="113"/>
  <c r="AK19" i="113"/>
  <c r="BA19" i="113"/>
  <c r="O15" i="113"/>
  <c r="AE15" i="113"/>
  <c r="AU15" i="113"/>
  <c r="H15" i="113"/>
  <c r="X15" i="113"/>
  <c r="AN15" i="113"/>
  <c r="V19" i="113"/>
  <c r="AL19" i="113"/>
  <c r="BB19" i="113"/>
  <c r="Y19" i="113"/>
  <c r="AO19" i="113"/>
  <c r="I15" i="113"/>
  <c r="Y15" i="113"/>
  <c r="AO15" i="113"/>
  <c r="W19" i="113"/>
  <c r="AM19" i="113"/>
  <c r="BC19" i="113"/>
  <c r="F11" i="109"/>
  <c r="G7" i="109"/>
  <c r="F5" i="109"/>
  <c r="E5" i="109"/>
  <c r="E8" i="109" s="1"/>
  <c r="E10" i="109" s="1"/>
  <c r="I9" i="109"/>
  <c r="J9" i="109"/>
  <c r="D9" i="108"/>
  <c r="L9" i="108" s="1"/>
  <c r="D10" i="108"/>
  <c r="C11" i="108"/>
  <c r="E8" i="108"/>
  <c r="L15" i="105"/>
  <c r="L18" i="105"/>
  <c r="E18" i="105"/>
  <c r="E20" i="105"/>
  <c r="L20" i="105"/>
  <c r="E21" i="105"/>
  <c r="L21" i="105"/>
  <c r="E11" i="105"/>
  <c r="L11" i="105"/>
  <c r="F8" i="105"/>
  <c r="L12" i="105"/>
  <c r="E12" i="105"/>
  <c r="E16" i="105"/>
  <c r="L16" i="105"/>
  <c r="L17" i="105"/>
  <c r="E17" i="105"/>
  <c r="E19" i="105"/>
  <c r="E14" i="105"/>
  <c r="L10" i="105"/>
  <c r="E13" i="105"/>
  <c r="E23" i="105"/>
  <c r="E9" i="105"/>
  <c r="E22" i="105"/>
  <c r="L8" i="105"/>
  <c r="M17" i="113" l="1"/>
  <c r="V17" i="113"/>
  <c r="AW21" i="113"/>
  <c r="Q21" i="113"/>
  <c r="J21" i="113"/>
  <c r="AW17" i="113"/>
  <c r="AI17" i="113"/>
  <c r="Q17" i="113"/>
  <c r="AA21" i="113"/>
  <c r="AS17" i="113"/>
  <c r="BB17" i="113"/>
  <c r="K21" i="113"/>
  <c r="AT21" i="113"/>
  <c r="R17" i="113"/>
  <c r="AU21" i="113"/>
  <c r="N21" i="113"/>
  <c r="AQ21" i="113"/>
  <c r="AC17" i="113"/>
  <c r="AL17" i="113"/>
  <c r="D10" i="109"/>
  <c r="D11" i="109"/>
  <c r="F8" i="109"/>
  <c r="F10" i="109" s="1"/>
  <c r="H7" i="109"/>
  <c r="G5" i="109"/>
  <c r="G8" i="109" s="1"/>
  <c r="G10" i="109" s="1"/>
  <c r="E9" i="108"/>
  <c r="F8" i="108"/>
  <c r="E10" i="108"/>
  <c r="L10" i="108"/>
  <c r="D11" i="108"/>
  <c r="C12" i="108"/>
  <c r="F9" i="105"/>
  <c r="M8" i="105"/>
  <c r="O8" i="105" s="1"/>
  <c r="H8" i="105"/>
  <c r="G8" i="105"/>
  <c r="I7" i="109" l="1"/>
  <c r="H5" i="109"/>
  <c r="H8" i="109" s="1"/>
  <c r="H10" i="109" s="1"/>
  <c r="E11" i="108"/>
  <c r="L11" i="108"/>
  <c r="G8" i="108"/>
  <c r="M8" i="108"/>
  <c r="O8" i="108" s="1"/>
  <c r="H8" i="108"/>
  <c r="D12" i="108"/>
  <c r="C13" i="108"/>
  <c r="N8" i="105"/>
  <c r="I8" i="105"/>
  <c r="P8" i="105"/>
  <c r="D5" i="105" s="1"/>
  <c r="D4" i="105"/>
  <c r="H9" i="105"/>
  <c r="M9" i="105"/>
  <c r="O9" i="105" s="1"/>
  <c r="G9" i="105"/>
  <c r="F10" i="105" s="1"/>
  <c r="J8" i="105"/>
  <c r="K8" i="105" s="1"/>
  <c r="I5" i="109" l="1"/>
  <c r="I8" i="109" s="1"/>
  <c r="I10" i="109" s="1"/>
  <c r="J7" i="109"/>
  <c r="D13" i="108"/>
  <c r="C14" i="108"/>
  <c r="P8" i="108"/>
  <c r="D5" i="108" s="1"/>
  <c r="D4" i="108"/>
  <c r="L12" i="108"/>
  <c r="E12" i="108"/>
  <c r="I8" i="108"/>
  <c r="N8" i="108"/>
  <c r="J8" i="108"/>
  <c r="K8" i="108" s="1"/>
  <c r="F9" i="108"/>
  <c r="J9" i="105"/>
  <c r="K9" i="105" s="1"/>
  <c r="E4" i="105"/>
  <c r="P9" i="105"/>
  <c r="E5" i="105" s="1"/>
  <c r="N9" i="105"/>
  <c r="I9" i="105"/>
  <c r="G10" i="105"/>
  <c r="M10" i="105"/>
  <c r="O10" i="105" s="1"/>
  <c r="H10" i="105"/>
  <c r="J5" i="109" l="1"/>
  <c r="J8" i="109" s="1"/>
  <c r="J10" i="109" s="1"/>
  <c r="K7" i="109"/>
  <c r="K5" i="109" s="1"/>
  <c r="D14" i="108"/>
  <c r="C15" i="108"/>
  <c r="D15" i="108" s="1"/>
  <c r="G9" i="108"/>
  <c r="M9" i="108"/>
  <c r="O9" i="108" s="1"/>
  <c r="H9" i="108"/>
  <c r="L13" i="108"/>
  <c r="E13" i="108"/>
  <c r="F11" i="105"/>
  <c r="I10" i="105"/>
  <c r="N10" i="105"/>
  <c r="P10" i="105"/>
  <c r="F5" i="105" s="1"/>
  <c r="F4" i="105"/>
  <c r="J10" i="105"/>
  <c r="K10" i="105" s="1"/>
  <c r="K8" i="109" l="1"/>
  <c r="K10" i="109" s="1"/>
  <c r="I9" i="108"/>
  <c r="N9" i="108"/>
  <c r="J9" i="108"/>
  <c r="K9" i="108" s="1"/>
  <c r="F10" i="108"/>
  <c r="E4" i="108"/>
  <c r="P9" i="108"/>
  <c r="E5" i="108" s="1"/>
  <c r="L15" i="108"/>
  <c r="E15" i="108"/>
  <c r="L14" i="108"/>
  <c r="E14" i="108"/>
  <c r="H11" i="105"/>
  <c r="G11" i="105"/>
  <c r="M11" i="105"/>
  <c r="O11" i="105" s="1"/>
  <c r="M10" i="108" l="1"/>
  <c r="O10" i="108" s="1"/>
  <c r="G10" i="108"/>
  <c r="H10" i="108"/>
  <c r="G4" i="105"/>
  <c r="P11" i="105"/>
  <c r="G5" i="105" s="1"/>
  <c r="J11" i="105"/>
  <c r="K11" i="105" s="1"/>
  <c r="F12" i="105"/>
  <c r="I11" i="105"/>
  <c r="N11" i="105"/>
  <c r="I10" i="108" l="1"/>
  <c r="N10" i="108"/>
  <c r="J10" i="108"/>
  <c r="K10" i="108" s="1"/>
  <c r="F11" i="108"/>
  <c r="P10" i="108"/>
  <c r="F5" i="108" s="1"/>
  <c r="F4" i="108"/>
  <c r="M12" i="105"/>
  <c r="O12" i="105" s="1"/>
  <c r="H12" i="105"/>
  <c r="G12" i="105"/>
  <c r="G11" i="108" l="1"/>
  <c r="H11" i="108"/>
  <c r="M11" i="108"/>
  <c r="O11" i="108" s="1"/>
  <c r="J12" i="105"/>
  <c r="K12" i="105" s="1"/>
  <c r="F13" i="105"/>
  <c r="I12" i="105"/>
  <c r="N12" i="105"/>
  <c r="H4" i="105"/>
  <c r="P12" i="105"/>
  <c r="H5" i="105" s="1"/>
  <c r="N11" i="108" l="1"/>
  <c r="I11" i="108"/>
  <c r="P11" i="108"/>
  <c r="G5" i="108" s="1"/>
  <c r="G4" i="108"/>
  <c r="J11" i="108"/>
  <c r="K11" i="108" s="1"/>
  <c r="F12" i="108"/>
  <c r="M13" i="105"/>
  <c r="O13" i="105" s="1"/>
  <c r="H13" i="105"/>
  <c r="G13" i="105"/>
  <c r="H12" i="108" l="1"/>
  <c r="G12" i="108"/>
  <c r="M12" i="108"/>
  <c r="O12" i="108" s="1"/>
  <c r="J13" i="105"/>
  <c r="K13" i="105" s="1"/>
  <c r="F14" i="105"/>
  <c r="N13" i="105"/>
  <c r="I13" i="105"/>
  <c r="P13" i="105"/>
  <c r="I5" i="105" s="1"/>
  <c r="I4" i="105"/>
  <c r="J12" i="108" l="1"/>
  <c r="K12" i="108" s="1"/>
  <c r="F13" i="108"/>
  <c r="P12" i="108"/>
  <c r="H5" i="108" s="1"/>
  <c r="H4" i="108"/>
  <c r="I12" i="108"/>
  <c r="N12" i="108"/>
  <c r="M14" i="105"/>
  <c r="O14" i="105" s="1"/>
  <c r="H14" i="105"/>
  <c r="G14" i="105"/>
  <c r="M13" i="108" l="1"/>
  <c r="O13" i="108" s="1"/>
  <c r="H13" i="108"/>
  <c r="G13" i="108"/>
  <c r="J14" i="105"/>
  <c r="K14" i="105" s="1"/>
  <c r="F15" i="105"/>
  <c r="N14" i="105"/>
  <c r="I14" i="105"/>
  <c r="P14" i="105"/>
  <c r="J5" i="105" s="1"/>
  <c r="J4" i="105"/>
  <c r="J13" i="108" l="1"/>
  <c r="K13" i="108" s="1"/>
  <c r="F14" i="108"/>
  <c r="I13" i="108"/>
  <c r="N13" i="108"/>
  <c r="P13" i="108"/>
  <c r="I5" i="108" s="1"/>
  <c r="I4" i="108"/>
  <c r="G15" i="105"/>
  <c r="H15" i="105"/>
  <c r="M15" i="105"/>
  <c r="O15" i="105" s="1"/>
  <c r="M14" i="108" l="1"/>
  <c r="O14" i="108" s="1"/>
  <c r="H14" i="108"/>
  <c r="G14" i="108"/>
  <c r="N15" i="105"/>
  <c r="I15" i="105"/>
  <c r="P15" i="105"/>
  <c r="K5" i="105" s="1"/>
  <c r="K4" i="105"/>
  <c r="J15" i="105"/>
  <c r="K15" i="105" s="1"/>
  <c r="F16" i="105"/>
  <c r="J14" i="108" l="1"/>
  <c r="K14" i="108" s="1"/>
  <c r="F15" i="108"/>
  <c r="I14" i="108"/>
  <c r="N14" i="108"/>
  <c r="P14" i="108"/>
  <c r="J5" i="108" s="1"/>
  <c r="J4" i="108"/>
  <c r="H16" i="105"/>
  <c r="G16" i="105"/>
  <c r="M16" i="105"/>
  <c r="O16" i="105" s="1"/>
  <c r="M15" i="108" l="1"/>
  <c r="O15" i="108" s="1"/>
  <c r="G15" i="108"/>
  <c r="J15" i="108" s="1"/>
  <c r="K15" i="108" s="1"/>
  <c r="H15" i="108"/>
  <c r="L4" i="105"/>
  <c r="P16" i="105"/>
  <c r="L5" i="105" s="1"/>
  <c r="J16" i="105"/>
  <c r="K16" i="105" s="1"/>
  <c r="F17" i="105"/>
  <c r="I16" i="105"/>
  <c r="N16" i="105"/>
  <c r="N15" i="108" l="1"/>
  <c r="I15" i="108"/>
  <c r="P15" i="108"/>
  <c r="K5" i="108" s="1"/>
  <c r="K4" i="108"/>
  <c r="M17" i="105"/>
  <c r="O17" i="105" s="1"/>
  <c r="H17" i="105"/>
  <c r="G17" i="105"/>
  <c r="N17" i="105" l="1"/>
  <c r="I17" i="105"/>
  <c r="J17" i="105"/>
  <c r="K17" i="105" s="1"/>
  <c r="F18" i="105"/>
  <c r="M4" i="105"/>
  <c r="P17" i="105"/>
  <c r="M5" i="105" s="1"/>
  <c r="M18" i="105" l="1"/>
  <c r="O18" i="105" s="1"/>
  <c r="H18" i="105"/>
  <c r="G18" i="105"/>
  <c r="J18" i="105" l="1"/>
  <c r="K18" i="105" s="1"/>
  <c r="F19" i="105"/>
  <c r="N18" i="105"/>
  <c r="I18" i="105"/>
  <c r="P18" i="105"/>
  <c r="N5" i="105" s="1"/>
  <c r="N4" i="105"/>
  <c r="H19" i="105" l="1"/>
  <c r="M19" i="105"/>
  <c r="O19" i="105" s="1"/>
  <c r="G19" i="105"/>
  <c r="O4" i="105" l="1"/>
  <c r="P19" i="105"/>
  <c r="O5" i="105" s="1"/>
  <c r="J19" i="105"/>
  <c r="K19" i="105" s="1"/>
  <c r="F20" i="105"/>
  <c r="N19" i="105"/>
  <c r="I19" i="105"/>
  <c r="G20" i="105" l="1"/>
  <c r="M20" i="105"/>
  <c r="O20" i="105" s="1"/>
  <c r="H20" i="105"/>
  <c r="N20" i="105" l="1"/>
  <c r="I20" i="105"/>
  <c r="P4" i="105"/>
  <c r="P20" i="105"/>
  <c r="P5" i="105" s="1"/>
  <c r="J20" i="105"/>
  <c r="K20" i="105" s="1"/>
  <c r="F21" i="105"/>
  <c r="H21" i="105" l="1"/>
  <c r="G21" i="105"/>
  <c r="M21" i="105"/>
  <c r="O21" i="105" s="1"/>
  <c r="J21" i="105" l="1"/>
  <c r="K21" i="105" s="1"/>
  <c r="F22" i="105"/>
  <c r="P21" i="105"/>
  <c r="Q5" i="105" s="1"/>
  <c r="Q4" i="105"/>
  <c r="I21" i="105"/>
  <c r="N21" i="105"/>
  <c r="M22" i="105" l="1"/>
  <c r="O22" i="105" s="1"/>
  <c r="H22" i="105"/>
  <c r="G22" i="105"/>
  <c r="J22" i="105" l="1"/>
  <c r="K22" i="105" s="1"/>
  <c r="F23" i="105"/>
  <c r="I22" i="105"/>
  <c r="N22" i="105"/>
  <c r="R4" i="105"/>
  <c r="P22" i="105"/>
  <c r="R5" i="105" s="1"/>
  <c r="M23" i="105" l="1"/>
  <c r="O23" i="105" s="1"/>
  <c r="H23" i="105"/>
  <c r="G23" i="105"/>
  <c r="J23" i="105" s="1"/>
  <c r="K23" i="105" s="1"/>
  <c r="N23" i="105" l="1"/>
  <c r="I23" i="105"/>
  <c r="P23" i="105"/>
  <c r="S5" i="105" s="1"/>
  <c r="S4" i="105"/>
  <c r="H13" i="113" l="1"/>
  <c r="I13" i="113" s="1"/>
  <c r="J13" i="113" s="1"/>
  <c r="K13" i="113" s="1"/>
  <c r="L13" i="113" s="1"/>
  <c r="M13" i="113" s="1"/>
  <c r="N13" i="113" s="1"/>
  <c r="O13" i="113" s="1"/>
  <c r="P13" i="113" s="1"/>
  <c r="Q13" i="113" s="1"/>
  <c r="R13" i="113" s="1"/>
  <c r="S13" i="113" s="1"/>
  <c r="T13" i="113" s="1"/>
  <c r="U13" i="113" s="1"/>
  <c r="V13" i="113" s="1"/>
  <c r="W13" i="113" s="1"/>
  <c r="X13" i="113" s="1"/>
  <c r="Y13" i="113" s="1"/>
  <c r="Z13" i="113" s="1"/>
  <c r="AA13" i="113" s="1"/>
  <c r="AB13" i="113" s="1"/>
  <c r="AC13" i="113" s="1"/>
  <c r="AD13" i="113" s="1"/>
  <c r="AE13" i="113" s="1"/>
  <c r="AF13" i="113" s="1"/>
  <c r="AG13" i="113" s="1"/>
  <c r="AH13" i="113" s="1"/>
  <c r="AI13" i="113" s="1"/>
  <c r="AJ13" i="113" s="1"/>
  <c r="AK13" i="113" s="1"/>
  <c r="AL13" i="113" s="1"/>
  <c r="AM13" i="113" s="1"/>
  <c r="AN13" i="113" s="1"/>
  <c r="AO13" i="113" s="1"/>
  <c r="AP13" i="113" s="1"/>
  <c r="AQ13" i="113" s="1"/>
  <c r="AR13" i="113" s="1"/>
  <c r="AS13" i="113" s="1"/>
  <c r="AT13" i="113" s="1"/>
  <c r="AU13" i="113" s="1"/>
  <c r="AV13" i="113" s="1"/>
  <c r="AW13" i="113" s="1"/>
  <c r="AX13" i="113" s="1"/>
  <c r="AY13" i="113" s="1"/>
  <c r="AZ13" i="113" s="1"/>
  <c r="BA13" i="113" s="1"/>
  <c r="BB13" i="113" s="1"/>
  <c r="BC13" i="113" s="1"/>
  <c r="H7" i="113"/>
  <c r="I7" i="113" s="1"/>
  <c r="J7" i="113" s="1"/>
  <c r="K7" i="113" s="1"/>
  <c r="L7" i="113" s="1"/>
  <c r="M7" i="113" s="1"/>
  <c r="N7" i="113" s="1"/>
  <c r="O7" i="113" s="1"/>
  <c r="P7" i="113" s="1"/>
  <c r="Q7" i="113" s="1"/>
  <c r="R7" i="113" s="1"/>
  <c r="S7" i="113" s="1"/>
  <c r="T7" i="113" s="1"/>
  <c r="U7" i="113" s="1"/>
  <c r="V7" i="113" s="1"/>
  <c r="W7" i="113" s="1"/>
  <c r="X7" i="113" s="1"/>
  <c r="Y7" i="113" s="1"/>
  <c r="Z7" i="113" s="1"/>
  <c r="AA7" i="113" s="1"/>
  <c r="AB7" i="113" s="1"/>
  <c r="AC7" i="113" s="1"/>
  <c r="AD7" i="113" s="1"/>
  <c r="AE7" i="113" s="1"/>
  <c r="AF7" i="113" s="1"/>
  <c r="AG7" i="113" s="1"/>
  <c r="AH7" i="113" s="1"/>
  <c r="AI7" i="113" s="1"/>
  <c r="AJ7" i="113" s="1"/>
  <c r="AK7" i="113" s="1"/>
  <c r="AL7" i="113" s="1"/>
  <c r="AM7" i="113" s="1"/>
  <c r="AN7" i="113" s="1"/>
  <c r="AO7" i="113" s="1"/>
  <c r="AP7" i="113" s="1"/>
  <c r="AQ7" i="113" s="1"/>
  <c r="AR7" i="113" s="1"/>
  <c r="AS7" i="113" s="1"/>
  <c r="AT7" i="113" s="1"/>
  <c r="AU7" i="113" s="1"/>
  <c r="AV7" i="113" s="1"/>
  <c r="AW7" i="113" s="1"/>
  <c r="AX7" i="113" s="1"/>
  <c r="AY7" i="113" s="1"/>
  <c r="AZ7" i="113" s="1"/>
  <c r="BA7" i="113" s="1"/>
  <c r="BB7" i="113" s="1"/>
  <c r="BC7" i="113" s="1"/>
  <c r="BC494" i="113" l="1"/>
  <c r="BC493" i="113"/>
  <c r="BC492" i="113"/>
  <c r="BC491" i="113"/>
  <c r="BC490" i="113"/>
  <c r="BC489" i="113"/>
  <c r="BC488" i="113"/>
  <c r="BC487" i="113"/>
  <c r="BC486" i="113"/>
  <c r="BC485" i="113"/>
  <c r="BC484" i="113"/>
  <c r="BC483" i="113"/>
  <c r="BC482" i="113"/>
  <c r="BC481" i="113"/>
  <c r="BC480" i="113"/>
  <c r="BC479" i="113"/>
  <c r="BC478" i="113"/>
  <c r="BC477" i="113"/>
  <c r="BC476" i="113"/>
  <c r="BC475" i="113"/>
  <c r="BC474" i="113"/>
  <c r="BC473" i="113"/>
  <c r="BC472" i="113"/>
  <c r="BC471" i="113"/>
  <c r="BC470" i="113"/>
  <c r="BC469" i="113"/>
  <c r="BC468" i="113"/>
  <c r="BC467" i="113"/>
  <c r="BC466" i="113"/>
  <c r="BC465" i="113"/>
  <c r="BC464" i="113"/>
  <c r="BC463" i="113"/>
  <c r="BC462" i="113"/>
  <c r="BC461" i="113"/>
  <c r="BC460" i="113"/>
  <c r="BC459" i="113"/>
  <c r="BC458" i="113"/>
  <c r="BC457" i="113"/>
  <c r="BC456" i="113"/>
  <c r="BC455" i="113"/>
  <c r="BC454" i="113"/>
  <c r="BC453" i="113"/>
  <c r="BC452" i="113"/>
  <c r="BC451" i="113"/>
  <c r="BC450" i="113"/>
  <c r="BC449" i="113"/>
  <c r="BC448" i="113"/>
  <c r="BC447" i="113"/>
  <c r="BC446" i="113"/>
  <c r="S70" i="104" l="1"/>
  <c r="O70" i="104"/>
  <c r="M70" i="104"/>
  <c r="K70" i="104"/>
  <c r="I70" i="104"/>
  <c r="G70" i="104"/>
  <c r="F70" i="104"/>
  <c r="E70" i="104"/>
  <c r="D70" i="104"/>
  <c r="I69" i="104"/>
  <c r="C27" i="113" l="1"/>
  <c r="C26" i="113"/>
  <c r="C25" i="113"/>
  <c r="C24" i="113"/>
  <c r="C13" i="114" l="1"/>
  <c r="C35" i="114"/>
  <c r="C33" i="114"/>
  <c r="C30" i="114"/>
  <c r="C29" i="114"/>
  <c r="C28" i="114"/>
  <c r="C27" i="114"/>
  <c r="J5" i="114"/>
  <c r="I5" i="114"/>
  <c r="H5" i="114"/>
  <c r="G5" i="114"/>
  <c r="F69" i="104"/>
  <c r="E69" i="104"/>
  <c r="D69" i="104"/>
  <c r="G69" i="104"/>
  <c r="H69" i="104" s="1"/>
  <c r="S69" i="104"/>
  <c r="J3" i="114" s="1"/>
  <c r="O69" i="104"/>
  <c r="M69" i="104"/>
  <c r="N69" i="104" s="1"/>
  <c r="K69" i="104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B3" i="8"/>
  <c r="L69" i="104" l="1"/>
  <c r="H70" i="104"/>
  <c r="J69" i="104"/>
  <c r="P69" i="104"/>
  <c r="G3" i="114"/>
  <c r="N70" i="104"/>
  <c r="I3" i="114"/>
  <c r="Q69" i="104"/>
  <c r="P70" i="104"/>
  <c r="J70" i="104"/>
  <c r="H3" i="114"/>
  <c r="L70" i="104"/>
  <c r="BB25" i="113"/>
  <c r="BA25" i="113"/>
  <c r="AZ25" i="113"/>
  <c r="AY25" i="113"/>
  <c r="AX25" i="113"/>
  <c r="AW25" i="113"/>
  <c r="AV25" i="113"/>
  <c r="AU25" i="113"/>
  <c r="AT25" i="113"/>
  <c r="AS25" i="113"/>
  <c r="AR25" i="113"/>
  <c r="AQ25" i="113"/>
  <c r="AP25" i="113"/>
  <c r="AO25" i="113"/>
  <c r="AN25" i="113"/>
  <c r="AM25" i="113"/>
  <c r="AL25" i="113"/>
  <c r="AK25" i="113"/>
  <c r="AJ25" i="113"/>
  <c r="AI25" i="113"/>
  <c r="AH25" i="113"/>
  <c r="AG25" i="113"/>
  <c r="AF25" i="113"/>
  <c r="AE25" i="113"/>
  <c r="AD25" i="113"/>
  <c r="AC25" i="113"/>
  <c r="AB25" i="113"/>
  <c r="AA25" i="113"/>
  <c r="Z25" i="113"/>
  <c r="Y25" i="113"/>
  <c r="X25" i="113"/>
  <c r="W25" i="113"/>
  <c r="V25" i="113"/>
  <c r="U25" i="113"/>
  <c r="T25" i="113"/>
  <c r="S25" i="113"/>
  <c r="R25" i="113"/>
  <c r="Q25" i="113"/>
  <c r="P25" i="113"/>
  <c r="O25" i="113"/>
  <c r="N25" i="113"/>
  <c r="M25" i="113"/>
  <c r="L25" i="113"/>
  <c r="K25" i="113"/>
  <c r="J25" i="113"/>
  <c r="H6" i="113"/>
  <c r="C33" i="113"/>
  <c r="C32" i="113"/>
  <c r="C7" i="113"/>
  <c r="C23" i="113"/>
  <c r="C22" i="113"/>
  <c r="C1" i="106"/>
  <c r="I25" i="113"/>
  <c r="H25" i="113"/>
  <c r="G25" i="113"/>
  <c r="G6" i="113"/>
  <c r="G8" i="113" s="1"/>
  <c r="H5" i="113"/>
  <c r="I5" i="113" s="1"/>
  <c r="J5" i="113" s="1"/>
  <c r="K5" i="113" s="1"/>
  <c r="L5" i="113" s="1"/>
  <c r="M5" i="113" s="1"/>
  <c r="N5" i="113" s="1"/>
  <c r="O5" i="113" s="1"/>
  <c r="P5" i="113" s="1"/>
  <c r="Q5" i="113" s="1"/>
  <c r="R5" i="113" s="1"/>
  <c r="S5" i="113" s="1"/>
  <c r="T5" i="113" s="1"/>
  <c r="U5" i="113" s="1"/>
  <c r="V5" i="113" s="1"/>
  <c r="W5" i="113" s="1"/>
  <c r="X5" i="113" s="1"/>
  <c r="Y5" i="113" s="1"/>
  <c r="Z5" i="113" s="1"/>
  <c r="AA5" i="113" s="1"/>
  <c r="AB5" i="113" s="1"/>
  <c r="AC5" i="113" s="1"/>
  <c r="AD5" i="113" s="1"/>
  <c r="AE5" i="113" s="1"/>
  <c r="AF5" i="113" s="1"/>
  <c r="AG5" i="113" s="1"/>
  <c r="AH5" i="113" s="1"/>
  <c r="AI5" i="113" s="1"/>
  <c r="AJ5" i="113" s="1"/>
  <c r="AK5" i="113" s="1"/>
  <c r="AL5" i="113" s="1"/>
  <c r="AM5" i="113" s="1"/>
  <c r="AN5" i="113" s="1"/>
  <c r="AO5" i="113" s="1"/>
  <c r="AP5" i="113" s="1"/>
  <c r="AQ5" i="113" s="1"/>
  <c r="AR5" i="113" s="1"/>
  <c r="AS5" i="113" s="1"/>
  <c r="AT5" i="113" s="1"/>
  <c r="AU5" i="113" s="1"/>
  <c r="AV5" i="113" s="1"/>
  <c r="AW5" i="113" s="1"/>
  <c r="AX5" i="113" s="1"/>
  <c r="AY5" i="113" s="1"/>
  <c r="AZ5" i="113" s="1"/>
  <c r="BA5" i="113" s="1"/>
  <c r="BB5" i="113" s="1"/>
  <c r="BC5" i="113" s="1"/>
  <c r="C13" i="113" s="1"/>
  <c r="C9" i="114" l="1"/>
  <c r="G221" i="113"/>
  <c r="H221" i="113" s="1"/>
  <c r="I221" i="113" s="1"/>
  <c r="J221" i="113" s="1"/>
  <c r="K221" i="113" s="1"/>
  <c r="L221" i="113" s="1"/>
  <c r="M221" i="113" s="1"/>
  <c r="N221" i="113" s="1"/>
  <c r="O221" i="113" s="1"/>
  <c r="P221" i="113" s="1"/>
  <c r="Q221" i="113" s="1"/>
  <c r="R221" i="113" s="1"/>
  <c r="S221" i="113" s="1"/>
  <c r="T221" i="113" s="1"/>
  <c r="U221" i="113" s="1"/>
  <c r="V221" i="113" s="1"/>
  <c r="W221" i="113" s="1"/>
  <c r="X221" i="113" s="1"/>
  <c r="Y221" i="113" s="1"/>
  <c r="Z221" i="113" s="1"/>
  <c r="AA221" i="113" s="1"/>
  <c r="AB221" i="113" s="1"/>
  <c r="AC221" i="113" s="1"/>
  <c r="AD221" i="113" s="1"/>
  <c r="AE221" i="113" s="1"/>
  <c r="AF221" i="113" s="1"/>
  <c r="AG221" i="113" s="1"/>
  <c r="AH221" i="113" s="1"/>
  <c r="AI221" i="113" s="1"/>
  <c r="AJ221" i="113" s="1"/>
  <c r="AK221" i="113" s="1"/>
  <c r="AL221" i="113" s="1"/>
  <c r="AM221" i="113" s="1"/>
  <c r="AN221" i="113" s="1"/>
  <c r="AO221" i="113" s="1"/>
  <c r="AP221" i="113" s="1"/>
  <c r="AQ221" i="113" s="1"/>
  <c r="AR221" i="113" s="1"/>
  <c r="AS221" i="113" s="1"/>
  <c r="AT221" i="113" s="1"/>
  <c r="AU221" i="113" s="1"/>
  <c r="AV221" i="113" s="1"/>
  <c r="AW221" i="113" s="1"/>
  <c r="AX221" i="113" s="1"/>
  <c r="AY221" i="113" s="1"/>
  <c r="AZ221" i="113" s="1"/>
  <c r="BA221" i="113" s="1"/>
  <c r="BB221" i="113" s="1"/>
  <c r="BC221" i="113" s="1"/>
  <c r="I6" i="113"/>
  <c r="H8" i="113"/>
  <c r="H222" i="113" s="1"/>
  <c r="Q70" i="104"/>
  <c r="R69" i="104"/>
  <c r="C29" i="113"/>
  <c r="C12" i="113" s="1"/>
  <c r="C14" i="113" s="1"/>
  <c r="C15" i="113"/>
  <c r="C35" i="113"/>
  <c r="C9" i="113"/>
  <c r="C8" i="113" s="1"/>
  <c r="G108" i="113" s="1"/>
  <c r="G166" i="113" s="1"/>
  <c r="C8" i="114"/>
  <c r="G11" i="113"/>
  <c r="G9" i="113"/>
  <c r="C28" i="113"/>
  <c r="BA276" i="113" l="1"/>
  <c r="AK276" i="113"/>
  <c r="U276" i="113"/>
  <c r="O276" i="113"/>
  <c r="AS276" i="113"/>
  <c r="AQ276" i="113"/>
  <c r="BC276" i="113"/>
  <c r="AZ276" i="113"/>
  <c r="AJ276" i="113"/>
  <c r="T276" i="113"/>
  <c r="Q276" i="113"/>
  <c r="AU276" i="113"/>
  <c r="AR276" i="113"/>
  <c r="L276" i="113"/>
  <c r="AO276" i="113"/>
  <c r="AL276" i="113"/>
  <c r="AY276" i="113"/>
  <c r="AI276" i="113"/>
  <c r="S276" i="113"/>
  <c r="R276" i="113"/>
  <c r="AE276" i="113"/>
  <c r="AC276" i="113"/>
  <c r="AB276" i="113"/>
  <c r="Y276" i="113"/>
  <c r="H276" i="113"/>
  <c r="V276" i="113"/>
  <c r="AX276" i="113"/>
  <c r="AH276" i="113"/>
  <c r="AT276" i="113"/>
  <c r="AA276" i="113"/>
  <c r="I276" i="113"/>
  <c r="G276" i="113"/>
  <c r="AW276" i="113"/>
  <c r="AG276" i="113"/>
  <c r="AD276" i="113"/>
  <c r="K276" i="113"/>
  <c r="AV276" i="113"/>
  <c r="AF276" i="113"/>
  <c r="P276" i="113"/>
  <c r="N276" i="113"/>
  <c r="M276" i="113"/>
  <c r="Z276" i="113"/>
  <c r="X276" i="113"/>
  <c r="BB276" i="113"/>
  <c r="AN276" i="113"/>
  <c r="W276" i="113"/>
  <c r="AP276" i="113"/>
  <c r="J276" i="113"/>
  <c r="AM276" i="113"/>
  <c r="H277" i="113"/>
  <c r="F11" i="114"/>
  <c r="J6" i="113"/>
  <c r="I8" i="113"/>
  <c r="I223" i="113" s="1"/>
  <c r="I278" i="113" s="1"/>
  <c r="R70" i="104"/>
  <c r="C15" i="114"/>
  <c r="C34" i="113"/>
  <c r="C5" i="114" s="1"/>
  <c r="G10" i="113"/>
  <c r="H11" i="113"/>
  <c r="H9" i="113"/>
  <c r="J8" i="113" l="1"/>
  <c r="J224" i="113" s="1"/>
  <c r="J279" i="113" s="1"/>
  <c r="K6" i="113"/>
  <c r="J11" i="113"/>
  <c r="J9" i="113"/>
  <c r="H10" i="113"/>
  <c r="I11" i="113"/>
  <c r="I9" i="113"/>
  <c r="J10" i="113" l="1"/>
  <c r="K8" i="113"/>
  <c r="K225" i="113" s="1"/>
  <c r="K280" i="113" s="1"/>
  <c r="L6" i="113"/>
  <c r="K9" i="113"/>
  <c r="K11" i="113"/>
  <c r="I10" i="113"/>
  <c r="K10" i="113" l="1"/>
  <c r="L8" i="113"/>
  <c r="L226" i="113" s="1"/>
  <c r="L281" i="113" s="1"/>
  <c r="L11" i="113"/>
  <c r="M6" i="113"/>
  <c r="L9" i="113"/>
  <c r="M8" i="113" l="1"/>
  <c r="M227" i="113" s="1"/>
  <c r="M282" i="113" s="1"/>
  <c r="M11" i="113"/>
  <c r="N6" i="113"/>
  <c r="M9" i="113"/>
  <c r="L10" i="113"/>
  <c r="M10" i="113" l="1"/>
  <c r="N8" i="113"/>
  <c r="N228" i="113" s="1"/>
  <c r="N283" i="113" s="1"/>
  <c r="N9" i="113"/>
  <c r="N11" i="113"/>
  <c r="O6" i="113"/>
  <c r="O8" i="113" l="1"/>
  <c r="O229" i="113" s="1"/>
  <c r="O284" i="113" s="1"/>
  <c r="O9" i="113"/>
  <c r="O11" i="113"/>
  <c r="P6" i="113"/>
  <c r="N10" i="113"/>
  <c r="P8" i="113" l="1"/>
  <c r="P230" i="113" s="1"/>
  <c r="P285" i="113" s="1"/>
  <c r="P9" i="113"/>
  <c r="P11" i="113"/>
  <c r="Q6" i="113"/>
  <c r="O10" i="113"/>
  <c r="Q8" i="113" l="1"/>
  <c r="Q231" i="113" s="1"/>
  <c r="Q286" i="113" s="1"/>
  <c r="Q11" i="113"/>
  <c r="R6" i="113"/>
  <c r="Q9" i="113"/>
  <c r="Q10" i="113" s="1"/>
  <c r="P10" i="113"/>
  <c r="R8" i="113" l="1"/>
  <c r="R232" i="113" s="1"/>
  <c r="R287" i="113" s="1"/>
  <c r="S6" i="113"/>
  <c r="R11" i="113"/>
  <c r="R9" i="113"/>
  <c r="R10" i="113" l="1"/>
  <c r="S8" i="113"/>
  <c r="S9" i="113"/>
  <c r="S11" i="113"/>
  <c r="T6" i="113"/>
  <c r="T8" i="113" l="1"/>
  <c r="T11" i="113"/>
  <c r="T9" i="113"/>
  <c r="U6" i="113"/>
  <c r="S10" i="113"/>
  <c r="U8" i="113" l="1"/>
  <c r="V6" i="113"/>
  <c r="U11" i="113"/>
  <c r="U9" i="113"/>
  <c r="T10" i="113"/>
  <c r="U10" i="113" l="1"/>
  <c r="V8" i="113"/>
  <c r="V11" i="113"/>
  <c r="V9" i="113"/>
  <c r="V10" i="113" s="1"/>
  <c r="W6" i="113"/>
  <c r="W8" i="113" l="1"/>
  <c r="X6" i="113"/>
  <c r="W9" i="113"/>
  <c r="W10" i="113" s="1"/>
  <c r="W11" i="113"/>
  <c r="X8" i="113" l="1"/>
  <c r="X11" i="113"/>
  <c r="Y6" i="113"/>
  <c r="X9" i="113"/>
  <c r="X10" i="113" s="1"/>
  <c r="Y8" i="113" l="1"/>
  <c r="Y11" i="113"/>
  <c r="Y9" i="113"/>
  <c r="Y10" i="113" s="1"/>
  <c r="Z6" i="113"/>
  <c r="Z8" i="113" l="1"/>
  <c r="Z11" i="113"/>
  <c r="AA6" i="113"/>
  <c r="Z9" i="113"/>
  <c r="Z10" i="113" l="1"/>
  <c r="AA8" i="113"/>
  <c r="AA11" i="113"/>
  <c r="AB6" i="113"/>
  <c r="AA9" i="113"/>
  <c r="AA10" i="113" s="1"/>
  <c r="AB8" i="113" l="1"/>
  <c r="AB11" i="113"/>
  <c r="AC6" i="113"/>
  <c r="AB9" i="113"/>
  <c r="AB10" i="113" l="1"/>
  <c r="AC8" i="113"/>
  <c r="AC9" i="113"/>
  <c r="AD6" i="113"/>
  <c r="AC11" i="113"/>
  <c r="AD8" i="113" l="1"/>
  <c r="AD11" i="113"/>
  <c r="AD9" i="113"/>
  <c r="AE6" i="113"/>
  <c r="AC10" i="113"/>
  <c r="AE8" i="113" l="1"/>
  <c r="AE9" i="113"/>
  <c r="AE11" i="113"/>
  <c r="AF6" i="113"/>
  <c r="AD10" i="113"/>
  <c r="AE10" i="113" l="1"/>
  <c r="AF8" i="113"/>
  <c r="AF11" i="113"/>
  <c r="AF9" i="113"/>
  <c r="AG6" i="113"/>
  <c r="AG8" i="113" l="1"/>
  <c r="AG9" i="113"/>
  <c r="AH6" i="113"/>
  <c r="AG11" i="113"/>
  <c r="AF10" i="113"/>
  <c r="AG10" i="113" l="1"/>
  <c r="AH8" i="113"/>
  <c r="AH11" i="113"/>
  <c r="AH9" i="113"/>
  <c r="AI6" i="113"/>
  <c r="AI8" i="113" l="1"/>
  <c r="AI9" i="113"/>
  <c r="AI11" i="113"/>
  <c r="AJ6" i="113"/>
  <c r="AH10" i="113"/>
  <c r="AJ8" i="113" l="1"/>
  <c r="AJ11" i="113"/>
  <c r="AK6" i="113"/>
  <c r="AJ9" i="113"/>
  <c r="AJ10" i="113" s="1"/>
  <c r="AI10" i="113"/>
  <c r="AK8" i="113" l="1"/>
  <c r="AL6" i="113"/>
  <c r="AK11" i="113"/>
  <c r="AK9" i="113"/>
  <c r="AL8" i="113" l="1"/>
  <c r="AM6" i="113"/>
  <c r="AL11" i="113"/>
  <c r="AL9" i="113"/>
  <c r="AK10" i="113"/>
  <c r="AL10" i="113" l="1"/>
  <c r="AM8" i="113"/>
  <c r="AM11" i="113"/>
  <c r="AM9" i="113"/>
  <c r="AM10" i="113" s="1"/>
  <c r="AN6" i="113"/>
  <c r="AN8" i="113" l="1"/>
  <c r="AO6" i="113"/>
  <c r="AN9" i="113"/>
  <c r="AN11" i="113"/>
  <c r="AO8" i="113" l="1"/>
  <c r="AO11" i="113"/>
  <c r="AP6" i="113"/>
  <c r="AO9" i="113"/>
  <c r="AO10" i="113" s="1"/>
  <c r="AN10" i="113"/>
  <c r="AP8" i="113" l="1"/>
  <c r="AP11" i="113"/>
  <c r="AQ6" i="113"/>
  <c r="AP9" i="113"/>
  <c r="AP10" i="113" s="1"/>
  <c r="AQ8" i="113" l="1"/>
  <c r="AR6" i="113"/>
  <c r="AQ11" i="113"/>
  <c r="AQ9" i="113"/>
  <c r="AQ10" i="113" s="1"/>
  <c r="AR8" i="113" l="1"/>
  <c r="AR11" i="113"/>
  <c r="AR9" i="113"/>
  <c r="AS6" i="113"/>
  <c r="AS8" i="113" l="1"/>
  <c r="AT6" i="113"/>
  <c r="AS11" i="113"/>
  <c r="AS9" i="113"/>
  <c r="AS10" i="113" s="1"/>
  <c r="AR10" i="113"/>
  <c r="AT8" i="113" l="1"/>
  <c r="AU6" i="113"/>
  <c r="AT11" i="113"/>
  <c r="AT9" i="113"/>
  <c r="AT10" i="113" l="1"/>
  <c r="AU8" i="113"/>
  <c r="AU11" i="113"/>
  <c r="AU9" i="113"/>
  <c r="AU10" i="113" s="1"/>
  <c r="AV6" i="113"/>
  <c r="AV8" i="113" l="1"/>
  <c r="AW6" i="113"/>
  <c r="AV9" i="113"/>
  <c r="AV11" i="113"/>
  <c r="AV10" i="113" l="1"/>
  <c r="AW8" i="113"/>
  <c r="AX6" i="113"/>
  <c r="AW9" i="113"/>
  <c r="AW11" i="113"/>
  <c r="AW10" i="113" l="1"/>
  <c r="AX8" i="113"/>
  <c r="AX9" i="113"/>
  <c r="AX11" i="113"/>
  <c r="AY6" i="113"/>
  <c r="AX10" i="113" l="1"/>
  <c r="AY8" i="113"/>
  <c r="AY11" i="113"/>
  <c r="AY9" i="113"/>
  <c r="AZ6" i="113"/>
  <c r="AZ8" i="113" l="1"/>
  <c r="AZ9" i="113"/>
  <c r="BA6" i="113"/>
  <c r="AZ11" i="113"/>
  <c r="AY10" i="113"/>
  <c r="BA8" i="113" l="1"/>
  <c r="BA11" i="113"/>
  <c r="BB6" i="113"/>
  <c r="BA9" i="113"/>
  <c r="BA10" i="113" s="1"/>
  <c r="AZ10" i="113"/>
  <c r="BB8" i="113" l="1"/>
  <c r="BB11" i="113"/>
  <c r="BC6" i="113"/>
  <c r="BB9" i="113"/>
  <c r="BB10" i="113" s="1"/>
  <c r="BC8" i="113" l="1"/>
  <c r="BC9" i="113"/>
  <c r="BC10" i="113" s="1"/>
  <c r="BC28" i="113" s="1"/>
  <c r="BC11" i="113"/>
  <c r="A16" i="109"/>
  <c r="A17" i="109" s="1"/>
  <c r="A18" i="109" s="1"/>
  <c r="A19" i="109" s="1"/>
  <c r="A20" i="109" s="1"/>
  <c r="A21" i="109" s="1"/>
  <c r="A22" i="109" s="1"/>
  <c r="A23" i="109" s="1"/>
  <c r="A24" i="109" s="1"/>
  <c r="A25" i="109" s="1"/>
  <c r="A26" i="109" s="1"/>
  <c r="A27" i="109" s="1"/>
  <c r="A28" i="109" s="1"/>
  <c r="A29" i="109" s="1"/>
  <c r="A30" i="109" s="1"/>
  <c r="A31" i="109" s="1"/>
  <c r="A32" i="109" s="1"/>
  <c r="A33" i="109" s="1"/>
  <c r="A34" i="109" s="1"/>
  <c r="A35" i="109" s="1"/>
  <c r="A36" i="109" s="1"/>
  <c r="A37" i="109" s="1"/>
  <c r="A38" i="109" s="1"/>
  <c r="A39" i="109" s="1"/>
  <c r="A40" i="109" s="1"/>
  <c r="A41" i="109" s="1"/>
  <c r="A42" i="109" s="1"/>
  <c r="A43" i="109" s="1"/>
  <c r="A44" i="109" s="1"/>
  <c r="A45" i="109" s="1"/>
  <c r="A46" i="109" s="1"/>
  <c r="A47" i="109" s="1"/>
  <c r="A48" i="109" s="1"/>
  <c r="A49" i="109" s="1"/>
  <c r="A50" i="109" s="1"/>
  <c r="A51" i="109" s="1"/>
  <c r="A52" i="109" s="1"/>
  <c r="A53" i="109" s="1"/>
  <c r="A54" i="109" s="1"/>
  <c r="A55" i="109" s="1"/>
  <c r="A56" i="109" s="1"/>
  <c r="A57" i="109" s="1"/>
  <c r="A58" i="109" s="1"/>
  <c r="A59" i="109" s="1"/>
  <c r="A60" i="109" s="1"/>
  <c r="A61" i="109" s="1"/>
  <c r="A62" i="109" s="1"/>
  <c r="A63" i="109" s="1"/>
  <c r="A64" i="109" s="1"/>
  <c r="A65" i="109" s="1"/>
  <c r="A66" i="109" s="1"/>
  <c r="A67" i="109" s="1"/>
  <c r="A68" i="109" s="1"/>
  <c r="A69" i="109" s="1"/>
  <c r="A70" i="109" s="1"/>
  <c r="A71" i="109" s="1"/>
  <c r="A72" i="109" s="1"/>
  <c r="A73" i="109" s="1"/>
  <c r="A74" i="109" s="1"/>
  <c r="A75" i="109" s="1"/>
  <c r="A76" i="109" s="1"/>
  <c r="A77" i="109" s="1"/>
  <c r="A78" i="109" s="1"/>
  <c r="A79" i="109" s="1"/>
  <c r="A80" i="109" s="1"/>
  <c r="A81" i="109" s="1"/>
  <c r="A82" i="109" s="1"/>
  <c r="A83" i="109" s="1"/>
  <c r="A84" i="109" s="1"/>
  <c r="A85" i="109" s="1"/>
  <c r="A86" i="109" s="1"/>
  <c r="A87" i="109" s="1"/>
  <c r="A88" i="109" s="1"/>
  <c r="A89" i="109" s="1"/>
  <c r="A90" i="109" s="1"/>
  <c r="A91" i="109" s="1"/>
  <c r="A92" i="109" s="1"/>
  <c r="A93" i="109" s="1"/>
  <c r="A94" i="109" s="1"/>
  <c r="A95" i="109" s="1"/>
  <c r="A96" i="109" s="1"/>
  <c r="A97" i="109" s="1"/>
  <c r="A98" i="109" s="1"/>
  <c r="A99" i="109" s="1"/>
  <c r="A100" i="109" s="1"/>
  <c r="A101" i="109" s="1"/>
  <c r="A102" i="109" s="1"/>
  <c r="A103" i="109" s="1"/>
  <c r="A104" i="109" s="1"/>
  <c r="A105" i="109" s="1"/>
  <c r="A106" i="109" s="1"/>
  <c r="A107" i="109" s="1"/>
  <c r="A108" i="109" s="1"/>
  <c r="A109" i="109" s="1"/>
  <c r="A110" i="109" s="1"/>
  <c r="A111" i="109" s="1"/>
  <c r="A112" i="109" s="1"/>
  <c r="A113" i="109" s="1"/>
  <c r="A114" i="109" s="1"/>
  <c r="A115" i="109" s="1"/>
  <c r="A116" i="109" s="1"/>
  <c r="A117" i="109" s="1"/>
  <c r="A118" i="109" s="1"/>
  <c r="A119" i="109" s="1"/>
  <c r="A120" i="109" s="1"/>
  <c r="A121" i="109" s="1"/>
  <c r="A122" i="109" s="1"/>
  <c r="A123" i="109" s="1"/>
  <c r="A124" i="109" s="1"/>
  <c r="A125" i="109" s="1"/>
  <c r="A126" i="109" s="1"/>
  <c r="A127" i="109" s="1"/>
  <c r="A128" i="109" s="1"/>
  <c r="A129" i="109" s="1"/>
  <c r="A130" i="109" s="1"/>
  <c r="A131" i="109" s="1"/>
  <c r="A132" i="109" s="1"/>
  <c r="A133" i="109" s="1"/>
  <c r="A134" i="109" s="1"/>
  <c r="A135" i="109" s="1"/>
  <c r="A136" i="109" s="1"/>
  <c r="A137" i="109" s="1"/>
  <c r="A138" i="109" s="1"/>
  <c r="A139" i="109" s="1"/>
  <c r="A140" i="109" s="1"/>
  <c r="A141" i="109" s="1"/>
  <c r="A142" i="109" s="1"/>
  <c r="A143" i="109" s="1"/>
  <c r="A144" i="109" s="1"/>
  <c r="A145" i="109" s="1"/>
  <c r="A146" i="109" s="1"/>
  <c r="A147" i="109" s="1"/>
  <c r="A148" i="109" s="1"/>
  <c r="A149" i="109" s="1"/>
  <c r="A150" i="109" s="1"/>
  <c r="A151" i="109" s="1"/>
  <c r="A152" i="109" s="1"/>
  <c r="A153" i="109" s="1"/>
  <c r="A154" i="109" s="1"/>
  <c r="A155" i="109" s="1"/>
  <c r="A156" i="109" s="1"/>
  <c r="A157" i="109" s="1"/>
  <c r="A158" i="109" s="1"/>
  <c r="A159" i="109" s="1"/>
  <c r="A160" i="109" s="1"/>
  <c r="A161" i="109" s="1"/>
  <c r="A162" i="109" s="1"/>
  <c r="A163" i="109" s="1"/>
  <c r="A164" i="109" s="1"/>
  <c r="A165" i="109" s="1"/>
  <c r="A166" i="109" s="1"/>
  <c r="A167" i="109" s="1"/>
  <c r="A168" i="109" s="1"/>
  <c r="A169" i="109" s="1"/>
  <c r="A170" i="109" s="1"/>
  <c r="A171" i="109" s="1"/>
  <c r="A172" i="109" s="1"/>
  <c r="A173" i="109" s="1"/>
  <c r="A174" i="109" s="1"/>
  <c r="A175" i="109" s="1"/>
  <c r="A176" i="109" s="1"/>
  <c r="A177" i="109" s="1"/>
  <c r="A178" i="109" s="1"/>
  <c r="A179" i="109" s="1"/>
  <c r="A180" i="109" s="1"/>
  <c r="A181" i="109" s="1"/>
  <c r="A182" i="109" s="1"/>
  <c r="A183" i="109" s="1"/>
  <c r="A184" i="109" s="1"/>
  <c r="A185" i="109" s="1"/>
  <c r="A186" i="109" s="1"/>
  <c r="A187" i="109" s="1"/>
  <c r="A188" i="109" s="1"/>
  <c r="A189" i="109" s="1"/>
  <c r="A190" i="109" s="1"/>
  <c r="A191" i="109" s="1"/>
  <c r="A192" i="109" s="1"/>
  <c r="A193" i="109" s="1"/>
  <c r="A194" i="109" s="1"/>
  <c r="A195" i="109" s="1"/>
  <c r="A196" i="109" s="1"/>
  <c r="A197" i="109" s="1"/>
  <c r="A198" i="109" s="1"/>
  <c r="A199" i="109" s="1"/>
  <c r="A200" i="109" s="1"/>
  <c r="A201" i="109" s="1"/>
  <c r="A202" i="109" s="1"/>
  <c r="A203" i="109" s="1"/>
  <c r="A204" i="109" s="1"/>
  <c r="A205" i="109" s="1"/>
  <c r="A206" i="109" s="1"/>
  <c r="A207" i="109" s="1"/>
  <c r="A208" i="109" s="1"/>
  <c r="A209" i="109" s="1"/>
  <c r="A210" i="109" s="1"/>
  <c r="A211" i="109" s="1"/>
  <c r="A212" i="109" s="1"/>
  <c r="A213" i="109" s="1"/>
  <c r="A214" i="109" s="1"/>
  <c r="A215" i="109" s="1"/>
  <c r="A216" i="109" s="1"/>
  <c r="A217" i="109" s="1"/>
  <c r="A218" i="109" s="1"/>
  <c r="A219" i="109" s="1"/>
  <c r="A220" i="109" s="1"/>
  <c r="A221" i="109" s="1"/>
  <c r="A222" i="109" s="1"/>
  <c r="A223" i="109" s="1"/>
  <c r="A224" i="109" s="1"/>
  <c r="A225" i="109" s="1"/>
  <c r="A226" i="109" s="1"/>
  <c r="A227" i="109" s="1"/>
  <c r="A228" i="109" s="1"/>
  <c r="A229" i="109" s="1"/>
  <c r="A230" i="109" s="1"/>
  <c r="A231" i="109" s="1"/>
  <c r="A232" i="109" s="1"/>
  <c r="A233" i="109" s="1"/>
  <c r="A234" i="109" s="1"/>
  <c r="A235" i="109" s="1"/>
  <c r="A236" i="109" s="1"/>
  <c r="A237" i="109" s="1"/>
  <c r="A238" i="109" s="1"/>
  <c r="A239" i="109" s="1"/>
  <c r="A240" i="109" s="1"/>
  <c r="A241" i="109" s="1"/>
  <c r="A242" i="109" s="1"/>
  <c r="A243" i="109" s="1"/>
  <c r="A244" i="109" s="1"/>
  <c r="A245" i="109" s="1"/>
  <c r="A246" i="109" s="1"/>
  <c r="A247" i="109" s="1"/>
  <c r="A248" i="109" s="1"/>
  <c r="A249" i="109" s="1"/>
  <c r="A250" i="109" s="1"/>
  <c r="A251" i="109" s="1"/>
  <c r="A252" i="109" s="1"/>
  <c r="A253" i="109" s="1"/>
  <c r="A254" i="109" s="1"/>
  <c r="A255" i="109" s="1"/>
  <c r="A256" i="109" s="1"/>
  <c r="A257" i="109" s="1"/>
  <c r="A258" i="109" s="1"/>
  <c r="A259" i="109" s="1"/>
  <c r="A260" i="109" s="1"/>
  <c r="A261" i="109" s="1"/>
  <c r="A262" i="109" s="1"/>
  <c r="A263" i="109" s="1"/>
  <c r="A264" i="109" s="1"/>
  <c r="A265" i="109" s="1"/>
  <c r="A266" i="109" s="1"/>
  <c r="A267" i="109" s="1"/>
  <c r="A268" i="109" s="1"/>
  <c r="A269" i="109" s="1"/>
  <c r="A270" i="109" s="1"/>
  <c r="A271" i="109" s="1"/>
  <c r="A272" i="109" s="1"/>
  <c r="A273" i="109" s="1"/>
  <c r="A274" i="109" s="1"/>
  <c r="A275" i="109" s="1"/>
  <c r="A276" i="109" s="1"/>
  <c r="A277" i="109" s="1"/>
  <c r="A278" i="109" s="1"/>
  <c r="A279" i="109" s="1"/>
  <c r="A280" i="109" s="1"/>
  <c r="A281" i="109" s="1"/>
  <c r="A282" i="109" s="1"/>
  <c r="A283" i="109" s="1"/>
  <c r="A284" i="109" s="1"/>
  <c r="A285" i="109" s="1"/>
  <c r="A286" i="109" s="1"/>
  <c r="A287" i="109" s="1"/>
  <c r="A288" i="109" s="1"/>
  <c r="A289" i="109" s="1"/>
  <c r="A290" i="109" s="1"/>
  <c r="A291" i="109" s="1"/>
  <c r="A292" i="109" s="1"/>
  <c r="A293" i="109" s="1"/>
  <c r="A294" i="109" s="1"/>
  <c r="A295" i="109" s="1"/>
  <c r="A296" i="109" s="1"/>
  <c r="A297" i="109" s="1"/>
  <c r="A298" i="109" s="1"/>
  <c r="A299" i="109" s="1"/>
  <c r="A300" i="109" s="1"/>
  <c r="A301" i="109" s="1"/>
  <c r="A302" i="109" s="1"/>
  <c r="A303" i="109" s="1"/>
  <c r="A304" i="109" s="1"/>
  <c r="A305" i="109" s="1"/>
  <c r="A306" i="109" s="1"/>
  <c r="A307" i="109" s="1"/>
  <c r="A308" i="109" s="1"/>
  <c r="A309" i="109" s="1"/>
  <c r="A310" i="109" s="1"/>
  <c r="A311" i="109" s="1"/>
  <c r="A312" i="109" s="1"/>
  <c r="A313" i="109" s="1"/>
  <c r="A314" i="109" s="1"/>
  <c r="A315" i="109" s="1"/>
  <c r="A316" i="109" s="1"/>
  <c r="A317" i="109" s="1"/>
  <c r="A318" i="109" s="1"/>
  <c r="A319" i="109" s="1"/>
  <c r="A320" i="109" s="1"/>
  <c r="A321" i="109" s="1"/>
  <c r="A322" i="109" s="1"/>
  <c r="A323" i="109" s="1"/>
  <c r="A324" i="109" s="1"/>
  <c r="A325" i="109" s="1"/>
  <c r="A326" i="109" s="1"/>
  <c r="A327" i="109" s="1"/>
  <c r="A328" i="109" s="1"/>
  <c r="A329" i="109" s="1"/>
  <c r="A330" i="109" s="1"/>
  <c r="A331" i="109" s="1"/>
  <c r="A332" i="109" s="1"/>
  <c r="A333" i="109" s="1"/>
  <c r="A334" i="109" s="1"/>
  <c r="A335" i="109" s="1"/>
  <c r="A336" i="109" s="1"/>
  <c r="A337" i="109" s="1"/>
  <c r="A338" i="109" s="1"/>
  <c r="A339" i="109" s="1"/>
  <c r="A340" i="109" s="1"/>
  <c r="A341" i="109" s="1"/>
  <c r="A342" i="109" s="1"/>
  <c r="A343" i="109" s="1"/>
  <c r="A344" i="109" s="1"/>
  <c r="A345" i="109" s="1"/>
  <c r="A346" i="109" s="1"/>
  <c r="A347" i="109" s="1"/>
  <c r="A348" i="109" s="1"/>
  <c r="A349" i="109" s="1"/>
  <c r="A350" i="109" s="1"/>
  <c r="A351" i="109" s="1"/>
  <c r="A352" i="109" s="1"/>
  <c r="A353" i="109" s="1"/>
  <c r="A354" i="109" s="1"/>
  <c r="A355" i="109" s="1"/>
  <c r="A356" i="109" s="1"/>
  <c r="A357" i="109" s="1"/>
  <c r="A358" i="109" s="1"/>
  <c r="A359" i="109" s="1"/>
  <c r="A360" i="109" s="1"/>
  <c r="A361" i="109" s="1"/>
  <c r="A362" i="109" s="1"/>
  <c r="A363" i="109" s="1"/>
  <c r="A364" i="109" s="1"/>
  <c r="A365" i="109" s="1"/>
  <c r="A366" i="109" s="1"/>
  <c r="A367" i="109" s="1"/>
  <c r="A368" i="109" s="1"/>
  <c r="A369" i="109" s="1"/>
  <c r="A370" i="109" s="1"/>
  <c r="A371" i="109" s="1"/>
  <c r="A372" i="109" s="1"/>
  <c r="A373" i="109" s="1"/>
  <c r="A374" i="109" s="1"/>
  <c r="A375" i="109" s="1"/>
  <c r="A376" i="109" s="1"/>
  <c r="A377" i="109" s="1"/>
  <c r="A378" i="109" s="1"/>
  <c r="A379" i="109" s="1"/>
  <c r="A380" i="109" s="1"/>
  <c r="A381" i="109" s="1"/>
  <c r="A382" i="109" s="1"/>
  <c r="A383" i="109" s="1"/>
  <c r="A384" i="109" s="1"/>
  <c r="A385" i="109" s="1"/>
  <c r="A386" i="109" s="1"/>
  <c r="A387" i="109" s="1"/>
  <c r="A388" i="109" s="1"/>
  <c r="A389" i="109" s="1"/>
  <c r="A390" i="109" s="1"/>
  <c r="A391" i="109" s="1"/>
  <c r="A392" i="109" s="1"/>
  <c r="A393" i="109" s="1"/>
  <c r="A394" i="109" s="1"/>
  <c r="A395" i="109" s="1"/>
  <c r="A396" i="109" s="1"/>
  <c r="A397" i="109" s="1"/>
  <c r="A398" i="109" s="1"/>
  <c r="A399" i="109" s="1"/>
  <c r="A400" i="109" s="1"/>
  <c r="A401" i="109" s="1"/>
  <c r="A402" i="109" s="1"/>
  <c r="A403" i="109" s="1"/>
  <c r="A404" i="109" s="1"/>
  <c r="A405" i="109" s="1"/>
  <c r="A406" i="109" s="1"/>
  <c r="A407" i="109" s="1"/>
  <c r="A408" i="109" s="1"/>
  <c r="A409" i="109" s="1"/>
  <c r="A410" i="109" s="1"/>
  <c r="A411" i="109" s="1"/>
  <c r="A412" i="109" s="1"/>
  <c r="A413" i="109" s="1"/>
  <c r="A414" i="109" s="1"/>
  <c r="A415" i="109" s="1"/>
  <c r="A416" i="109" s="1"/>
  <c r="A417" i="109" s="1"/>
  <c r="A418" i="109" s="1"/>
  <c r="A419" i="109" s="1"/>
  <c r="A420" i="109" s="1"/>
  <c r="A421" i="109" s="1"/>
  <c r="A422" i="109" s="1"/>
  <c r="A423" i="109" s="1"/>
  <c r="A424" i="109" s="1"/>
  <c r="A425" i="109" s="1"/>
  <c r="A426" i="109" s="1"/>
  <c r="A427" i="109" s="1"/>
  <c r="A428" i="109" s="1"/>
  <c r="A429" i="109" s="1"/>
  <c r="A430" i="109" s="1"/>
  <c r="A431" i="109" s="1"/>
  <c r="A432" i="109" s="1"/>
  <c r="A433" i="109" s="1"/>
  <c r="A434" i="109" s="1"/>
  <c r="A435" i="109" s="1"/>
  <c r="A436" i="109" s="1"/>
  <c r="A437" i="109" s="1"/>
  <c r="A438" i="109" s="1"/>
  <c r="A439" i="109" s="1"/>
  <c r="A440" i="109" s="1"/>
  <c r="A441" i="109" s="1"/>
  <c r="A442" i="109" s="1"/>
  <c r="A443" i="109" s="1"/>
  <c r="A444" i="109" s="1"/>
  <c r="A445" i="109" s="1"/>
  <c r="A446" i="109" s="1"/>
  <c r="A447" i="109" s="1"/>
  <c r="A448" i="109" s="1"/>
  <c r="A449" i="109" s="1"/>
  <c r="A450" i="109" s="1"/>
  <c r="A451" i="109" s="1"/>
  <c r="A452" i="109" s="1"/>
  <c r="A453" i="109" s="1"/>
  <c r="A454" i="109" s="1"/>
  <c r="A455" i="109" s="1"/>
  <c r="A456" i="109" s="1"/>
  <c r="A457" i="109" s="1"/>
  <c r="A458" i="109" s="1"/>
  <c r="A459" i="109" s="1"/>
  <c r="A460" i="109" s="1"/>
  <c r="A461" i="109" s="1"/>
  <c r="A462" i="109" s="1"/>
  <c r="A463" i="109" s="1"/>
  <c r="A464" i="109" s="1"/>
  <c r="A465" i="109" s="1"/>
  <c r="A466" i="109" s="1"/>
  <c r="A467" i="109" s="1"/>
  <c r="A468" i="109" s="1"/>
  <c r="A469" i="109" s="1"/>
  <c r="A470" i="109" s="1"/>
  <c r="A471" i="109" s="1"/>
  <c r="A472" i="109" s="1"/>
  <c r="A473" i="109" s="1"/>
  <c r="A474" i="109" s="1"/>
  <c r="A475" i="109" s="1"/>
  <c r="A476" i="109" s="1"/>
  <c r="A477" i="109" s="1"/>
  <c r="A478" i="109" s="1"/>
  <c r="A479" i="109" s="1"/>
  <c r="A480" i="109" s="1"/>
  <c r="A481" i="109" s="1"/>
  <c r="A482" i="109" s="1"/>
  <c r="A483" i="109" s="1"/>
  <c r="A484" i="109" s="1"/>
  <c r="A485" i="109" s="1"/>
  <c r="A486" i="109" s="1"/>
  <c r="A487" i="109" s="1"/>
  <c r="A488" i="109" s="1"/>
  <c r="A489" i="109" s="1"/>
  <c r="A490" i="109" s="1"/>
  <c r="A491" i="109" s="1"/>
  <c r="A492" i="109" s="1"/>
  <c r="A493" i="109" s="1"/>
  <c r="A494" i="109" s="1"/>
  <c r="A495" i="109" s="1"/>
  <c r="A496" i="109" s="1"/>
  <c r="A497" i="109" s="1"/>
  <c r="A498" i="109" s="1"/>
  <c r="A499" i="109" s="1"/>
  <c r="A500" i="109" s="1"/>
  <c r="A501" i="109" s="1"/>
  <c r="A502" i="109" s="1"/>
  <c r="A503" i="109" s="1"/>
  <c r="A504" i="109" s="1"/>
  <c r="A505" i="109" s="1"/>
  <c r="A506" i="109" s="1"/>
  <c r="A507" i="109" s="1"/>
  <c r="A508" i="109" s="1"/>
  <c r="A509" i="109" s="1"/>
  <c r="A510" i="109" s="1"/>
  <c r="A511" i="109" s="1"/>
  <c r="A512" i="109" s="1"/>
  <c r="A513" i="109" s="1"/>
  <c r="A514" i="109" s="1"/>
  <c r="A515" i="109" s="1"/>
  <c r="A516" i="109" s="1"/>
  <c r="A517" i="109" s="1"/>
  <c r="A518" i="109" s="1"/>
  <c r="A519" i="109" s="1"/>
  <c r="A520" i="109" s="1"/>
  <c r="A521" i="109" s="1"/>
  <c r="A522" i="109" s="1"/>
  <c r="A523" i="109" s="1"/>
  <c r="A524" i="109" s="1"/>
  <c r="A525" i="109" s="1"/>
  <c r="A526" i="109" s="1"/>
  <c r="A527" i="109" s="1"/>
  <c r="A528" i="109" s="1"/>
  <c r="A529" i="109" s="1"/>
  <c r="A530" i="109" s="1"/>
  <c r="A531" i="109" s="1"/>
  <c r="A532" i="109" s="1"/>
  <c r="A533" i="109" s="1"/>
  <c r="A534" i="109" s="1"/>
  <c r="A535" i="109" s="1"/>
  <c r="A536" i="109" s="1"/>
  <c r="A537" i="109" s="1"/>
  <c r="A538" i="109" s="1"/>
  <c r="A539" i="109" s="1"/>
  <c r="A540" i="109" s="1"/>
  <c r="A541" i="109" s="1"/>
  <c r="A542" i="109" s="1"/>
  <c r="A543" i="109" s="1"/>
  <c r="A544" i="109" s="1"/>
  <c r="A545" i="109" s="1"/>
  <c r="A546" i="109" s="1"/>
  <c r="A547" i="109" s="1"/>
  <c r="A548" i="109" s="1"/>
  <c r="A549" i="109" s="1"/>
  <c r="A550" i="109" s="1"/>
  <c r="A551" i="109" s="1"/>
  <c r="A552" i="109" s="1"/>
  <c r="A553" i="109" s="1"/>
  <c r="A554" i="109" s="1"/>
  <c r="A555" i="109" s="1"/>
  <c r="A556" i="109" s="1"/>
  <c r="A557" i="109" s="1"/>
  <c r="A558" i="109" s="1"/>
  <c r="A559" i="109" s="1"/>
  <c r="A560" i="109" s="1"/>
  <c r="A561" i="109" s="1"/>
  <c r="A562" i="109" s="1"/>
  <c r="A563" i="109" s="1"/>
  <c r="A564" i="109" s="1"/>
  <c r="A565" i="109" s="1"/>
  <c r="A566" i="109" s="1"/>
  <c r="A567" i="109" s="1"/>
  <c r="A568" i="109" s="1"/>
  <c r="A569" i="109" s="1"/>
  <c r="A570" i="109" s="1"/>
  <c r="A571" i="109" s="1"/>
  <c r="A572" i="109" s="1"/>
  <c r="A573" i="109" s="1"/>
  <c r="A574" i="109" s="1"/>
  <c r="A575" i="109" s="1"/>
  <c r="A576" i="109" s="1"/>
  <c r="A577" i="109" s="1"/>
  <c r="A578" i="109" s="1"/>
  <c r="A579" i="109" s="1"/>
  <c r="A580" i="109" s="1"/>
  <c r="A581" i="109" s="1"/>
  <c r="A582" i="109" s="1"/>
  <c r="A583" i="109" s="1"/>
  <c r="A584" i="109" s="1"/>
  <c r="A585" i="109" s="1"/>
  <c r="A586" i="109" s="1"/>
  <c r="A587" i="109" s="1"/>
  <c r="A588" i="109" s="1"/>
  <c r="A589" i="109" s="1"/>
  <c r="A590" i="109" s="1"/>
  <c r="A591" i="109" s="1"/>
  <c r="A592" i="109" s="1"/>
  <c r="A593" i="109" s="1"/>
  <c r="A594" i="109" s="1"/>
  <c r="A595" i="109" s="1"/>
  <c r="A596" i="109" s="1"/>
  <c r="A597" i="109" s="1"/>
  <c r="A598" i="109" s="1"/>
  <c r="A599" i="109" s="1"/>
  <c r="A600" i="109" s="1"/>
  <c r="A601" i="109" s="1"/>
  <c r="A602" i="109" s="1"/>
  <c r="A603" i="109" s="1"/>
  <c r="A604" i="109" s="1"/>
  <c r="A605" i="109" s="1"/>
  <c r="A606" i="109" s="1"/>
  <c r="A607" i="109" s="1"/>
  <c r="A608" i="109" s="1"/>
  <c r="A609" i="109" s="1"/>
  <c r="A610" i="109" s="1"/>
  <c r="A611" i="109" s="1"/>
  <c r="A612" i="109" s="1"/>
  <c r="A613" i="109" s="1"/>
  <c r="A614" i="109" s="1"/>
  <c r="A615" i="109" s="1"/>
  <c r="A616" i="109" s="1"/>
  <c r="A617" i="109" s="1"/>
  <c r="A618" i="109" s="1"/>
  <c r="A619" i="109" s="1"/>
  <c r="A620" i="109" s="1"/>
  <c r="A621" i="109" s="1"/>
  <c r="A622" i="109" s="1"/>
  <c r="A623" i="109" s="1"/>
  <c r="A624" i="109" s="1"/>
  <c r="A625" i="109" s="1"/>
  <c r="A626" i="109" s="1"/>
  <c r="A627" i="109" s="1"/>
  <c r="A628" i="109" s="1"/>
  <c r="A629" i="109" s="1"/>
  <c r="A630" i="109" s="1"/>
  <c r="A631" i="109" s="1"/>
  <c r="A632" i="109" s="1"/>
  <c r="A633" i="109" s="1"/>
  <c r="A634" i="109" s="1"/>
  <c r="A635" i="109" s="1"/>
  <c r="A636" i="109" s="1"/>
  <c r="A637" i="109" s="1"/>
  <c r="A638" i="109" s="1"/>
  <c r="A639" i="109" s="1"/>
  <c r="A640" i="109" s="1"/>
  <c r="A641" i="109" s="1"/>
  <c r="A642" i="109" s="1"/>
  <c r="A643" i="109" s="1"/>
  <c r="A644" i="109" s="1"/>
  <c r="A645" i="109" s="1"/>
  <c r="A646" i="109" s="1"/>
  <c r="A647" i="109" s="1"/>
  <c r="A648" i="109" s="1"/>
  <c r="A649" i="109" s="1"/>
  <c r="A650" i="109" s="1"/>
  <c r="A651" i="109" s="1"/>
  <c r="A652" i="109" s="1"/>
  <c r="A653" i="109" s="1"/>
  <c r="A654" i="109" s="1"/>
  <c r="A655" i="109" s="1"/>
  <c r="A656" i="109" s="1"/>
  <c r="A657" i="109" s="1"/>
  <c r="A658" i="109" s="1"/>
  <c r="A659" i="109" s="1"/>
  <c r="A660" i="109" s="1"/>
  <c r="A661" i="109" s="1"/>
  <c r="A662" i="109" s="1"/>
  <c r="A663" i="109" s="1"/>
  <c r="A664" i="109" s="1"/>
  <c r="A665" i="109" s="1"/>
  <c r="A666" i="109" s="1"/>
  <c r="A667" i="109" s="1"/>
  <c r="A668" i="109" s="1"/>
  <c r="A669" i="109" s="1"/>
  <c r="A670" i="109" s="1"/>
  <c r="A671" i="109" s="1"/>
  <c r="A672" i="109" s="1"/>
  <c r="A673" i="109" s="1"/>
  <c r="A674" i="109" s="1"/>
  <c r="A675" i="109" s="1"/>
  <c r="A676" i="109" s="1"/>
  <c r="A677" i="109" s="1"/>
  <c r="A678" i="109" s="1"/>
  <c r="A679" i="109" s="1"/>
  <c r="A680" i="109" s="1"/>
  <c r="A681" i="109" s="1"/>
  <c r="A682" i="109" s="1"/>
  <c r="A683" i="109" s="1"/>
  <c r="A684" i="109" s="1"/>
  <c r="A685" i="109" s="1"/>
  <c r="A686" i="109" s="1"/>
  <c r="A687" i="109" s="1"/>
  <c r="A688" i="109" s="1"/>
  <c r="A689" i="109" s="1"/>
  <c r="A690" i="109" s="1"/>
  <c r="A691" i="109" s="1"/>
  <c r="A692" i="109" s="1"/>
  <c r="A693" i="109" s="1"/>
  <c r="A694" i="109" s="1"/>
  <c r="A695" i="109" s="1"/>
  <c r="A696" i="109" s="1"/>
  <c r="A697" i="109" s="1"/>
  <c r="A698" i="109" s="1"/>
  <c r="A699" i="109" s="1"/>
  <c r="A700" i="109" s="1"/>
  <c r="A701" i="109" s="1"/>
  <c r="A702" i="109" s="1"/>
  <c r="A703" i="109" s="1"/>
  <c r="A704" i="109" s="1"/>
  <c r="A705" i="109" s="1"/>
  <c r="A706" i="109" s="1"/>
  <c r="A707" i="109" s="1"/>
  <c r="A708" i="109" s="1"/>
  <c r="A709" i="109" s="1"/>
  <c r="A710" i="109" s="1"/>
  <c r="A711" i="109" s="1"/>
  <c r="A712" i="109" s="1"/>
  <c r="A713" i="109" s="1"/>
  <c r="A714" i="109" s="1"/>
  <c r="A715" i="109" s="1"/>
  <c r="A716" i="109" s="1"/>
  <c r="A717" i="109" s="1"/>
  <c r="A718" i="109" s="1"/>
  <c r="A719" i="109" s="1"/>
  <c r="A720" i="109" s="1"/>
  <c r="A721" i="109" s="1"/>
  <c r="A722" i="109" s="1"/>
  <c r="A723" i="109" s="1"/>
  <c r="A724" i="109" s="1"/>
  <c r="A725" i="109" s="1"/>
  <c r="A726" i="109" s="1"/>
  <c r="A727" i="109" s="1"/>
  <c r="A728" i="109" s="1"/>
  <c r="A729" i="109" s="1"/>
  <c r="A730" i="109" s="1"/>
  <c r="A731" i="109" s="1"/>
  <c r="A732" i="109" s="1"/>
  <c r="A733" i="109" s="1"/>
  <c r="A734" i="109" s="1"/>
  <c r="A735" i="109" s="1"/>
  <c r="A736" i="109" s="1"/>
  <c r="A737" i="109" s="1"/>
  <c r="A738" i="109" s="1"/>
  <c r="A739" i="109" s="1"/>
  <c r="A740" i="109" s="1"/>
  <c r="A741" i="109" s="1"/>
  <c r="A742" i="109" s="1"/>
  <c r="A743" i="109" s="1"/>
  <c r="A744" i="109" s="1"/>
  <c r="A745" i="109" s="1"/>
  <c r="A746" i="109" s="1"/>
  <c r="A747" i="109" s="1"/>
  <c r="A748" i="109" s="1"/>
  <c r="A749" i="109" s="1"/>
  <c r="A750" i="109" s="1"/>
  <c r="A751" i="109" s="1"/>
  <c r="A752" i="109" s="1"/>
  <c r="A753" i="109" s="1"/>
  <c r="A754" i="109" s="1"/>
  <c r="A755" i="109" s="1"/>
  <c r="A756" i="109" s="1"/>
  <c r="A757" i="109" s="1"/>
  <c r="A758" i="109" s="1"/>
  <c r="A759" i="109" s="1"/>
  <c r="A760" i="109" s="1"/>
  <c r="A761" i="109" s="1"/>
  <c r="A762" i="109" s="1"/>
  <c r="A763" i="109" s="1"/>
  <c r="A764" i="109" s="1"/>
  <c r="A765" i="109" s="1"/>
  <c r="A766" i="109" s="1"/>
  <c r="A767" i="109" s="1"/>
  <c r="A768" i="109" s="1"/>
  <c r="A769" i="109" s="1"/>
  <c r="A770" i="109" s="1"/>
  <c r="A771" i="109" s="1"/>
  <c r="A772" i="109" s="1"/>
  <c r="A773" i="109" s="1"/>
  <c r="A774" i="109" s="1"/>
  <c r="A775" i="109" s="1"/>
  <c r="A776" i="109" s="1"/>
  <c r="A777" i="109" s="1"/>
  <c r="A778" i="109" s="1"/>
  <c r="A779" i="109" s="1"/>
  <c r="A780" i="109" s="1"/>
  <c r="A781" i="109" s="1"/>
  <c r="A782" i="109" s="1"/>
  <c r="A783" i="109" s="1"/>
  <c r="A784" i="109" s="1"/>
  <c r="A785" i="109" s="1"/>
  <c r="A786" i="109" s="1"/>
  <c r="A787" i="109" s="1"/>
  <c r="A788" i="109" s="1"/>
  <c r="A789" i="109" s="1"/>
  <c r="A790" i="109" s="1"/>
  <c r="A791" i="109" s="1"/>
  <c r="A792" i="109" s="1"/>
  <c r="A793" i="109" s="1"/>
  <c r="A794" i="109" s="1"/>
  <c r="A795" i="109" s="1"/>
  <c r="A796" i="109" s="1"/>
  <c r="A797" i="109" s="1"/>
  <c r="A798" i="109" s="1"/>
  <c r="A799" i="109" s="1"/>
  <c r="A800" i="109" s="1"/>
  <c r="A801" i="109" s="1"/>
  <c r="A802" i="109" s="1"/>
  <c r="A803" i="109" s="1"/>
  <c r="A804" i="109" s="1"/>
  <c r="A805" i="109" s="1"/>
  <c r="A806" i="109" s="1"/>
  <c r="A807" i="109" s="1"/>
  <c r="A808" i="109" s="1"/>
  <c r="A809" i="109" s="1"/>
  <c r="A810" i="109" s="1"/>
  <c r="A811" i="109" s="1"/>
  <c r="A812" i="109" s="1"/>
  <c r="A813" i="109" s="1"/>
  <c r="A814" i="109" s="1"/>
  <c r="A815" i="109" s="1"/>
  <c r="A816" i="109" s="1"/>
  <c r="A817" i="109" s="1"/>
  <c r="A818" i="109" s="1"/>
  <c r="A819" i="109" s="1"/>
  <c r="A820" i="109" s="1"/>
  <c r="A821" i="109" s="1"/>
  <c r="A822" i="109" s="1"/>
  <c r="A823" i="109" s="1"/>
  <c r="A824" i="109" s="1"/>
  <c r="A825" i="109" s="1"/>
  <c r="A826" i="109" s="1"/>
  <c r="A827" i="109" s="1"/>
  <c r="A828" i="109" s="1"/>
  <c r="A829" i="109" s="1"/>
  <c r="A830" i="109" s="1"/>
  <c r="A831" i="109" s="1"/>
  <c r="A832" i="109" s="1"/>
  <c r="A833" i="109" s="1"/>
  <c r="A834" i="109" s="1"/>
  <c r="A835" i="109" s="1"/>
  <c r="A836" i="109" s="1"/>
  <c r="A837" i="109" s="1"/>
  <c r="A838" i="109" s="1"/>
  <c r="A839" i="109" s="1"/>
  <c r="A840" i="109" s="1"/>
  <c r="A841" i="109" s="1"/>
  <c r="A842" i="109" s="1"/>
  <c r="A843" i="109" s="1"/>
  <c r="A844" i="109" s="1"/>
  <c r="A845" i="109" s="1"/>
  <c r="A846" i="109" s="1"/>
  <c r="A847" i="109" s="1"/>
  <c r="A848" i="109" s="1"/>
  <c r="A849" i="109" s="1"/>
  <c r="A850" i="109" s="1"/>
  <c r="A851" i="109" s="1"/>
  <c r="A852" i="109" s="1"/>
  <c r="A853" i="109" s="1"/>
  <c r="A854" i="109" s="1"/>
  <c r="A855" i="109" s="1"/>
  <c r="A856" i="109" s="1"/>
  <c r="A857" i="109" s="1"/>
  <c r="A858" i="109" s="1"/>
  <c r="A859" i="109" s="1"/>
  <c r="A860" i="109" s="1"/>
  <c r="A861" i="109" s="1"/>
  <c r="A862" i="109" s="1"/>
  <c r="A863" i="109" s="1"/>
  <c r="A864" i="109" s="1"/>
  <c r="A865" i="109" s="1"/>
  <c r="A866" i="109" s="1"/>
  <c r="A867" i="109" s="1"/>
  <c r="A868" i="109" s="1"/>
  <c r="A869" i="109" s="1"/>
  <c r="A870" i="109" s="1"/>
  <c r="A871" i="109" s="1"/>
  <c r="A872" i="109" s="1"/>
  <c r="A873" i="109" s="1"/>
  <c r="A874" i="109" s="1"/>
  <c r="A875" i="109" s="1"/>
  <c r="A876" i="109" s="1"/>
  <c r="A877" i="109" s="1"/>
  <c r="A878" i="109" s="1"/>
  <c r="A879" i="109" s="1"/>
  <c r="A880" i="109" s="1"/>
  <c r="A881" i="109" s="1"/>
  <c r="A882" i="109" s="1"/>
  <c r="A883" i="109" s="1"/>
  <c r="A884" i="109" s="1"/>
  <c r="A885" i="109" s="1"/>
  <c r="A886" i="109" s="1"/>
  <c r="A887" i="109" s="1"/>
  <c r="A888" i="109" s="1"/>
  <c r="A889" i="109" s="1"/>
  <c r="A890" i="109" s="1"/>
  <c r="A891" i="109" s="1"/>
  <c r="A892" i="109" s="1"/>
  <c r="A893" i="109" s="1"/>
  <c r="A894" i="109" s="1"/>
  <c r="A895" i="109" s="1"/>
  <c r="A896" i="109" s="1"/>
  <c r="A897" i="109" s="1"/>
  <c r="A898" i="109" s="1"/>
  <c r="A899" i="109" s="1"/>
  <c r="A900" i="109" s="1"/>
  <c r="A901" i="109" s="1"/>
  <c r="A902" i="109" s="1"/>
  <c r="A903" i="109" s="1"/>
  <c r="A904" i="109" s="1"/>
  <c r="A905" i="109" s="1"/>
  <c r="A906" i="109" s="1"/>
  <c r="A907" i="109" s="1"/>
  <c r="A908" i="109" s="1"/>
  <c r="A909" i="109" s="1"/>
  <c r="A910" i="109" s="1"/>
  <c r="A911" i="109" s="1"/>
  <c r="A912" i="109" s="1"/>
  <c r="A913" i="109" s="1"/>
  <c r="A914" i="109" s="1"/>
  <c r="A915" i="109" s="1"/>
  <c r="A916" i="109" s="1"/>
  <c r="A917" i="109" s="1"/>
  <c r="A918" i="109" s="1"/>
  <c r="A919" i="109" s="1"/>
  <c r="A920" i="109" s="1"/>
  <c r="A921" i="109" s="1"/>
  <c r="A922" i="109" s="1"/>
  <c r="A923" i="109" s="1"/>
  <c r="A924" i="109" s="1"/>
  <c r="A925" i="109" s="1"/>
  <c r="A926" i="109" s="1"/>
  <c r="A927" i="109" s="1"/>
  <c r="A928" i="109" s="1"/>
  <c r="A929" i="109" s="1"/>
  <c r="A930" i="109" s="1"/>
  <c r="A931" i="109" s="1"/>
  <c r="A932" i="109" s="1"/>
  <c r="A933" i="109" s="1"/>
  <c r="A934" i="109" s="1"/>
  <c r="A935" i="109" s="1"/>
  <c r="A936" i="109" s="1"/>
  <c r="A937" i="109" s="1"/>
  <c r="A938" i="109" s="1"/>
  <c r="A939" i="109" s="1"/>
  <c r="A940" i="109" s="1"/>
  <c r="A941" i="109" s="1"/>
  <c r="A942" i="109" s="1"/>
  <c r="A943" i="109" s="1"/>
  <c r="A944" i="109" s="1"/>
  <c r="A945" i="109" s="1"/>
  <c r="A946" i="109" s="1"/>
  <c r="A947" i="109" s="1"/>
  <c r="A948" i="109" s="1"/>
  <c r="A949" i="109" s="1"/>
  <c r="A950" i="109" s="1"/>
  <c r="A951" i="109" s="1"/>
  <c r="A952" i="109" s="1"/>
  <c r="A953" i="109" s="1"/>
  <c r="A954" i="109" s="1"/>
  <c r="A955" i="109" s="1"/>
  <c r="A956" i="109" s="1"/>
  <c r="A957" i="109" s="1"/>
  <c r="A958" i="109" s="1"/>
  <c r="A959" i="109" s="1"/>
  <c r="A960" i="109" s="1"/>
  <c r="A961" i="109" s="1"/>
  <c r="A962" i="109" s="1"/>
  <c r="A963" i="109" s="1"/>
  <c r="A964" i="109" s="1"/>
  <c r="A965" i="109" s="1"/>
  <c r="A966" i="109" s="1"/>
  <c r="A967" i="109" s="1"/>
  <c r="A968" i="109" s="1"/>
  <c r="A969" i="109" s="1"/>
  <c r="A970" i="109" s="1"/>
  <c r="A971" i="109" s="1"/>
  <c r="A972" i="109" s="1"/>
  <c r="A973" i="109" s="1"/>
  <c r="A974" i="109" s="1"/>
  <c r="A975" i="109" s="1"/>
  <c r="A976" i="109" s="1"/>
  <c r="A977" i="109" s="1"/>
  <c r="A978" i="109" s="1"/>
  <c r="A979" i="109" s="1"/>
  <c r="A980" i="109" s="1"/>
  <c r="A981" i="109" s="1"/>
  <c r="A982" i="109" s="1"/>
  <c r="A983" i="109" s="1"/>
  <c r="A984" i="109" s="1"/>
  <c r="A985" i="109" s="1"/>
  <c r="A986" i="109" s="1"/>
  <c r="A987" i="109" s="1"/>
  <c r="A988" i="109" s="1"/>
  <c r="A989" i="109" s="1"/>
  <c r="A990" i="109" s="1"/>
  <c r="A991" i="109" s="1"/>
  <c r="A992" i="109" s="1"/>
  <c r="A993" i="109" s="1"/>
  <c r="A994" i="109" s="1"/>
  <c r="A995" i="109" s="1"/>
  <c r="A996" i="109" s="1"/>
  <c r="A997" i="109" s="1"/>
  <c r="A998" i="109" s="1"/>
  <c r="A999" i="109" s="1"/>
  <c r="A1000" i="109" s="1"/>
  <c r="A1001" i="109" s="1"/>
  <c r="A1002" i="109" s="1"/>
  <c r="A1003" i="109" s="1"/>
  <c r="A1004" i="109" s="1"/>
  <c r="A1005" i="109" s="1"/>
  <c r="A1006" i="109" s="1"/>
  <c r="A1007" i="109" s="1"/>
  <c r="A1008" i="109" s="1"/>
  <c r="A1009" i="109" s="1"/>
  <c r="A1010" i="109" s="1"/>
  <c r="A1011" i="109" s="1"/>
  <c r="A1012" i="109" s="1"/>
  <c r="A1013" i="109" s="1"/>
  <c r="A1014" i="109" s="1"/>
  <c r="A1015" i="109" s="1"/>
  <c r="A1016" i="109" s="1"/>
  <c r="A1017" i="109" s="1"/>
  <c r="A1018" i="109" s="1"/>
  <c r="A1019" i="109" s="1"/>
  <c r="A1020" i="109" s="1"/>
  <c r="A1021" i="109" s="1"/>
  <c r="A1022" i="109" s="1"/>
  <c r="A1023" i="109" s="1"/>
  <c r="A1024" i="109" s="1"/>
  <c r="A1025" i="109" s="1"/>
  <c r="A1026" i="109" s="1"/>
  <c r="A1027" i="109" s="1"/>
  <c r="A1028" i="109" s="1"/>
  <c r="A1029" i="109" s="1"/>
  <c r="A1030" i="109" s="1"/>
  <c r="A1031" i="109" s="1"/>
  <c r="A1032" i="109" s="1"/>
  <c r="A1033" i="109" s="1"/>
  <c r="A1034" i="109" s="1"/>
  <c r="A1035" i="109" s="1"/>
  <c r="A1036" i="109" s="1"/>
  <c r="A1037" i="109" s="1"/>
  <c r="A1038" i="109" s="1"/>
  <c r="A1039" i="109" s="1"/>
  <c r="A1040" i="109" s="1"/>
  <c r="A1041" i="109" s="1"/>
  <c r="A1042" i="109" s="1"/>
  <c r="A1043" i="109" s="1"/>
  <c r="A1044" i="109" s="1"/>
  <c r="A1045" i="109" s="1"/>
  <c r="A1046" i="109" s="1"/>
  <c r="A1047" i="109" s="1"/>
  <c r="A1048" i="109" s="1"/>
  <c r="A1049" i="109" s="1"/>
  <c r="A1050" i="109" s="1"/>
  <c r="A1051" i="109" s="1"/>
  <c r="A1052" i="109" s="1"/>
  <c r="A1053" i="109" s="1"/>
  <c r="A1054" i="109" s="1"/>
  <c r="A1055" i="109" s="1"/>
  <c r="A1056" i="109" s="1"/>
  <c r="A1057" i="109" s="1"/>
  <c r="A1058" i="109" s="1"/>
  <c r="A1059" i="109" s="1"/>
  <c r="A1060" i="109" s="1"/>
  <c r="A1061" i="109" s="1"/>
  <c r="A1062" i="109" s="1"/>
  <c r="A1063" i="109" s="1"/>
  <c r="A1064" i="109" s="1"/>
  <c r="A1065" i="109" s="1"/>
  <c r="A1066" i="109" s="1"/>
  <c r="A1067" i="109" s="1"/>
  <c r="A1068" i="109" s="1"/>
  <c r="A1069" i="109" s="1"/>
  <c r="A1070" i="109" s="1"/>
  <c r="A1071" i="109" s="1"/>
  <c r="A1072" i="109" s="1"/>
  <c r="A1073" i="109" s="1"/>
  <c r="A1074" i="109" s="1"/>
  <c r="A1075" i="109" s="1"/>
  <c r="A1076" i="109" s="1"/>
  <c r="A1077" i="109" s="1"/>
  <c r="A1078" i="109" s="1"/>
  <c r="A1079" i="109" s="1"/>
  <c r="A1080" i="109" s="1"/>
  <c r="A1081" i="109" s="1"/>
  <c r="A1082" i="109" s="1"/>
  <c r="A1083" i="109" s="1"/>
  <c r="A1084" i="109" s="1"/>
  <c r="A1085" i="109" s="1"/>
  <c r="A1086" i="109" s="1"/>
  <c r="A1087" i="109" s="1"/>
  <c r="A1088" i="109" s="1"/>
  <c r="A1089" i="109" s="1"/>
  <c r="A1090" i="109" s="1"/>
  <c r="A1091" i="109" s="1"/>
  <c r="A1092" i="109" s="1"/>
  <c r="A1093" i="109" s="1"/>
  <c r="A1094" i="109" s="1"/>
  <c r="A1095" i="109" s="1"/>
  <c r="A1096" i="109" s="1"/>
  <c r="A1097" i="109" s="1"/>
  <c r="A1098" i="109" s="1"/>
  <c r="A1099" i="109" s="1"/>
  <c r="A1100" i="109" s="1"/>
  <c r="A1101" i="109" s="1"/>
  <c r="A1102" i="109" s="1"/>
  <c r="A1103" i="109" s="1"/>
  <c r="A1104" i="109" s="1"/>
  <c r="A1105" i="109" s="1"/>
  <c r="A1106" i="109" s="1"/>
  <c r="A1107" i="109" s="1"/>
  <c r="A1108" i="109" s="1"/>
  <c r="A1109" i="109" s="1"/>
  <c r="A1110" i="109" s="1"/>
  <c r="A1111" i="109" s="1"/>
  <c r="A1112" i="109" s="1"/>
  <c r="A1113" i="109" s="1"/>
  <c r="A1114" i="109" s="1"/>
  <c r="A1115" i="109" s="1"/>
  <c r="A1116" i="109" s="1"/>
  <c r="A1117" i="109" s="1"/>
  <c r="A1118" i="109" s="1"/>
  <c r="A1119" i="109" s="1"/>
  <c r="A1120" i="109" s="1"/>
  <c r="A1121" i="109" s="1"/>
  <c r="A1122" i="109" s="1"/>
  <c r="A1123" i="109" s="1"/>
  <c r="A1124" i="109" s="1"/>
  <c r="A1125" i="109" s="1"/>
  <c r="A1126" i="109" s="1"/>
  <c r="A1127" i="109" s="1"/>
  <c r="A1128" i="109" s="1"/>
  <c r="A1129" i="109" s="1"/>
  <c r="A1130" i="109" s="1"/>
  <c r="A1131" i="109" s="1"/>
  <c r="A1132" i="109" s="1"/>
  <c r="A1133" i="109" s="1"/>
  <c r="A1134" i="109" s="1"/>
  <c r="A1135" i="109" s="1"/>
  <c r="A1136" i="109" s="1"/>
  <c r="A1137" i="109" s="1"/>
  <c r="A1138" i="109" s="1"/>
  <c r="A1139" i="109" s="1"/>
  <c r="A1140" i="109" s="1"/>
  <c r="A1141" i="109" s="1"/>
  <c r="A1142" i="109" s="1"/>
  <c r="A1143" i="109" s="1"/>
  <c r="A1144" i="109" s="1"/>
  <c r="A1145" i="109" s="1"/>
  <c r="A1146" i="109" s="1"/>
  <c r="A1147" i="109" s="1"/>
  <c r="A1148" i="109" s="1"/>
  <c r="A1149" i="109" s="1"/>
  <c r="A1150" i="109" s="1"/>
  <c r="A1151" i="109" s="1"/>
  <c r="A1152" i="109" s="1"/>
  <c r="A1153" i="109" s="1"/>
  <c r="A1154" i="109" s="1"/>
  <c r="A1155" i="109" s="1"/>
  <c r="A1156" i="109" s="1"/>
  <c r="A1157" i="109" s="1"/>
  <c r="A1158" i="109" s="1"/>
  <c r="A1159" i="109" s="1"/>
  <c r="A1160" i="109" s="1"/>
  <c r="A1161" i="109" s="1"/>
  <c r="A1162" i="109" s="1"/>
  <c r="A1163" i="109" s="1"/>
  <c r="A1164" i="109" s="1"/>
  <c r="A1165" i="109" s="1"/>
  <c r="A1166" i="109" s="1"/>
  <c r="A1167" i="109" s="1"/>
  <c r="A1168" i="109" s="1"/>
  <c r="A1169" i="109" s="1"/>
  <c r="A1170" i="109" s="1"/>
  <c r="A1171" i="109" s="1"/>
  <c r="A1172" i="109" s="1"/>
  <c r="A1173" i="109" s="1"/>
  <c r="A1174" i="109" s="1"/>
  <c r="A1175" i="109" s="1"/>
  <c r="A1176" i="109" s="1"/>
  <c r="A1177" i="109" s="1"/>
  <c r="A1178" i="109" s="1"/>
  <c r="A1179" i="109" s="1"/>
  <c r="A1180" i="109" s="1"/>
  <c r="A1181" i="109" s="1"/>
  <c r="A1182" i="109" s="1"/>
  <c r="A1183" i="109" s="1"/>
  <c r="A1184" i="109" s="1"/>
  <c r="A1185" i="109" s="1"/>
  <c r="A1186" i="109" s="1"/>
  <c r="A1187" i="109" s="1"/>
  <c r="A1188" i="109" s="1"/>
  <c r="A1189" i="109" s="1"/>
  <c r="A1190" i="109" s="1"/>
  <c r="A1191" i="109" s="1"/>
  <c r="A1192" i="109" s="1"/>
  <c r="A1193" i="109" s="1"/>
  <c r="A1194" i="109" s="1"/>
  <c r="A1195" i="109" s="1"/>
  <c r="A1196" i="109" s="1"/>
  <c r="A1197" i="109" s="1"/>
  <c r="A1198" i="109" s="1"/>
  <c r="A1199" i="109" s="1"/>
  <c r="A1200" i="109" s="1"/>
  <c r="A1201" i="109" s="1"/>
  <c r="A1202" i="109" s="1"/>
  <c r="A1203" i="109" s="1"/>
  <c r="A1204" i="109" s="1"/>
  <c r="A1205" i="109" s="1"/>
  <c r="A1206" i="109" s="1"/>
  <c r="A1207" i="109" s="1"/>
  <c r="A1208" i="109" s="1"/>
  <c r="A1209" i="109" s="1"/>
  <c r="A1210" i="109" s="1"/>
  <c r="A1211" i="109" s="1"/>
  <c r="A1212" i="109" s="1"/>
  <c r="A1213" i="109" s="1"/>
  <c r="A1214" i="109" s="1"/>
  <c r="A1215" i="109" s="1"/>
  <c r="A1216" i="109" s="1"/>
  <c r="A1217" i="109" s="1"/>
  <c r="A1218" i="109" s="1"/>
  <c r="A1219" i="109" s="1"/>
  <c r="A1220" i="109" s="1"/>
  <c r="A1221" i="109" s="1"/>
  <c r="A1222" i="109" s="1"/>
  <c r="A1223" i="109" s="1"/>
  <c r="A1224" i="109" s="1"/>
  <c r="A1225" i="109" s="1"/>
  <c r="A1226" i="109" s="1"/>
  <c r="A1227" i="109" s="1"/>
  <c r="A1228" i="109" s="1"/>
  <c r="A1229" i="109" s="1"/>
  <c r="A1230" i="109" s="1"/>
  <c r="A1231" i="109" s="1"/>
  <c r="A1232" i="109" s="1"/>
  <c r="A1233" i="109" s="1"/>
  <c r="A1234" i="109" s="1"/>
  <c r="A1235" i="109" s="1"/>
  <c r="A1236" i="109" s="1"/>
  <c r="A1237" i="109" s="1"/>
  <c r="A1238" i="109" s="1"/>
  <c r="A1239" i="109" s="1"/>
  <c r="A1240" i="109" s="1"/>
  <c r="A1241" i="109" s="1"/>
  <c r="A1242" i="109" s="1"/>
  <c r="A1243" i="109" s="1"/>
  <c r="A1244" i="109" s="1"/>
  <c r="A1245" i="109" s="1"/>
  <c r="A1246" i="109" s="1"/>
  <c r="A1247" i="109" s="1"/>
  <c r="A1248" i="109" s="1"/>
  <c r="A1249" i="109" s="1"/>
  <c r="A1250" i="109" s="1"/>
  <c r="A1251" i="109" s="1"/>
  <c r="A1252" i="109" s="1"/>
  <c r="A1253" i="109" s="1"/>
  <c r="A1254" i="109" s="1"/>
  <c r="A1255" i="109" s="1"/>
  <c r="A1256" i="109" s="1"/>
  <c r="A1257" i="109" s="1"/>
  <c r="A1258" i="109" s="1"/>
  <c r="A1259" i="109" s="1"/>
  <c r="A1260" i="109" s="1"/>
  <c r="A1261" i="109" s="1"/>
  <c r="A1262" i="109" s="1"/>
  <c r="A1263" i="109" s="1"/>
  <c r="A1264" i="109" s="1"/>
  <c r="A1265" i="109" s="1"/>
  <c r="A1266" i="109" s="1"/>
  <c r="A1267" i="109" s="1"/>
  <c r="A1268" i="109" s="1"/>
  <c r="A1269" i="109" s="1"/>
  <c r="A1270" i="109" s="1"/>
  <c r="A1271" i="109" s="1"/>
  <c r="A1272" i="109" s="1"/>
  <c r="A1273" i="109" s="1"/>
  <c r="A1274" i="109" s="1"/>
  <c r="A1275" i="109" s="1"/>
  <c r="A1276" i="109" s="1"/>
  <c r="A1277" i="109" s="1"/>
  <c r="A1278" i="109" s="1"/>
  <c r="A1279" i="109" s="1"/>
  <c r="A1280" i="109" s="1"/>
  <c r="A1281" i="109" s="1"/>
  <c r="A1282" i="109" s="1"/>
  <c r="A1283" i="109" s="1"/>
  <c r="A1284" i="109" s="1"/>
  <c r="A1285" i="109" s="1"/>
  <c r="A1286" i="109" s="1"/>
  <c r="A1287" i="109" s="1"/>
  <c r="A1288" i="109" s="1"/>
  <c r="A1289" i="109" s="1"/>
  <c r="A1290" i="109" s="1"/>
  <c r="A1291" i="109" s="1"/>
  <c r="A1292" i="109" s="1"/>
  <c r="A1293" i="109" s="1"/>
  <c r="A1294" i="109" s="1"/>
  <c r="A1295" i="109" s="1"/>
  <c r="A1296" i="109" s="1"/>
  <c r="A1297" i="109" s="1"/>
  <c r="A1298" i="109" s="1"/>
  <c r="A1299" i="109" s="1"/>
  <c r="A1300" i="109" s="1"/>
  <c r="A1301" i="109" s="1"/>
  <c r="A1302" i="109" s="1"/>
  <c r="A1303" i="109" s="1"/>
  <c r="A1304" i="109" s="1"/>
  <c r="A1305" i="109" s="1"/>
  <c r="A1306" i="109" s="1"/>
  <c r="A1307" i="109" s="1"/>
  <c r="A1308" i="109" s="1"/>
  <c r="A1309" i="109" s="1"/>
  <c r="A1310" i="109" s="1"/>
  <c r="A1311" i="109" s="1"/>
  <c r="A1312" i="109" s="1"/>
  <c r="A1313" i="109" s="1"/>
  <c r="A1314" i="109" s="1"/>
  <c r="A1315" i="109" s="1"/>
  <c r="A1316" i="109" s="1"/>
  <c r="A1317" i="109" s="1"/>
  <c r="A1318" i="109" s="1"/>
  <c r="A1319" i="109" s="1"/>
  <c r="A1320" i="109" s="1"/>
  <c r="A1321" i="109" s="1"/>
  <c r="A1322" i="109" s="1"/>
  <c r="A1323" i="109" s="1"/>
  <c r="A1324" i="109" s="1"/>
  <c r="A1325" i="109" s="1"/>
  <c r="A1326" i="109" s="1"/>
  <c r="A1327" i="109" s="1"/>
  <c r="A1328" i="109" s="1"/>
  <c r="A1329" i="109" s="1"/>
  <c r="A1330" i="109" s="1"/>
  <c r="A1331" i="109" s="1"/>
  <c r="A1332" i="109" s="1"/>
  <c r="A1333" i="109" s="1"/>
  <c r="A1334" i="109" s="1"/>
  <c r="A1335" i="109" s="1"/>
  <c r="A1336" i="109" s="1"/>
  <c r="A1337" i="109" s="1"/>
  <c r="A1338" i="109" s="1"/>
  <c r="A1339" i="109" s="1"/>
  <c r="A1340" i="109" s="1"/>
  <c r="A1341" i="109" s="1"/>
  <c r="A1342" i="109" s="1"/>
  <c r="A1343" i="109" s="1"/>
  <c r="A1344" i="109" s="1"/>
  <c r="A1345" i="109" s="1"/>
  <c r="A1346" i="109" s="1"/>
  <c r="A1347" i="109" s="1"/>
  <c r="A1348" i="109" s="1"/>
  <c r="A1349" i="109" s="1"/>
  <c r="A1350" i="109" s="1"/>
  <c r="A1351" i="109" s="1"/>
  <c r="A1352" i="109" s="1"/>
  <c r="A1353" i="109" s="1"/>
  <c r="A1354" i="109" s="1"/>
  <c r="A1355" i="109" s="1"/>
  <c r="A1356" i="109" s="1"/>
  <c r="A1357" i="109" s="1"/>
  <c r="A1358" i="109" s="1"/>
  <c r="A1359" i="109" s="1"/>
  <c r="A1360" i="109" s="1"/>
  <c r="A1361" i="109" s="1"/>
  <c r="A1362" i="109" s="1"/>
  <c r="A1363" i="109" s="1"/>
  <c r="A1364" i="109" s="1"/>
  <c r="A1365" i="109" s="1"/>
  <c r="A1366" i="109" s="1"/>
  <c r="A1367" i="109" s="1"/>
  <c r="A1368" i="109" s="1"/>
  <c r="A1369" i="109" s="1"/>
  <c r="A1370" i="109" s="1"/>
  <c r="A1371" i="109" s="1"/>
  <c r="A1372" i="109" s="1"/>
  <c r="A1373" i="109" s="1"/>
  <c r="A1374" i="109" s="1"/>
  <c r="A1375" i="109" s="1"/>
  <c r="A1376" i="109" s="1"/>
  <c r="A1377" i="109" s="1"/>
  <c r="A1378" i="109" s="1"/>
  <c r="A1379" i="109" s="1"/>
  <c r="A1380" i="109" s="1"/>
  <c r="A1381" i="109" s="1"/>
  <c r="A1382" i="109" s="1"/>
  <c r="A1383" i="109" s="1"/>
  <c r="A1384" i="109" s="1"/>
  <c r="A1385" i="109" s="1"/>
  <c r="A1386" i="109" s="1"/>
  <c r="A1387" i="109" s="1"/>
  <c r="A1388" i="109" s="1"/>
  <c r="A1389" i="109" s="1"/>
  <c r="A1390" i="109" s="1"/>
  <c r="A1391" i="109" s="1"/>
  <c r="A1392" i="109" s="1"/>
  <c r="A1393" i="109" s="1"/>
  <c r="A1394" i="109" s="1"/>
  <c r="A1395" i="109" s="1"/>
  <c r="A1396" i="109" s="1"/>
  <c r="A1397" i="109" s="1"/>
  <c r="A1398" i="109" s="1"/>
  <c r="A1399" i="109" s="1"/>
  <c r="A1400" i="109" s="1"/>
  <c r="A1401" i="109" s="1"/>
  <c r="A1402" i="109" s="1"/>
  <c r="A1403" i="109" s="1"/>
  <c r="A1404" i="109" s="1"/>
  <c r="A1405" i="109" s="1"/>
  <c r="A1406" i="109" s="1"/>
  <c r="A1407" i="109" s="1"/>
  <c r="A1408" i="109" s="1"/>
  <c r="A1409" i="109" s="1"/>
  <c r="A1410" i="109" s="1"/>
  <c r="A1411" i="109" s="1"/>
  <c r="A1412" i="109" s="1"/>
  <c r="A1413" i="109" s="1"/>
  <c r="A1414" i="109" s="1"/>
  <c r="A1415" i="109" s="1"/>
  <c r="A1416" i="109" s="1"/>
  <c r="A1417" i="109" s="1"/>
  <c r="A1418" i="109" s="1"/>
  <c r="A1419" i="109" s="1"/>
  <c r="A1420" i="109" s="1"/>
  <c r="A1421" i="109" s="1"/>
  <c r="A1422" i="109" s="1"/>
  <c r="A1423" i="109" s="1"/>
  <c r="A1424" i="109" s="1"/>
  <c r="A1425" i="109" s="1"/>
  <c r="A1426" i="109" s="1"/>
  <c r="A1427" i="109" s="1"/>
  <c r="A1428" i="109" s="1"/>
  <c r="A1429" i="109" s="1"/>
  <c r="A1430" i="109" s="1"/>
  <c r="A1431" i="109" s="1"/>
  <c r="A1432" i="109" s="1"/>
  <c r="A1433" i="109" s="1"/>
  <c r="A1434" i="109" s="1"/>
  <c r="A1435" i="109" s="1"/>
  <c r="A1436" i="109" s="1"/>
  <c r="A1437" i="109" s="1"/>
  <c r="A1438" i="109" s="1"/>
  <c r="A1439" i="109" s="1"/>
  <c r="A1440" i="109" s="1"/>
  <c r="A1441" i="109" s="1"/>
  <c r="A1442" i="109" s="1"/>
  <c r="A1443" i="109" s="1"/>
  <c r="A1444" i="109" s="1"/>
  <c r="A1445" i="109" s="1"/>
  <c r="A1446" i="109" s="1"/>
  <c r="A1447" i="109" s="1"/>
  <c r="A1448" i="109" s="1"/>
  <c r="A1449" i="109" s="1"/>
  <c r="A1450" i="109" s="1"/>
  <c r="A1451" i="109" s="1"/>
  <c r="A1452" i="109" s="1"/>
  <c r="A1453" i="109" s="1"/>
  <c r="A1454" i="109" s="1"/>
  <c r="A1455" i="109" s="1"/>
  <c r="A1456" i="109" s="1"/>
  <c r="A1457" i="109" s="1"/>
  <c r="A1458" i="109" s="1"/>
  <c r="A1459" i="109" s="1"/>
  <c r="A1460" i="109" s="1"/>
  <c r="A1461" i="109" s="1"/>
  <c r="A1462" i="109" s="1"/>
  <c r="A1463" i="109" s="1"/>
  <c r="A1464" i="109" s="1"/>
  <c r="A1465" i="109" s="1"/>
  <c r="A1466" i="109" s="1"/>
  <c r="A1467" i="109" s="1"/>
  <c r="A1468" i="109" s="1"/>
  <c r="A1469" i="109" s="1"/>
  <c r="A1470" i="109" s="1"/>
  <c r="A1471" i="109" s="1"/>
  <c r="A1472" i="109" s="1"/>
  <c r="A1473" i="109" s="1"/>
  <c r="A1474" i="109" s="1"/>
  <c r="A1475" i="109" s="1"/>
  <c r="A1476" i="109" s="1"/>
  <c r="A16" i="106"/>
  <c r="A17" i="106" s="1"/>
  <c r="A18" i="106" s="1"/>
  <c r="A19" i="106" s="1"/>
  <c r="A20" i="106" s="1"/>
  <c r="A21" i="106" s="1"/>
  <c r="A22" i="106" s="1"/>
  <c r="A23" i="106" s="1"/>
  <c r="A24" i="106" s="1"/>
  <c r="A25" i="106" s="1"/>
  <c r="A26" i="106" s="1"/>
  <c r="A27" i="106" s="1"/>
  <c r="A28" i="106" s="1"/>
  <c r="A29" i="106" s="1"/>
  <c r="A30" i="106" s="1"/>
  <c r="A31" i="106" s="1"/>
  <c r="A32" i="106" s="1"/>
  <c r="A33" i="106" s="1"/>
  <c r="A34" i="106" s="1"/>
  <c r="A35" i="106" s="1"/>
  <c r="A36" i="106" s="1"/>
  <c r="A37" i="106" s="1"/>
  <c r="A38" i="106" s="1"/>
  <c r="A39" i="106" s="1"/>
  <c r="A40" i="106" s="1"/>
  <c r="A41" i="106" s="1"/>
  <c r="A42" i="106" s="1"/>
  <c r="A43" i="106" s="1"/>
  <c r="A44" i="106" s="1"/>
  <c r="A45" i="106" s="1"/>
  <c r="A46" i="106" s="1"/>
  <c r="A47" i="106" s="1"/>
  <c r="A48" i="106" s="1"/>
  <c r="A49" i="106" s="1"/>
  <c r="A50" i="106" s="1"/>
  <c r="A51" i="106" s="1"/>
  <c r="A52" i="106" s="1"/>
  <c r="A53" i="106" s="1"/>
  <c r="A54" i="106" s="1"/>
  <c r="A55" i="106" s="1"/>
  <c r="A56" i="106" s="1"/>
  <c r="A57" i="106" s="1"/>
  <c r="A58" i="106" s="1"/>
  <c r="A59" i="106" s="1"/>
  <c r="A60" i="106" s="1"/>
  <c r="A61" i="106" s="1"/>
  <c r="A62" i="106" s="1"/>
  <c r="A63" i="106" s="1"/>
  <c r="A64" i="106" s="1"/>
  <c r="A65" i="106" s="1"/>
  <c r="A66" i="106" s="1"/>
  <c r="A67" i="106" s="1"/>
  <c r="A68" i="106" s="1"/>
  <c r="A69" i="106" s="1"/>
  <c r="A70" i="106" s="1"/>
  <c r="A71" i="106" s="1"/>
  <c r="A72" i="106" s="1"/>
  <c r="A73" i="106" s="1"/>
  <c r="A74" i="106" s="1"/>
  <c r="A75" i="106" s="1"/>
  <c r="A76" i="106" s="1"/>
  <c r="A77" i="106" s="1"/>
  <c r="A78" i="106" s="1"/>
  <c r="A79" i="106" s="1"/>
  <c r="A80" i="106" s="1"/>
  <c r="A81" i="106" s="1"/>
  <c r="A82" i="106" s="1"/>
  <c r="A83" i="106" s="1"/>
  <c r="A84" i="106" s="1"/>
  <c r="A85" i="106" s="1"/>
  <c r="A86" i="106" s="1"/>
  <c r="A87" i="106" s="1"/>
  <c r="A88" i="106" s="1"/>
  <c r="A89" i="106" s="1"/>
  <c r="A90" i="106" s="1"/>
  <c r="A91" i="106" s="1"/>
  <c r="A92" i="106" s="1"/>
  <c r="A93" i="106" s="1"/>
  <c r="A94" i="106" s="1"/>
  <c r="A95" i="106" s="1"/>
  <c r="A96" i="106" s="1"/>
  <c r="A97" i="106" s="1"/>
  <c r="A98" i="106" s="1"/>
  <c r="A99" i="106" s="1"/>
  <c r="A100" i="106" s="1"/>
  <c r="A101" i="106" s="1"/>
  <c r="A102" i="106" s="1"/>
  <c r="A103" i="106" s="1"/>
  <c r="A104" i="106" s="1"/>
  <c r="A105" i="106" s="1"/>
  <c r="A106" i="106" s="1"/>
  <c r="A107" i="106" s="1"/>
  <c r="A108" i="106" s="1"/>
  <c r="A109" i="106" s="1"/>
  <c r="A110" i="106" s="1"/>
  <c r="A111" i="106" s="1"/>
  <c r="A112" i="106" s="1"/>
  <c r="A113" i="106" s="1"/>
  <c r="A114" i="106" s="1"/>
  <c r="A115" i="106" s="1"/>
  <c r="A116" i="106" s="1"/>
  <c r="A117" i="106" s="1"/>
  <c r="A118" i="106" s="1"/>
  <c r="A119" i="106" s="1"/>
  <c r="A120" i="106" s="1"/>
  <c r="A121" i="106" s="1"/>
  <c r="A122" i="106" s="1"/>
  <c r="A123" i="106" s="1"/>
  <c r="A124" i="106" s="1"/>
  <c r="A125" i="106" s="1"/>
  <c r="A126" i="106" s="1"/>
  <c r="A127" i="106" s="1"/>
  <c r="A128" i="106" s="1"/>
  <c r="A129" i="106" s="1"/>
  <c r="A130" i="106" s="1"/>
  <c r="A131" i="106" s="1"/>
  <c r="A132" i="106" s="1"/>
  <c r="A133" i="106" s="1"/>
  <c r="A134" i="106" s="1"/>
  <c r="A135" i="106" s="1"/>
  <c r="A136" i="106" s="1"/>
  <c r="A137" i="106" s="1"/>
  <c r="A138" i="106" s="1"/>
  <c r="A139" i="106" s="1"/>
  <c r="A140" i="106" s="1"/>
  <c r="A141" i="106" s="1"/>
  <c r="A142" i="106" s="1"/>
  <c r="A143" i="106" s="1"/>
  <c r="A144" i="106" s="1"/>
  <c r="A145" i="106" s="1"/>
  <c r="A146" i="106" s="1"/>
  <c r="A147" i="106" s="1"/>
  <c r="A148" i="106" s="1"/>
  <c r="A149" i="106" s="1"/>
  <c r="A150" i="106" s="1"/>
  <c r="A151" i="106" s="1"/>
  <c r="A152" i="106" s="1"/>
  <c r="A153" i="106" s="1"/>
  <c r="A154" i="106" s="1"/>
  <c r="A155" i="106" s="1"/>
  <c r="A156" i="106" s="1"/>
  <c r="A157" i="106" s="1"/>
  <c r="A158" i="106" s="1"/>
  <c r="A159" i="106" s="1"/>
  <c r="A160" i="106" s="1"/>
  <c r="A161" i="106" s="1"/>
  <c r="A162" i="106" s="1"/>
  <c r="A163" i="106" s="1"/>
  <c r="A164" i="106" s="1"/>
  <c r="A165" i="106" s="1"/>
  <c r="A166" i="106" s="1"/>
  <c r="A167" i="106" s="1"/>
  <c r="A168" i="106" s="1"/>
  <c r="A169" i="106" s="1"/>
  <c r="A170" i="106" s="1"/>
  <c r="A171" i="106" s="1"/>
  <c r="A172" i="106" s="1"/>
  <c r="A173" i="106" s="1"/>
  <c r="A174" i="106" s="1"/>
  <c r="A175" i="106" s="1"/>
  <c r="A176" i="106" s="1"/>
  <c r="A177" i="106" s="1"/>
  <c r="A178" i="106" s="1"/>
  <c r="A179" i="106" s="1"/>
  <c r="A180" i="106" s="1"/>
  <c r="A181" i="106" s="1"/>
  <c r="A182" i="106" s="1"/>
  <c r="A183" i="106" s="1"/>
  <c r="A184" i="106" s="1"/>
  <c r="A185" i="106" s="1"/>
  <c r="A186" i="106" s="1"/>
  <c r="A187" i="106" s="1"/>
  <c r="A188" i="106" s="1"/>
  <c r="A189" i="106" s="1"/>
  <c r="A190" i="106" s="1"/>
  <c r="A191" i="106" s="1"/>
  <c r="A192" i="106" s="1"/>
  <c r="A193" i="106" s="1"/>
  <c r="A194" i="106" s="1"/>
  <c r="A195" i="106" s="1"/>
  <c r="A196" i="106" s="1"/>
  <c r="A197" i="106" s="1"/>
  <c r="A198" i="106" s="1"/>
  <c r="A199" i="106" s="1"/>
  <c r="A200" i="106" s="1"/>
  <c r="A201" i="106" s="1"/>
  <c r="A202" i="106" s="1"/>
  <c r="A203" i="106" s="1"/>
  <c r="A204" i="106" s="1"/>
  <c r="A205" i="106" s="1"/>
  <c r="A206" i="106" s="1"/>
  <c r="A207" i="106" s="1"/>
  <c r="A208" i="106" s="1"/>
  <c r="A209" i="106" s="1"/>
  <c r="A210" i="106" s="1"/>
  <c r="A211" i="106" s="1"/>
  <c r="A212" i="106" s="1"/>
  <c r="A213" i="106" s="1"/>
  <c r="A214" i="106" s="1"/>
  <c r="A215" i="106" s="1"/>
  <c r="A216" i="106" s="1"/>
  <c r="A217" i="106" s="1"/>
  <c r="A218" i="106" s="1"/>
  <c r="A219" i="106" s="1"/>
  <c r="A220" i="106" s="1"/>
  <c r="A221" i="106" s="1"/>
  <c r="A222" i="106" s="1"/>
  <c r="A223" i="106" s="1"/>
  <c r="A224" i="106" s="1"/>
  <c r="A225" i="106" s="1"/>
  <c r="A226" i="106" s="1"/>
  <c r="A227" i="106" s="1"/>
  <c r="A228" i="106" s="1"/>
  <c r="A229" i="106" s="1"/>
  <c r="A230" i="106" s="1"/>
  <c r="A231" i="106" s="1"/>
  <c r="A232" i="106" s="1"/>
  <c r="A233" i="106" s="1"/>
  <c r="A234" i="106" s="1"/>
  <c r="A235" i="106" s="1"/>
  <c r="A236" i="106" s="1"/>
  <c r="A237" i="106" s="1"/>
  <c r="A238" i="106" s="1"/>
  <c r="A239" i="106" s="1"/>
  <c r="A240" i="106" s="1"/>
  <c r="A241" i="106" s="1"/>
  <c r="A242" i="106" s="1"/>
  <c r="A243" i="106" s="1"/>
  <c r="A244" i="106" s="1"/>
  <c r="A245" i="106" s="1"/>
  <c r="A246" i="106" s="1"/>
  <c r="A247" i="106" s="1"/>
  <c r="A248" i="106" s="1"/>
  <c r="A249" i="106" s="1"/>
  <c r="A250" i="106" s="1"/>
  <c r="A251" i="106" s="1"/>
  <c r="A252" i="106" s="1"/>
  <c r="A253" i="106" s="1"/>
  <c r="A254" i="106" s="1"/>
  <c r="A255" i="106" s="1"/>
  <c r="A256" i="106" s="1"/>
  <c r="A257" i="106" s="1"/>
  <c r="A258" i="106" s="1"/>
  <c r="A259" i="106" s="1"/>
  <c r="A260" i="106" s="1"/>
  <c r="A261" i="106" s="1"/>
  <c r="A262" i="106" s="1"/>
  <c r="A263" i="106" s="1"/>
  <c r="A264" i="106" s="1"/>
  <c r="A265" i="106" s="1"/>
  <c r="A266" i="106" s="1"/>
  <c r="A267" i="106" s="1"/>
  <c r="A268" i="106" s="1"/>
  <c r="A269" i="106" s="1"/>
  <c r="A270" i="106" s="1"/>
  <c r="A271" i="106" s="1"/>
  <c r="A272" i="106" s="1"/>
  <c r="A273" i="106" s="1"/>
  <c r="A274" i="106" s="1"/>
  <c r="A275" i="106" s="1"/>
  <c r="A276" i="106" s="1"/>
  <c r="A277" i="106" s="1"/>
  <c r="A278" i="106" s="1"/>
  <c r="A279" i="106" s="1"/>
  <c r="A280" i="106" s="1"/>
  <c r="A281" i="106" s="1"/>
  <c r="A282" i="106" s="1"/>
  <c r="A283" i="106" s="1"/>
  <c r="A284" i="106" s="1"/>
  <c r="A285" i="106" s="1"/>
  <c r="A286" i="106" s="1"/>
  <c r="A287" i="106" s="1"/>
  <c r="A288" i="106" s="1"/>
  <c r="A289" i="106" s="1"/>
  <c r="A290" i="106" s="1"/>
  <c r="A291" i="106" s="1"/>
  <c r="A292" i="106" s="1"/>
  <c r="A293" i="106" s="1"/>
  <c r="A294" i="106" s="1"/>
  <c r="A295" i="106" s="1"/>
  <c r="A296" i="106" s="1"/>
  <c r="A297" i="106" s="1"/>
  <c r="A298" i="106" s="1"/>
  <c r="A299" i="106" s="1"/>
  <c r="A300" i="106" s="1"/>
  <c r="A301" i="106" s="1"/>
  <c r="A302" i="106" s="1"/>
  <c r="A303" i="106" s="1"/>
  <c r="A304" i="106" s="1"/>
  <c r="A305" i="106" s="1"/>
  <c r="A306" i="106" s="1"/>
  <c r="A307" i="106" s="1"/>
  <c r="A308" i="106" s="1"/>
  <c r="A309" i="106" s="1"/>
  <c r="A310" i="106" s="1"/>
  <c r="A311" i="106" s="1"/>
  <c r="A312" i="106" s="1"/>
  <c r="A313" i="106" s="1"/>
  <c r="A314" i="106" s="1"/>
  <c r="A315" i="106" s="1"/>
  <c r="A316" i="106" s="1"/>
  <c r="A317" i="106" s="1"/>
  <c r="A318" i="106" s="1"/>
  <c r="A319" i="106" s="1"/>
  <c r="A320" i="106" s="1"/>
  <c r="A321" i="106" s="1"/>
  <c r="A322" i="106" s="1"/>
  <c r="A323" i="106" s="1"/>
  <c r="A324" i="106" s="1"/>
  <c r="A325" i="106" s="1"/>
  <c r="A326" i="106" s="1"/>
  <c r="A327" i="106" s="1"/>
  <c r="A328" i="106" s="1"/>
  <c r="A329" i="106" s="1"/>
  <c r="A330" i="106" s="1"/>
  <c r="A331" i="106" s="1"/>
  <c r="A332" i="106" s="1"/>
  <c r="A333" i="106" s="1"/>
  <c r="A334" i="106" s="1"/>
  <c r="A335" i="106" s="1"/>
  <c r="A336" i="106" s="1"/>
  <c r="A337" i="106" s="1"/>
  <c r="A338" i="106" s="1"/>
  <c r="A339" i="106" s="1"/>
  <c r="A340" i="106" s="1"/>
  <c r="A341" i="106" s="1"/>
  <c r="A342" i="106" s="1"/>
  <c r="A343" i="106" s="1"/>
  <c r="A344" i="106" s="1"/>
  <c r="A345" i="106" s="1"/>
  <c r="A346" i="106" s="1"/>
  <c r="A347" i="106" s="1"/>
  <c r="A348" i="106" s="1"/>
  <c r="A349" i="106" s="1"/>
  <c r="A350" i="106" s="1"/>
  <c r="A351" i="106" s="1"/>
  <c r="A352" i="106" s="1"/>
  <c r="A353" i="106" s="1"/>
  <c r="A354" i="106" s="1"/>
  <c r="A355" i="106" s="1"/>
  <c r="A356" i="106" s="1"/>
  <c r="A357" i="106" s="1"/>
  <c r="A358" i="106" s="1"/>
  <c r="A359" i="106" s="1"/>
  <c r="A360" i="106" s="1"/>
  <c r="A361" i="106" s="1"/>
  <c r="A362" i="106" s="1"/>
  <c r="A363" i="106" s="1"/>
  <c r="A364" i="106" s="1"/>
  <c r="A365" i="106" s="1"/>
  <c r="A366" i="106" s="1"/>
  <c r="A367" i="106" s="1"/>
  <c r="A368" i="106" s="1"/>
  <c r="A369" i="106" s="1"/>
  <c r="A370" i="106" s="1"/>
  <c r="A371" i="106" s="1"/>
  <c r="A372" i="106" s="1"/>
  <c r="A373" i="106" s="1"/>
  <c r="A374" i="106" s="1"/>
  <c r="A375" i="106" s="1"/>
  <c r="A376" i="106" s="1"/>
  <c r="A377" i="106" s="1"/>
  <c r="A378" i="106" s="1"/>
  <c r="A379" i="106" s="1"/>
  <c r="A380" i="106" s="1"/>
  <c r="A381" i="106" s="1"/>
  <c r="A382" i="106" s="1"/>
  <c r="A383" i="106" s="1"/>
  <c r="A384" i="106" s="1"/>
  <c r="A385" i="106" s="1"/>
  <c r="A386" i="106" s="1"/>
  <c r="A387" i="106" s="1"/>
  <c r="A388" i="106" s="1"/>
  <c r="A389" i="106" s="1"/>
  <c r="A390" i="106" s="1"/>
  <c r="A391" i="106" s="1"/>
  <c r="A392" i="106" s="1"/>
  <c r="A393" i="106" s="1"/>
  <c r="A394" i="106" s="1"/>
  <c r="A395" i="106" s="1"/>
  <c r="A396" i="106" s="1"/>
  <c r="A397" i="106" s="1"/>
  <c r="A398" i="106" s="1"/>
  <c r="A399" i="106" s="1"/>
  <c r="A400" i="106" s="1"/>
  <c r="A401" i="106" s="1"/>
  <c r="A402" i="106" s="1"/>
  <c r="A403" i="106" s="1"/>
  <c r="A404" i="106" s="1"/>
  <c r="A405" i="106" s="1"/>
  <c r="A406" i="106" s="1"/>
  <c r="A407" i="106" s="1"/>
  <c r="A408" i="106" s="1"/>
  <c r="A409" i="106" s="1"/>
  <c r="A410" i="106" s="1"/>
  <c r="A411" i="106" s="1"/>
  <c r="A412" i="106" s="1"/>
  <c r="A413" i="106" s="1"/>
  <c r="A414" i="106" s="1"/>
  <c r="A415" i="106" s="1"/>
  <c r="A416" i="106" s="1"/>
  <c r="A417" i="106" s="1"/>
  <c r="A418" i="106" s="1"/>
  <c r="A419" i="106" s="1"/>
  <c r="A420" i="106" s="1"/>
  <c r="A421" i="106" s="1"/>
  <c r="A422" i="106" s="1"/>
  <c r="A423" i="106" s="1"/>
  <c r="A424" i="106" s="1"/>
  <c r="A425" i="106" s="1"/>
  <c r="A426" i="106" s="1"/>
  <c r="A427" i="106" s="1"/>
  <c r="A428" i="106" s="1"/>
  <c r="A429" i="106" s="1"/>
  <c r="A430" i="106" s="1"/>
  <c r="A431" i="106" s="1"/>
  <c r="A432" i="106" s="1"/>
  <c r="A433" i="106" s="1"/>
  <c r="A434" i="106" s="1"/>
  <c r="A435" i="106" s="1"/>
  <c r="A436" i="106" s="1"/>
  <c r="A437" i="106" s="1"/>
  <c r="A438" i="106" s="1"/>
  <c r="A439" i="106" s="1"/>
  <c r="A440" i="106" s="1"/>
  <c r="A441" i="106" s="1"/>
  <c r="A442" i="106" s="1"/>
  <c r="A443" i="106" s="1"/>
  <c r="A444" i="106" s="1"/>
  <c r="A445" i="106" s="1"/>
  <c r="A446" i="106" s="1"/>
  <c r="A447" i="106" s="1"/>
  <c r="A448" i="106" s="1"/>
  <c r="A449" i="106" s="1"/>
  <c r="A450" i="106" s="1"/>
  <c r="A451" i="106" s="1"/>
  <c r="A452" i="106" s="1"/>
  <c r="A453" i="106" s="1"/>
  <c r="A454" i="106" s="1"/>
  <c r="A455" i="106" s="1"/>
  <c r="A456" i="106" s="1"/>
  <c r="A457" i="106" s="1"/>
  <c r="A458" i="106" s="1"/>
  <c r="A459" i="106" s="1"/>
  <c r="A460" i="106" s="1"/>
  <c r="A461" i="106" s="1"/>
  <c r="A462" i="106" s="1"/>
  <c r="A463" i="106" s="1"/>
  <c r="A464" i="106" s="1"/>
  <c r="A465" i="106" s="1"/>
  <c r="A466" i="106" s="1"/>
  <c r="A467" i="106" s="1"/>
  <c r="A468" i="106" s="1"/>
  <c r="A469" i="106" s="1"/>
  <c r="A470" i="106" s="1"/>
  <c r="A471" i="106" s="1"/>
  <c r="A472" i="106" s="1"/>
  <c r="A473" i="106" s="1"/>
  <c r="A474" i="106" s="1"/>
  <c r="A475" i="106" s="1"/>
  <c r="A476" i="106" s="1"/>
  <c r="A477" i="106" s="1"/>
  <c r="A478" i="106" s="1"/>
  <c r="A479" i="106" s="1"/>
  <c r="A480" i="106" s="1"/>
  <c r="A481" i="106" s="1"/>
  <c r="A482" i="106" s="1"/>
  <c r="A483" i="106" s="1"/>
  <c r="A484" i="106" s="1"/>
  <c r="A485" i="106" s="1"/>
  <c r="A486" i="106" s="1"/>
  <c r="A487" i="106" s="1"/>
  <c r="A488" i="106" s="1"/>
  <c r="A489" i="106" s="1"/>
  <c r="A490" i="106" s="1"/>
  <c r="A491" i="106" s="1"/>
  <c r="A492" i="106" s="1"/>
  <c r="A493" i="106" s="1"/>
  <c r="A494" i="106" s="1"/>
  <c r="A495" i="106" s="1"/>
  <c r="A496" i="106" s="1"/>
  <c r="A497" i="106" s="1"/>
  <c r="A498" i="106" s="1"/>
  <c r="A499" i="106" s="1"/>
  <c r="A500" i="106" s="1"/>
  <c r="A501" i="106" s="1"/>
  <c r="A502" i="106" s="1"/>
  <c r="A503" i="106" s="1"/>
  <c r="A504" i="106" s="1"/>
  <c r="A505" i="106" s="1"/>
  <c r="A506" i="106" s="1"/>
  <c r="A507" i="106" s="1"/>
  <c r="A508" i="106" s="1"/>
  <c r="A509" i="106" s="1"/>
  <c r="A510" i="106" s="1"/>
  <c r="A511" i="106" s="1"/>
  <c r="A512" i="106" s="1"/>
  <c r="A513" i="106" s="1"/>
  <c r="A514" i="106" s="1"/>
  <c r="A515" i="106" s="1"/>
  <c r="A516" i="106" s="1"/>
  <c r="A517" i="106" s="1"/>
  <c r="A518" i="106" s="1"/>
  <c r="A519" i="106" s="1"/>
  <c r="A520" i="106" s="1"/>
  <c r="A521" i="106" s="1"/>
  <c r="A522" i="106" s="1"/>
  <c r="A523" i="106" s="1"/>
  <c r="A524" i="106" s="1"/>
  <c r="A525" i="106" s="1"/>
  <c r="A526" i="106" s="1"/>
  <c r="A527" i="106" s="1"/>
  <c r="A528" i="106" s="1"/>
  <c r="A529" i="106" s="1"/>
  <c r="A530" i="106" s="1"/>
  <c r="A531" i="106" s="1"/>
  <c r="A532" i="106" s="1"/>
  <c r="A533" i="106" s="1"/>
  <c r="A534" i="106" s="1"/>
  <c r="A535" i="106" s="1"/>
  <c r="A536" i="106" s="1"/>
  <c r="A537" i="106" s="1"/>
  <c r="A538" i="106" s="1"/>
  <c r="A539" i="106" s="1"/>
  <c r="A540" i="106" s="1"/>
  <c r="A541" i="106" s="1"/>
  <c r="A542" i="106" s="1"/>
  <c r="A543" i="106" s="1"/>
  <c r="A544" i="106" s="1"/>
  <c r="A545" i="106" s="1"/>
  <c r="A546" i="106" s="1"/>
  <c r="A547" i="106" s="1"/>
  <c r="A548" i="106" s="1"/>
  <c r="A549" i="106" s="1"/>
  <c r="A550" i="106" s="1"/>
  <c r="A551" i="106" s="1"/>
  <c r="A552" i="106" s="1"/>
  <c r="A553" i="106" s="1"/>
  <c r="A554" i="106" s="1"/>
  <c r="A555" i="106" s="1"/>
  <c r="A556" i="106" s="1"/>
  <c r="A557" i="106" s="1"/>
  <c r="A558" i="106" s="1"/>
  <c r="A559" i="106" s="1"/>
  <c r="A560" i="106" s="1"/>
  <c r="A561" i="106" s="1"/>
  <c r="A562" i="106" s="1"/>
  <c r="A563" i="106" s="1"/>
  <c r="A564" i="106" s="1"/>
  <c r="A565" i="106" s="1"/>
  <c r="A566" i="106" s="1"/>
  <c r="A567" i="106" s="1"/>
  <c r="A568" i="106" s="1"/>
  <c r="A569" i="106" s="1"/>
  <c r="A570" i="106" s="1"/>
  <c r="A571" i="106" s="1"/>
  <c r="A572" i="106" s="1"/>
  <c r="A573" i="106" s="1"/>
  <c r="A574" i="106" s="1"/>
  <c r="A575" i="106" s="1"/>
  <c r="A576" i="106" s="1"/>
  <c r="A577" i="106" s="1"/>
  <c r="A578" i="106" s="1"/>
  <c r="A579" i="106" s="1"/>
  <c r="A580" i="106" s="1"/>
  <c r="A581" i="106" s="1"/>
  <c r="A582" i="106" s="1"/>
  <c r="A583" i="106" s="1"/>
  <c r="A584" i="106" s="1"/>
  <c r="A585" i="106" s="1"/>
  <c r="A586" i="106" s="1"/>
  <c r="A587" i="106" s="1"/>
  <c r="A588" i="106" s="1"/>
  <c r="A589" i="106" s="1"/>
  <c r="A590" i="106" s="1"/>
  <c r="A591" i="106" s="1"/>
  <c r="A592" i="106" s="1"/>
  <c r="A593" i="106" s="1"/>
  <c r="A594" i="106" s="1"/>
  <c r="A595" i="106" s="1"/>
  <c r="A596" i="106" s="1"/>
  <c r="A597" i="106" s="1"/>
  <c r="A598" i="106" s="1"/>
  <c r="A599" i="106" s="1"/>
  <c r="A600" i="106" s="1"/>
  <c r="A601" i="106" s="1"/>
  <c r="A602" i="106" s="1"/>
  <c r="A603" i="106" s="1"/>
  <c r="A604" i="106" s="1"/>
  <c r="A605" i="106" s="1"/>
  <c r="A606" i="106" s="1"/>
  <c r="A607" i="106" s="1"/>
  <c r="A608" i="106" s="1"/>
  <c r="A609" i="106" s="1"/>
  <c r="A610" i="106" s="1"/>
  <c r="A611" i="106" s="1"/>
  <c r="A612" i="106" s="1"/>
  <c r="A613" i="106" s="1"/>
  <c r="A614" i="106" s="1"/>
  <c r="A615" i="106" s="1"/>
  <c r="A616" i="106" s="1"/>
  <c r="A617" i="106" s="1"/>
  <c r="A618" i="106" s="1"/>
  <c r="A619" i="106" s="1"/>
  <c r="A620" i="106" s="1"/>
  <c r="A621" i="106" s="1"/>
  <c r="A622" i="106" s="1"/>
  <c r="A623" i="106" s="1"/>
  <c r="A624" i="106" s="1"/>
  <c r="A625" i="106" s="1"/>
  <c r="A626" i="106" s="1"/>
  <c r="A627" i="106" s="1"/>
  <c r="A628" i="106" s="1"/>
  <c r="A629" i="106" s="1"/>
  <c r="A630" i="106" s="1"/>
  <c r="A631" i="106" s="1"/>
  <c r="A632" i="106" s="1"/>
  <c r="A633" i="106" s="1"/>
  <c r="A634" i="106" s="1"/>
  <c r="A635" i="106" s="1"/>
  <c r="A636" i="106" s="1"/>
  <c r="A637" i="106" s="1"/>
  <c r="A638" i="106" s="1"/>
  <c r="A639" i="106" s="1"/>
  <c r="A640" i="106" s="1"/>
  <c r="A641" i="106" s="1"/>
  <c r="A642" i="106" s="1"/>
  <c r="A643" i="106" s="1"/>
  <c r="A644" i="106" s="1"/>
  <c r="A645" i="106" s="1"/>
  <c r="A646" i="106" s="1"/>
  <c r="A647" i="106" s="1"/>
  <c r="A648" i="106" s="1"/>
  <c r="A649" i="106" s="1"/>
  <c r="A650" i="106" s="1"/>
  <c r="A651" i="106" s="1"/>
  <c r="A652" i="106" s="1"/>
  <c r="A653" i="106" s="1"/>
  <c r="A654" i="106" s="1"/>
  <c r="A655" i="106" s="1"/>
  <c r="A656" i="106" s="1"/>
  <c r="A657" i="106" s="1"/>
  <c r="A658" i="106" s="1"/>
  <c r="A659" i="106" s="1"/>
  <c r="A660" i="106" s="1"/>
  <c r="A661" i="106" s="1"/>
  <c r="A662" i="106" s="1"/>
  <c r="A663" i="106" s="1"/>
  <c r="A664" i="106" s="1"/>
  <c r="A665" i="106" s="1"/>
  <c r="A666" i="106" s="1"/>
  <c r="A667" i="106" s="1"/>
  <c r="A668" i="106" s="1"/>
  <c r="A669" i="106" s="1"/>
  <c r="A670" i="106" s="1"/>
  <c r="A671" i="106" s="1"/>
  <c r="A672" i="106" s="1"/>
  <c r="A673" i="106" s="1"/>
  <c r="A674" i="106" s="1"/>
  <c r="A675" i="106" s="1"/>
  <c r="A676" i="106" s="1"/>
  <c r="A677" i="106" s="1"/>
  <c r="A678" i="106" s="1"/>
  <c r="A679" i="106" s="1"/>
  <c r="A680" i="106" s="1"/>
  <c r="A681" i="106" s="1"/>
  <c r="A682" i="106" s="1"/>
  <c r="A683" i="106" s="1"/>
  <c r="A684" i="106" s="1"/>
  <c r="A685" i="106" s="1"/>
  <c r="A686" i="106" s="1"/>
  <c r="A687" i="106" s="1"/>
  <c r="A688" i="106" s="1"/>
  <c r="A689" i="106" s="1"/>
  <c r="A690" i="106" s="1"/>
  <c r="A691" i="106" s="1"/>
  <c r="A692" i="106" s="1"/>
  <c r="A693" i="106" s="1"/>
  <c r="A694" i="106" s="1"/>
  <c r="A695" i="106" s="1"/>
  <c r="A696" i="106" s="1"/>
  <c r="A697" i="106" s="1"/>
  <c r="A698" i="106" s="1"/>
  <c r="A699" i="106" s="1"/>
  <c r="A700" i="106" s="1"/>
  <c r="A701" i="106" s="1"/>
  <c r="A702" i="106" s="1"/>
  <c r="A703" i="106" s="1"/>
  <c r="A704" i="106" s="1"/>
  <c r="A705" i="106" s="1"/>
  <c r="A706" i="106" s="1"/>
  <c r="A707" i="106" s="1"/>
  <c r="A708" i="106" s="1"/>
  <c r="A709" i="106" s="1"/>
  <c r="A710" i="106" s="1"/>
  <c r="A711" i="106" s="1"/>
  <c r="A712" i="106" s="1"/>
  <c r="A713" i="106" s="1"/>
  <c r="A714" i="106" s="1"/>
  <c r="A715" i="106" s="1"/>
  <c r="A716" i="106" s="1"/>
  <c r="A717" i="106" s="1"/>
  <c r="A718" i="106" s="1"/>
  <c r="A719" i="106" s="1"/>
  <c r="A720" i="106" s="1"/>
  <c r="A721" i="106" s="1"/>
  <c r="A722" i="106" s="1"/>
  <c r="A723" i="106" s="1"/>
  <c r="A724" i="106" s="1"/>
  <c r="A725" i="106" s="1"/>
  <c r="A726" i="106" s="1"/>
  <c r="A727" i="106" s="1"/>
  <c r="A728" i="106" s="1"/>
  <c r="A729" i="106" s="1"/>
  <c r="A730" i="106" s="1"/>
  <c r="A731" i="106" s="1"/>
  <c r="A732" i="106" s="1"/>
  <c r="A733" i="106" s="1"/>
  <c r="A734" i="106" s="1"/>
  <c r="A735" i="106" s="1"/>
  <c r="A736" i="106" s="1"/>
  <c r="A737" i="106" s="1"/>
  <c r="A738" i="106" s="1"/>
  <c r="A739" i="106" s="1"/>
  <c r="A740" i="106" s="1"/>
  <c r="A741" i="106" s="1"/>
  <c r="A742" i="106" s="1"/>
  <c r="A743" i="106" s="1"/>
  <c r="A744" i="106" s="1"/>
  <c r="A745" i="106" s="1"/>
  <c r="A746" i="106" s="1"/>
  <c r="A747" i="106" s="1"/>
  <c r="A748" i="106" s="1"/>
  <c r="A749" i="106" s="1"/>
  <c r="A750" i="106" s="1"/>
  <c r="A751" i="106" s="1"/>
  <c r="A752" i="106" s="1"/>
  <c r="A753" i="106" s="1"/>
  <c r="A754" i="106" s="1"/>
  <c r="A755" i="106" s="1"/>
  <c r="A756" i="106" s="1"/>
  <c r="A757" i="106" s="1"/>
  <c r="A758" i="106" s="1"/>
  <c r="A759" i="106" s="1"/>
  <c r="A760" i="106" s="1"/>
  <c r="A761" i="106" s="1"/>
  <c r="A762" i="106" s="1"/>
  <c r="A763" i="106" s="1"/>
  <c r="A764" i="106" s="1"/>
  <c r="A765" i="106" s="1"/>
  <c r="A766" i="106" s="1"/>
  <c r="A767" i="106" s="1"/>
  <c r="A768" i="106" s="1"/>
  <c r="A769" i="106" s="1"/>
  <c r="A770" i="106" s="1"/>
  <c r="A771" i="106" s="1"/>
  <c r="A772" i="106" s="1"/>
  <c r="A773" i="106" s="1"/>
  <c r="A774" i="106" s="1"/>
  <c r="A775" i="106" s="1"/>
  <c r="A776" i="106" s="1"/>
  <c r="A777" i="106" s="1"/>
  <c r="A778" i="106" s="1"/>
  <c r="A779" i="106" s="1"/>
  <c r="A780" i="106" s="1"/>
  <c r="A781" i="106" s="1"/>
  <c r="A782" i="106" s="1"/>
  <c r="A783" i="106" s="1"/>
  <c r="A784" i="106" s="1"/>
  <c r="A785" i="106" s="1"/>
  <c r="A786" i="106" s="1"/>
  <c r="A787" i="106" s="1"/>
  <c r="A788" i="106" s="1"/>
  <c r="A789" i="106" s="1"/>
  <c r="A790" i="106" s="1"/>
  <c r="A791" i="106" s="1"/>
  <c r="A792" i="106" s="1"/>
  <c r="A793" i="106" s="1"/>
  <c r="A794" i="106" s="1"/>
  <c r="A795" i="106" s="1"/>
  <c r="A796" i="106" s="1"/>
  <c r="A797" i="106" s="1"/>
  <c r="A798" i="106" s="1"/>
  <c r="A799" i="106" s="1"/>
  <c r="A800" i="106" s="1"/>
  <c r="A801" i="106" s="1"/>
  <c r="A802" i="106" s="1"/>
  <c r="A803" i="106" s="1"/>
  <c r="A804" i="106" s="1"/>
  <c r="A805" i="106" s="1"/>
  <c r="A806" i="106" s="1"/>
  <c r="A807" i="106" s="1"/>
  <c r="A808" i="106" s="1"/>
  <c r="A809" i="106" s="1"/>
  <c r="A810" i="106" s="1"/>
  <c r="A811" i="106" s="1"/>
  <c r="A812" i="106" s="1"/>
  <c r="A813" i="106" s="1"/>
  <c r="A814" i="106" s="1"/>
  <c r="A815" i="106" s="1"/>
  <c r="A816" i="106" s="1"/>
  <c r="A817" i="106" s="1"/>
  <c r="A818" i="106" s="1"/>
  <c r="A819" i="106" s="1"/>
  <c r="A820" i="106" s="1"/>
  <c r="A821" i="106" s="1"/>
  <c r="A822" i="106" s="1"/>
  <c r="A823" i="106" s="1"/>
  <c r="A824" i="106" s="1"/>
  <c r="A825" i="106" s="1"/>
  <c r="A826" i="106" s="1"/>
  <c r="A827" i="106" s="1"/>
  <c r="A828" i="106" s="1"/>
  <c r="A829" i="106" s="1"/>
  <c r="A830" i="106" s="1"/>
  <c r="A831" i="106" s="1"/>
  <c r="A832" i="106" s="1"/>
  <c r="A833" i="106" s="1"/>
  <c r="A834" i="106" s="1"/>
  <c r="A835" i="106" s="1"/>
  <c r="A836" i="106" s="1"/>
  <c r="A837" i="106" s="1"/>
  <c r="A838" i="106" s="1"/>
  <c r="A839" i="106" s="1"/>
  <c r="A840" i="106" s="1"/>
  <c r="A841" i="106" s="1"/>
  <c r="A842" i="106" s="1"/>
  <c r="A843" i="106" s="1"/>
  <c r="A844" i="106" s="1"/>
  <c r="A845" i="106" s="1"/>
  <c r="A846" i="106" s="1"/>
  <c r="A847" i="106" s="1"/>
  <c r="A848" i="106" s="1"/>
  <c r="A849" i="106" s="1"/>
  <c r="A850" i="106" s="1"/>
  <c r="A851" i="106" s="1"/>
  <c r="A852" i="106" s="1"/>
  <c r="A853" i="106" s="1"/>
  <c r="A854" i="106" s="1"/>
  <c r="A855" i="106" s="1"/>
  <c r="A856" i="106" s="1"/>
  <c r="A857" i="106" s="1"/>
  <c r="A858" i="106" s="1"/>
  <c r="A859" i="106" s="1"/>
  <c r="A860" i="106" s="1"/>
  <c r="A861" i="106" s="1"/>
  <c r="A862" i="106" s="1"/>
  <c r="A863" i="106" s="1"/>
  <c r="A864" i="106" s="1"/>
  <c r="A865" i="106" s="1"/>
  <c r="A866" i="106" s="1"/>
  <c r="A867" i="106" s="1"/>
  <c r="A868" i="106" s="1"/>
  <c r="A869" i="106" s="1"/>
  <c r="A870" i="106" s="1"/>
  <c r="A871" i="106" s="1"/>
  <c r="A872" i="106" s="1"/>
  <c r="A873" i="106" s="1"/>
  <c r="A874" i="106" s="1"/>
  <c r="A875" i="106" s="1"/>
  <c r="A876" i="106" s="1"/>
  <c r="A877" i="106" s="1"/>
  <c r="A878" i="106" s="1"/>
  <c r="A879" i="106" s="1"/>
  <c r="A880" i="106" s="1"/>
  <c r="A881" i="106" s="1"/>
  <c r="A882" i="106" s="1"/>
  <c r="A883" i="106" s="1"/>
  <c r="A884" i="106" s="1"/>
  <c r="A885" i="106" s="1"/>
  <c r="A886" i="106" s="1"/>
  <c r="A887" i="106" s="1"/>
  <c r="A888" i="106" s="1"/>
  <c r="A889" i="106" s="1"/>
  <c r="A890" i="106" s="1"/>
  <c r="A891" i="106" s="1"/>
  <c r="A892" i="106" s="1"/>
  <c r="A893" i="106" s="1"/>
  <c r="A894" i="106" s="1"/>
  <c r="A895" i="106" s="1"/>
  <c r="A896" i="106" s="1"/>
  <c r="A897" i="106" s="1"/>
  <c r="A898" i="106" s="1"/>
  <c r="A899" i="106" s="1"/>
  <c r="A900" i="106" s="1"/>
  <c r="A901" i="106" s="1"/>
  <c r="A902" i="106" s="1"/>
  <c r="A903" i="106" s="1"/>
  <c r="A904" i="106" s="1"/>
  <c r="A905" i="106" s="1"/>
  <c r="A906" i="106" s="1"/>
  <c r="A907" i="106" s="1"/>
  <c r="A908" i="106" s="1"/>
  <c r="A909" i="106" s="1"/>
  <c r="A910" i="106" s="1"/>
  <c r="A911" i="106" s="1"/>
  <c r="A912" i="106" s="1"/>
  <c r="A913" i="106" s="1"/>
  <c r="A914" i="106" s="1"/>
  <c r="A915" i="106" s="1"/>
  <c r="A916" i="106" s="1"/>
  <c r="A917" i="106" s="1"/>
  <c r="A918" i="106" s="1"/>
  <c r="A919" i="106" s="1"/>
  <c r="A920" i="106" s="1"/>
  <c r="A921" i="106" s="1"/>
  <c r="A922" i="106" s="1"/>
  <c r="A923" i="106" s="1"/>
  <c r="A924" i="106" s="1"/>
  <c r="A925" i="106" s="1"/>
  <c r="A926" i="106" s="1"/>
  <c r="A927" i="106" s="1"/>
  <c r="A928" i="106" s="1"/>
  <c r="A929" i="106" s="1"/>
  <c r="A930" i="106" s="1"/>
  <c r="A931" i="106" s="1"/>
  <c r="A932" i="106" s="1"/>
  <c r="A933" i="106" s="1"/>
  <c r="A934" i="106" s="1"/>
  <c r="A935" i="106" s="1"/>
  <c r="A936" i="106" s="1"/>
  <c r="A937" i="106" s="1"/>
  <c r="A938" i="106" s="1"/>
  <c r="A939" i="106" s="1"/>
  <c r="A940" i="106" s="1"/>
  <c r="A941" i="106" s="1"/>
  <c r="A942" i="106" s="1"/>
  <c r="A943" i="106" s="1"/>
  <c r="A944" i="106" s="1"/>
  <c r="A945" i="106" s="1"/>
  <c r="A946" i="106" s="1"/>
  <c r="A947" i="106" s="1"/>
  <c r="A948" i="106" s="1"/>
  <c r="A949" i="106" s="1"/>
  <c r="A950" i="106" s="1"/>
  <c r="A951" i="106" s="1"/>
  <c r="A952" i="106" s="1"/>
  <c r="A953" i="106" s="1"/>
  <c r="A954" i="106" s="1"/>
  <c r="A955" i="106" s="1"/>
  <c r="A956" i="106" s="1"/>
  <c r="A957" i="106" s="1"/>
  <c r="A958" i="106" s="1"/>
  <c r="A959" i="106" s="1"/>
  <c r="A960" i="106" s="1"/>
  <c r="A961" i="106" s="1"/>
  <c r="A962" i="106" s="1"/>
  <c r="A963" i="106" s="1"/>
  <c r="A964" i="106" s="1"/>
  <c r="A965" i="106" s="1"/>
  <c r="A966" i="106" s="1"/>
  <c r="A967" i="106" s="1"/>
  <c r="A968" i="106" s="1"/>
  <c r="A969" i="106" s="1"/>
  <c r="A970" i="106" s="1"/>
  <c r="A971" i="106" s="1"/>
  <c r="A972" i="106" s="1"/>
  <c r="A973" i="106" s="1"/>
  <c r="A974" i="106" s="1"/>
  <c r="A975" i="106" s="1"/>
  <c r="A976" i="106" s="1"/>
  <c r="A977" i="106" s="1"/>
  <c r="A978" i="106" s="1"/>
  <c r="A979" i="106" s="1"/>
  <c r="A980" i="106" s="1"/>
  <c r="A981" i="106" s="1"/>
  <c r="A982" i="106" s="1"/>
  <c r="A983" i="106" s="1"/>
  <c r="A984" i="106" s="1"/>
  <c r="A985" i="106" s="1"/>
  <c r="A986" i="106" s="1"/>
  <c r="A987" i="106" s="1"/>
  <c r="A988" i="106" s="1"/>
  <c r="A989" i="106" s="1"/>
  <c r="A990" i="106" s="1"/>
  <c r="A991" i="106" s="1"/>
  <c r="A992" i="106" s="1"/>
  <c r="A993" i="106" s="1"/>
  <c r="A994" i="106" s="1"/>
  <c r="A995" i="106" s="1"/>
  <c r="A996" i="106" s="1"/>
  <c r="A997" i="106" s="1"/>
  <c r="A998" i="106" s="1"/>
  <c r="A999" i="106" s="1"/>
  <c r="A1000" i="106" s="1"/>
  <c r="A1001" i="106" s="1"/>
  <c r="A1002" i="106" s="1"/>
  <c r="A1003" i="106" s="1"/>
  <c r="A1004" i="106" s="1"/>
  <c r="A1005" i="106" s="1"/>
  <c r="A1006" i="106" s="1"/>
  <c r="A1007" i="106" s="1"/>
  <c r="A1008" i="106" s="1"/>
  <c r="A1009" i="106" s="1"/>
  <c r="A1010" i="106" s="1"/>
  <c r="A1011" i="106" s="1"/>
  <c r="A1012" i="106" s="1"/>
  <c r="A1013" i="106" s="1"/>
  <c r="A1014" i="106" s="1"/>
  <c r="A1015" i="106" s="1"/>
  <c r="A1016" i="106" s="1"/>
  <c r="A1017" i="106" s="1"/>
  <c r="A1018" i="106" s="1"/>
  <c r="A1019" i="106" s="1"/>
  <c r="A1020" i="106" s="1"/>
  <c r="A1021" i="106" s="1"/>
  <c r="A1022" i="106" s="1"/>
  <c r="A1023" i="106" s="1"/>
  <c r="A1024" i="106" s="1"/>
  <c r="A1025" i="106" s="1"/>
  <c r="A1026" i="106" s="1"/>
  <c r="A1027" i="106" s="1"/>
  <c r="A1028" i="106" s="1"/>
  <c r="A1029" i="106" s="1"/>
  <c r="A1030" i="106" s="1"/>
  <c r="A1031" i="106" s="1"/>
  <c r="A1032" i="106" s="1"/>
  <c r="A1033" i="106" s="1"/>
  <c r="A1034" i="106" s="1"/>
  <c r="A1035" i="106" s="1"/>
  <c r="A1036" i="106" s="1"/>
  <c r="A1037" i="106" s="1"/>
  <c r="A1038" i="106" s="1"/>
  <c r="A1039" i="106" s="1"/>
  <c r="A1040" i="106" s="1"/>
  <c r="A1041" i="106" s="1"/>
  <c r="A1042" i="106" s="1"/>
  <c r="A1043" i="106" s="1"/>
  <c r="A1044" i="106" s="1"/>
  <c r="A1045" i="106" s="1"/>
  <c r="A1046" i="106" s="1"/>
  <c r="A1047" i="106" s="1"/>
  <c r="A1048" i="106" s="1"/>
  <c r="A1049" i="106" s="1"/>
  <c r="A1050" i="106" s="1"/>
  <c r="A1051" i="106" s="1"/>
  <c r="A1052" i="106" s="1"/>
  <c r="A1053" i="106" s="1"/>
  <c r="A1054" i="106" s="1"/>
  <c r="A1055" i="106" s="1"/>
  <c r="A1056" i="106" s="1"/>
  <c r="A1057" i="106" s="1"/>
  <c r="A1058" i="106" s="1"/>
  <c r="A1059" i="106" s="1"/>
  <c r="A1060" i="106" s="1"/>
  <c r="A1061" i="106" s="1"/>
  <c r="A1062" i="106" s="1"/>
  <c r="A1063" i="106" s="1"/>
  <c r="A1064" i="106" s="1"/>
  <c r="A1065" i="106" s="1"/>
  <c r="A1066" i="106" s="1"/>
  <c r="A1067" i="106" s="1"/>
  <c r="A1068" i="106" s="1"/>
  <c r="A1069" i="106" s="1"/>
  <c r="A1070" i="106" s="1"/>
  <c r="A1071" i="106" s="1"/>
  <c r="A1072" i="106" s="1"/>
  <c r="A1073" i="106" s="1"/>
  <c r="A1074" i="106" s="1"/>
  <c r="A1075" i="106" s="1"/>
  <c r="A1076" i="106" s="1"/>
  <c r="A1077" i="106" s="1"/>
  <c r="A1078" i="106" s="1"/>
  <c r="A1079" i="106" s="1"/>
  <c r="A1080" i="106" s="1"/>
  <c r="A1081" i="106" s="1"/>
  <c r="A1082" i="106" s="1"/>
  <c r="A1083" i="106" s="1"/>
  <c r="A1084" i="106" s="1"/>
  <c r="A1085" i="106" s="1"/>
  <c r="A1086" i="106" s="1"/>
  <c r="A1087" i="106" s="1"/>
  <c r="A1088" i="106" s="1"/>
  <c r="A1089" i="106" s="1"/>
  <c r="A1090" i="106" s="1"/>
  <c r="A1091" i="106" s="1"/>
  <c r="A1092" i="106" s="1"/>
  <c r="A1093" i="106" s="1"/>
  <c r="A1094" i="106" s="1"/>
  <c r="A1095" i="106" s="1"/>
  <c r="A1096" i="106" s="1"/>
  <c r="A1097" i="106" s="1"/>
  <c r="A1098" i="106" s="1"/>
  <c r="A1099" i="106" s="1"/>
  <c r="A1100" i="106" s="1"/>
  <c r="A1101" i="106" s="1"/>
  <c r="A1102" i="106" s="1"/>
  <c r="A1103" i="106" s="1"/>
  <c r="A1104" i="106" s="1"/>
  <c r="A1105" i="106" s="1"/>
  <c r="A1106" i="106" s="1"/>
  <c r="A1107" i="106" s="1"/>
  <c r="A1108" i="106" s="1"/>
  <c r="A1109" i="106" s="1"/>
  <c r="A1110" i="106" s="1"/>
  <c r="A1111" i="106" s="1"/>
  <c r="A1112" i="106" s="1"/>
  <c r="A1113" i="106" s="1"/>
  <c r="A1114" i="106" s="1"/>
  <c r="A1115" i="106" s="1"/>
  <c r="A1116" i="106" s="1"/>
  <c r="A1117" i="106" s="1"/>
  <c r="A1118" i="106" s="1"/>
  <c r="A1119" i="106" s="1"/>
  <c r="A1120" i="106" s="1"/>
  <c r="A1121" i="106" s="1"/>
  <c r="A1122" i="106" s="1"/>
  <c r="A1123" i="106" s="1"/>
  <c r="A1124" i="106" s="1"/>
  <c r="A1125" i="106" s="1"/>
  <c r="A1126" i="106" s="1"/>
  <c r="A1127" i="106" s="1"/>
  <c r="A1128" i="106" s="1"/>
  <c r="A1129" i="106" s="1"/>
  <c r="A1130" i="106" s="1"/>
  <c r="A1131" i="106" s="1"/>
  <c r="A1132" i="106" s="1"/>
  <c r="A1133" i="106" s="1"/>
  <c r="A1134" i="106" s="1"/>
  <c r="A1135" i="106" s="1"/>
  <c r="A1136" i="106" s="1"/>
  <c r="A1137" i="106" s="1"/>
  <c r="A1138" i="106" s="1"/>
  <c r="A1139" i="106" s="1"/>
  <c r="A1140" i="106" s="1"/>
  <c r="A1141" i="106" s="1"/>
  <c r="A1142" i="106" s="1"/>
  <c r="A1143" i="106" s="1"/>
  <c r="A1144" i="106" s="1"/>
  <c r="A1145" i="106" s="1"/>
  <c r="A1146" i="106" s="1"/>
  <c r="A1147" i="106" s="1"/>
  <c r="A1148" i="106" s="1"/>
  <c r="A1149" i="106" s="1"/>
  <c r="A1150" i="106" s="1"/>
  <c r="A1151" i="106" s="1"/>
  <c r="A1152" i="106" s="1"/>
  <c r="A1153" i="106" s="1"/>
  <c r="A1154" i="106" s="1"/>
  <c r="A1155" i="106" s="1"/>
  <c r="A1156" i="106" s="1"/>
  <c r="A1157" i="106" s="1"/>
  <c r="A1158" i="106" s="1"/>
  <c r="A1159" i="106" s="1"/>
  <c r="A1160" i="106" s="1"/>
  <c r="A1161" i="106" s="1"/>
  <c r="A1162" i="106" s="1"/>
  <c r="A1163" i="106" s="1"/>
  <c r="A1164" i="106" s="1"/>
  <c r="A1165" i="106" s="1"/>
  <c r="A1166" i="106" s="1"/>
  <c r="A1167" i="106" s="1"/>
  <c r="A1168" i="106" s="1"/>
  <c r="A1169" i="106" s="1"/>
  <c r="A1170" i="106" s="1"/>
  <c r="A1171" i="106" s="1"/>
  <c r="A1172" i="106" s="1"/>
  <c r="A1173" i="106" s="1"/>
  <c r="A1174" i="106" s="1"/>
  <c r="A1175" i="106" s="1"/>
  <c r="A1176" i="106" s="1"/>
  <c r="A1177" i="106" s="1"/>
  <c r="A1178" i="106" s="1"/>
  <c r="A1179" i="106" s="1"/>
  <c r="A1180" i="106" s="1"/>
  <c r="A1181" i="106" s="1"/>
  <c r="A1182" i="106" s="1"/>
  <c r="A1183" i="106" s="1"/>
  <c r="A1184" i="106" s="1"/>
  <c r="A1185" i="106" s="1"/>
  <c r="A1186" i="106" s="1"/>
  <c r="A1187" i="106" s="1"/>
  <c r="A1188" i="106" s="1"/>
  <c r="A1189" i="106" s="1"/>
  <c r="A1190" i="106" s="1"/>
  <c r="A1191" i="106" s="1"/>
  <c r="A1192" i="106" s="1"/>
  <c r="A1193" i="106" s="1"/>
  <c r="A1194" i="106" s="1"/>
  <c r="A1195" i="106" s="1"/>
  <c r="A1196" i="106" s="1"/>
  <c r="A1197" i="106" s="1"/>
  <c r="A1198" i="106" s="1"/>
  <c r="A1199" i="106" s="1"/>
  <c r="A1200" i="106" s="1"/>
  <c r="A1201" i="106" s="1"/>
  <c r="A1202" i="106" s="1"/>
  <c r="A1203" i="106" s="1"/>
  <c r="A1204" i="106" s="1"/>
  <c r="A1205" i="106" s="1"/>
  <c r="A1206" i="106" s="1"/>
  <c r="A1207" i="106" s="1"/>
  <c r="A1208" i="106" s="1"/>
  <c r="A1209" i="106" s="1"/>
  <c r="A1210" i="106" s="1"/>
  <c r="A1211" i="106" s="1"/>
  <c r="A1212" i="106" s="1"/>
  <c r="A1213" i="106" s="1"/>
  <c r="A1214" i="106" s="1"/>
  <c r="A1215" i="106" s="1"/>
  <c r="A1216" i="106" s="1"/>
  <c r="A1217" i="106" s="1"/>
  <c r="A1218" i="106" s="1"/>
  <c r="A1219" i="106" s="1"/>
  <c r="A1220" i="106" s="1"/>
  <c r="A1221" i="106" s="1"/>
  <c r="A1222" i="106" s="1"/>
  <c r="A1223" i="106" s="1"/>
  <c r="A1224" i="106" s="1"/>
  <c r="A1225" i="106" s="1"/>
  <c r="A1226" i="106" s="1"/>
  <c r="A1227" i="106" s="1"/>
  <c r="A1228" i="106" s="1"/>
  <c r="A1229" i="106" s="1"/>
  <c r="A1230" i="106" s="1"/>
  <c r="A1231" i="106" s="1"/>
  <c r="A1232" i="106" s="1"/>
  <c r="A1233" i="106" s="1"/>
  <c r="A1234" i="106" s="1"/>
  <c r="A1235" i="106" s="1"/>
  <c r="A1236" i="106" s="1"/>
  <c r="A1237" i="106" s="1"/>
  <c r="A1238" i="106" s="1"/>
  <c r="A1239" i="106" s="1"/>
  <c r="A1240" i="106" s="1"/>
  <c r="A1241" i="106" s="1"/>
  <c r="A1242" i="106" s="1"/>
  <c r="A1243" i="106" s="1"/>
  <c r="A1244" i="106" s="1"/>
  <c r="A1245" i="106" s="1"/>
  <c r="A1246" i="106" s="1"/>
  <c r="A1247" i="106" s="1"/>
  <c r="A1248" i="106" s="1"/>
  <c r="A1249" i="106" s="1"/>
  <c r="A1250" i="106" s="1"/>
  <c r="A1251" i="106" s="1"/>
  <c r="A1252" i="106" s="1"/>
  <c r="A1253" i="106" s="1"/>
  <c r="A1254" i="106" s="1"/>
  <c r="A1255" i="106" s="1"/>
  <c r="A1256" i="106" s="1"/>
  <c r="A1257" i="106" s="1"/>
  <c r="A1258" i="106" s="1"/>
  <c r="A1259" i="106" s="1"/>
  <c r="A1260" i="106" s="1"/>
  <c r="A1261" i="106" s="1"/>
  <c r="A1262" i="106" s="1"/>
  <c r="A1263" i="106" s="1"/>
  <c r="A1264" i="106" s="1"/>
  <c r="A1265" i="106" s="1"/>
  <c r="A1266" i="106" s="1"/>
  <c r="A1267" i="106" s="1"/>
  <c r="A1268" i="106" s="1"/>
  <c r="A1269" i="106" s="1"/>
  <c r="A1270" i="106" s="1"/>
  <c r="A1271" i="106" s="1"/>
  <c r="A1272" i="106" s="1"/>
  <c r="A1273" i="106" s="1"/>
  <c r="A1274" i="106" s="1"/>
  <c r="A1275" i="106" s="1"/>
  <c r="A1276" i="106" s="1"/>
  <c r="A1277" i="106" s="1"/>
  <c r="A1278" i="106" s="1"/>
  <c r="A1279" i="106" s="1"/>
  <c r="A1280" i="106" s="1"/>
  <c r="A1281" i="106" s="1"/>
  <c r="A1282" i="106" s="1"/>
  <c r="A1283" i="106" s="1"/>
  <c r="A1284" i="106" s="1"/>
  <c r="A1285" i="106" s="1"/>
  <c r="A1286" i="106" s="1"/>
  <c r="A1287" i="106" s="1"/>
  <c r="A1288" i="106" s="1"/>
  <c r="A1289" i="106" s="1"/>
  <c r="A1290" i="106" s="1"/>
  <c r="A1291" i="106" s="1"/>
  <c r="A1292" i="106" s="1"/>
  <c r="A1293" i="106" s="1"/>
  <c r="A1294" i="106" s="1"/>
  <c r="A1295" i="106" s="1"/>
  <c r="A1296" i="106" s="1"/>
  <c r="A1297" i="106" s="1"/>
  <c r="A1298" i="106" s="1"/>
  <c r="A1299" i="106" s="1"/>
  <c r="A1300" i="106" s="1"/>
  <c r="A1301" i="106" s="1"/>
  <c r="A1302" i="106" s="1"/>
  <c r="A1303" i="106" s="1"/>
  <c r="A1304" i="106" s="1"/>
  <c r="A1305" i="106" s="1"/>
  <c r="A1306" i="106" s="1"/>
  <c r="A1307" i="106" s="1"/>
  <c r="A1308" i="106" s="1"/>
  <c r="A1309" i="106" s="1"/>
  <c r="A1310" i="106" s="1"/>
  <c r="A1311" i="106" s="1"/>
  <c r="A1312" i="106" s="1"/>
  <c r="A1313" i="106" s="1"/>
  <c r="A1314" i="106" s="1"/>
  <c r="A1315" i="106" s="1"/>
  <c r="A1316" i="106" s="1"/>
  <c r="A1317" i="106" s="1"/>
  <c r="A1318" i="106" s="1"/>
  <c r="A1319" i="106" s="1"/>
  <c r="A1320" i="106" s="1"/>
  <c r="A1321" i="106" s="1"/>
  <c r="A1322" i="106" s="1"/>
  <c r="A1323" i="106" s="1"/>
  <c r="A1324" i="106" s="1"/>
  <c r="A1325" i="106" s="1"/>
  <c r="A1326" i="106" s="1"/>
  <c r="A1327" i="106" s="1"/>
  <c r="A1328" i="106" s="1"/>
  <c r="A1329" i="106" s="1"/>
  <c r="A1330" i="106" s="1"/>
  <c r="A1331" i="106" s="1"/>
  <c r="A1332" i="106" s="1"/>
  <c r="A1333" i="106" s="1"/>
  <c r="A1334" i="106" s="1"/>
  <c r="A1335" i="106" s="1"/>
  <c r="A1336" i="106" s="1"/>
  <c r="A1337" i="106" s="1"/>
  <c r="A1338" i="106" s="1"/>
  <c r="A1339" i="106" s="1"/>
  <c r="A1340" i="106" s="1"/>
  <c r="A1341" i="106" s="1"/>
  <c r="A1342" i="106" s="1"/>
  <c r="A1343" i="106" s="1"/>
  <c r="A1344" i="106" s="1"/>
  <c r="A1345" i="106" s="1"/>
  <c r="A1346" i="106" s="1"/>
  <c r="A1347" i="106" s="1"/>
  <c r="A1348" i="106" s="1"/>
  <c r="A1349" i="106" s="1"/>
  <c r="A1350" i="106" s="1"/>
  <c r="A1351" i="106" s="1"/>
  <c r="A1352" i="106" s="1"/>
  <c r="A1353" i="106" s="1"/>
  <c r="A1354" i="106" s="1"/>
  <c r="A1355" i="106" s="1"/>
  <c r="A1356" i="106" s="1"/>
  <c r="A1357" i="106" s="1"/>
  <c r="A1358" i="106" s="1"/>
  <c r="A1359" i="106" s="1"/>
  <c r="A1360" i="106" s="1"/>
  <c r="A1361" i="106" s="1"/>
  <c r="A1362" i="106" s="1"/>
  <c r="A1363" i="106" s="1"/>
  <c r="A1364" i="106" s="1"/>
  <c r="A1365" i="106" s="1"/>
  <c r="A1366" i="106" s="1"/>
  <c r="A1367" i="106" s="1"/>
  <c r="A1368" i="106" s="1"/>
  <c r="A1369" i="106" s="1"/>
  <c r="A1370" i="106" s="1"/>
  <c r="A1371" i="106" s="1"/>
  <c r="A1372" i="106" s="1"/>
  <c r="A1373" i="106" s="1"/>
  <c r="A1374" i="106" s="1"/>
  <c r="A1375" i="106" s="1"/>
  <c r="A1376" i="106" s="1"/>
  <c r="A1377" i="106" s="1"/>
  <c r="A1378" i="106" s="1"/>
  <c r="A1379" i="106" s="1"/>
  <c r="A1380" i="106" s="1"/>
  <c r="A1381" i="106" s="1"/>
  <c r="A1382" i="106" s="1"/>
  <c r="A1383" i="106" s="1"/>
  <c r="A1384" i="106" s="1"/>
  <c r="A1385" i="106" s="1"/>
  <c r="A1386" i="106" s="1"/>
  <c r="A1387" i="106" s="1"/>
  <c r="A1388" i="106" s="1"/>
  <c r="A1389" i="106" s="1"/>
  <c r="A1390" i="106" s="1"/>
  <c r="A1391" i="106" s="1"/>
  <c r="A1392" i="106" s="1"/>
  <c r="A1393" i="106" s="1"/>
  <c r="A1394" i="106" s="1"/>
  <c r="A1395" i="106" s="1"/>
  <c r="A1396" i="106" s="1"/>
  <c r="A1397" i="106" s="1"/>
  <c r="A1398" i="106" s="1"/>
  <c r="A1399" i="106" s="1"/>
  <c r="A1400" i="106" s="1"/>
  <c r="A1401" i="106" s="1"/>
  <c r="A1402" i="106" s="1"/>
  <c r="A1403" i="106" s="1"/>
  <c r="A1404" i="106" s="1"/>
  <c r="A1405" i="106" s="1"/>
  <c r="A1406" i="106" s="1"/>
  <c r="A1407" i="106" s="1"/>
  <c r="A1408" i="106" s="1"/>
  <c r="A1409" i="106" s="1"/>
  <c r="A1410" i="106" s="1"/>
  <c r="A1411" i="106" s="1"/>
  <c r="A1412" i="106" s="1"/>
  <c r="A1413" i="106" s="1"/>
  <c r="A1414" i="106" s="1"/>
  <c r="A1415" i="106" s="1"/>
  <c r="A1416" i="106" s="1"/>
  <c r="A1417" i="106" s="1"/>
  <c r="A1418" i="106" s="1"/>
  <c r="A1419" i="106" s="1"/>
  <c r="A1420" i="106" s="1"/>
  <c r="A1421" i="106" s="1"/>
  <c r="A1422" i="106" s="1"/>
  <c r="A1423" i="106" s="1"/>
  <c r="A1424" i="106" s="1"/>
  <c r="A1425" i="106" s="1"/>
  <c r="A1426" i="106" s="1"/>
  <c r="A1427" i="106" s="1"/>
  <c r="A1428" i="106" s="1"/>
  <c r="A1429" i="106" s="1"/>
  <c r="A1430" i="106" s="1"/>
  <c r="A1431" i="106" s="1"/>
  <c r="A1432" i="106" s="1"/>
  <c r="A1433" i="106" s="1"/>
  <c r="A1434" i="106" s="1"/>
  <c r="A1435" i="106" s="1"/>
  <c r="A1436" i="106" s="1"/>
  <c r="A1437" i="106" s="1"/>
  <c r="A1438" i="106" s="1"/>
  <c r="A1439" i="106" s="1"/>
  <c r="A1440" i="106" s="1"/>
  <c r="A1441" i="106" s="1"/>
  <c r="A1442" i="106" s="1"/>
  <c r="A1443" i="106" s="1"/>
  <c r="A1444" i="106" s="1"/>
  <c r="A1445" i="106" s="1"/>
  <c r="A1446" i="106" s="1"/>
  <c r="A1447" i="106" s="1"/>
  <c r="A1448" i="106" s="1"/>
  <c r="A1449" i="106" s="1"/>
  <c r="A1450" i="106" s="1"/>
  <c r="A1451" i="106" s="1"/>
  <c r="A1452" i="106" s="1"/>
  <c r="A1453" i="106" s="1"/>
  <c r="A1454" i="106" s="1"/>
  <c r="A1455" i="106" s="1"/>
  <c r="A1456" i="106" s="1"/>
  <c r="A1457" i="106" s="1"/>
  <c r="A1458" i="106" s="1"/>
  <c r="A1459" i="106" s="1"/>
  <c r="A1460" i="106" s="1"/>
  <c r="A1461" i="106" s="1"/>
  <c r="A1462" i="106" s="1"/>
  <c r="A1463" i="106" s="1"/>
  <c r="A1464" i="106" s="1"/>
  <c r="A1465" i="106" s="1"/>
  <c r="A1466" i="106" s="1"/>
  <c r="A1467" i="106" s="1"/>
  <c r="A1468" i="106" s="1"/>
  <c r="A1469" i="106" s="1"/>
  <c r="A1470" i="106" s="1"/>
  <c r="A1471" i="106" s="1"/>
  <c r="A1472" i="106" s="1"/>
  <c r="A1473" i="106" s="1"/>
  <c r="A1474" i="106" s="1"/>
  <c r="A1475" i="106" s="1"/>
  <c r="A1476" i="106" s="1"/>
  <c r="E7" i="106"/>
  <c r="F7" i="106" s="1"/>
  <c r="G7" i="106" s="1"/>
  <c r="H7" i="106" s="1"/>
  <c r="I7" i="106" s="1"/>
  <c r="J7" i="106" s="1"/>
  <c r="K7" i="106" s="1"/>
  <c r="L7" i="106" s="1"/>
  <c r="M7" i="106" s="1"/>
  <c r="N7" i="106" s="1"/>
  <c r="O7" i="106" s="1"/>
  <c r="P7" i="106" s="1"/>
  <c r="Q7" i="106" s="1"/>
  <c r="R7" i="106" s="1"/>
  <c r="S7" i="106" s="1"/>
  <c r="BC24" i="113" l="1"/>
  <c r="BC25" i="113" s="1"/>
  <c r="B15" i="109"/>
  <c r="S5" i="106"/>
  <c r="D5" i="106"/>
  <c r="D8" i="106" s="1"/>
  <c r="K5" i="106"/>
  <c r="L5" i="106"/>
  <c r="B15" i="106"/>
  <c r="R5" i="106"/>
  <c r="J5" i="106"/>
  <c r="Q5" i="106"/>
  <c r="I5" i="106"/>
  <c r="P5" i="106"/>
  <c r="H5" i="106"/>
  <c r="O5" i="106"/>
  <c r="G5" i="106"/>
  <c r="N5" i="106"/>
  <c r="F5" i="106"/>
  <c r="M5" i="106"/>
  <c r="E5" i="106"/>
  <c r="M8" i="106" l="1"/>
  <c r="B16" i="109"/>
  <c r="B17" i="109" s="1"/>
  <c r="B18" i="109" s="1"/>
  <c r="B19" i="109" s="1"/>
  <c r="E8" i="106"/>
  <c r="G8" i="106"/>
  <c r="K8" i="106"/>
  <c r="I8" i="106"/>
  <c r="Q8" i="106"/>
  <c r="F8" i="106"/>
  <c r="R8" i="106"/>
  <c r="O8" i="106"/>
  <c r="N8" i="106"/>
  <c r="B16" i="106"/>
  <c r="H8" i="106"/>
  <c r="P8" i="106"/>
  <c r="L8" i="106"/>
  <c r="J8" i="106"/>
  <c r="S8" i="106"/>
  <c r="B20" i="109" l="1"/>
  <c r="B17" i="106"/>
  <c r="B21" i="109" l="1"/>
  <c r="D4" i="106"/>
  <c r="E11" i="106" s="1"/>
  <c r="B18" i="106"/>
  <c r="B22" i="109" l="1"/>
  <c r="B19" i="106"/>
  <c r="B23" i="109" l="1"/>
  <c r="E4" i="106"/>
  <c r="B20" i="106"/>
  <c r="B24" i="109" l="1"/>
  <c r="F11" i="106"/>
  <c r="E9" i="106"/>
  <c r="E10" i="106" s="1"/>
  <c r="D11" i="106" s="1"/>
  <c r="B21" i="106"/>
  <c r="B25" i="109" l="1"/>
  <c r="D10" i="106"/>
  <c r="F4" i="106"/>
  <c r="B22" i="106"/>
  <c r="B26" i="109" l="1"/>
  <c r="G11" i="106"/>
  <c r="F9" i="106"/>
  <c r="F10" i="106" s="1"/>
  <c r="B23" i="106"/>
  <c r="G4" i="114" l="1"/>
  <c r="B27" i="109"/>
  <c r="B24" i="106"/>
  <c r="G4" i="106" l="1"/>
  <c r="G6" i="114"/>
  <c r="B28" i="109"/>
  <c r="G9" i="106"/>
  <c r="G10" i="106" s="1"/>
  <c r="H11" i="106"/>
  <c r="B25" i="106"/>
  <c r="B29" i="109" l="1"/>
  <c r="H4" i="106"/>
  <c r="B26" i="106"/>
  <c r="B30" i="109" l="1"/>
  <c r="H9" i="106"/>
  <c r="H10" i="106" s="1"/>
  <c r="I11" i="106"/>
  <c r="B27" i="106"/>
  <c r="B31" i="109" l="1"/>
  <c r="I4" i="106"/>
  <c r="B28" i="106"/>
  <c r="B32" i="109" l="1"/>
  <c r="J11" i="106"/>
  <c r="I9" i="106"/>
  <c r="I10" i="106" s="1"/>
  <c r="B29" i="106"/>
  <c r="B33" i="109" l="1"/>
  <c r="J4" i="106"/>
  <c r="B30" i="106"/>
  <c r="B34" i="109" l="1"/>
  <c r="J9" i="106"/>
  <c r="J10" i="106" s="1"/>
  <c r="K11" i="106"/>
  <c r="B31" i="106"/>
  <c r="H4" i="114" l="1"/>
  <c r="B35" i="109"/>
  <c r="B32" i="106"/>
  <c r="K4" i="106" l="1"/>
  <c r="H6" i="114"/>
  <c r="B36" i="109"/>
  <c r="L11" i="106"/>
  <c r="K9" i="106"/>
  <c r="K10" i="106" s="1"/>
  <c r="B33" i="106"/>
  <c r="B37" i="109" l="1"/>
  <c r="L4" i="106"/>
  <c r="B34" i="106"/>
  <c r="B38" i="109" l="1"/>
  <c r="M11" i="106"/>
  <c r="L9" i="106"/>
  <c r="L10" i="106" s="1"/>
  <c r="B35" i="106"/>
  <c r="B39" i="109" l="1"/>
  <c r="M4" i="106"/>
  <c r="N11" i="106" s="1"/>
  <c r="B36" i="106"/>
  <c r="B40" i="109" l="1"/>
  <c r="M9" i="106"/>
  <c r="M10" i="106" s="1"/>
  <c r="B37" i="106"/>
  <c r="B41" i="109" l="1"/>
  <c r="N4" i="106"/>
  <c r="B38" i="106"/>
  <c r="B42" i="109" l="1"/>
  <c r="O11" i="106"/>
  <c r="N9" i="106"/>
  <c r="N10" i="106" s="1"/>
  <c r="B39" i="106"/>
  <c r="I4" i="114" l="1"/>
  <c r="B43" i="109"/>
  <c r="B40" i="106"/>
  <c r="O4" i="106" l="1"/>
  <c r="I6" i="114"/>
  <c r="B44" i="109"/>
  <c r="P11" i="106"/>
  <c r="O9" i="106"/>
  <c r="O10" i="106" s="1"/>
  <c r="B41" i="106"/>
  <c r="B45" i="109" l="1"/>
  <c r="P4" i="106"/>
  <c r="B42" i="106"/>
  <c r="B46" i="109" l="1"/>
  <c r="Q11" i="106"/>
  <c r="P9" i="106"/>
  <c r="P10" i="106" s="1"/>
  <c r="B43" i="106"/>
  <c r="B47" i="109" l="1"/>
  <c r="Q4" i="106"/>
  <c r="B44" i="106"/>
  <c r="B48" i="109" l="1"/>
  <c r="Q9" i="106"/>
  <c r="Q10" i="106" s="1"/>
  <c r="R11" i="106"/>
  <c r="B45" i="106"/>
  <c r="B49" i="109" l="1"/>
  <c r="R4" i="106"/>
  <c r="B46" i="106"/>
  <c r="B50" i="109" l="1"/>
  <c r="S11" i="106"/>
  <c r="R9" i="106"/>
  <c r="R10" i="106" s="1"/>
  <c r="B47" i="106"/>
  <c r="J4" i="114" l="1"/>
  <c r="B51" i="109"/>
  <c r="B48" i="106"/>
  <c r="S4" i="106" l="1"/>
  <c r="J6" i="114"/>
  <c r="B52" i="109"/>
  <c r="S9" i="106"/>
  <c r="S10" i="106" s="1"/>
  <c r="B49" i="106"/>
  <c r="B53" i="109" l="1"/>
  <c r="B50" i="106"/>
  <c r="B54" i="109" l="1"/>
  <c r="B51" i="106"/>
  <c r="B55" i="109" l="1"/>
  <c r="B52" i="106"/>
  <c r="B56" i="109" l="1"/>
  <c r="B53" i="106"/>
  <c r="B57" i="109" l="1"/>
  <c r="B54" i="106"/>
  <c r="B58" i="109" l="1"/>
  <c r="B55" i="106"/>
  <c r="B59" i="109" l="1"/>
  <c r="B56" i="106"/>
  <c r="B60" i="109" l="1"/>
  <c r="B57" i="106"/>
  <c r="B61" i="109" l="1"/>
  <c r="B58" i="106"/>
  <c r="B62" i="109" l="1"/>
  <c r="B59" i="106"/>
  <c r="B63" i="109" l="1"/>
  <c r="B60" i="106"/>
  <c r="B64" i="109" l="1"/>
  <c r="B61" i="106"/>
  <c r="B65" i="109" l="1"/>
  <c r="B62" i="106"/>
  <c r="B66" i="109" l="1"/>
  <c r="B63" i="106"/>
  <c r="B67" i="109" l="1"/>
  <c r="B64" i="106"/>
  <c r="B68" i="109" l="1"/>
  <c r="B65" i="106"/>
  <c r="B69" i="109" l="1"/>
  <c r="B66" i="106"/>
  <c r="B70" i="109" l="1"/>
  <c r="B67" i="106"/>
  <c r="B71" i="109" l="1"/>
  <c r="B68" i="106"/>
  <c r="B72" i="109" l="1"/>
  <c r="B69" i="106"/>
  <c r="B73" i="109" l="1"/>
  <c r="B70" i="106"/>
  <c r="B74" i="109" l="1"/>
  <c r="B71" i="106"/>
  <c r="B75" i="109" l="1"/>
  <c r="B72" i="106"/>
  <c r="B76" i="109" l="1"/>
  <c r="B73" i="106"/>
  <c r="B77" i="109" l="1"/>
  <c r="B74" i="106"/>
  <c r="B78" i="109" l="1"/>
  <c r="B75" i="106"/>
  <c r="B79" i="109" l="1"/>
  <c r="B76" i="106"/>
  <c r="B80" i="109" l="1"/>
  <c r="B77" i="106"/>
  <c r="B81" i="109" l="1"/>
  <c r="B78" i="106"/>
  <c r="B82" i="109" l="1"/>
  <c r="B79" i="106"/>
  <c r="B83" i="109" l="1"/>
  <c r="B80" i="106"/>
  <c r="B84" i="109" l="1"/>
  <c r="B81" i="106"/>
  <c r="B85" i="109" l="1"/>
  <c r="B82" i="106"/>
  <c r="B86" i="109" l="1"/>
  <c r="B83" i="106"/>
  <c r="B87" i="109" l="1"/>
  <c r="B84" i="106"/>
  <c r="B88" i="109" l="1"/>
  <c r="B85" i="106"/>
  <c r="B89" i="109" l="1"/>
  <c r="B86" i="106"/>
  <c r="B90" i="109" l="1"/>
  <c r="B87" i="106"/>
  <c r="B91" i="109" l="1"/>
  <c r="B88" i="106"/>
  <c r="B92" i="109" l="1"/>
  <c r="B89" i="106"/>
  <c r="B93" i="109" l="1"/>
  <c r="B90" i="106"/>
  <c r="B94" i="109" l="1"/>
  <c r="B91" i="106"/>
  <c r="B95" i="109" l="1"/>
  <c r="B92" i="106"/>
  <c r="B96" i="109" l="1"/>
  <c r="B93" i="106"/>
  <c r="B97" i="109" l="1"/>
  <c r="B94" i="106"/>
  <c r="B98" i="109" l="1"/>
  <c r="B95" i="106"/>
  <c r="B99" i="109" l="1"/>
  <c r="B96" i="106"/>
  <c r="B100" i="109" l="1"/>
  <c r="B97" i="106"/>
  <c r="B101" i="109" l="1"/>
  <c r="B98" i="106"/>
  <c r="B102" i="109" l="1"/>
  <c r="B99" i="106"/>
  <c r="B103" i="109" l="1"/>
  <c r="B100" i="106"/>
  <c r="B104" i="109" l="1"/>
  <c r="B101" i="106"/>
  <c r="B105" i="109" l="1"/>
  <c r="B102" i="106"/>
  <c r="B106" i="109" l="1"/>
  <c r="B103" i="106"/>
  <c r="B107" i="109" l="1"/>
  <c r="B104" i="106"/>
  <c r="B108" i="109" l="1"/>
  <c r="B105" i="106"/>
  <c r="B109" i="109" l="1"/>
  <c r="B106" i="106"/>
  <c r="B110" i="109" l="1"/>
  <c r="B107" i="106"/>
  <c r="B111" i="109" l="1"/>
  <c r="B108" i="106"/>
  <c r="B112" i="109" l="1"/>
  <c r="B109" i="106"/>
  <c r="B113" i="109" l="1"/>
  <c r="B110" i="106"/>
  <c r="B114" i="109" l="1"/>
  <c r="B111" i="106"/>
  <c r="B115" i="109" l="1"/>
  <c r="B112" i="106"/>
  <c r="B116" i="109" l="1"/>
  <c r="B113" i="106"/>
  <c r="B117" i="109" l="1"/>
  <c r="B114" i="106"/>
  <c r="B118" i="109" l="1"/>
  <c r="B115" i="106"/>
  <c r="B119" i="109" l="1"/>
  <c r="B116" i="106"/>
  <c r="B120" i="109" l="1"/>
  <c r="B117" i="106"/>
  <c r="B121" i="109" l="1"/>
  <c r="B118" i="106"/>
  <c r="B122" i="109" l="1"/>
  <c r="B119" i="106"/>
  <c r="B123" i="109" l="1"/>
  <c r="B120" i="106"/>
  <c r="B124" i="109" l="1"/>
  <c r="B121" i="106"/>
  <c r="B125" i="109" l="1"/>
  <c r="B122" i="106"/>
  <c r="B126" i="109" l="1"/>
  <c r="B123" i="106"/>
  <c r="B127" i="109" l="1"/>
  <c r="B124" i="106"/>
  <c r="B128" i="109" l="1"/>
  <c r="B125" i="106"/>
  <c r="B129" i="109" l="1"/>
  <c r="B126" i="106"/>
  <c r="B130" i="109" l="1"/>
  <c r="B127" i="106"/>
  <c r="B131" i="109" l="1"/>
  <c r="B128" i="106"/>
  <c r="B132" i="109" l="1"/>
  <c r="B129" i="106"/>
  <c r="B133" i="109" l="1"/>
  <c r="B130" i="106"/>
  <c r="B134" i="109" l="1"/>
  <c r="B131" i="106"/>
  <c r="B135" i="109" l="1"/>
  <c r="B132" i="106"/>
  <c r="B136" i="109" l="1"/>
  <c r="B133" i="106"/>
  <c r="B137" i="109" l="1"/>
  <c r="B134" i="106"/>
  <c r="B138" i="109" l="1"/>
  <c r="B135" i="106"/>
  <c r="B139" i="109" l="1"/>
  <c r="B136" i="106"/>
  <c r="B140" i="109" l="1"/>
  <c r="B137" i="106"/>
  <c r="B141" i="109" l="1"/>
  <c r="B138" i="106"/>
  <c r="B142" i="109" l="1"/>
  <c r="B139" i="106"/>
  <c r="B143" i="109" l="1"/>
  <c r="B140" i="106"/>
  <c r="B144" i="109" l="1"/>
  <c r="B141" i="106"/>
  <c r="B145" i="109" l="1"/>
  <c r="B142" i="106"/>
  <c r="B146" i="109" l="1"/>
  <c r="B143" i="106"/>
  <c r="B147" i="109" l="1"/>
  <c r="B144" i="106"/>
  <c r="B148" i="109" l="1"/>
  <c r="B145" i="106"/>
  <c r="B149" i="109" l="1"/>
  <c r="B146" i="106"/>
  <c r="B150" i="109" l="1"/>
  <c r="B147" i="106"/>
  <c r="B151" i="109" l="1"/>
  <c r="B148" i="106"/>
  <c r="B152" i="109" l="1"/>
  <c r="B149" i="106"/>
  <c r="B153" i="109" l="1"/>
  <c r="B150" i="106"/>
  <c r="B154" i="109" l="1"/>
  <c r="B151" i="106"/>
  <c r="B155" i="109" l="1"/>
  <c r="B152" i="106"/>
  <c r="B156" i="109" l="1"/>
  <c r="B153" i="106"/>
  <c r="B157" i="109" l="1"/>
  <c r="B154" i="106"/>
  <c r="B158" i="109" l="1"/>
  <c r="B155" i="106"/>
  <c r="B159" i="109" l="1"/>
  <c r="B156" i="106"/>
  <c r="B160" i="109" l="1"/>
  <c r="B157" i="106"/>
  <c r="B161" i="109" l="1"/>
  <c r="B158" i="106"/>
  <c r="B162" i="109" l="1"/>
  <c r="B159" i="106"/>
  <c r="B163" i="109" l="1"/>
  <c r="B160" i="106"/>
  <c r="B164" i="109" l="1"/>
  <c r="B161" i="106"/>
  <c r="B165" i="109" l="1"/>
  <c r="B162" i="106"/>
  <c r="B166" i="109" l="1"/>
  <c r="B163" i="106"/>
  <c r="B167" i="109" l="1"/>
  <c r="B164" i="106"/>
  <c r="B168" i="109" l="1"/>
  <c r="B165" i="106"/>
  <c r="B169" i="109" l="1"/>
  <c r="B166" i="106"/>
  <c r="B170" i="109" l="1"/>
  <c r="B167" i="106"/>
  <c r="B171" i="109" l="1"/>
  <c r="B168" i="106"/>
  <c r="B172" i="109" l="1"/>
  <c r="B169" i="106"/>
  <c r="B173" i="109" l="1"/>
  <c r="B170" i="106"/>
  <c r="B174" i="109" l="1"/>
  <c r="B171" i="106"/>
  <c r="B175" i="109" l="1"/>
  <c r="B172" i="106"/>
  <c r="B176" i="109" l="1"/>
  <c r="B173" i="106"/>
  <c r="B177" i="109" l="1"/>
  <c r="B174" i="106"/>
  <c r="B178" i="109" l="1"/>
  <c r="B175" i="106"/>
  <c r="B179" i="109" l="1"/>
  <c r="B176" i="106"/>
  <c r="B180" i="109" l="1"/>
  <c r="B177" i="106"/>
  <c r="B181" i="109" l="1"/>
  <c r="B178" i="106"/>
  <c r="B182" i="109" l="1"/>
  <c r="B179" i="106"/>
  <c r="B183" i="109" l="1"/>
  <c r="B180" i="106"/>
  <c r="B184" i="109" l="1"/>
  <c r="B181" i="106"/>
  <c r="B185" i="109" l="1"/>
  <c r="B182" i="106"/>
  <c r="B186" i="109" l="1"/>
  <c r="B183" i="106"/>
  <c r="B187" i="109" l="1"/>
  <c r="B184" i="106"/>
  <c r="B188" i="109" l="1"/>
  <c r="B185" i="106"/>
  <c r="B189" i="109" l="1"/>
  <c r="B186" i="106"/>
  <c r="B190" i="109" l="1"/>
  <c r="B187" i="106"/>
  <c r="B191" i="109" l="1"/>
  <c r="B188" i="106"/>
  <c r="B192" i="109" l="1"/>
  <c r="B189" i="106"/>
  <c r="B193" i="109" l="1"/>
  <c r="B190" i="106"/>
  <c r="B194" i="109" l="1"/>
  <c r="B191" i="106"/>
  <c r="B195" i="109" l="1"/>
  <c r="B192" i="106"/>
  <c r="B196" i="109" l="1"/>
  <c r="B193" i="106"/>
  <c r="B197" i="109" l="1"/>
  <c r="B194" i="106"/>
  <c r="B198" i="109" l="1"/>
  <c r="B195" i="106"/>
  <c r="B199" i="109" l="1"/>
  <c r="B196" i="106"/>
  <c r="B200" i="109" l="1"/>
  <c r="B197" i="106"/>
  <c r="B201" i="109" l="1"/>
  <c r="B198" i="106"/>
  <c r="B202" i="109" l="1"/>
  <c r="B199" i="106"/>
  <c r="B203" i="109" l="1"/>
  <c r="B200" i="106"/>
  <c r="B204" i="109" l="1"/>
  <c r="B201" i="106"/>
  <c r="B205" i="109" l="1"/>
  <c r="B202" i="106"/>
  <c r="B206" i="109" l="1"/>
  <c r="B203" i="106"/>
  <c r="B207" i="109" l="1"/>
  <c r="B204" i="106"/>
  <c r="B208" i="109" l="1"/>
  <c r="B205" i="106"/>
  <c r="B209" i="109" l="1"/>
  <c r="B206" i="106"/>
  <c r="B210" i="109" l="1"/>
  <c r="B207" i="106"/>
  <c r="B211" i="109" l="1"/>
  <c r="B208" i="106"/>
  <c r="B212" i="109" l="1"/>
  <c r="B209" i="106"/>
  <c r="B213" i="109" l="1"/>
  <c r="B210" i="106"/>
  <c r="B214" i="109" l="1"/>
  <c r="B211" i="106"/>
  <c r="B215" i="109" l="1"/>
  <c r="B212" i="106"/>
  <c r="B216" i="109" l="1"/>
  <c r="B213" i="106"/>
  <c r="B217" i="109" l="1"/>
  <c r="B214" i="106"/>
  <c r="B218" i="109" l="1"/>
  <c r="B215" i="106"/>
  <c r="B219" i="109" l="1"/>
  <c r="B216" i="106"/>
  <c r="B220" i="109" l="1"/>
  <c r="B217" i="106"/>
  <c r="B221" i="109" l="1"/>
  <c r="B218" i="106"/>
  <c r="B222" i="109" l="1"/>
  <c r="B219" i="106"/>
  <c r="B223" i="109" l="1"/>
  <c r="B220" i="106"/>
  <c r="B224" i="109" l="1"/>
  <c r="B221" i="106"/>
  <c r="B225" i="109" l="1"/>
  <c r="B222" i="106"/>
  <c r="B226" i="109" l="1"/>
  <c r="B223" i="106"/>
  <c r="B227" i="109" l="1"/>
  <c r="B224" i="106"/>
  <c r="B228" i="109" l="1"/>
  <c r="B225" i="106"/>
  <c r="B229" i="109" l="1"/>
  <c r="B226" i="106"/>
  <c r="B230" i="109" l="1"/>
  <c r="B227" i="106"/>
  <c r="B231" i="109" l="1"/>
  <c r="B228" i="106"/>
  <c r="B232" i="109" l="1"/>
  <c r="B229" i="106"/>
  <c r="B233" i="109" l="1"/>
  <c r="B230" i="106"/>
  <c r="B234" i="109" l="1"/>
  <c r="B231" i="106"/>
  <c r="B235" i="109" l="1"/>
  <c r="B232" i="106"/>
  <c r="B236" i="109" l="1"/>
  <c r="B233" i="106"/>
  <c r="B237" i="109" l="1"/>
  <c r="B234" i="106"/>
  <c r="B238" i="109" l="1"/>
  <c r="B235" i="106"/>
  <c r="B239" i="109" l="1"/>
  <c r="B236" i="106"/>
  <c r="B240" i="109" l="1"/>
  <c r="B237" i="106"/>
  <c r="B241" i="109" l="1"/>
  <c r="B238" i="106"/>
  <c r="B242" i="109" l="1"/>
  <c r="B239" i="106"/>
  <c r="B243" i="109" l="1"/>
  <c r="B240" i="106"/>
  <c r="B244" i="109" l="1"/>
  <c r="B241" i="106"/>
  <c r="B245" i="109" l="1"/>
  <c r="B242" i="106"/>
  <c r="B246" i="109" l="1"/>
  <c r="B243" i="106"/>
  <c r="B247" i="109" l="1"/>
  <c r="B244" i="106"/>
  <c r="B248" i="109" l="1"/>
  <c r="B245" i="106"/>
  <c r="B249" i="109" l="1"/>
  <c r="B246" i="106"/>
  <c r="B250" i="109" l="1"/>
  <c r="B247" i="106"/>
  <c r="B251" i="109" l="1"/>
  <c r="B248" i="106"/>
  <c r="B252" i="109" l="1"/>
  <c r="B249" i="106"/>
  <c r="B253" i="109" l="1"/>
  <c r="B250" i="106"/>
  <c r="B254" i="109" l="1"/>
  <c r="B251" i="106"/>
  <c r="B255" i="109" l="1"/>
  <c r="B252" i="106"/>
  <c r="B256" i="109" l="1"/>
  <c r="B253" i="106"/>
  <c r="B257" i="109" l="1"/>
  <c r="B254" i="106"/>
  <c r="B258" i="109" l="1"/>
  <c r="B255" i="106"/>
  <c r="B259" i="109" l="1"/>
  <c r="B256" i="106"/>
  <c r="B260" i="109" l="1"/>
  <c r="B257" i="106"/>
  <c r="B261" i="109" l="1"/>
  <c r="B258" i="106"/>
  <c r="B262" i="109" l="1"/>
  <c r="B259" i="106"/>
  <c r="B263" i="109" l="1"/>
  <c r="B260" i="106"/>
  <c r="B264" i="109" l="1"/>
  <c r="B261" i="106"/>
  <c r="B265" i="109" l="1"/>
  <c r="B262" i="106"/>
  <c r="B266" i="109" l="1"/>
  <c r="B263" i="106"/>
  <c r="B267" i="109" l="1"/>
  <c r="B264" i="106"/>
  <c r="B268" i="109" l="1"/>
  <c r="B265" i="106"/>
  <c r="B269" i="109" l="1"/>
  <c r="B266" i="106"/>
  <c r="B270" i="109" l="1"/>
  <c r="B267" i="106"/>
  <c r="B271" i="109" l="1"/>
  <c r="B268" i="106"/>
  <c r="B272" i="109" l="1"/>
  <c r="B269" i="106"/>
  <c r="B273" i="109" l="1"/>
  <c r="B270" i="106"/>
  <c r="B274" i="109" l="1"/>
  <c r="B271" i="106"/>
  <c r="B275" i="109" l="1"/>
  <c r="B272" i="106"/>
  <c r="B276" i="109" l="1"/>
  <c r="B273" i="106"/>
  <c r="B277" i="109" l="1"/>
  <c r="B274" i="106"/>
  <c r="B278" i="109" l="1"/>
  <c r="B275" i="106"/>
  <c r="B279" i="109" l="1"/>
  <c r="B276" i="106"/>
  <c r="B280" i="109" l="1"/>
  <c r="B277" i="106"/>
  <c r="B281" i="109" l="1"/>
  <c r="B278" i="106"/>
  <c r="B282" i="109" l="1"/>
  <c r="B279" i="106"/>
  <c r="B283" i="109" l="1"/>
  <c r="B280" i="106"/>
  <c r="B284" i="109" l="1"/>
  <c r="B281" i="106"/>
  <c r="B285" i="109" l="1"/>
  <c r="B282" i="106"/>
  <c r="B286" i="109" l="1"/>
  <c r="B283" i="106"/>
  <c r="B287" i="109" l="1"/>
  <c r="B284" i="106"/>
  <c r="B288" i="109" l="1"/>
  <c r="B285" i="106"/>
  <c r="B289" i="109" l="1"/>
  <c r="B286" i="106"/>
  <c r="B290" i="109" l="1"/>
  <c r="B287" i="106"/>
  <c r="B291" i="109" l="1"/>
  <c r="B288" i="106"/>
  <c r="B292" i="109" l="1"/>
  <c r="B289" i="106"/>
  <c r="B293" i="109" l="1"/>
  <c r="B290" i="106"/>
  <c r="B294" i="109" l="1"/>
  <c r="B291" i="106"/>
  <c r="B295" i="109" l="1"/>
  <c r="B292" i="106"/>
  <c r="B296" i="109" l="1"/>
  <c r="B293" i="106"/>
  <c r="B297" i="109" l="1"/>
  <c r="B294" i="106"/>
  <c r="B298" i="109" l="1"/>
  <c r="B295" i="106"/>
  <c r="B299" i="109" l="1"/>
  <c r="B296" i="106"/>
  <c r="B300" i="109" l="1"/>
  <c r="B297" i="106"/>
  <c r="B301" i="109" l="1"/>
  <c r="B298" i="106"/>
  <c r="B302" i="109" l="1"/>
  <c r="B299" i="106"/>
  <c r="B303" i="109" l="1"/>
  <c r="B300" i="106"/>
  <c r="B304" i="109" l="1"/>
  <c r="B301" i="106"/>
  <c r="B305" i="109" l="1"/>
  <c r="B302" i="106"/>
  <c r="B306" i="109" l="1"/>
  <c r="B303" i="106"/>
  <c r="B307" i="109" l="1"/>
  <c r="B304" i="106"/>
  <c r="B308" i="109" l="1"/>
  <c r="B305" i="106"/>
  <c r="B309" i="109" l="1"/>
  <c r="B306" i="106"/>
  <c r="B310" i="109" l="1"/>
  <c r="B307" i="106"/>
  <c r="B311" i="109" l="1"/>
  <c r="B308" i="106"/>
  <c r="B312" i="109" l="1"/>
  <c r="B309" i="106"/>
  <c r="B313" i="109" l="1"/>
  <c r="B310" i="106"/>
  <c r="B314" i="109" l="1"/>
  <c r="B311" i="106"/>
  <c r="B315" i="109" l="1"/>
  <c r="B312" i="106"/>
  <c r="B316" i="109" l="1"/>
  <c r="B313" i="106"/>
  <c r="B317" i="109" l="1"/>
  <c r="B314" i="106"/>
  <c r="B318" i="109" l="1"/>
  <c r="B315" i="106"/>
  <c r="B319" i="109" l="1"/>
  <c r="B316" i="106"/>
  <c r="B320" i="109" l="1"/>
  <c r="B317" i="106"/>
  <c r="B321" i="109" l="1"/>
  <c r="B318" i="106"/>
  <c r="B322" i="109" l="1"/>
  <c r="B319" i="106"/>
  <c r="B323" i="109" l="1"/>
  <c r="B320" i="106"/>
  <c r="B324" i="109" l="1"/>
  <c r="B321" i="106"/>
  <c r="B325" i="109" l="1"/>
  <c r="B322" i="106"/>
  <c r="B326" i="109" l="1"/>
  <c r="B323" i="106"/>
  <c r="B327" i="109" l="1"/>
  <c r="B324" i="106"/>
  <c r="B328" i="109" l="1"/>
  <c r="B325" i="106"/>
  <c r="B329" i="109" l="1"/>
  <c r="B326" i="106"/>
  <c r="B330" i="109" l="1"/>
  <c r="B327" i="106"/>
  <c r="B331" i="109" l="1"/>
  <c r="B328" i="106"/>
  <c r="B332" i="109" l="1"/>
  <c r="B329" i="106"/>
  <c r="B333" i="109" l="1"/>
  <c r="B330" i="106"/>
  <c r="B334" i="109" l="1"/>
  <c r="B331" i="106"/>
  <c r="B335" i="109" l="1"/>
  <c r="B332" i="106"/>
  <c r="B336" i="109" l="1"/>
  <c r="B333" i="106"/>
  <c r="B337" i="109" l="1"/>
  <c r="B334" i="106"/>
  <c r="B338" i="109" l="1"/>
  <c r="B335" i="106"/>
  <c r="B339" i="109" l="1"/>
  <c r="B336" i="106"/>
  <c r="B340" i="109" l="1"/>
  <c r="B337" i="106"/>
  <c r="B341" i="109" l="1"/>
  <c r="B338" i="106"/>
  <c r="B342" i="109" l="1"/>
  <c r="B339" i="106"/>
  <c r="B343" i="109" l="1"/>
  <c r="B340" i="106"/>
  <c r="B344" i="109" l="1"/>
  <c r="B341" i="106"/>
  <c r="B345" i="109" l="1"/>
  <c r="B342" i="106"/>
  <c r="B346" i="109" l="1"/>
  <c r="B343" i="106"/>
  <c r="B347" i="109" l="1"/>
  <c r="B344" i="106"/>
  <c r="B348" i="109" l="1"/>
  <c r="B345" i="106"/>
  <c r="B349" i="109" l="1"/>
  <c r="B346" i="106"/>
  <c r="B350" i="109" l="1"/>
  <c r="B347" i="106"/>
  <c r="B351" i="109" l="1"/>
  <c r="B348" i="106"/>
  <c r="B352" i="109" l="1"/>
  <c r="B349" i="106"/>
  <c r="B353" i="109" l="1"/>
  <c r="B350" i="106"/>
  <c r="B354" i="109" l="1"/>
  <c r="B351" i="106"/>
  <c r="B355" i="109" l="1"/>
  <c r="B352" i="106"/>
  <c r="B356" i="109" l="1"/>
  <c r="B353" i="106"/>
  <c r="B357" i="109" l="1"/>
  <c r="B354" i="106"/>
  <c r="B358" i="109" l="1"/>
  <c r="B355" i="106"/>
  <c r="B359" i="109" l="1"/>
  <c r="B356" i="106"/>
  <c r="B360" i="109" l="1"/>
  <c r="B357" i="106"/>
  <c r="B361" i="109" l="1"/>
  <c r="B358" i="106"/>
  <c r="B362" i="109" l="1"/>
  <c r="B359" i="106"/>
  <c r="B363" i="109" l="1"/>
  <c r="B360" i="106"/>
  <c r="B364" i="109" l="1"/>
  <c r="B361" i="106"/>
  <c r="B365" i="109" l="1"/>
  <c r="B362" i="106"/>
  <c r="B366" i="109" l="1"/>
  <c r="B363" i="106"/>
  <c r="B367" i="109" l="1"/>
  <c r="B364" i="106"/>
  <c r="B368" i="109" l="1"/>
  <c r="B365" i="106"/>
  <c r="B369" i="109" l="1"/>
  <c r="B366" i="106"/>
  <c r="B370" i="109" l="1"/>
  <c r="B367" i="106"/>
  <c r="B371" i="109" l="1"/>
  <c r="B368" i="106"/>
  <c r="B372" i="109" l="1"/>
  <c r="B369" i="106"/>
  <c r="B373" i="109" l="1"/>
  <c r="B370" i="106"/>
  <c r="B374" i="109" l="1"/>
  <c r="B371" i="106"/>
  <c r="B375" i="109" l="1"/>
  <c r="B372" i="106"/>
  <c r="B376" i="109" l="1"/>
  <c r="B373" i="106"/>
  <c r="B377" i="109" l="1"/>
  <c r="B374" i="106"/>
  <c r="B378" i="109" l="1"/>
  <c r="B375" i="106"/>
  <c r="B379" i="109" l="1"/>
  <c r="B376" i="106"/>
  <c r="B380" i="109" l="1"/>
  <c r="B377" i="106"/>
  <c r="B381" i="109" l="1"/>
  <c r="B378" i="106"/>
  <c r="B382" i="109" l="1"/>
  <c r="B379" i="106"/>
  <c r="B383" i="109" l="1"/>
  <c r="B380" i="106"/>
  <c r="B384" i="109" l="1"/>
  <c r="B381" i="106"/>
  <c r="B385" i="109" l="1"/>
  <c r="B382" i="106"/>
  <c r="B386" i="109" l="1"/>
  <c r="B383" i="106"/>
  <c r="B387" i="109" l="1"/>
  <c r="B384" i="106"/>
  <c r="B388" i="109" l="1"/>
  <c r="B385" i="106"/>
  <c r="B389" i="109" l="1"/>
  <c r="B386" i="106"/>
  <c r="B390" i="109" l="1"/>
  <c r="B387" i="106"/>
  <c r="B391" i="109" l="1"/>
  <c r="B388" i="106"/>
  <c r="B392" i="109" l="1"/>
  <c r="B389" i="106"/>
  <c r="B393" i="109" l="1"/>
  <c r="B390" i="106"/>
  <c r="B394" i="109" l="1"/>
  <c r="B391" i="106"/>
  <c r="B395" i="109" l="1"/>
  <c r="B392" i="106"/>
  <c r="B396" i="109" l="1"/>
  <c r="B393" i="106"/>
  <c r="B397" i="109" l="1"/>
  <c r="B394" i="106"/>
  <c r="B398" i="109" l="1"/>
  <c r="B395" i="106"/>
  <c r="B399" i="109" l="1"/>
  <c r="B396" i="106"/>
  <c r="B400" i="109" l="1"/>
  <c r="B397" i="106"/>
  <c r="B401" i="109" l="1"/>
  <c r="B398" i="106"/>
  <c r="B402" i="109" l="1"/>
  <c r="B399" i="106"/>
  <c r="B403" i="109" l="1"/>
  <c r="B400" i="106"/>
  <c r="B404" i="109" l="1"/>
  <c r="B401" i="106"/>
  <c r="B405" i="109" l="1"/>
  <c r="B402" i="106"/>
  <c r="B406" i="109" l="1"/>
  <c r="B403" i="106"/>
  <c r="B407" i="109" l="1"/>
  <c r="B404" i="106"/>
  <c r="B408" i="109" l="1"/>
  <c r="B405" i="106"/>
  <c r="B409" i="109" l="1"/>
  <c r="B406" i="106"/>
  <c r="B410" i="109" l="1"/>
  <c r="B407" i="106"/>
  <c r="B411" i="109" l="1"/>
  <c r="B408" i="106"/>
  <c r="B412" i="109" l="1"/>
  <c r="B409" i="106"/>
  <c r="B413" i="109" l="1"/>
  <c r="B410" i="106"/>
  <c r="B414" i="109" l="1"/>
  <c r="B411" i="106"/>
  <c r="B415" i="109" l="1"/>
  <c r="B412" i="106"/>
  <c r="B416" i="109" l="1"/>
  <c r="B413" i="106"/>
  <c r="B417" i="109" l="1"/>
  <c r="B414" i="106"/>
  <c r="B418" i="109" l="1"/>
  <c r="B415" i="106"/>
  <c r="B419" i="109" l="1"/>
  <c r="B416" i="106"/>
  <c r="B420" i="109" l="1"/>
  <c r="B417" i="106"/>
  <c r="B421" i="109" l="1"/>
  <c r="B418" i="106"/>
  <c r="B422" i="109" l="1"/>
  <c r="B419" i="106"/>
  <c r="B423" i="109" l="1"/>
  <c r="B420" i="106"/>
  <c r="B424" i="109" l="1"/>
  <c r="B421" i="106"/>
  <c r="B425" i="109" l="1"/>
  <c r="B422" i="106"/>
  <c r="B426" i="109" l="1"/>
  <c r="B423" i="106"/>
  <c r="B427" i="109" l="1"/>
  <c r="B424" i="106"/>
  <c r="B428" i="109" l="1"/>
  <c r="B425" i="106"/>
  <c r="B429" i="109" l="1"/>
  <c r="B426" i="106"/>
  <c r="B430" i="109" l="1"/>
  <c r="B427" i="106"/>
  <c r="B431" i="109" l="1"/>
  <c r="B428" i="106"/>
  <c r="B432" i="109" l="1"/>
  <c r="B429" i="106"/>
  <c r="B433" i="109" l="1"/>
  <c r="B430" i="106"/>
  <c r="B434" i="109" l="1"/>
  <c r="B431" i="106"/>
  <c r="B435" i="109" l="1"/>
  <c r="B432" i="106"/>
  <c r="B436" i="109" l="1"/>
  <c r="B433" i="106"/>
  <c r="B437" i="109" l="1"/>
  <c r="B434" i="106"/>
  <c r="B438" i="109" l="1"/>
  <c r="B435" i="106"/>
  <c r="B439" i="109" l="1"/>
  <c r="B436" i="106"/>
  <c r="B440" i="109" l="1"/>
  <c r="B437" i="106"/>
  <c r="B441" i="109" l="1"/>
  <c r="B438" i="106"/>
  <c r="B442" i="109" l="1"/>
  <c r="B439" i="106"/>
  <c r="B443" i="109" l="1"/>
  <c r="B440" i="106"/>
  <c r="B444" i="109" l="1"/>
  <c r="B441" i="106"/>
  <c r="B445" i="109" l="1"/>
  <c r="B442" i="106"/>
  <c r="B446" i="109" l="1"/>
  <c r="B443" i="106"/>
  <c r="B447" i="109" l="1"/>
  <c r="B444" i="106"/>
  <c r="B448" i="109" l="1"/>
  <c r="B445" i="106"/>
  <c r="B449" i="109" l="1"/>
  <c r="B446" i="106"/>
  <c r="B450" i="109" l="1"/>
  <c r="B447" i="106"/>
  <c r="B451" i="109" l="1"/>
  <c r="B448" i="106"/>
  <c r="B452" i="109" l="1"/>
  <c r="B449" i="106"/>
  <c r="B453" i="109" l="1"/>
  <c r="B450" i="106"/>
  <c r="B454" i="109" l="1"/>
  <c r="B451" i="106"/>
  <c r="B455" i="109" l="1"/>
  <c r="B452" i="106"/>
  <c r="B456" i="109" l="1"/>
  <c r="B453" i="106"/>
  <c r="B457" i="109" l="1"/>
  <c r="B454" i="106"/>
  <c r="B458" i="109" l="1"/>
  <c r="B455" i="106"/>
  <c r="B459" i="109" l="1"/>
  <c r="B456" i="106"/>
  <c r="B460" i="109" l="1"/>
  <c r="B457" i="106"/>
  <c r="B461" i="109" l="1"/>
  <c r="B458" i="106"/>
  <c r="B462" i="109" l="1"/>
  <c r="B459" i="106"/>
  <c r="B463" i="109" l="1"/>
  <c r="B460" i="106"/>
  <c r="B464" i="109" l="1"/>
  <c r="B461" i="106"/>
  <c r="B465" i="109" l="1"/>
  <c r="B462" i="106"/>
  <c r="B466" i="109" l="1"/>
  <c r="B463" i="106"/>
  <c r="B467" i="109" l="1"/>
  <c r="B464" i="106"/>
  <c r="B468" i="109" l="1"/>
  <c r="B465" i="106"/>
  <c r="B469" i="109" l="1"/>
  <c r="B466" i="106"/>
  <c r="B470" i="109" l="1"/>
  <c r="B467" i="106"/>
  <c r="B471" i="109" l="1"/>
  <c r="B468" i="106"/>
  <c r="B472" i="109" l="1"/>
  <c r="B469" i="106"/>
  <c r="B473" i="109" l="1"/>
  <c r="B470" i="106"/>
  <c r="B474" i="109" l="1"/>
  <c r="B471" i="106"/>
  <c r="B475" i="109" l="1"/>
  <c r="B472" i="106"/>
  <c r="B476" i="109" l="1"/>
  <c r="B473" i="106"/>
  <c r="B477" i="109" l="1"/>
  <c r="B474" i="106"/>
  <c r="B478" i="109" l="1"/>
  <c r="B475" i="106"/>
  <c r="B479" i="109" l="1"/>
  <c r="B476" i="106"/>
  <c r="B480" i="109" l="1"/>
  <c r="B477" i="106"/>
  <c r="B481" i="109" l="1"/>
  <c r="B478" i="106"/>
  <c r="B482" i="109" l="1"/>
  <c r="B479" i="106"/>
  <c r="B483" i="109" l="1"/>
  <c r="B480" i="106"/>
  <c r="B484" i="109" l="1"/>
  <c r="B481" i="106"/>
  <c r="B485" i="109" l="1"/>
  <c r="B482" i="106"/>
  <c r="B486" i="109" l="1"/>
  <c r="B483" i="106"/>
  <c r="B487" i="109" l="1"/>
  <c r="B484" i="106"/>
  <c r="B488" i="109" l="1"/>
  <c r="B485" i="106"/>
  <c r="B489" i="109" l="1"/>
  <c r="B486" i="106"/>
  <c r="B490" i="109" l="1"/>
  <c r="B487" i="106"/>
  <c r="B491" i="109" l="1"/>
  <c r="B488" i="106"/>
  <c r="B492" i="109" l="1"/>
  <c r="B489" i="106"/>
  <c r="B493" i="109" l="1"/>
  <c r="B490" i="106"/>
  <c r="B494" i="109" l="1"/>
  <c r="B491" i="106"/>
  <c r="B495" i="109" l="1"/>
  <c r="B492" i="106"/>
  <c r="B496" i="109" l="1"/>
  <c r="B493" i="106"/>
  <c r="B497" i="109" l="1"/>
  <c r="B494" i="106"/>
  <c r="B498" i="109" l="1"/>
  <c r="B495" i="106"/>
  <c r="B499" i="109" l="1"/>
  <c r="B496" i="106"/>
  <c r="B500" i="109" l="1"/>
  <c r="B497" i="106"/>
  <c r="B501" i="109" l="1"/>
  <c r="B498" i="106"/>
  <c r="B502" i="109" l="1"/>
  <c r="B499" i="106"/>
  <c r="B503" i="109" l="1"/>
  <c r="B500" i="106"/>
  <c r="B504" i="109" l="1"/>
  <c r="B501" i="106"/>
  <c r="B505" i="109" l="1"/>
  <c r="B502" i="106"/>
  <c r="B506" i="109" l="1"/>
  <c r="B503" i="106"/>
  <c r="B507" i="109" l="1"/>
  <c r="B504" i="106"/>
  <c r="B508" i="109" l="1"/>
  <c r="B505" i="106"/>
  <c r="B509" i="109" l="1"/>
  <c r="B506" i="106"/>
  <c r="B510" i="109" l="1"/>
  <c r="B507" i="106"/>
  <c r="B511" i="109" l="1"/>
  <c r="B508" i="106"/>
  <c r="B512" i="109" l="1"/>
  <c r="B509" i="106"/>
  <c r="B513" i="109" l="1"/>
  <c r="B510" i="106"/>
  <c r="B514" i="109" l="1"/>
  <c r="B511" i="106"/>
  <c r="B515" i="109" l="1"/>
  <c r="B512" i="106"/>
  <c r="B516" i="109" l="1"/>
  <c r="B513" i="106"/>
  <c r="B517" i="109" l="1"/>
  <c r="B514" i="106"/>
  <c r="B518" i="109" l="1"/>
  <c r="B515" i="106"/>
  <c r="B519" i="109" l="1"/>
  <c r="B516" i="106"/>
  <c r="B520" i="109" l="1"/>
  <c r="B517" i="106"/>
  <c r="B521" i="109" l="1"/>
  <c r="B518" i="106"/>
  <c r="B522" i="109" l="1"/>
  <c r="B519" i="106"/>
  <c r="B523" i="109" l="1"/>
  <c r="B520" i="106"/>
  <c r="B524" i="109" l="1"/>
  <c r="B521" i="106"/>
  <c r="B525" i="109" l="1"/>
  <c r="B522" i="106"/>
  <c r="B526" i="109" l="1"/>
  <c r="B523" i="106"/>
  <c r="B527" i="109" l="1"/>
  <c r="B524" i="106"/>
  <c r="B528" i="109" l="1"/>
  <c r="B525" i="106"/>
  <c r="B529" i="109" l="1"/>
  <c r="B526" i="106"/>
  <c r="B530" i="109" l="1"/>
  <c r="B527" i="106"/>
  <c r="B531" i="109" l="1"/>
  <c r="B528" i="106"/>
  <c r="B532" i="109" l="1"/>
  <c r="B529" i="106"/>
  <c r="B533" i="109" l="1"/>
  <c r="B530" i="106"/>
  <c r="B534" i="109" l="1"/>
  <c r="B531" i="106"/>
  <c r="B535" i="109" l="1"/>
  <c r="B532" i="106"/>
  <c r="B536" i="109" l="1"/>
  <c r="B533" i="106"/>
  <c r="B537" i="109" l="1"/>
  <c r="B534" i="106"/>
  <c r="B538" i="109" l="1"/>
  <c r="B535" i="106"/>
  <c r="B539" i="109" l="1"/>
  <c r="B536" i="106"/>
  <c r="B540" i="109" l="1"/>
  <c r="B537" i="106"/>
  <c r="B541" i="109" l="1"/>
  <c r="B538" i="106"/>
  <c r="B542" i="109" l="1"/>
  <c r="B539" i="106"/>
  <c r="B543" i="109" l="1"/>
  <c r="B540" i="106"/>
  <c r="B544" i="109" l="1"/>
  <c r="B541" i="106"/>
  <c r="B545" i="109" l="1"/>
  <c r="B542" i="106"/>
  <c r="B546" i="109" l="1"/>
  <c r="B543" i="106"/>
  <c r="B547" i="109" l="1"/>
  <c r="B544" i="106"/>
  <c r="B548" i="109" l="1"/>
  <c r="B545" i="106"/>
  <c r="B549" i="109" l="1"/>
  <c r="B546" i="106"/>
  <c r="B550" i="109" l="1"/>
  <c r="B547" i="106"/>
  <c r="B551" i="109" l="1"/>
  <c r="B548" i="106"/>
  <c r="B552" i="109" l="1"/>
  <c r="B549" i="106"/>
  <c r="B553" i="109" l="1"/>
  <c r="B550" i="106"/>
  <c r="B554" i="109" l="1"/>
  <c r="B551" i="106"/>
  <c r="B555" i="109" l="1"/>
  <c r="B552" i="106"/>
  <c r="B556" i="109" l="1"/>
  <c r="B553" i="106"/>
  <c r="B557" i="109" l="1"/>
  <c r="B554" i="106"/>
  <c r="B558" i="109" l="1"/>
  <c r="B555" i="106"/>
  <c r="B559" i="109" l="1"/>
  <c r="B556" i="106"/>
  <c r="B560" i="109" l="1"/>
  <c r="B557" i="106"/>
  <c r="B561" i="109" l="1"/>
  <c r="B558" i="106"/>
  <c r="B562" i="109" l="1"/>
  <c r="B559" i="106"/>
  <c r="B563" i="109" l="1"/>
  <c r="B560" i="106"/>
  <c r="B564" i="109" l="1"/>
  <c r="B561" i="106"/>
  <c r="B565" i="109" l="1"/>
  <c r="B562" i="106"/>
  <c r="B566" i="109" l="1"/>
  <c r="B563" i="106"/>
  <c r="B567" i="109" l="1"/>
  <c r="B564" i="106"/>
  <c r="B568" i="109" l="1"/>
  <c r="B565" i="106"/>
  <c r="B569" i="109" l="1"/>
  <c r="B566" i="106"/>
  <c r="B570" i="109" l="1"/>
  <c r="B567" i="106"/>
  <c r="B571" i="109" l="1"/>
  <c r="B568" i="106"/>
  <c r="B572" i="109" l="1"/>
  <c r="B569" i="106"/>
  <c r="B573" i="109" l="1"/>
  <c r="B570" i="106"/>
  <c r="B574" i="109" l="1"/>
  <c r="B571" i="106"/>
  <c r="B575" i="109" l="1"/>
  <c r="B572" i="106"/>
  <c r="B576" i="109" l="1"/>
  <c r="B573" i="106"/>
  <c r="B577" i="109" l="1"/>
  <c r="B574" i="106"/>
  <c r="B578" i="109" l="1"/>
  <c r="B575" i="106"/>
  <c r="B579" i="109" l="1"/>
  <c r="B576" i="106"/>
  <c r="B580" i="109" l="1"/>
  <c r="B577" i="106"/>
  <c r="B581" i="109" l="1"/>
  <c r="B578" i="106"/>
  <c r="B582" i="109" l="1"/>
  <c r="B579" i="106"/>
  <c r="B583" i="109" l="1"/>
  <c r="B580" i="106"/>
  <c r="B584" i="109" l="1"/>
  <c r="B581" i="106"/>
  <c r="B585" i="109" l="1"/>
  <c r="B582" i="106"/>
  <c r="B586" i="109" l="1"/>
  <c r="B583" i="106"/>
  <c r="B587" i="109" l="1"/>
  <c r="B584" i="106"/>
  <c r="B588" i="109" l="1"/>
  <c r="B585" i="106"/>
  <c r="B589" i="109" l="1"/>
  <c r="B586" i="106"/>
  <c r="B590" i="109" l="1"/>
  <c r="B587" i="106"/>
  <c r="B591" i="109" l="1"/>
  <c r="B588" i="106"/>
  <c r="B592" i="109" l="1"/>
  <c r="B589" i="106"/>
  <c r="B593" i="109" l="1"/>
  <c r="B590" i="106"/>
  <c r="B594" i="109" l="1"/>
  <c r="B591" i="106"/>
  <c r="B595" i="109" l="1"/>
  <c r="B592" i="106"/>
  <c r="B596" i="109" l="1"/>
  <c r="B593" i="106"/>
  <c r="B597" i="109" l="1"/>
  <c r="B594" i="106"/>
  <c r="B598" i="109" l="1"/>
  <c r="B595" i="106"/>
  <c r="B599" i="109" l="1"/>
  <c r="B596" i="106"/>
  <c r="B600" i="109" l="1"/>
  <c r="B597" i="106"/>
  <c r="B601" i="109" l="1"/>
  <c r="B598" i="106"/>
  <c r="B602" i="109" l="1"/>
  <c r="B599" i="106"/>
  <c r="B603" i="109" l="1"/>
  <c r="B600" i="106"/>
  <c r="B604" i="109" l="1"/>
  <c r="B601" i="106"/>
  <c r="B605" i="109" l="1"/>
  <c r="B602" i="106"/>
  <c r="B606" i="109" l="1"/>
  <c r="B603" i="106"/>
  <c r="B607" i="109" l="1"/>
  <c r="B604" i="106"/>
  <c r="B608" i="109" l="1"/>
  <c r="B605" i="106"/>
  <c r="B609" i="109" l="1"/>
  <c r="B606" i="106"/>
  <c r="B610" i="109" l="1"/>
  <c r="B607" i="106"/>
  <c r="B611" i="109" l="1"/>
  <c r="B608" i="106"/>
  <c r="B612" i="109" l="1"/>
  <c r="B609" i="106"/>
  <c r="B613" i="109" l="1"/>
  <c r="B610" i="106"/>
  <c r="B614" i="109" l="1"/>
  <c r="B611" i="106"/>
  <c r="B615" i="109" l="1"/>
  <c r="B612" i="106"/>
  <c r="B616" i="109" l="1"/>
  <c r="B613" i="106"/>
  <c r="B617" i="109" l="1"/>
  <c r="B614" i="106"/>
  <c r="B618" i="109" l="1"/>
  <c r="B615" i="106"/>
  <c r="B619" i="109" l="1"/>
  <c r="B616" i="106"/>
  <c r="B620" i="109" l="1"/>
  <c r="B617" i="106"/>
  <c r="B621" i="109" l="1"/>
  <c r="B618" i="106"/>
  <c r="B622" i="109" l="1"/>
  <c r="B619" i="106"/>
  <c r="B623" i="109" l="1"/>
  <c r="B620" i="106"/>
  <c r="B624" i="109" l="1"/>
  <c r="B621" i="106"/>
  <c r="B625" i="109" l="1"/>
  <c r="B622" i="106"/>
  <c r="B626" i="109" l="1"/>
  <c r="B623" i="106"/>
  <c r="B627" i="109" l="1"/>
  <c r="B624" i="106"/>
  <c r="B628" i="109" l="1"/>
  <c r="B625" i="106"/>
  <c r="B629" i="109" l="1"/>
  <c r="B626" i="106"/>
  <c r="B630" i="109" l="1"/>
  <c r="B627" i="106"/>
  <c r="B631" i="109" l="1"/>
  <c r="B628" i="106"/>
  <c r="B632" i="109" l="1"/>
  <c r="B629" i="106"/>
  <c r="B633" i="109" l="1"/>
  <c r="B630" i="106"/>
  <c r="B634" i="109" l="1"/>
  <c r="B631" i="106"/>
  <c r="B635" i="109" l="1"/>
  <c r="B632" i="106"/>
  <c r="B636" i="109" l="1"/>
  <c r="B633" i="106"/>
  <c r="B637" i="109" l="1"/>
  <c r="B634" i="106"/>
  <c r="B638" i="109" l="1"/>
  <c r="B635" i="106"/>
  <c r="B639" i="109" l="1"/>
  <c r="B636" i="106"/>
  <c r="B640" i="109" l="1"/>
  <c r="B637" i="106"/>
  <c r="B641" i="109" l="1"/>
  <c r="B638" i="106"/>
  <c r="B642" i="109" l="1"/>
  <c r="B639" i="106"/>
  <c r="B643" i="109" l="1"/>
  <c r="B640" i="106"/>
  <c r="B644" i="109" l="1"/>
  <c r="B641" i="106"/>
  <c r="B645" i="109" l="1"/>
  <c r="B642" i="106"/>
  <c r="B646" i="109" l="1"/>
  <c r="B643" i="106"/>
  <c r="B647" i="109" l="1"/>
  <c r="B644" i="106"/>
  <c r="B648" i="109" l="1"/>
  <c r="B645" i="106"/>
  <c r="B649" i="109" l="1"/>
  <c r="B646" i="106"/>
  <c r="B650" i="109" l="1"/>
  <c r="B647" i="106"/>
  <c r="B651" i="109" l="1"/>
  <c r="B648" i="106"/>
  <c r="B652" i="109" l="1"/>
  <c r="B649" i="106"/>
  <c r="B653" i="109" l="1"/>
  <c r="B650" i="106"/>
  <c r="B654" i="109" l="1"/>
  <c r="B651" i="106"/>
  <c r="B655" i="109" l="1"/>
  <c r="B652" i="106"/>
  <c r="B656" i="109" l="1"/>
  <c r="B653" i="106"/>
  <c r="B657" i="109" l="1"/>
  <c r="B654" i="106"/>
  <c r="B658" i="109" l="1"/>
  <c r="B655" i="106"/>
  <c r="B659" i="109" l="1"/>
  <c r="B656" i="106"/>
  <c r="B660" i="109" l="1"/>
  <c r="B657" i="106"/>
  <c r="B661" i="109" l="1"/>
  <c r="B658" i="106"/>
  <c r="B662" i="109" l="1"/>
  <c r="B659" i="106"/>
  <c r="B663" i="109" l="1"/>
  <c r="B660" i="106"/>
  <c r="B664" i="109" l="1"/>
  <c r="B661" i="106"/>
  <c r="B665" i="109" l="1"/>
  <c r="B662" i="106"/>
  <c r="B666" i="109" l="1"/>
  <c r="B663" i="106"/>
  <c r="B667" i="109" l="1"/>
  <c r="B664" i="106"/>
  <c r="B668" i="109" l="1"/>
  <c r="B665" i="106"/>
  <c r="B669" i="109" l="1"/>
  <c r="B666" i="106"/>
  <c r="B670" i="109" l="1"/>
  <c r="B667" i="106"/>
  <c r="B671" i="109" l="1"/>
  <c r="B668" i="106"/>
  <c r="B672" i="109" l="1"/>
  <c r="B669" i="106"/>
  <c r="B673" i="109" l="1"/>
  <c r="B670" i="106"/>
  <c r="B674" i="109" l="1"/>
  <c r="B671" i="106"/>
  <c r="B675" i="109" l="1"/>
  <c r="B672" i="106"/>
  <c r="B676" i="109" l="1"/>
  <c r="B673" i="106"/>
  <c r="B677" i="109" l="1"/>
  <c r="B674" i="106"/>
  <c r="B678" i="109" l="1"/>
  <c r="B675" i="106"/>
  <c r="B679" i="109" l="1"/>
  <c r="B676" i="106"/>
  <c r="B680" i="109" l="1"/>
  <c r="B677" i="106"/>
  <c r="B681" i="109" l="1"/>
  <c r="B678" i="106"/>
  <c r="B682" i="109" l="1"/>
  <c r="B679" i="106"/>
  <c r="B683" i="109" l="1"/>
  <c r="B680" i="106"/>
  <c r="B684" i="109" l="1"/>
  <c r="B681" i="106"/>
  <c r="B685" i="109" l="1"/>
  <c r="B682" i="106"/>
  <c r="B686" i="109" l="1"/>
  <c r="B683" i="106"/>
  <c r="B687" i="109" l="1"/>
  <c r="B684" i="106"/>
  <c r="B688" i="109" l="1"/>
  <c r="B685" i="106"/>
  <c r="B689" i="109" l="1"/>
  <c r="B686" i="106"/>
  <c r="B690" i="109" l="1"/>
  <c r="B687" i="106"/>
  <c r="B691" i="109" l="1"/>
  <c r="B688" i="106"/>
  <c r="B692" i="109" l="1"/>
  <c r="B689" i="106"/>
  <c r="B693" i="109" l="1"/>
  <c r="B690" i="106"/>
  <c r="B694" i="109" l="1"/>
  <c r="B691" i="106"/>
  <c r="B695" i="109" l="1"/>
  <c r="B692" i="106"/>
  <c r="B696" i="109" l="1"/>
  <c r="B693" i="106"/>
  <c r="B697" i="109" l="1"/>
  <c r="B694" i="106"/>
  <c r="B698" i="109" l="1"/>
  <c r="B695" i="106"/>
  <c r="B699" i="109" l="1"/>
  <c r="B696" i="106"/>
  <c r="B700" i="109" l="1"/>
  <c r="B697" i="106"/>
  <c r="B701" i="109" l="1"/>
  <c r="B698" i="106"/>
  <c r="B702" i="109" l="1"/>
  <c r="B699" i="106"/>
  <c r="B703" i="109" l="1"/>
  <c r="B700" i="106"/>
  <c r="B704" i="109" l="1"/>
  <c r="B701" i="106"/>
  <c r="B705" i="109" l="1"/>
  <c r="B702" i="106"/>
  <c r="B706" i="109" l="1"/>
  <c r="B703" i="106"/>
  <c r="B707" i="109" l="1"/>
  <c r="B704" i="106"/>
  <c r="B708" i="109" l="1"/>
  <c r="B705" i="106"/>
  <c r="B709" i="109" l="1"/>
  <c r="B706" i="106"/>
  <c r="B710" i="109" l="1"/>
  <c r="B707" i="106"/>
  <c r="B711" i="109" l="1"/>
  <c r="B708" i="106"/>
  <c r="B712" i="109" l="1"/>
  <c r="B709" i="106"/>
  <c r="B713" i="109" l="1"/>
  <c r="B710" i="106"/>
  <c r="B714" i="109" l="1"/>
  <c r="B711" i="106"/>
  <c r="B715" i="109" l="1"/>
  <c r="B712" i="106"/>
  <c r="B716" i="109" l="1"/>
  <c r="B713" i="106"/>
  <c r="B717" i="109" l="1"/>
  <c r="B714" i="106"/>
  <c r="B718" i="109" l="1"/>
  <c r="B715" i="106"/>
  <c r="B719" i="109" l="1"/>
  <c r="B716" i="106"/>
  <c r="B720" i="109" l="1"/>
  <c r="B717" i="106"/>
  <c r="B721" i="109" l="1"/>
  <c r="B718" i="106"/>
  <c r="B722" i="109" l="1"/>
  <c r="B719" i="106"/>
  <c r="B723" i="109" l="1"/>
  <c r="B720" i="106"/>
  <c r="B724" i="109" l="1"/>
  <c r="B721" i="106"/>
  <c r="B725" i="109" l="1"/>
  <c r="B722" i="106"/>
  <c r="B726" i="109" l="1"/>
  <c r="B723" i="106"/>
  <c r="B727" i="109" l="1"/>
  <c r="B724" i="106"/>
  <c r="B728" i="109" l="1"/>
  <c r="B725" i="106"/>
  <c r="B729" i="109" l="1"/>
  <c r="B726" i="106"/>
  <c r="B730" i="109" l="1"/>
  <c r="B727" i="106"/>
  <c r="B731" i="109" l="1"/>
  <c r="B728" i="106"/>
  <c r="B732" i="109" l="1"/>
  <c r="B729" i="106"/>
  <c r="B733" i="109" l="1"/>
  <c r="B730" i="106"/>
  <c r="B734" i="109" l="1"/>
  <c r="B731" i="106"/>
  <c r="B735" i="109" l="1"/>
  <c r="B732" i="106"/>
  <c r="B736" i="109" l="1"/>
  <c r="B733" i="106"/>
  <c r="B737" i="109" l="1"/>
  <c r="B734" i="106"/>
  <c r="B738" i="109" l="1"/>
  <c r="B735" i="106"/>
  <c r="B739" i="109" l="1"/>
  <c r="B736" i="106"/>
  <c r="B740" i="109" l="1"/>
  <c r="B737" i="106"/>
  <c r="B741" i="109" l="1"/>
  <c r="B738" i="106"/>
  <c r="B742" i="109" l="1"/>
  <c r="B739" i="106"/>
  <c r="B743" i="109" l="1"/>
  <c r="B740" i="106"/>
  <c r="B744" i="109" l="1"/>
  <c r="B741" i="106"/>
  <c r="B745" i="109" l="1"/>
  <c r="B742" i="106"/>
  <c r="B746" i="109" l="1"/>
  <c r="B743" i="106"/>
  <c r="B747" i="109" l="1"/>
  <c r="B744" i="106"/>
  <c r="B748" i="109" l="1"/>
  <c r="B745" i="106"/>
  <c r="B749" i="109" l="1"/>
  <c r="B746" i="106"/>
  <c r="B750" i="109" l="1"/>
  <c r="B747" i="106"/>
  <c r="B751" i="109" l="1"/>
  <c r="B748" i="106"/>
  <c r="B752" i="109" l="1"/>
  <c r="B749" i="106"/>
  <c r="B753" i="109" l="1"/>
  <c r="B750" i="106"/>
  <c r="B754" i="109" l="1"/>
  <c r="B751" i="106"/>
  <c r="B755" i="109" l="1"/>
  <c r="B752" i="106"/>
  <c r="B756" i="109" l="1"/>
  <c r="B753" i="106"/>
  <c r="B757" i="109" l="1"/>
  <c r="B754" i="106"/>
  <c r="B758" i="109" l="1"/>
  <c r="B755" i="106"/>
  <c r="B759" i="109" l="1"/>
  <c r="B756" i="106"/>
  <c r="B760" i="109" l="1"/>
  <c r="B757" i="106"/>
  <c r="B761" i="109" l="1"/>
  <c r="B758" i="106"/>
  <c r="B762" i="109" l="1"/>
  <c r="B759" i="106"/>
  <c r="B763" i="109" l="1"/>
  <c r="B760" i="106"/>
  <c r="B764" i="109" l="1"/>
  <c r="B761" i="106"/>
  <c r="B765" i="109" l="1"/>
  <c r="B762" i="106"/>
  <c r="B766" i="109" l="1"/>
  <c r="B763" i="106"/>
  <c r="B767" i="109" l="1"/>
  <c r="B764" i="106"/>
  <c r="B768" i="109" l="1"/>
  <c r="B765" i="106"/>
  <c r="B769" i="109" l="1"/>
  <c r="B766" i="106"/>
  <c r="B770" i="109" l="1"/>
  <c r="B767" i="106"/>
  <c r="B771" i="109" l="1"/>
  <c r="B768" i="106"/>
  <c r="B772" i="109" l="1"/>
  <c r="B769" i="106"/>
  <c r="B773" i="109" l="1"/>
  <c r="B770" i="106"/>
  <c r="B774" i="109" l="1"/>
  <c r="B771" i="106"/>
  <c r="B775" i="109" l="1"/>
  <c r="B772" i="106"/>
  <c r="B776" i="109" l="1"/>
  <c r="B773" i="106"/>
  <c r="B777" i="109" l="1"/>
  <c r="B774" i="106"/>
  <c r="B778" i="109" l="1"/>
  <c r="B775" i="106"/>
  <c r="B779" i="109" l="1"/>
  <c r="B776" i="106"/>
  <c r="B780" i="109" l="1"/>
  <c r="B777" i="106"/>
  <c r="B781" i="109" l="1"/>
  <c r="B778" i="106"/>
  <c r="B782" i="109" l="1"/>
  <c r="B779" i="106"/>
  <c r="B783" i="109" l="1"/>
  <c r="B780" i="106"/>
  <c r="B784" i="109" l="1"/>
  <c r="B781" i="106"/>
  <c r="B785" i="109" l="1"/>
  <c r="B782" i="106"/>
  <c r="B786" i="109" l="1"/>
  <c r="B783" i="106"/>
  <c r="B787" i="109" l="1"/>
  <c r="B784" i="106"/>
  <c r="B788" i="109" l="1"/>
  <c r="B785" i="106"/>
  <c r="B789" i="109" l="1"/>
  <c r="B786" i="106"/>
  <c r="B790" i="109" l="1"/>
  <c r="B787" i="106"/>
  <c r="B791" i="109" l="1"/>
  <c r="B788" i="106"/>
  <c r="B792" i="109" l="1"/>
  <c r="B789" i="106"/>
  <c r="B793" i="109" l="1"/>
  <c r="B790" i="106"/>
  <c r="B794" i="109" l="1"/>
  <c r="B791" i="106"/>
  <c r="B795" i="109" l="1"/>
  <c r="B792" i="106"/>
  <c r="B796" i="109" l="1"/>
  <c r="B793" i="106"/>
  <c r="B797" i="109" l="1"/>
  <c r="B794" i="106"/>
  <c r="B798" i="109" l="1"/>
  <c r="B795" i="106"/>
  <c r="B799" i="109" l="1"/>
  <c r="B796" i="106"/>
  <c r="B800" i="109" l="1"/>
  <c r="B797" i="106"/>
  <c r="B801" i="109" l="1"/>
  <c r="B798" i="106"/>
  <c r="B802" i="109" l="1"/>
  <c r="B799" i="106"/>
  <c r="B803" i="109" l="1"/>
  <c r="B800" i="106"/>
  <c r="B804" i="109" l="1"/>
  <c r="B801" i="106"/>
  <c r="B805" i="109" l="1"/>
  <c r="B802" i="106"/>
  <c r="B806" i="109" l="1"/>
  <c r="B803" i="106"/>
  <c r="B807" i="109" l="1"/>
  <c r="B804" i="106"/>
  <c r="B808" i="109" l="1"/>
  <c r="B805" i="106"/>
  <c r="B809" i="109" l="1"/>
  <c r="B806" i="106"/>
  <c r="B810" i="109" l="1"/>
  <c r="B807" i="106"/>
  <c r="B811" i="109" l="1"/>
  <c r="B808" i="106"/>
  <c r="B812" i="109" l="1"/>
  <c r="B809" i="106"/>
  <c r="B813" i="109" l="1"/>
  <c r="B810" i="106"/>
  <c r="B814" i="109" l="1"/>
  <c r="B811" i="106"/>
  <c r="B815" i="109" l="1"/>
  <c r="B812" i="106"/>
  <c r="B816" i="109" l="1"/>
  <c r="B813" i="106"/>
  <c r="B817" i="109" l="1"/>
  <c r="B814" i="106"/>
  <c r="B818" i="109" l="1"/>
  <c r="B815" i="106"/>
  <c r="B819" i="109" l="1"/>
  <c r="B816" i="106"/>
  <c r="B820" i="109" l="1"/>
  <c r="B817" i="106"/>
  <c r="B821" i="109" l="1"/>
  <c r="B818" i="106"/>
  <c r="B822" i="109" l="1"/>
  <c r="B819" i="106"/>
  <c r="B823" i="109" l="1"/>
  <c r="B820" i="106"/>
  <c r="B824" i="109" l="1"/>
  <c r="B821" i="106"/>
  <c r="B825" i="109" l="1"/>
  <c r="B822" i="106"/>
  <c r="B826" i="109" l="1"/>
  <c r="B823" i="106"/>
  <c r="B827" i="109" l="1"/>
  <c r="B824" i="106"/>
  <c r="B828" i="109" l="1"/>
  <c r="B825" i="106"/>
  <c r="B829" i="109" l="1"/>
  <c r="B826" i="106"/>
  <c r="B830" i="109" l="1"/>
  <c r="B827" i="106"/>
  <c r="B831" i="109" l="1"/>
  <c r="B828" i="106"/>
  <c r="B832" i="109" l="1"/>
  <c r="B829" i="106"/>
  <c r="B833" i="109" l="1"/>
  <c r="B830" i="106"/>
  <c r="B834" i="109" l="1"/>
  <c r="B831" i="106"/>
  <c r="B835" i="109" l="1"/>
  <c r="B832" i="106"/>
  <c r="B836" i="109" l="1"/>
  <c r="B833" i="106"/>
  <c r="B837" i="109" l="1"/>
  <c r="B834" i="106"/>
  <c r="B838" i="109" l="1"/>
  <c r="B835" i="106"/>
  <c r="B839" i="109" l="1"/>
  <c r="B836" i="106"/>
  <c r="B840" i="109" l="1"/>
  <c r="B837" i="106"/>
  <c r="B841" i="109" l="1"/>
  <c r="B838" i="106"/>
  <c r="B842" i="109" l="1"/>
  <c r="B839" i="106"/>
  <c r="B843" i="109" l="1"/>
  <c r="B840" i="106"/>
  <c r="B844" i="109" l="1"/>
  <c r="B841" i="106"/>
  <c r="B845" i="109" l="1"/>
  <c r="B842" i="106"/>
  <c r="B846" i="109" l="1"/>
  <c r="B843" i="106"/>
  <c r="B847" i="109" l="1"/>
  <c r="B844" i="106"/>
  <c r="B848" i="109" l="1"/>
  <c r="B845" i="106"/>
  <c r="B849" i="109" l="1"/>
  <c r="B846" i="106"/>
  <c r="B850" i="109" l="1"/>
  <c r="B847" i="106"/>
  <c r="B851" i="109" l="1"/>
  <c r="B848" i="106"/>
  <c r="B852" i="109" l="1"/>
  <c r="B849" i="106"/>
  <c r="B853" i="109" l="1"/>
  <c r="B850" i="106"/>
  <c r="B854" i="109" l="1"/>
  <c r="B851" i="106"/>
  <c r="B855" i="109" l="1"/>
  <c r="B852" i="106"/>
  <c r="B856" i="109" l="1"/>
  <c r="B853" i="106"/>
  <c r="B857" i="109" l="1"/>
  <c r="B854" i="106"/>
  <c r="B858" i="109" l="1"/>
  <c r="B855" i="106"/>
  <c r="B859" i="109" l="1"/>
  <c r="B856" i="106"/>
  <c r="B860" i="109" l="1"/>
  <c r="B857" i="106"/>
  <c r="B861" i="109" l="1"/>
  <c r="B858" i="106"/>
  <c r="B862" i="109" l="1"/>
  <c r="B859" i="106"/>
  <c r="B863" i="109" l="1"/>
  <c r="B860" i="106"/>
  <c r="B864" i="109" l="1"/>
  <c r="B861" i="106"/>
  <c r="B865" i="109" l="1"/>
  <c r="B862" i="106"/>
  <c r="B866" i="109" l="1"/>
  <c r="B863" i="106"/>
  <c r="B867" i="109" l="1"/>
  <c r="B864" i="106"/>
  <c r="B868" i="109" l="1"/>
  <c r="B865" i="106"/>
  <c r="B869" i="109" l="1"/>
  <c r="B866" i="106"/>
  <c r="B870" i="109" l="1"/>
  <c r="B867" i="106"/>
  <c r="B871" i="109" l="1"/>
  <c r="B868" i="106"/>
  <c r="B872" i="109" l="1"/>
  <c r="B869" i="106"/>
  <c r="B873" i="109" l="1"/>
  <c r="B870" i="106"/>
  <c r="B874" i="109" l="1"/>
  <c r="B871" i="106"/>
  <c r="B875" i="109" l="1"/>
  <c r="B872" i="106"/>
  <c r="B876" i="109" l="1"/>
  <c r="B873" i="106"/>
  <c r="B877" i="109" l="1"/>
  <c r="B874" i="106"/>
  <c r="B878" i="109" l="1"/>
  <c r="B875" i="106"/>
  <c r="B879" i="109" l="1"/>
  <c r="B876" i="106"/>
  <c r="B880" i="109" l="1"/>
  <c r="B877" i="106"/>
  <c r="B881" i="109" l="1"/>
  <c r="B878" i="106"/>
  <c r="B882" i="109" l="1"/>
  <c r="B879" i="106"/>
  <c r="B883" i="109" l="1"/>
  <c r="B880" i="106"/>
  <c r="B884" i="109" l="1"/>
  <c r="B881" i="106"/>
  <c r="B885" i="109" l="1"/>
  <c r="B882" i="106"/>
  <c r="B886" i="109" l="1"/>
  <c r="B883" i="106"/>
  <c r="B887" i="109" l="1"/>
  <c r="B884" i="106"/>
  <c r="B888" i="109" l="1"/>
  <c r="B885" i="106"/>
  <c r="B889" i="109" l="1"/>
  <c r="B886" i="106"/>
  <c r="B890" i="109" l="1"/>
  <c r="B887" i="106"/>
  <c r="B891" i="109" l="1"/>
  <c r="B888" i="106"/>
  <c r="B892" i="109" l="1"/>
  <c r="B889" i="106"/>
  <c r="B893" i="109" l="1"/>
  <c r="B890" i="106"/>
  <c r="B894" i="109" l="1"/>
  <c r="B891" i="106"/>
  <c r="B895" i="109" l="1"/>
  <c r="B892" i="106"/>
  <c r="B896" i="109" l="1"/>
  <c r="B893" i="106"/>
  <c r="B897" i="109" l="1"/>
  <c r="B894" i="106"/>
  <c r="B898" i="109" l="1"/>
  <c r="B895" i="106"/>
  <c r="B899" i="109" l="1"/>
  <c r="B896" i="106"/>
  <c r="B900" i="109" l="1"/>
  <c r="B897" i="106"/>
  <c r="B901" i="109" l="1"/>
  <c r="B898" i="106"/>
  <c r="B902" i="109" l="1"/>
  <c r="B899" i="106"/>
  <c r="B903" i="109" l="1"/>
  <c r="B900" i="106"/>
  <c r="B904" i="109" l="1"/>
  <c r="B901" i="106"/>
  <c r="B905" i="109" l="1"/>
  <c r="B902" i="106"/>
  <c r="B906" i="109" l="1"/>
  <c r="B903" i="106"/>
  <c r="B907" i="109" l="1"/>
  <c r="B904" i="106"/>
  <c r="B908" i="109" l="1"/>
  <c r="B905" i="106"/>
  <c r="B909" i="109" l="1"/>
  <c r="B906" i="106"/>
  <c r="B910" i="109" l="1"/>
  <c r="B907" i="106"/>
  <c r="B911" i="109" l="1"/>
  <c r="B908" i="106"/>
  <c r="B912" i="109" l="1"/>
  <c r="B909" i="106"/>
  <c r="B913" i="109" l="1"/>
  <c r="B910" i="106"/>
  <c r="B914" i="109" l="1"/>
  <c r="B911" i="106"/>
  <c r="B915" i="109" l="1"/>
  <c r="B912" i="106"/>
  <c r="B916" i="109" l="1"/>
  <c r="B913" i="106"/>
  <c r="B917" i="109" l="1"/>
  <c r="B914" i="106"/>
  <c r="B918" i="109" l="1"/>
  <c r="B915" i="106"/>
  <c r="B919" i="109" l="1"/>
  <c r="B916" i="106"/>
  <c r="B920" i="109" l="1"/>
  <c r="B917" i="106"/>
  <c r="B921" i="109" l="1"/>
  <c r="B918" i="106"/>
  <c r="B922" i="109" l="1"/>
  <c r="B919" i="106"/>
  <c r="B923" i="109" l="1"/>
  <c r="B920" i="106"/>
  <c r="B924" i="109" l="1"/>
  <c r="B921" i="106"/>
  <c r="B925" i="109" l="1"/>
  <c r="B922" i="106"/>
  <c r="B926" i="109" l="1"/>
  <c r="B923" i="106"/>
  <c r="B927" i="109" l="1"/>
  <c r="B924" i="106"/>
  <c r="B928" i="109" l="1"/>
  <c r="B925" i="106"/>
  <c r="B929" i="109" l="1"/>
  <c r="B926" i="106"/>
  <c r="B930" i="109" l="1"/>
  <c r="B927" i="106"/>
  <c r="B931" i="109" l="1"/>
  <c r="B928" i="106"/>
  <c r="B932" i="109" l="1"/>
  <c r="B929" i="106"/>
  <c r="B933" i="109" l="1"/>
  <c r="B930" i="106"/>
  <c r="B934" i="109" l="1"/>
  <c r="B931" i="106"/>
  <c r="B935" i="109" l="1"/>
  <c r="B932" i="106"/>
  <c r="B936" i="109" l="1"/>
  <c r="B933" i="106"/>
  <c r="B937" i="109" l="1"/>
  <c r="B934" i="106"/>
  <c r="B938" i="109" l="1"/>
  <c r="B935" i="106"/>
  <c r="B939" i="109" l="1"/>
  <c r="B936" i="106"/>
  <c r="B940" i="109" l="1"/>
  <c r="B937" i="106"/>
  <c r="B941" i="109" l="1"/>
  <c r="B938" i="106"/>
  <c r="B942" i="109" l="1"/>
  <c r="B939" i="106"/>
  <c r="B943" i="109" l="1"/>
  <c r="B940" i="106"/>
  <c r="B944" i="109" l="1"/>
  <c r="B941" i="106"/>
  <c r="B945" i="109" l="1"/>
  <c r="B942" i="106"/>
  <c r="B946" i="109" l="1"/>
  <c r="B943" i="106"/>
  <c r="B947" i="109" l="1"/>
  <c r="B944" i="106"/>
  <c r="B948" i="109" l="1"/>
  <c r="B945" i="106"/>
  <c r="B949" i="109" l="1"/>
  <c r="B946" i="106"/>
  <c r="B950" i="109" l="1"/>
  <c r="B947" i="106"/>
  <c r="B951" i="109" l="1"/>
  <c r="B948" i="106"/>
  <c r="B952" i="109" l="1"/>
  <c r="B949" i="106"/>
  <c r="B953" i="109" l="1"/>
  <c r="B950" i="106"/>
  <c r="B954" i="109" l="1"/>
  <c r="B951" i="106"/>
  <c r="B955" i="109" l="1"/>
  <c r="B952" i="106"/>
  <c r="B956" i="109" l="1"/>
  <c r="B953" i="106"/>
  <c r="B957" i="109" l="1"/>
  <c r="B954" i="106"/>
  <c r="B958" i="109" l="1"/>
  <c r="B955" i="106"/>
  <c r="B959" i="109" l="1"/>
  <c r="B956" i="106"/>
  <c r="B960" i="109" l="1"/>
  <c r="B957" i="106"/>
  <c r="B961" i="109" l="1"/>
  <c r="B958" i="106"/>
  <c r="B962" i="109" l="1"/>
  <c r="B959" i="106"/>
  <c r="B963" i="109" l="1"/>
  <c r="B960" i="106"/>
  <c r="B964" i="109" l="1"/>
  <c r="B961" i="106"/>
  <c r="B965" i="109" l="1"/>
  <c r="B962" i="106"/>
  <c r="B966" i="109" l="1"/>
  <c r="B963" i="106"/>
  <c r="B967" i="109" l="1"/>
  <c r="B964" i="106"/>
  <c r="B968" i="109" l="1"/>
  <c r="B965" i="106"/>
  <c r="B969" i="109" l="1"/>
  <c r="B966" i="106"/>
  <c r="B970" i="109" l="1"/>
  <c r="B967" i="106"/>
  <c r="B971" i="109" l="1"/>
  <c r="B968" i="106"/>
  <c r="B972" i="109" l="1"/>
  <c r="B969" i="106"/>
  <c r="B973" i="109" l="1"/>
  <c r="B970" i="106"/>
  <c r="B974" i="109" l="1"/>
  <c r="B971" i="106"/>
  <c r="B975" i="109" l="1"/>
  <c r="B972" i="106"/>
  <c r="B976" i="109" l="1"/>
  <c r="B973" i="106"/>
  <c r="B977" i="109" l="1"/>
  <c r="B974" i="106"/>
  <c r="B978" i="109" l="1"/>
  <c r="B975" i="106"/>
  <c r="B979" i="109" l="1"/>
  <c r="B976" i="106"/>
  <c r="B980" i="109" l="1"/>
  <c r="B977" i="106"/>
  <c r="B981" i="109" l="1"/>
  <c r="B978" i="106"/>
  <c r="B982" i="109" l="1"/>
  <c r="B979" i="106"/>
  <c r="B983" i="109" l="1"/>
  <c r="B980" i="106"/>
  <c r="B984" i="109" l="1"/>
  <c r="B981" i="106"/>
  <c r="B985" i="109" l="1"/>
  <c r="B982" i="106"/>
  <c r="B986" i="109" l="1"/>
  <c r="B983" i="106"/>
  <c r="B987" i="109" l="1"/>
  <c r="B984" i="106"/>
  <c r="B988" i="109" l="1"/>
  <c r="B985" i="106"/>
  <c r="B989" i="109" l="1"/>
  <c r="B986" i="106"/>
  <c r="B990" i="109" l="1"/>
  <c r="B987" i="106"/>
  <c r="B991" i="109" l="1"/>
  <c r="B988" i="106"/>
  <c r="B992" i="109" l="1"/>
  <c r="B989" i="106"/>
  <c r="B993" i="109" l="1"/>
  <c r="B990" i="106"/>
  <c r="B994" i="109" l="1"/>
  <c r="B991" i="106"/>
  <c r="B995" i="109" l="1"/>
  <c r="B992" i="106"/>
  <c r="B996" i="109" l="1"/>
  <c r="B993" i="106"/>
  <c r="B997" i="109" l="1"/>
  <c r="B994" i="106"/>
  <c r="B998" i="109" l="1"/>
  <c r="B995" i="106"/>
  <c r="B999" i="109" l="1"/>
  <c r="B996" i="106"/>
  <c r="B1000" i="109" l="1"/>
  <c r="B997" i="106"/>
  <c r="B1001" i="109" l="1"/>
  <c r="B998" i="106"/>
  <c r="B1002" i="109" l="1"/>
  <c r="B999" i="106"/>
  <c r="B1003" i="109" l="1"/>
  <c r="B1000" i="106"/>
  <c r="B1004" i="109" l="1"/>
  <c r="B1001" i="106"/>
  <c r="B1005" i="109" l="1"/>
  <c r="B1002" i="106"/>
  <c r="B1006" i="109" l="1"/>
  <c r="B1003" i="106"/>
  <c r="B1007" i="109" l="1"/>
  <c r="B1004" i="106"/>
  <c r="B1008" i="109" l="1"/>
  <c r="B1005" i="106"/>
  <c r="B1009" i="109" l="1"/>
  <c r="B1006" i="106"/>
  <c r="B1010" i="109" l="1"/>
  <c r="B1007" i="106"/>
  <c r="B1011" i="109" l="1"/>
  <c r="B1008" i="106"/>
  <c r="B1012" i="109" l="1"/>
  <c r="B1009" i="106"/>
  <c r="B1013" i="109" l="1"/>
  <c r="B1010" i="106"/>
  <c r="B1014" i="109" l="1"/>
  <c r="B1011" i="106"/>
  <c r="B1015" i="109" l="1"/>
  <c r="B1012" i="106"/>
  <c r="B1016" i="109" l="1"/>
  <c r="B1013" i="106"/>
  <c r="B1017" i="109" l="1"/>
  <c r="B1014" i="106"/>
  <c r="B1018" i="109" l="1"/>
  <c r="B1015" i="106"/>
  <c r="B1019" i="109" l="1"/>
  <c r="B1016" i="106"/>
  <c r="B1020" i="109" l="1"/>
  <c r="B1017" i="106"/>
  <c r="B1021" i="109" l="1"/>
  <c r="B1018" i="106"/>
  <c r="B1022" i="109" l="1"/>
  <c r="B1019" i="106"/>
  <c r="B1023" i="109" l="1"/>
  <c r="B1020" i="106"/>
  <c r="B1024" i="109" l="1"/>
  <c r="B1021" i="106"/>
  <c r="B1025" i="109" l="1"/>
  <c r="B1022" i="106"/>
  <c r="B1026" i="109" l="1"/>
  <c r="B1023" i="106"/>
  <c r="B1027" i="109" l="1"/>
  <c r="B1024" i="106"/>
  <c r="B1028" i="109" l="1"/>
  <c r="B1025" i="106"/>
  <c r="B1029" i="109" l="1"/>
  <c r="B1026" i="106"/>
  <c r="B1030" i="109" l="1"/>
  <c r="B1027" i="106"/>
  <c r="B1031" i="109" l="1"/>
  <c r="B1028" i="106"/>
  <c r="B1032" i="109" l="1"/>
  <c r="B1029" i="106"/>
  <c r="B1033" i="109" l="1"/>
  <c r="B1030" i="106"/>
  <c r="B1034" i="109" l="1"/>
  <c r="B1031" i="106"/>
  <c r="B1035" i="109" l="1"/>
  <c r="B1032" i="106"/>
  <c r="B1036" i="109" l="1"/>
  <c r="B1033" i="106"/>
  <c r="B1037" i="109" l="1"/>
  <c r="B1034" i="106"/>
  <c r="B1038" i="109" l="1"/>
  <c r="B1035" i="106"/>
  <c r="B1039" i="109" l="1"/>
  <c r="B1036" i="106"/>
  <c r="B1040" i="109" l="1"/>
  <c r="B1037" i="106"/>
  <c r="B1041" i="109" l="1"/>
  <c r="B1038" i="106"/>
  <c r="B1042" i="109" l="1"/>
  <c r="B1039" i="106"/>
  <c r="B1043" i="109" l="1"/>
  <c r="B1040" i="106"/>
  <c r="B1044" i="109" l="1"/>
  <c r="B1041" i="106"/>
  <c r="B1045" i="109" l="1"/>
  <c r="B1042" i="106"/>
  <c r="B1046" i="109" l="1"/>
  <c r="B1043" i="106"/>
  <c r="B1047" i="109" l="1"/>
  <c r="B1044" i="106"/>
  <c r="B1048" i="109" l="1"/>
  <c r="B1045" i="106"/>
  <c r="B1049" i="109" l="1"/>
  <c r="B1046" i="106"/>
  <c r="B1050" i="109" l="1"/>
  <c r="B1047" i="106"/>
  <c r="B1051" i="109" l="1"/>
  <c r="B1048" i="106"/>
  <c r="B1052" i="109" l="1"/>
  <c r="B1049" i="106"/>
  <c r="B1053" i="109" l="1"/>
  <c r="B1050" i="106"/>
  <c r="B1054" i="109" l="1"/>
  <c r="B1051" i="106"/>
  <c r="B1055" i="109" l="1"/>
  <c r="B1052" i="106"/>
  <c r="B1056" i="109" l="1"/>
  <c r="B1053" i="106"/>
  <c r="B1057" i="109" l="1"/>
  <c r="B1054" i="106"/>
  <c r="B1058" i="109" l="1"/>
  <c r="B1055" i="106"/>
  <c r="B1059" i="109" l="1"/>
  <c r="B1056" i="106"/>
  <c r="B1060" i="109" l="1"/>
  <c r="B1057" i="106"/>
  <c r="B1061" i="109" l="1"/>
  <c r="B1058" i="106"/>
  <c r="B1062" i="109" l="1"/>
  <c r="B1059" i="106"/>
  <c r="B1063" i="109" l="1"/>
  <c r="B1060" i="106"/>
  <c r="B1064" i="109" l="1"/>
  <c r="B1061" i="106"/>
  <c r="B1065" i="109" l="1"/>
  <c r="B1062" i="106"/>
  <c r="B1066" i="109" l="1"/>
  <c r="B1063" i="106"/>
  <c r="B1067" i="109" l="1"/>
  <c r="B1064" i="106"/>
  <c r="B1068" i="109" l="1"/>
  <c r="B1065" i="106"/>
  <c r="B1069" i="109" l="1"/>
  <c r="B1066" i="106"/>
  <c r="B1070" i="109" l="1"/>
  <c r="B1067" i="106"/>
  <c r="B1071" i="109" l="1"/>
  <c r="B1068" i="106"/>
  <c r="B1072" i="109" l="1"/>
  <c r="B1069" i="106"/>
  <c r="B1073" i="109" l="1"/>
  <c r="B1070" i="106"/>
  <c r="B1074" i="109" l="1"/>
  <c r="B1071" i="106"/>
  <c r="B1075" i="109" l="1"/>
  <c r="B1072" i="106"/>
  <c r="B1076" i="109" l="1"/>
  <c r="B1073" i="106"/>
  <c r="B1077" i="109" l="1"/>
  <c r="B1074" i="106"/>
  <c r="B1078" i="109" l="1"/>
  <c r="B1075" i="106"/>
  <c r="B1079" i="109" l="1"/>
  <c r="B1076" i="106"/>
  <c r="B1080" i="109" l="1"/>
  <c r="B1077" i="106"/>
  <c r="B1081" i="109" l="1"/>
  <c r="B1078" i="106"/>
  <c r="B1082" i="109" l="1"/>
  <c r="B1079" i="106"/>
  <c r="B1083" i="109" l="1"/>
  <c r="B1080" i="106"/>
  <c r="B1084" i="109" l="1"/>
  <c r="B1081" i="106"/>
  <c r="B1085" i="109" l="1"/>
  <c r="B1082" i="106"/>
  <c r="B1086" i="109" l="1"/>
  <c r="B1083" i="106"/>
  <c r="B1087" i="109" l="1"/>
  <c r="B1084" i="106"/>
  <c r="B1088" i="109" l="1"/>
  <c r="B1085" i="106"/>
  <c r="B1089" i="109" l="1"/>
  <c r="B1086" i="106"/>
  <c r="B1090" i="109" l="1"/>
  <c r="B1087" i="106"/>
  <c r="B1091" i="109" l="1"/>
  <c r="B1088" i="106"/>
  <c r="B1092" i="109" l="1"/>
  <c r="B1089" i="106"/>
  <c r="B1093" i="109" l="1"/>
  <c r="B1090" i="106"/>
  <c r="B1094" i="109" l="1"/>
  <c r="B1091" i="106"/>
  <c r="B1095" i="109" l="1"/>
  <c r="B1092" i="106"/>
  <c r="B1096" i="109" l="1"/>
  <c r="B1093" i="106"/>
  <c r="B1097" i="109" l="1"/>
  <c r="B1094" i="106"/>
  <c r="B1098" i="109" l="1"/>
  <c r="B1095" i="106"/>
  <c r="B1099" i="109" l="1"/>
  <c r="B1096" i="106"/>
  <c r="B1100" i="109" l="1"/>
  <c r="B1097" i="106"/>
  <c r="B1101" i="109" l="1"/>
  <c r="B1098" i="106"/>
  <c r="B1102" i="109" l="1"/>
  <c r="B1099" i="106"/>
  <c r="B1103" i="109" l="1"/>
  <c r="B1100" i="106"/>
  <c r="B1104" i="109" l="1"/>
  <c r="B1101" i="106"/>
  <c r="B1105" i="109" l="1"/>
  <c r="B1102" i="106"/>
  <c r="B1106" i="109" l="1"/>
  <c r="B1103" i="106"/>
  <c r="B1107" i="109" l="1"/>
  <c r="B1104" i="106"/>
  <c r="B1108" i="109" l="1"/>
  <c r="B1105" i="106"/>
  <c r="B1109" i="109" l="1"/>
  <c r="B1106" i="106"/>
  <c r="B1110" i="109" l="1"/>
  <c r="B1107" i="106"/>
  <c r="B1111" i="109" l="1"/>
  <c r="B1108" i="106"/>
  <c r="B1112" i="109" l="1"/>
  <c r="B1109" i="106"/>
  <c r="B1113" i="109" l="1"/>
  <c r="B1110" i="106"/>
  <c r="B1114" i="109" l="1"/>
  <c r="B1111" i="106"/>
  <c r="B1115" i="109" l="1"/>
  <c r="B1112" i="106"/>
  <c r="B1116" i="109" l="1"/>
  <c r="B1113" i="106"/>
  <c r="B1117" i="109" l="1"/>
  <c r="B1114" i="106"/>
  <c r="B1118" i="109" l="1"/>
  <c r="B1115" i="106"/>
  <c r="B1119" i="109" l="1"/>
  <c r="B1116" i="106"/>
  <c r="B1120" i="109" l="1"/>
  <c r="B1117" i="106"/>
  <c r="B1121" i="109" l="1"/>
  <c r="B1118" i="106"/>
  <c r="B1122" i="109" l="1"/>
  <c r="B1119" i="106"/>
  <c r="B1123" i="109" l="1"/>
  <c r="B1120" i="106"/>
  <c r="B1124" i="109" l="1"/>
  <c r="B1121" i="106"/>
  <c r="B1125" i="109" l="1"/>
  <c r="B1122" i="106"/>
  <c r="B1126" i="109" l="1"/>
  <c r="B1123" i="106"/>
  <c r="B1127" i="109" l="1"/>
  <c r="B1124" i="106"/>
  <c r="B1128" i="109" l="1"/>
  <c r="B1125" i="106"/>
  <c r="B1129" i="109" l="1"/>
  <c r="B1126" i="106"/>
  <c r="B1130" i="109" l="1"/>
  <c r="B1127" i="106"/>
  <c r="B1131" i="109" l="1"/>
  <c r="B1128" i="106"/>
  <c r="B1132" i="109" l="1"/>
  <c r="B1129" i="106"/>
  <c r="B1133" i="109" l="1"/>
  <c r="B1130" i="106"/>
  <c r="B1134" i="109" l="1"/>
  <c r="B1131" i="106"/>
  <c r="B1135" i="109" l="1"/>
  <c r="B1132" i="106"/>
  <c r="B1136" i="109" l="1"/>
  <c r="B1133" i="106"/>
  <c r="B1137" i="109" l="1"/>
  <c r="B1134" i="106"/>
  <c r="B1138" i="109" l="1"/>
  <c r="B1135" i="106"/>
  <c r="B1139" i="109" l="1"/>
  <c r="B1136" i="106"/>
  <c r="B1140" i="109" l="1"/>
  <c r="B1137" i="106"/>
  <c r="B1141" i="109" l="1"/>
  <c r="B1138" i="106"/>
  <c r="B1142" i="109" l="1"/>
  <c r="B1139" i="106"/>
  <c r="B1143" i="109" l="1"/>
  <c r="B1140" i="106"/>
  <c r="B1144" i="109" l="1"/>
  <c r="B1141" i="106"/>
  <c r="B1145" i="109" l="1"/>
  <c r="B1142" i="106"/>
  <c r="B1146" i="109" l="1"/>
  <c r="B1143" i="106"/>
  <c r="B1147" i="109" l="1"/>
  <c r="B1144" i="106"/>
  <c r="B1148" i="109" l="1"/>
  <c r="B1145" i="106"/>
  <c r="B1149" i="109" l="1"/>
  <c r="B1146" i="106"/>
  <c r="B1150" i="109" l="1"/>
  <c r="B1147" i="106"/>
  <c r="B1151" i="109" l="1"/>
  <c r="B1148" i="106"/>
  <c r="B1152" i="109" l="1"/>
  <c r="B1149" i="106"/>
  <c r="B1153" i="109" l="1"/>
  <c r="B1150" i="106"/>
  <c r="B1154" i="109" l="1"/>
  <c r="B1151" i="106"/>
  <c r="B1155" i="109" l="1"/>
  <c r="B1152" i="106"/>
  <c r="B1156" i="109" l="1"/>
  <c r="B1153" i="106"/>
  <c r="B1157" i="109" l="1"/>
  <c r="B1154" i="106"/>
  <c r="B1158" i="109" l="1"/>
  <c r="B1155" i="106"/>
  <c r="B1159" i="109" l="1"/>
  <c r="B1156" i="106"/>
  <c r="B1160" i="109" l="1"/>
  <c r="B1157" i="106"/>
  <c r="B1161" i="109" l="1"/>
  <c r="B1158" i="106"/>
  <c r="B1162" i="109" l="1"/>
  <c r="B1159" i="106"/>
  <c r="B1163" i="109" l="1"/>
  <c r="B1160" i="106"/>
  <c r="B1164" i="109" l="1"/>
  <c r="B1161" i="106"/>
  <c r="B1165" i="109" l="1"/>
  <c r="B1162" i="106"/>
  <c r="B1166" i="109" l="1"/>
  <c r="B1163" i="106"/>
  <c r="B1167" i="109" l="1"/>
  <c r="B1164" i="106"/>
  <c r="B1168" i="109" l="1"/>
  <c r="B1165" i="106"/>
  <c r="B1169" i="109" l="1"/>
  <c r="B1166" i="106"/>
  <c r="B1170" i="109" l="1"/>
  <c r="B1167" i="106"/>
  <c r="B1171" i="109" l="1"/>
  <c r="B1168" i="106"/>
  <c r="B1172" i="109" l="1"/>
  <c r="B1169" i="106"/>
  <c r="B1173" i="109" l="1"/>
  <c r="B1170" i="106"/>
  <c r="B1174" i="109" l="1"/>
  <c r="B1171" i="106"/>
  <c r="B1175" i="109" l="1"/>
  <c r="B1172" i="106"/>
  <c r="B1176" i="109" l="1"/>
  <c r="B1173" i="106"/>
  <c r="B1177" i="109" l="1"/>
  <c r="B1174" i="106"/>
  <c r="B1178" i="109" l="1"/>
  <c r="B1175" i="106"/>
  <c r="B1179" i="109" l="1"/>
  <c r="B1176" i="106"/>
  <c r="B1180" i="109" l="1"/>
  <c r="B1177" i="106"/>
  <c r="B1181" i="109" l="1"/>
  <c r="B1178" i="106"/>
  <c r="B1182" i="109" l="1"/>
  <c r="B1179" i="106"/>
  <c r="B1183" i="109" l="1"/>
  <c r="B1180" i="106"/>
  <c r="B1184" i="109" l="1"/>
  <c r="B1181" i="106"/>
  <c r="B1185" i="109" l="1"/>
  <c r="B1182" i="106"/>
  <c r="B1186" i="109" l="1"/>
  <c r="B1183" i="106"/>
  <c r="B1187" i="109" l="1"/>
  <c r="B1184" i="106"/>
  <c r="B1188" i="109" l="1"/>
  <c r="B1185" i="106"/>
  <c r="B1189" i="109" l="1"/>
  <c r="B1186" i="106"/>
  <c r="B1190" i="109" l="1"/>
  <c r="B1187" i="106"/>
  <c r="B1191" i="109" l="1"/>
  <c r="B1188" i="106"/>
  <c r="B1192" i="109" l="1"/>
  <c r="B1189" i="106"/>
  <c r="B1193" i="109" l="1"/>
  <c r="B1190" i="106"/>
  <c r="B1194" i="109" l="1"/>
  <c r="B1191" i="106"/>
  <c r="B1195" i="109" l="1"/>
  <c r="B1192" i="106"/>
  <c r="B1196" i="109" l="1"/>
  <c r="B1193" i="106"/>
  <c r="B1197" i="109" l="1"/>
  <c r="B1194" i="106"/>
  <c r="B1198" i="109" l="1"/>
  <c r="B1195" i="106"/>
  <c r="B1199" i="109" l="1"/>
  <c r="B1196" i="106"/>
  <c r="B1200" i="109" l="1"/>
  <c r="B1197" i="106"/>
  <c r="B1201" i="109" l="1"/>
  <c r="B1198" i="106"/>
  <c r="B1202" i="109" l="1"/>
  <c r="B1199" i="106"/>
  <c r="B1203" i="109" l="1"/>
  <c r="B1200" i="106"/>
  <c r="B1204" i="109" l="1"/>
  <c r="B1201" i="106"/>
  <c r="B1205" i="109" l="1"/>
  <c r="B1202" i="106"/>
  <c r="B1206" i="109" l="1"/>
  <c r="B1203" i="106"/>
  <c r="B1207" i="109" l="1"/>
  <c r="B1204" i="106"/>
  <c r="B1208" i="109" l="1"/>
  <c r="B1205" i="106"/>
  <c r="B1209" i="109" l="1"/>
  <c r="B1206" i="106"/>
  <c r="B1210" i="109" l="1"/>
  <c r="B1207" i="106"/>
  <c r="B1211" i="109" l="1"/>
  <c r="B1208" i="106"/>
  <c r="B1212" i="109" l="1"/>
  <c r="B1209" i="106"/>
  <c r="B1213" i="109" l="1"/>
  <c r="B1210" i="106"/>
  <c r="B1214" i="109" l="1"/>
  <c r="B1211" i="106"/>
  <c r="B1215" i="109" l="1"/>
  <c r="B1212" i="106"/>
  <c r="B1216" i="109" l="1"/>
  <c r="B1213" i="106"/>
  <c r="B1217" i="109" l="1"/>
  <c r="B1214" i="106"/>
  <c r="B1218" i="109" l="1"/>
  <c r="B1215" i="106"/>
  <c r="B1219" i="109" l="1"/>
  <c r="B1216" i="106"/>
  <c r="B1220" i="109" l="1"/>
  <c r="B1217" i="106"/>
  <c r="B1221" i="109" l="1"/>
  <c r="B1218" i="106"/>
  <c r="B1222" i="109" l="1"/>
  <c r="B1219" i="106"/>
  <c r="B1223" i="109" l="1"/>
  <c r="B1220" i="106"/>
  <c r="B1224" i="109" l="1"/>
  <c r="B1221" i="106"/>
  <c r="B1225" i="109" l="1"/>
  <c r="B1222" i="106"/>
  <c r="B1226" i="109" l="1"/>
  <c r="B1223" i="106"/>
  <c r="B1227" i="109" l="1"/>
  <c r="B1224" i="106"/>
  <c r="B1228" i="109" l="1"/>
  <c r="B1225" i="106"/>
  <c r="B1229" i="109" l="1"/>
  <c r="B1226" i="106"/>
  <c r="B1230" i="109" l="1"/>
  <c r="B1227" i="106"/>
  <c r="B1231" i="109" l="1"/>
  <c r="B1228" i="106"/>
  <c r="B1232" i="109" l="1"/>
  <c r="B1229" i="106"/>
  <c r="B1233" i="109" l="1"/>
  <c r="B1230" i="106"/>
  <c r="B1234" i="109" l="1"/>
  <c r="B1231" i="106"/>
  <c r="B1235" i="109" l="1"/>
  <c r="B1232" i="106"/>
  <c r="B1236" i="109" l="1"/>
  <c r="B1233" i="106"/>
  <c r="B1237" i="109" l="1"/>
  <c r="B1234" i="106"/>
  <c r="B1238" i="109" l="1"/>
  <c r="B1235" i="106"/>
  <c r="B1239" i="109" l="1"/>
  <c r="B1236" i="106"/>
  <c r="B1240" i="109" l="1"/>
  <c r="B1237" i="106"/>
  <c r="B1241" i="109" l="1"/>
  <c r="B1238" i="106"/>
  <c r="B1242" i="109" l="1"/>
  <c r="B1239" i="106"/>
  <c r="B1243" i="109" l="1"/>
  <c r="B1240" i="106"/>
  <c r="B1244" i="109" l="1"/>
  <c r="B1241" i="106"/>
  <c r="B1245" i="109" l="1"/>
  <c r="B1242" i="106"/>
  <c r="B1246" i="109" l="1"/>
  <c r="B1243" i="106"/>
  <c r="B1247" i="109" l="1"/>
  <c r="B1244" i="106"/>
  <c r="B1248" i="109" l="1"/>
  <c r="B1245" i="106"/>
  <c r="B1249" i="109" l="1"/>
  <c r="B1246" i="106"/>
  <c r="B1250" i="109" l="1"/>
  <c r="B1247" i="106"/>
  <c r="B1251" i="109" l="1"/>
  <c r="B1248" i="106"/>
  <c r="B1252" i="109" l="1"/>
  <c r="B1249" i="106"/>
  <c r="B1253" i="109" l="1"/>
  <c r="B1250" i="106"/>
  <c r="B1254" i="109" l="1"/>
  <c r="B1251" i="106"/>
  <c r="B1255" i="109" l="1"/>
  <c r="B1252" i="106"/>
  <c r="B1256" i="109" l="1"/>
  <c r="B1253" i="106"/>
  <c r="B1257" i="109" l="1"/>
  <c r="B1254" i="106"/>
  <c r="B1258" i="109" l="1"/>
  <c r="B1255" i="106"/>
  <c r="B1259" i="109" l="1"/>
  <c r="B1256" i="106"/>
  <c r="B1260" i="109" l="1"/>
  <c r="B1257" i="106"/>
  <c r="B1261" i="109" l="1"/>
  <c r="B1258" i="106"/>
  <c r="B1262" i="109" l="1"/>
  <c r="B1259" i="106"/>
  <c r="B1263" i="109" l="1"/>
  <c r="B1260" i="106"/>
  <c r="B1264" i="109" l="1"/>
  <c r="B1261" i="106"/>
  <c r="B1265" i="109" l="1"/>
  <c r="B1262" i="106"/>
  <c r="B1266" i="109" l="1"/>
  <c r="B1263" i="106"/>
  <c r="B1267" i="109" l="1"/>
  <c r="B1264" i="106"/>
  <c r="B1268" i="109" l="1"/>
  <c r="B1265" i="106"/>
  <c r="B1269" i="109" l="1"/>
  <c r="B1266" i="106"/>
  <c r="B1270" i="109" l="1"/>
  <c r="B1267" i="106"/>
  <c r="B1271" i="109" l="1"/>
  <c r="B1268" i="106"/>
  <c r="B1272" i="109" l="1"/>
  <c r="B1269" i="106"/>
  <c r="B1273" i="109" l="1"/>
  <c r="B1270" i="106"/>
  <c r="B1274" i="109" l="1"/>
  <c r="B1271" i="106"/>
  <c r="B1275" i="109" l="1"/>
  <c r="B1272" i="106"/>
  <c r="B1276" i="109" l="1"/>
  <c r="B1273" i="106"/>
  <c r="B1277" i="109" l="1"/>
  <c r="B1274" i="106"/>
  <c r="B1278" i="109" l="1"/>
  <c r="B1275" i="106"/>
  <c r="B1279" i="109" l="1"/>
  <c r="B1276" i="106"/>
  <c r="B1280" i="109" l="1"/>
  <c r="B1277" i="106"/>
  <c r="B1281" i="109" l="1"/>
  <c r="B1278" i="106"/>
  <c r="B1282" i="109" l="1"/>
  <c r="B1279" i="106"/>
  <c r="B1283" i="109" l="1"/>
  <c r="B1280" i="106"/>
  <c r="B1284" i="109" l="1"/>
  <c r="B1281" i="106"/>
  <c r="B1285" i="109" l="1"/>
  <c r="B1282" i="106"/>
  <c r="B1286" i="109" l="1"/>
  <c r="B1283" i="106"/>
  <c r="B1287" i="109" l="1"/>
  <c r="B1284" i="106"/>
  <c r="B1288" i="109" l="1"/>
  <c r="B1285" i="106"/>
  <c r="B1289" i="109" l="1"/>
  <c r="B1286" i="106"/>
  <c r="B1290" i="109" l="1"/>
  <c r="B1287" i="106"/>
  <c r="B1291" i="109" l="1"/>
  <c r="B1288" i="106"/>
  <c r="B1292" i="109" l="1"/>
  <c r="B1289" i="106"/>
  <c r="B1293" i="109" l="1"/>
  <c r="B1290" i="106"/>
  <c r="B1294" i="109" l="1"/>
  <c r="B1291" i="106"/>
  <c r="B1295" i="109" l="1"/>
  <c r="B1292" i="106"/>
  <c r="B1296" i="109" l="1"/>
  <c r="B1293" i="106"/>
  <c r="B1297" i="109" l="1"/>
  <c r="B1294" i="106"/>
  <c r="B1298" i="109" l="1"/>
  <c r="B1295" i="106"/>
  <c r="B1299" i="109" l="1"/>
  <c r="B1296" i="106"/>
  <c r="B1300" i="109" l="1"/>
  <c r="B1297" i="106"/>
  <c r="B1301" i="109" l="1"/>
  <c r="B1298" i="106"/>
  <c r="B1302" i="109" l="1"/>
  <c r="B1299" i="106"/>
  <c r="B1303" i="109" l="1"/>
  <c r="B1300" i="106"/>
  <c r="B1304" i="109" l="1"/>
  <c r="B1301" i="106"/>
  <c r="B1305" i="109" l="1"/>
  <c r="B1302" i="106"/>
  <c r="B1306" i="109" l="1"/>
  <c r="B1303" i="106"/>
  <c r="B1307" i="109" l="1"/>
  <c r="B1304" i="106"/>
  <c r="B1308" i="109" l="1"/>
  <c r="B1305" i="106"/>
  <c r="B1309" i="109" l="1"/>
  <c r="B1306" i="106"/>
  <c r="B1310" i="109" l="1"/>
  <c r="B1307" i="106"/>
  <c r="B1311" i="109" l="1"/>
  <c r="B1308" i="106"/>
  <c r="B1312" i="109" l="1"/>
  <c r="B1309" i="106"/>
  <c r="B1313" i="109" l="1"/>
  <c r="B1310" i="106"/>
  <c r="B1314" i="109" l="1"/>
  <c r="B1311" i="106"/>
  <c r="B1315" i="109" l="1"/>
  <c r="B1312" i="106"/>
  <c r="B1316" i="109" l="1"/>
  <c r="B1313" i="106"/>
  <c r="B1317" i="109" l="1"/>
  <c r="B1314" i="106"/>
  <c r="B1318" i="109" l="1"/>
  <c r="B1315" i="106"/>
  <c r="B1319" i="109" l="1"/>
  <c r="B1316" i="106"/>
  <c r="B1320" i="109" l="1"/>
  <c r="B1317" i="106"/>
  <c r="B1321" i="109" l="1"/>
  <c r="B1318" i="106"/>
  <c r="B1322" i="109" l="1"/>
  <c r="B1319" i="106"/>
  <c r="B1323" i="109" l="1"/>
  <c r="B1320" i="106"/>
  <c r="B1324" i="109" l="1"/>
  <c r="B1321" i="106"/>
  <c r="B1325" i="109" l="1"/>
  <c r="B1322" i="106"/>
  <c r="B1326" i="109" l="1"/>
  <c r="B1323" i="106"/>
  <c r="B1327" i="109" l="1"/>
  <c r="B1324" i="106"/>
  <c r="B1328" i="109" l="1"/>
  <c r="B1325" i="106"/>
  <c r="B1329" i="109" l="1"/>
  <c r="B1326" i="106"/>
  <c r="B1330" i="109" l="1"/>
  <c r="B1327" i="106"/>
  <c r="B1331" i="109" l="1"/>
  <c r="B1328" i="106"/>
  <c r="B1332" i="109" l="1"/>
  <c r="B1329" i="106"/>
  <c r="B1333" i="109" l="1"/>
  <c r="B1330" i="106"/>
  <c r="B1334" i="109" l="1"/>
  <c r="B1331" i="106"/>
  <c r="B1335" i="109" l="1"/>
  <c r="B1332" i="106"/>
  <c r="B1336" i="109" l="1"/>
  <c r="B1333" i="106"/>
  <c r="B1337" i="109" l="1"/>
  <c r="B1334" i="106"/>
  <c r="B1338" i="109" l="1"/>
  <c r="B1335" i="106"/>
  <c r="B1339" i="109" l="1"/>
  <c r="B1336" i="106"/>
  <c r="B1340" i="109" l="1"/>
  <c r="B1337" i="106"/>
  <c r="B1341" i="109" l="1"/>
  <c r="B1338" i="106"/>
  <c r="B1342" i="109" l="1"/>
  <c r="B1339" i="106"/>
  <c r="B1343" i="109" l="1"/>
  <c r="B1340" i="106"/>
  <c r="B1344" i="109" l="1"/>
  <c r="B1341" i="106"/>
  <c r="B1345" i="109" l="1"/>
  <c r="B1342" i="106"/>
  <c r="B1346" i="109" l="1"/>
  <c r="B1343" i="106"/>
  <c r="B1347" i="109" l="1"/>
  <c r="B1344" i="106"/>
  <c r="B1348" i="109" l="1"/>
  <c r="B1345" i="106"/>
  <c r="B1349" i="109" l="1"/>
  <c r="B1346" i="106"/>
  <c r="B1350" i="109" l="1"/>
  <c r="B1347" i="106"/>
  <c r="B1351" i="109" l="1"/>
  <c r="B1348" i="106"/>
  <c r="B1352" i="109" l="1"/>
  <c r="B1349" i="106"/>
  <c r="B1353" i="109" l="1"/>
  <c r="B1350" i="106"/>
  <c r="B1354" i="109" l="1"/>
  <c r="B1351" i="106"/>
  <c r="B1355" i="109" l="1"/>
  <c r="B1352" i="106"/>
  <c r="B1356" i="109" l="1"/>
  <c r="B1353" i="106"/>
  <c r="B1357" i="109" l="1"/>
  <c r="B1354" i="106"/>
  <c r="B1358" i="109" l="1"/>
  <c r="B1355" i="106"/>
  <c r="B1359" i="109" l="1"/>
  <c r="B1356" i="106"/>
  <c r="B1360" i="109" l="1"/>
  <c r="B1357" i="106"/>
  <c r="B1361" i="109" l="1"/>
  <c r="B1358" i="106"/>
  <c r="B1362" i="109" l="1"/>
  <c r="B1359" i="106"/>
  <c r="B1363" i="109" l="1"/>
  <c r="B1360" i="106"/>
  <c r="B1364" i="109" l="1"/>
  <c r="B1361" i="106"/>
  <c r="B1365" i="109" l="1"/>
  <c r="B1362" i="106"/>
  <c r="B1366" i="109" l="1"/>
  <c r="B1363" i="106"/>
  <c r="B1367" i="109" l="1"/>
  <c r="B1364" i="106"/>
  <c r="B1368" i="109" l="1"/>
  <c r="B1365" i="106"/>
  <c r="B1369" i="109" l="1"/>
  <c r="B1366" i="106"/>
  <c r="B1370" i="109" l="1"/>
  <c r="B1367" i="106"/>
  <c r="B1371" i="109" l="1"/>
  <c r="B1368" i="106"/>
  <c r="B1372" i="109" l="1"/>
  <c r="B1369" i="106"/>
  <c r="B1373" i="109" l="1"/>
  <c r="B1370" i="106"/>
  <c r="B1374" i="109" l="1"/>
  <c r="B1371" i="106"/>
  <c r="B1375" i="109" l="1"/>
  <c r="B1372" i="106"/>
  <c r="B1376" i="109" l="1"/>
  <c r="B1373" i="106"/>
  <c r="B1377" i="109" l="1"/>
  <c r="B1374" i="106"/>
  <c r="B1378" i="109" l="1"/>
  <c r="B1375" i="106"/>
  <c r="B1379" i="109" l="1"/>
  <c r="B1376" i="106"/>
  <c r="B1380" i="109" l="1"/>
  <c r="B1377" i="106"/>
  <c r="B1381" i="109" l="1"/>
  <c r="B1378" i="106"/>
  <c r="B1382" i="109" l="1"/>
  <c r="B1379" i="106"/>
  <c r="B1383" i="109" l="1"/>
  <c r="B1380" i="106"/>
  <c r="B1384" i="109" l="1"/>
  <c r="B1381" i="106"/>
  <c r="B1385" i="109" l="1"/>
  <c r="B1382" i="106"/>
  <c r="B1386" i="109" l="1"/>
  <c r="B1383" i="106"/>
  <c r="B1387" i="109" l="1"/>
  <c r="B1384" i="106"/>
  <c r="B1388" i="109" l="1"/>
  <c r="B1385" i="106"/>
  <c r="B1389" i="109" l="1"/>
  <c r="B1386" i="106"/>
  <c r="B1390" i="109" l="1"/>
  <c r="B1387" i="106"/>
  <c r="B1391" i="109" l="1"/>
  <c r="B1388" i="106"/>
  <c r="B1392" i="109" l="1"/>
  <c r="B1389" i="106"/>
  <c r="B1393" i="109" l="1"/>
  <c r="B1390" i="106"/>
  <c r="B1394" i="109" l="1"/>
  <c r="B1391" i="106"/>
  <c r="B1395" i="109" l="1"/>
  <c r="B1392" i="106"/>
  <c r="B1396" i="109" l="1"/>
  <c r="B1393" i="106"/>
  <c r="B1397" i="109" l="1"/>
  <c r="B1394" i="106"/>
  <c r="B1398" i="109" l="1"/>
  <c r="B1395" i="106"/>
  <c r="B1399" i="109" l="1"/>
  <c r="B1396" i="106"/>
  <c r="B1400" i="109" l="1"/>
  <c r="B1397" i="106"/>
  <c r="B1401" i="109" l="1"/>
  <c r="B1398" i="106"/>
  <c r="B1402" i="109" l="1"/>
  <c r="B1399" i="106"/>
  <c r="B1403" i="109" l="1"/>
  <c r="B1400" i="106"/>
  <c r="B1404" i="109" l="1"/>
  <c r="B1401" i="106"/>
  <c r="B1405" i="109" l="1"/>
  <c r="B1402" i="106"/>
  <c r="B1406" i="109" l="1"/>
  <c r="B1403" i="106"/>
  <c r="B1407" i="109" l="1"/>
  <c r="B1404" i="106"/>
  <c r="B1408" i="109" l="1"/>
  <c r="B1405" i="106"/>
  <c r="B1409" i="109" l="1"/>
  <c r="B1406" i="106"/>
  <c r="B1410" i="109" l="1"/>
  <c r="B1407" i="106"/>
  <c r="B1411" i="109" l="1"/>
  <c r="B1408" i="106"/>
  <c r="B1412" i="109" l="1"/>
  <c r="B1409" i="106"/>
  <c r="B1413" i="109" l="1"/>
  <c r="B1410" i="106"/>
  <c r="B1414" i="109" l="1"/>
  <c r="B1411" i="106"/>
  <c r="B1415" i="109" l="1"/>
  <c r="B1412" i="106"/>
  <c r="B1416" i="109" l="1"/>
  <c r="B1413" i="106"/>
  <c r="B1417" i="109" l="1"/>
  <c r="B1414" i="106"/>
  <c r="B1418" i="109" l="1"/>
  <c r="B1415" i="106"/>
  <c r="B1419" i="109" l="1"/>
  <c r="B1416" i="106"/>
  <c r="B1420" i="109" l="1"/>
  <c r="B1417" i="106"/>
  <c r="B1421" i="109" l="1"/>
  <c r="B1418" i="106"/>
  <c r="B1422" i="109" l="1"/>
  <c r="B1419" i="106"/>
  <c r="B1423" i="109" l="1"/>
  <c r="B1420" i="106"/>
  <c r="B1424" i="109" l="1"/>
  <c r="B1421" i="106"/>
  <c r="B1425" i="109" l="1"/>
  <c r="B1422" i="106"/>
  <c r="B1426" i="109" l="1"/>
  <c r="B1423" i="106"/>
  <c r="B1427" i="109" l="1"/>
  <c r="B1424" i="106"/>
  <c r="B1428" i="109" l="1"/>
  <c r="B1425" i="106"/>
  <c r="B1429" i="109" l="1"/>
  <c r="B1426" i="106"/>
  <c r="B1430" i="109" l="1"/>
  <c r="B1427" i="106"/>
  <c r="B1431" i="109" l="1"/>
  <c r="B1428" i="106"/>
  <c r="B1432" i="109" l="1"/>
  <c r="B1429" i="106"/>
  <c r="B1433" i="109" l="1"/>
  <c r="B1430" i="106"/>
  <c r="B1434" i="109" l="1"/>
  <c r="B1431" i="106"/>
  <c r="B1435" i="109" l="1"/>
  <c r="B1432" i="106"/>
  <c r="B1436" i="109" l="1"/>
  <c r="B1433" i="106"/>
  <c r="B1437" i="109" l="1"/>
  <c r="B1434" i="106"/>
  <c r="B1438" i="109" l="1"/>
  <c r="B1435" i="106"/>
  <c r="B1439" i="109" l="1"/>
  <c r="B1436" i="106"/>
  <c r="B1440" i="109" l="1"/>
  <c r="B1437" i="106"/>
  <c r="B1441" i="109" l="1"/>
  <c r="B1438" i="106"/>
  <c r="B1442" i="109" l="1"/>
  <c r="B1439" i="106"/>
  <c r="B1443" i="109" l="1"/>
  <c r="B1440" i="106"/>
  <c r="B1444" i="109" l="1"/>
  <c r="B1441" i="106"/>
  <c r="B1445" i="109" l="1"/>
  <c r="B1442" i="106"/>
  <c r="B1446" i="109" l="1"/>
  <c r="B1443" i="106"/>
  <c r="B1447" i="109" l="1"/>
  <c r="B1444" i="106"/>
  <c r="B1448" i="109" l="1"/>
  <c r="B1445" i="106"/>
  <c r="B1449" i="109" l="1"/>
  <c r="B1446" i="106"/>
  <c r="B1450" i="109" l="1"/>
  <c r="B1447" i="106"/>
  <c r="B1451" i="109" l="1"/>
  <c r="B1448" i="106"/>
  <c r="B1452" i="109" l="1"/>
  <c r="B1449" i="106"/>
  <c r="B1453" i="109" l="1"/>
  <c r="B1450" i="106"/>
  <c r="B1454" i="109" l="1"/>
  <c r="B1451" i="106"/>
  <c r="B1455" i="109" l="1"/>
  <c r="B1452" i="106"/>
  <c r="B1456" i="109" l="1"/>
  <c r="B1453" i="106"/>
  <c r="B1457" i="109" l="1"/>
  <c r="B1454" i="106"/>
  <c r="B1458" i="109" l="1"/>
  <c r="B1455" i="106"/>
  <c r="B1459" i="109" l="1"/>
  <c r="B1456" i="106"/>
  <c r="B1460" i="109" l="1"/>
  <c r="B1457" i="106"/>
  <c r="B1461" i="109" l="1"/>
  <c r="B1458" i="106"/>
  <c r="B1462" i="109" l="1"/>
  <c r="B1459" i="106"/>
  <c r="B1463" i="109" l="1"/>
  <c r="B1460" i="106"/>
  <c r="B1464" i="109" l="1"/>
  <c r="B1461" i="106"/>
  <c r="B1465" i="109" l="1"/>
  <c r="B1462" i="106"/>
  <c r="B1466" i="109" l="1"/>
  <c r="B1463" i="106"/>
  <c r="B1467" i="109" l="1"/>
  <c r="B1464" i="106"/>
  <c r="B1468" i="109" l="1"/>
  <c r="B1465" i="106"/>
  <c r="B1469" i="109" l="1"/>
  <c r="B1466" i="106"/>
  <c r="B1470" i="109" l="1"/>
  <c r="B1467" i="106"/>
  <c r="B1471" i="109" l="1"/>
  <c r="B1468" i="106"/>
  <c r="B1472" i="109" l="1"/>
  <c r="B1469" i="106"/>
  <c r="B1473" i="109" l="1"/>
  <c r="B1470" i="106"/>
  <c r="B1474" i="109" l="1"/>
  <c r="B1471" i="106"/>
  <c r="B1475" i="109" l="1"/>
  <c r="B1472" i="106"/>
  <c r="B1476" i="109" l="1"/>
  <c r="B1473" i="106"/>
  <c r="B1474" i="106" l="1"/>
  <c r="B1475" i="106" l="1"/>
  <c r="B1476" i="106" l="1"/>
  <c r="O249" i="8" l="1"/>
  <c r="P249" i="8" s="1"/>
  <c r="O248" i="8"/>
  <c r="P248" i="8" s="1"/>
  <c r="O247" i="8"/>
  <c r="P247" i="8" s="1"/>
  <c r="O246" i="8"/>
  <c r="P246" i="8" s="1"/>
  <c r="O245" i="8"/>
  <c r="P245" i="8" s="1"/>
  <c r="O244" i="8"/>
  <c r="P244" i="8" s="1"/>
  <c r="O243" i="8"/>
  <c r="P243" i="8" s="1"/>
  <c r="O242" i="8"/>
  <c r="P242" i="8" s="1"/>
  <c r="O241" i="8"/>
  <c r="P241" i="8" s="1"/>
  <c r="O240" i="8"/>
  <c r="P240" i="8" s="1"/>
  <c r="O239" i="8"/>
  <c r="P239" i="8" s="1"/>
  <c r="O238" i="8"/>
  <c r="P238" i="8" s="1"/>
  <c r="O237" i="8"/>
  <c r="P237" i="8" s="1"/>
  <c r="O236" i="8"/>
  <c r="P236" i="8" s="1"/>
  <c r="O235" i="8"/>
  <c r="P235" i="8" s="1"/>
  <c r="O234" i="8"/>
  <c r="P234" i="8" s="1"/>
  <c r="O233" i="8"/>
  <c r="P233" i="8" s="1"/>
  <c r="O232" i="8"/>
  <c r="P232" i="8" s="1"/>
  <c r="O231" i="8"/>
  <c r="P231" i="8" s="1"/>
  <c r="O230" i="8"/>
  <c r="P230" i="8" s="1"/>
  <c r="O229" i="8"/>
  <c r="P229" i="8" s="1"/>
  <c r="O228" i="8"/>
  <c r="P228" i="8" s="1"/>
  <c r="O227" i="8"/>
  <c r="P227" i="8" s="1"/>
  <c r="O226" i="8"/>
  <c r="P226" i="8" s="1"/>
  <c r="O225" i="8"/>
  <c r="P225" i="8" s="1"/>
  <c r="O224" i="8"/>
  <c r="P224" i="8" s="1"/>
  <c r="O223" i="8"/>
  <c r="P223" i="8" s="1"/>
  <c r="O222" i="8"/>
  <c r="P222" i="8" s="1"/>
  <c r="O221" i="8"/>
  <c r="P221" i="8" s="1"/>
  <c r="O220" i="8"/>
  <c r="P220" i="8" s="1"/>
  <c r="O219" i="8"/>
  <c r="P219" i="8" s="1"/>
  <c r="O218" i="8"/>
  <c r="P218" i="8" s="1"/>
  <c r="O217" i="8"/>
  <c r="P217" i="8" s="1"/>
  <c r="O216" i="8"/>
  <c r="P216" i="8" s="1"/>
  <c r="O215" i="8"/>
  <c r="P215" i="8" s="1"/>
  <c r="O214" i="8"/>
  <c r="P214" i="8" s="1"/>
  <c r="O213" i="8"/>
  <c r="P213" i="8" s="1"/>
  <c r="O212" i="8"/>
  <c r="P212" i="8" s="1"/>
  <c r="O211" i="8"/>
  <c r="P211" i="8" s="1"/>
  <c r="O210" i="8"/>
  <c r="P210" i="8" s="1"/>
  <c r="O209" i="8"/>
  <c r="P209" i="8" s="1"/>
  <c r="O208" i="8"/>
  <c r="P208" i="8" s="1"/>
  <c r="O207" i="8"/>
  <c r="P207" i="8" s="1"/>
  <c r="O206" i="8"/>
  <c r="P206" i="8" s="1"/>
  <c r="O205" i="8"/>
  <c r="P205" i="8" s="1"/>
  <c r="O204" i="8"/>
  <c r="P204" i="8" s="1"/>
  <c r="O203" i="8"/>
  <c r="P203" i="8" s="1"/>
  <c r="O202" i="8"/>
  <c r="P202" i="8" s="1"/>
  <c r="O201" i="8"/>
  <c r="P201" i="8" s="1"/>
  <c r="O200" i="8"/>
  <c r="P200" i="8" s="1"/>
  <c r="O199" i="8"/>
  <c r="P199" i="8" s="1"/>
  <c r="O198" i="8"/>
  <c r="P198" i="8" s="1"/>
  <c r="O197" i="8"/>
  <c r="P197" i="8" s="1"/>
  <c r="O196" i="8"/>
  <c r="P196" i="8" s="1"/>
  <c r="O195" i="8"/>
  <c r="P195" i="8" s="1"/>
  <c r="O194" i="8"/>
  <c r="P194" i="8" s="1"/>
  <c r="O193" i="8"/>
  <c r="P193" i="8" s="1"/>
  <c r="O192" i="8"/>
  <c r="P192" i="8" s="1"/>
  <c r="O191" i="8"/>
  <c r="P191" i="8" s="1"/>
  <c r="O190" i="8"/>
  <c r="P190" i="8" s="1"/>
  <c r="O189" i="8"/>
  <c r="P189" i="8" s="1"/>
  <c r="O188" i="8"/>
  <c r="P188" i="8" s="1"/>
  <c r="O187" i="8"/>
  <c r="P187" i="8" s="1"/>
  <c r="O186" i="8"/>
  <c r="P186" i="8" s="1"/>
  <c r="O185" i="8"/>
  <c r="P185" i="8" s="1"/>
  <c r="O184" i="8"/>
  <c r="P184" i="8" s="1"/>
  <c r="O183" i="8"/>
  <c r="P183" i="8" s="1"/>
  <c r="O182" i="8"/>
  <c r="P182" i="8" s="1"/>
  <c r="O181" i="8"/>
  <c r="P181" i="8" s="1"/>
  <c r="O180" i="8"/>
  <c r="P180" i="8" s="1"/>
  <c r="O179" i="8"/>
  <c r="P179" i="8" s="1"/>
  <c r="O178" i="8"/>
  <c r="P178" i="8" s="1"/>
  <c r="O177" i="8"/>
  <c r="P177" i="8" s="1"/>
  <c r="O176" i="8"/>
  <c r="P176" i="8" s="1"/>
  <c r="O175" i="8"/>
  <c r="P175" i="8" s="1"/>
  <c r="O174" i="8"/>
  <c r="P174" i="8" s="1"/>
  <c r="O173" i="8"/>
  <c r="P173" i="8" s="1"/>
  <c r="O172" i="8"/>
  <c r="P172" i="8" s="1"/>
  <c r="O171" i="8"/>
  <c r="P171" i="8" s="1"/>
  <c r="O170" i="8"/>
  <c r="P170" i="8" s="1"/>
  <c r="O169" i="8"/>
  <c r="P169" i="8" s="1"/>
  <c r="O168" i="8"/>
  <c r="P168" i="8" s="1"/>
  <c r="O167" i="8"/>
  <c r="P167" i="8" s="1"/>
  <c r="O166" i="8"/>
  <c r="P166" i="8" s="1"/>
  <c r="O165" i="8"/>
  <c r="P165" i="8" s="1"/>
  <c r="O164" i="8"/>
  <c r="P164" i="8" s="1"/>
  <c r="O163" i="8"/>
  <c r="P163" i="8" s="1"/>
  <c r="O162" i="8"/>
  <c r="P162" i="8" s="1"/>
  <c r="O161" i="8"/>
  <c r="P161" i="8" s="1"/>
  <c r="O160" i="8"/>
  <c r="P160" i="8" s="1"/>
  <c r="O159" i="8"/>
  <c r="P159" i="8" s="1"/>
  <c r="O158" i="8"/>
  <c r="P158" i="8" s="1"/>
  <c r="O157" i="8"/>
  <c r="P157" i="8" s="1"/>
  <c r="O156" i="8"/>
  <c r="P156" i="8" s="1"/>
  <c r="O155" i="8"/>
  <c r="P155" i="8" s="1"/>
  <c r="O154" i="8"/>
  <c r="P154" i="8" s="1"/>
  <c r="O153" i="8"/>
  <c r="P153" i="8" s="1"/>
  <c r="O152" i="8"/>
  <c r="P152" i="8" s="1"/>
  <c r="O151" i="8"/>
  <c r="P151" i="8" s="1"/>
  <c r="O150" i="8"/>
  <c r="P150" i="8" s="1"/>
  <c r="O149" i="8"/>
  <c r="P149" i="8" s="1"/>
  <c r="O148" i="8"/>
  <c r="P148" i="8" s="1"/>
  <c r="O147" i="8"/>
  <c r="P147" i="8" s="1"/>
  <c r="O146" i="8"/>
  <c r="P146" i="8" s="1"/>
  <c r="O145" i="8"/>
  <c r="P145" i="8" s="1"/>
  <c r="O144" i="8"/>
  <c r="P144" i="8" s="1"/>
  <c r="O143" i="8"/>
  <c r="P143" i="8" s="1"/>
  <c r="O142" i="8"/>
  <c r="P142" i="8" s="1"/>
  <c r="O141" i="8"/>
  <c r="P141" i="8" s="1"/>
  <c r="O140" i="8"/>
  <c r="P140" i="8" s="1"/>
  <c r="O139" i="8"/>
  <c r="P139" i="8" s="1"/>
  <c r="O138" i="8"/>
  <c r="P138" i="8" s="1"/>
  <c r="O137" i="8"/>
  <c r="P137" i="8" s="1"/>
  <c r="O136" i="8"/>
  <c r="P136" i="8" s="1"/>
  <c r="O135" i="8"/>
  <c r="P135" i="8" s="1"/>
  <c r="O134" i="8"/>
  <c r="P134" i="8" s="1"/>
  <c r="O133" i="8"/>
  <c r="P133" i="8" s="1"/>
  <c r="O132" i="8"/>
  <c r="P132" i="8" s="1"/>
  <c r="O131" i="8"/>
  <c r="P131" i="8" s="1"/>
  <c r="O130" i="8"/>
  <c r="P130" i="8" s="1"/>
  <c r="O129" i="8"/>
  <c r="P129" i="8" s="1"/>
  <c r="O128" i="8"/>
  <c r="P128" i="8" s="1"/>
  <c r="O127" i="8"/>
  <c r="P127" i="8" s="1"/>
  <c r="O126" i="8"/>
  <c r="P126" i="8" s="1"/>
  <c r="O125" i="8"/>
  <c r="P125" i="8" s="1"/>
  <c r="O124" i="8"/>
  <c r="P124" i="8" s="1"/>
  <c r="O123" i="8"/>
  <c r="P123" i="8" s="1"/>
  <c r="O122" i="8"/>
  <c r="P122" i="8" s="1"/>
  <c r="O121" i="8"/>
  <c r="P121" i="8" s="1"/>
  <c r="O120" i="8"/>
  <c r="P120" i="8" s="1"/>
  <c r="O119" i="8"/>
  <c r="P119" i="8" s="1"/>
  <c r="O118" i="8"/>
  <c r="P118" i="8" s="1"/>
  <c r="O117" i="8"/>
  <c r="P117" i="8" s="1"/>
  <c r="O116" i="8"/>
  <c r="P116" i="8" s="1"/>
  <c r="O115" i="8"/>
  <c r="P115" i="8" s="1"/>
  <c r="O114" i="8"/>
  <c r="P114" i="8" s="1"/>
  <c r="O113" i="8"/>
  <c r="P113" i="8" s="1"/>
  <c r="O112" i="8"/>
  <c r="P112" i="8" s="1"/>
  <c r="O111" i="8"/>
  <c r="P111" i="8" s="1"/>
  <c r="O110" i="8"/>
  <c r="P110" i="8" s="1"/>
  <c r="O109" i="8"/>
  <c r="P109" i="8" s="1"/>
  <c r="O108" i="8"/>
  <c r="P108" i="8" s="1"/>
  <c r="O107" i="8"/>
  <c r="P107" i="8" s="1"/>
  <c r="O106" i="8"/>
  <c r="P106" i="8" s="1"/>
  <c r="O105" i="8"/>
  <c r="P105" i="8" s="1"/>
  <c r="O104" i="8"/>
  <c r="P104" i="8" s="1"/>
  <c r="O103" i="8"/>
  <c r="P103" i="8" s="1"/>
  <c r="O102" i="8"/>
  <c r="P102" i="8" s="1"/>
  <c r="O101" i="8"/>
  <c r="P101" i="8" s="1"/>
  <c r="O100" i="8"/>
  <c r="P100" i="8" s="1"/>
  <c r="O99" i="8"/>
  <c r="P99" i="8" s="1"/>
  <c r="O98" i="8"/>
  <c r="P98" i="8" s="1"/>
  <c r="O97" i="8"/>
  <c r="P97" i="8" s="1"/>
  <c r="O96" i="8"/>
  <c r="P96" i="8" s="1"/>
  <c r="O95" i="8"/>
  <c r="P95" i="8" s="1"/>
  <c r="O94" i="8"/>
  <c r="P94" i="8" s="1"/>
  <c r="O93" i="8"/>
  <c r="P93" i="8" s="1"/>
  <c r="O92" i="8"/>
  <c r="P92" i="8" s="1"/>
  <c r="O91" i="8"/>
  <c r="P91" i="8" s="1"/>
  <c r="O90" i="8"/>
  <c r="P90" i="8" s="1"/>
  <c r="O89" i="8"/>
  <c r="P89" i="8" s="1"/>
  <c r="O88" i="8"/>
  <c r="P88" i="8" s="1"/>
  <c r="O87" i="8"/>
  <c r="P87" i="8" s="1"/>
  <c r="O86" i="8"/>
  <c r="P86" i="8" s="1"/>
  <c r="O85" i="8"/>
  <c r="P85" i="8" s="1"/>
  <c r="O84" i="8"/>
  <c r="P84" i="8" s="1"/>
  <c r="O83" i="8"/>
  <c r="P83" i="8" s="1"/>
  <c r="O82" i="8"/>
  <c r="P82" i="8" s="1"/>
  <c r="O81" i="8"/>
  <c r="P81" i="8" s="1"/>
  <c r="O80" i="8"/>
  <c r="P80" i="8" s="1"/>
  <c r="O79" i="8"/>
  <c r="P79" i="8" s="1"/>
  <c r="O78" i="8"/>
  <c r="P78" i="8" s="1"/>
  <c r="O77" i="8"/>
  <c r="P77" i="8" s="1"/>
  <c r="O76" i="8"/>
  <c r="P76" i="8" s="1"/>
  <c r="O75" i="8"/>
  <c r="P75" i="8" s="1"/>
  <c r="O74" i="8"/>
  <c r="P74" i="8" s="1"/>
  <c r="O73" i="8"/>
  <c r="P73" i="8" s="1"/>
  <c r="O72" i="8"/>
  <c r="P72" i="8" s="1"/>
  <c r="O71" i="8"/>
  <c r="P71" i="8" s="1"/>
  <c r="O70" i="8"/>
  <c r="P70" i="8" s="1"/>
  <c r="O69" i="8"/>
  <c r="P69" i="8" s="1"/>
  <c r="O68" i="8"/>
  <c r="P68" i="8" s="1"/>
  <c r="O67" i="8"/>
  <c r="P67" i="8" s="1"/>
  <c r="O66" i="8"/>
  <c r="P66" i="8" s="1"/>
  <c r="O65" i="8"/>
  <c r="P65" i="8" s="1"/>
  <c r="O64" i="8"/>
  <c r="P64" i="8" s="1"/>
  <c r="O63" i="8"/>
  <c r="P63" i="8" s="1"/>
  <c r="O62" i="8"/>
  <c r="P62" i="8" s="1"/>
  <c r="O61" i="8"/>
  <c r="P61" i="8" s="1"/>
  <c r="O60" i="8"/>
  <c r="P60" i="8" s="1"/>
  <c r="O59" i="8"/>
  <c r="P59" i="8" s="1"/>
  <c r="O58" i="8"/>
  <c r="P58" i="8" s="1"/>
  <c r="O57" i="8"/>
  <c r="P57" i="8" s="1"/>
  <c r="O56" i="8"/>
  <c r="P56" i="8" s="1"/>
  <c r="O55" i="8"/>
  <c r="P55" i="8" s="1"/>
  <c r="O54" i="8"/>
  <c r="P54" i="8" s="1"/>
  <c r="O53" i="8"/>
  <c r="P53" i="8" s="1"/>
  <c r="O52" i="8"/>
  <c r="P52" i="8" s="1"/>
  <c r="O51" i="8"/>
  <c r="P51" i="8" s="1"/>
  <c r="O50" i="8"/>
  <c r="P50" i="8" s="1"/>
  <c r="O49" i="8"/>
  <c r="P49" i="8" s="1"/>
  <c r="O48" i="8"/>
  <c r="P48" i="8" s="1"/>
  <c r="O47" i="8"/>
  <c r="P47" i="8" s="1"/>
  <c r="O46" i="8"/>
  <c r="P46" i="8" s="1"/>
  <c r="O45" i="8"/>
  <c r="P45" i="8" s="1"/>
  <c r="O44" i="8"/>
  <c r="P44" i="8" s="1"/>
  <c r="O43" i="8"/>
  <c r="P43" i="8" s="1"/>
  <c r="O42" i="8"/>
  <c r="P42" i="8" s="1"/>
  <c r="O41" i="8"/>
  <c r="P41" i="8" s="1"/>
  <c r="O40" i="8"/>
  <c r="P40" i="8" s="1"/>
  <c r="O39" i="8"/>
  <c r="P39" i="8" s="1"/>
  <c r="O38" i="8"/>
  <c r="P38" i="8" s="1"/>
  <c r="O37" i="8"/>
  <c r="P37" i="8" s="1"/>
  <c r="O36" i="8"/>
  <c r="P36" i="8" s="1"/>
  <c r="O35" i="8"/>
  <c r="P35" i="8" s="1"/>
  <c r="O34" i="8"/>
  <c r="P34" i="8" s="1"/>
  <c r="O33" i="8"/>
  <c r="P33" i="8" s="1"/>
  <c r="O32" i="8"/>
  <c r="P32" i="8" s="1"/>
  <c r="O31" i="8"/>
  <c r="P31" i="8" s="1"/>
  <c r="O30" i="8"/>
  <c r="P30" i="8" s="1"/>
  <c r="O29" i="8"/>
  <c r="P29" i="8" s="1"/>
  <c r="O28" i="8"/>
  <c r="P28" i="8" s="1"/>
  <c r="O27" i="8"/>
  <c r="P27" i="8" s="1"/>
  <c r="O26" i="8"/>
  <c r="P26" i="8" s="1"/>
  <c r="O25" i="8"/>
  <c r="P25" i="8" s="1"/>
  <c r="O24" i="8"/>
  <c r="P24" i="8" s="1"/>
  <c r="O23" i="8"/>
  <c r="P23" i="8" s="1"/>
  <c r="O22" i="8"/>
  <c r="P22" i="8" s="1"/>
  <c r="O21" i="8"/>
  <c r="P21" i="8" s="1"/>
  <c r="O20" i="8"/>
  <c r="P20" i="8" s="1"/>
  <c r="O19" i="8"/>
  <c r="P19" i="8" s="1"/>
  <c r="O18" i="8"/>
  <c r="P18" i="8" s="1"/>
  <c r="O17" i="8"/>
  <c r="P17" i="8" s="1"/>
  <c r="O16" i="8"/>
  <c r="P16" i="8" s="1"/>
  <c r="O15" i="8"/>
  <c r="P15" i="8" s="1"/>
  <c r="O14" i="8"/>
  <c r="P14" i="8" s="1"/>
  <c r="O13" i="8"/>
  <c r="P13" i="8" s="1"/>
  <c r="O12" i="8"/>
  <c r="P12" i="8" s="1"/>
  <c r="O11" i="8"/>
  <c r="P11" i="8" s="1"/>
  <c r="O10" i="8"/>
  <c r="P10" i="8" s="1"/>
  <c r="O9" i="8"/>
  <c r="P9" i="8" s="1"/>
  <c r="O8" i="8"/>
  <c r="P8" i="8" s="1"/>
  <c r="O7" i="8"/>
  <c r="P7" i="8" s="1"/>
  <c r="O6" i="8"/>
  <c r="P6" i="8" s="1"/>
  <c r="O5" i="8"/>
  <c r="P5" i="8" s="1"/>
  <c r="C6" i="8" l="1"/>
  <c r="D6" i="8" l="1"/>
  <c r="E6" i="8" l="1"/>
  <c r="I248" i="8"/>
  <c r="J248" i="8" s="1"/>
  <c r="I249" i="8"/>
  <c r="J249" i="8" s="1"/>
  <c r="I247" i="8"/>
  <c r="J247" i="8" s="1"/>
  <c r="I246" i="8"/>
  <c r="J246" i="8" s="1"/>
  <c r="I245" i="8"/>
  <c r="J245" i="8" s="1"/>
  <c r="I244" i="8"/>
  <c r="J244" i="8" s="1"/>
  <c r="I243" i="8"/>
  <c r="J243" i="8" s="1"/>
  <c r="I242" i="8"/>
  <c r="J242" i="8" s="1"/>
  <c r="I241" i="8"/>
  <c r="J241" i="8" s="1"/>
  <c r="I240" i="8"/>
  <c r="J240" i="8" s="1"/>
  <c r="I239" i="8"/>
  <c r="J239" i="8" s="1"/>
  <c r="I238" i="8"/>
  <c r="J238" i="8" s="1"/>
  <c r="I237" i="8"/>
  <c r="J237" i="8" s="1"/>
  <c r="I236" i="8"/>
  <c r="J236" i="8" s="1"/>
  <c r="I235" i="8"/>
  <c r="J235" i="8" s="1"/>
  <c r="I234" i="8"/>
  <c r="J234" i="8" s="1"/>
  <c r="I233" i="8"/>
  <c r="J233" i="8" s="1"/>
  <c r="I232" i="8"/>
  <c r="J232" i="8" s="1"/>
  <c r="I231" i="8"/>
  <c r="J231" i="8" s="1"/>
  <c r="I230" i="8"/>
  <c r="J230" i="8" s="1"/>
  <c r="I229" i="8"/>
  <c r="J229" i="8" s="1"/>
  <c r="I228" i="8"/>
  <c r="J228" i="8" s="1"/>
  <c r="I227" i="8"/>
  <c r="J227" i="8" s="1"/>
  <c r="I226" i="8"/>
  <c r="J226" i="8" s="1"/>
  <c r="I225" i="8"/>
  <c r="J225" i="8" s="1"/>
  <c r="I224" i="8"/>
  <c r="J224" i="8" s="1"/>
  <c r="I223" i="8"/>
  <c r="J223" i="8" s="1"/>
  <c r="I222" i="8"/>
  <c r="J222" i="8" s="1"/>
  <c r="I221" i="8"/>
  <c r="J221" i="8" s="1"/>
  <c r="I220" i="8"/>
  <c r="J220" i="8" s="1"/>
  <c r="I219" i="8"/>
  <c r="J219" i="8" s="1"/>
  <c r="I218" i="8"/>
  <c r="J218" i="8" s="1"/>
  <c r="I217" i="8"/>
  <c r="J217" i="8" s="1"/>
  <c r="I216" i="8"/>
  <c r="J216" i="8" s="1"/>
  <c r="I215" i="8"/>
  <c r="J215" i="8" s="1"/>
  <c r="I214" i="8"/>
  <c r="J214" i="8" s="1"/>
  <c r="I213" i="8"/>
  <c r="J213" i="8" s="1"/>
  <c r="I212" i="8"/>
  <c r="J212" i="8" s="1"/>
  <c r="I211" i="8"/>
  <c r="J211" i="8" s="1"/>
  <c r="I210" i="8"/>
  <c r="J210" i="8" s="1"/>
  <c r="I209" i="8"/>
  <c r="J209" i="8" s="1"/>
  <c r="I208" i="8"/>
  <c r="J208" i="8" s="1"/>
  <c r="I207" i="8"/>
  <c r="J207" i="8" s="1"/>
  <c r="I206" i="8"/>
  <c r="J206" i="8" s="1"/>
  <c r="I205" i="8"/>
  <c r="J205" i="8" s="1"/>
  <c r="I204" i="8"/>
  <c r="J204" i="8" s="1"/>
  <c r="I203" i="8"/>
  <c r="J203" i="8" s="1"/>
  <c r="I202" i="8"/>
  <c r="J202" i="8" s="1"/>
  <c r="I201" i="8"/>
  <c r="J201" i="8" s="1"/>
  <c r="I200" i="8"/>
  <c r="J200" i="8" s="1"/>
  <c r="I199" i="8"/>
  <c r="J199" i="8" s="1"/>
  <c r="I198" i="8"/>
  <c r="J198" i="8" s="1"/>
  <c r="I197" i="8"/>
  <c r="J197" i="8" s="1"/>
  <c r="I196" i="8"/>
  <c r="J196" i="8" s="1"/>
  <c r="I195" i="8"/>
  <c r="J195" i="8" s="1"/>
  <c r="I194" i="8"/>
  <c r="J194" i="8" s="1"/>
  <c r="I193" i="8"/>
  <c r="J193" i="8" s="1"/>
  <c r="I192" i="8"/>
  <c r="J192" i="8" s="1"/>
  <c r="I191" i="8"/>
  <c r="J191" i="8" s="1"/>
  <c r="I190" i="8"/>
  <c r="J190" i="8" s="1"/>
  <c r="I189" i="8"/>
  <c r="J189" i="8" s="1"/>
  <c r="I188" i="8"/>
  <c r="J188" i="8" s="1"/>
  <c r="I187" i="8"/>
  <c r="J187" i="8" s="1"/>
  <c r="I186" i="8"/>
  <c r="J186" i="8" s="1"/>
  <c r="I185" i="8"/>
  <c r="J185" i="8" s="1"/>
  <c r="I184" i="8"/>
  <c r="J184" i="8" s="1"/>
  <c r="I183" i="8"/>
  <c r="J183" i="8" s="1"/>
  <c r="I182" i="8"/>
  <c r="J182" i="8" s="1"/>
  <c r="I181" i="8"/>
  <c r="J181" i="8" s="1"/>
  <c r="I180" i="8"/>
  <c r="J180" i="8" s="1"/>
  <c r="I179" i="8"/>
  <c r="J179" i="8" s="1"/>
  <c r="I178" i="8"/>
  <c r="J178" i="8" s="1"/>
  <c r="I177" i="8"/>
  <c r="J177" i="8" s="1"/>
  <c r="I176" i="8"/>
  <c r="J176" i="8" s="1"/>
  <c r="I175" i="8"/>
  <c r="J175" i="8" s="1"/>
  <c r="I174" i="8"/>
  <c r="J174" i="8" s="1"/>
  <c r="I173" i="8"/>
  <c r="J173" i="8" s="1"/>
  <c r="I172" i="8"/>
  <c r="J172" i="8" s="1"/>
  <c r="I171" i="8"/>
  <c r="J171" i="8" s="1"/>
  <c r="I170" i="8"/>
  <c r="J170" i="8" s="1"/>
  <c r="I169" i="8"/>
  <c r="J169" i="8" s="1"/>
  <c r="I168" i="8"/>
  <c r="J168" i="8" s="1"/>
  <c r="I167" i="8"/>
  <c r="J167" i="8" s="1"/>
  <c r="I166" i="8"/>
  <c r="J166" i="8" s="1"/>
  <c r="I165" i="8"/>
  <c r="J165" i="8" s="1"/>
  <c r="I164" i="8"/>
  <c r="J164" i="8" s="1"/>
  <c r="I163" i="8"/>
  <c r="J163" i="8" s="1"/>
  <c r="I162" i="8"/>
  <c r="J162" i="8" s="1"/>
  <c r="I161" i="8"/>
  <c r="J161" i="8" s="1"/>
  <c r="I160" i="8"/>
  <c r="J160" i="8" s="1"/>
  <c r="I159" i="8"/>
  <c r="J159" i="8" s="1"/>
  <c r="I158" i="8"/>
  <c r="J158" i="8" s="1"/>
  <c r="I157" i="8"/>
  <c r="J157" i="8" s="1"/>
  <c r="I156" i="8"/>
  <c r="J156" i="8" s="1"/>
  <c r="I155" i="8"/>
  <c r="J155" i="8" s="1"/>
  <c r="I154" i="8"/>
  <c r="J154" i="8" s="1"/>
  <c r="I153" i="8"/>
  <c r="J153" i="8" s="1"/>
  <c r="I152" i="8"/>
  <c r="J152" i="8" s="1"/>
  <c r="I151" i="8"/>
  <c r="J151" i="8" s="1"/>
  <c r="I150" i="8"/>
  <c r="J150" i="8" s="1"/>
  <c r="I149" i="8"/>
  <c r="J149" i="8" s="1"/>
  <c r="I148" i="8"/>
  <c r="J148" i="8" s="1"/>
  <c r="I147" i="8"/>
  <c r="J147" i="8" s="1"/>
  <c r="I146" i="8"/>
  <c r="J146" i="8" s="1"/>
  <c r="I145" i="8"/>
  <c r="J145" i="8" s="1"/>
  <c r="I144" i="8"/>
  <c r="J144" i="8" s="1"/>
  <c r="I143" i="8"/>
  <c r="J143" i="8" s="1"/>
  <c r="I142" i="8"/>
  <c r="J142" i="8" s="1"/>
  <c r="I141" i="8"/>
  <c r="J141" i="8" s="1"/>
  <c r="I140" i="8"/>
  <c r="J140" i="8" s="1"/>
  <c r="I139" i="8"/>
  <c r="J139" i="8" s="1"/>
  <c r="I138" i="8"/>
  <c r="J138" i="8" s="1"/>
  <c r="I137" i="8"/>
  <c r="J137" i="8" s="1"/>
  <c r="I136" i="8"/>
  <c r="J136" i="8" s="1"/>
  <c r="I135" i="8"/>
  <c r="J135" i="8" s="1"/>
  <c r="I134" i="8"/>
  <c r="J134" i="8" s="1"/>
  <c r="I133" i="8"/>
  <c r="J133" i="8" s="1"/>
  <c r="I132" i="8"/>
  <c r="J132" i="8" s="1"/>
  <c r="I131" i="8"/>
  <c r="J131" i="8" s="1"/>
  <c r="I130" i="8"/>
  <c r="J130" i="8" s="1"/>
  <c r="I129" i="8"/>
  <c r="J129" i="8" s="1"/>
  <c r="I128" i="8"/>
  <c r="J128" i="8" s="1"/>
  <c r="I127" i="8"/>
  <c r="J127" i="8" s="1"/>
  <c r="I126" i="8"/>
  <c r="J126" i="8" s="1"/>
  <c r="I125" i="8"/>
  <c r="J125" i="8" s="1"/>
  <c r="I124" i="8"/>
  <c r="J124" i="8" s="1"/>
  <c r="I123" i="8"/>
  <c r="J123" i="8" s="1"/>
  <c r="I122" i="8"/>
  <c r="J122" i="8" s="1"/>
  <c r="I121" i="8"/>
  <c r="J121" i="8" s="1"/>
  <c r="I120" i="8"/>
  <c r="J120" i="8" s="1"/>
  <c r="I119" i="8"/>
  <c r="J119" i="8" s="1"/>
  <c r="I118" i="8"/>
  <c r="J118" i="8" s="1"/>
  <c r="I117" i="8"/>
  <c r="J117" i="8" s="1"/>
  <c r="I116" i="8"/>
  <c r="J116" i="8" s="1"/>
  <c r="I115" i="8"/>
  <c r="J115" i="8" s="1"/>
  <c r="I114" i="8"/>
  <c r="J114" i="8" s="1"/>
  <c r="I113" i="8"/>
  <c r="J113" i="8" s="1"/>
  <c r="I112" i="8"/>
  <c r="J112" i="8" s="1"/>
  <c r="I111" i="8"/>
  <c r="J111" i="8" s="1"/>
  <c r="I110" i="8"/>
  <c r="J110" i="8" s="1"/>
  <c r="I109" i="8"/>
  <c r="J109" i="8" s="1"/>
  <c r="I108" i="8"/>
  <c r="J108" i="8" s="1"/>
  <c r="I107" i="8"/>
  <c r="J107" i="8" s="1"/>
  <c r="I106" i="8"/>
  <c r="J106" i="8" s="1"/>
  <c r="I105" i="8"/>
  <c r="J105" i="8" s="1"/>
  <c r="I104" i="8"/>
  <c r="J104" i="8" s="1"/>
  <c r="I103" i="8"/>
  <c r="J103" i="8" s="1"/>
  <c r="I102" i="8"/>
  <c r="J102" i="8" s="1"/>
  <c r="I101" i="8"/>
  <c r="J101" i="8" s="1"/>
  <c r="I100" i="8"/>
  <c r="J100" i="8" s="1"/>
  <c r="I99" i="8"/>
  <c r="J99" i="8" s="1"/>
  <c r="I98" i="8"/>
  <c r="J98" i="8" s="1"/>
  <c r="I97" i="8"/>
  <c r="J97" i="8" s="1"/>
  <c r="I96" i="8"/>
  <c r="J96" i="8" s="1"/>
  <c r="I95" i="8"/>
  <c r="J95" i="8" s="1"/>
  <c r="I94" i="8"/>
  <c r="J94" i="8" s="1"/>
  <c r="I93" i="8"/>
  <c r="J93" i="8" s="1"/>
  <c r="I92" i="8"/>
  <c r="J92" i="8" s="1"/>
  <c r="I91" i="8"/>
  <c r="J91" i="8" s="1"/>
  <c r="I90" i="8"/>
  <c r="J90" i="8" s="1"/>
  <c r="I89" i="8"/>
  <c r="J89" i="8" s="1"/>
  <c r="I88" i="8"/>
  <c r="J88" i="8" s="1"/>
  <c r="I87" i="8"/>
  <c r="J87" i="8" s="1"/>
  <c r="I86" i="8"/>
  <c r="J86" i="8" s="1"/>
  <c r="I85" i="8"/>
  <c r="J85" i="8" s="1"/>
  <c r="I84" i="8"/>
  <c r="J84" i="8" s="1"/>
  <c r="I83" i="8"/>
  <c r="J83" i="8" s="1"/>
  <c r="I82" i="8"/>
  <c r="J82" i="8" s="1"/>
  <c r="I81" i="8"/>
  <c r="J81" i="8" s="1"/>
  <c r="I80" i="8"/>
  <c r="J80" i="8" s="1"/>
  <c r="I79" i="8"/>
  <c r="J79" i="8" s="1"/>
  <c r="I78" i="8"/>
  <c r="J78" i="8" s="1"/>
  <c r="I77" i="8"/>
  <c r="J77" i="8" s="1"/>
  <c r="I76" i="8"/>
  <c r="J76" i="8" s="1"/>
  <c r="I75" i="8"/>
  <c r="J75" i="8" s="1"/>
  <c r="I74" i="8"/>
  <c r="J74" i="8" s="1"/>
  <c r="I73" i="8"/>
  <c r="J73" i="8" s="1"/>
  <c r="I72" i="8"/>
  <c r="J72" i="8" s="1"/>
  <c r="I71" i="8"/>
  <c r="J71" i="8" s="1"/>
  <c r="I70" i="8"/>
  <c r="J70" i="8" s="1"/>
  <c r="I69" i="8"/>
  <c r="J69" i="8" s="1"/>
  <c r="I68" i="8"/>
  <c r="J68" i="8" s="1"/>
  <c r="I67" i="8"/>
  <c r="J67" i="8" s="1"/>
  <c r="I66" i="8"/>
  <c r="J66" i="8" s="1"/>
  <c r="I65" i="8"/>
  <c r="J65" i="8" s="1"/>
  <c r="I64" i="8"/>
  <c r="J64" i="8" s="1"/>
  <c r="I63" i="8"/>
  <c r="J63" i="8" s="1"/>
  <c r="I62" i="8"/>
  <c r="J62" i="8" s="1"/>
  <c r="I61" i="8"/>
  <c r="J61" i="8" s="1"/>
  <c r="I60" i="8"/>
  <c r="J60" i="8" s="1"/>
  <c r="I59" i="8"/>
  <c r="J59" i="8" s="1"/>
  <c r="I58" i="8"/>
  <c r="J58" i="8" s="1"/>
  <c r="I57" i="8"/>
  <c r="J57" i="8" s="1"/>
  <c r="I56" i="8"/>
  <c r="J56" i="8" s="1"/>
  <c r="I55" i="8"/>
  <c r="J55" i="8" s="1"/>
  <c r="I54" i="8"/>
  <c r="J54" i="8" s="1"/>
  <c r="I53" i="8"/>
  <c r="J53" i="8" s="1"/>
  <c r="I52" i="8"/>
  <c r="J52" i="8" s="1"/>
  <c r="I51" i="8"/>
  <c r="J51" i="8" s="1"/>
  <c r="I50" i="8"/>
  <c r="J50" i="8" s="1"/>
  <c r="I49" i="8"/>
  <c r="J49" i="8" s="1"/>
  <c r="I48" i="8"/>
  <c r="J48" i="8" s="1"/>
  <c r="I47" i="8"/>
  <c r="J47" i="8" s="1"/>
  <c r="I46" i="8"/>
  <c r="J46" i="8" s="1"/>
  <c r="I45" i="8"/>
  <c r="J45" i="8" s="1"/>
  <c r="I44" i="8"/>
  <c r="J44" i="8" s="1"/>
  <c r="I43" i="8"/>
  <c r="J43" i="8" s="1"/>
  <c r="I42" i="8"/>
  <c r="J42" i="8" s="1"/>
  <c r="I41" i="8"/>
  <c r="J41" i="8" s="1"/>
  <c r="I40" i="8"/>
  <c r="J40" i="8" s="1"/>
  <c r="I39" i="8"/>
  <c r="J39" i="8" s="1"/>
  <c r="I38" i="8"/>
  <c r="J38" i="8" s="1"/>
  <c r="I37" i="8"/>
  <c r="J37" i="8" s="1"/>
  <c r="I36" i="8"/>
  <c r="J36" i="8" s="1"/>
  <c r="I35" i="8"/>
  <c r="J35" i="8" s="1"/>
  <c r="I34" i="8"/>
  <c r="J34" i="8" s="1"/>
  <c r="I33" i="8"/>
  <c r="J33" i="8" s="1"/>
  <c r="I32" i="8"/>
  <c r="J32" i="8" s="1"/>
  <c r="I31" i="8"/>
  <c r="J31" i="8" s="1"/>
  <c r="I30" i="8"/>
  <c r="J30" i="8" s="1"/>
  <c r="I29" i="8"/>
  <c r="J29" i="8" s="1"/>
  <c r="I28" i="8"/>
  <c r="J28" i="8" s="1"/>
  <c r="I27" i="8"/>
  <c r="J27" i="8" s="1"/>
  <c r="I26" i="8"/>
  <c r="J26" i="8" s="1"/>
  <c r="I25" i="8"/>
  <c r="J25" i="8" s="1"/>
  <c r="I24" i="8"/>
  <c r="J24" i="8" s="1"/>
  <c r="I23" i="8"/>
  <c r="J23" i="8" s="1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I15" i="8"/>
  <c r="J15" i="8" s="1"/>
  <c r="I14" i="8"/>
  <c r="J14" i="8" s="1"/>
  <c r="I13" i="8"/>
  <c r="J13" i="8" s="1"/>
  <c r="I12" i="8"/>
  <c r="J12" i="8" s="1"/>
  <c r="I11" i="8"/>
  <c r="J11" i="8" s="1"/>
  <c r="I10" i="8"/>
  <c r="J10" i="8" s="1"/>
  <c r="I9" i="8"/>
  <c r="J9" i="8" s="1"/>
  <c r="I8" i="8"/>
  <c r="J8" i="8" s="1"/>
  <c r="I7" i="8"/>
  <c r="J7" i="8" s="1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I6" i="8"/>
  <c r="J6" i="8" s="1"/>
  <c r="I5" i="8"/>
  <c r="J5" i="8" s="1"/>
  <c r="C5" i="8" l="1"/>
  <c r="E5" i="8" l="1"/>
  <c r="E10" i="8" l="1"/>
  <c r="C6" i="113" s="1"/>
  <c r="C12" i="114" s="1"/>
  <c r="N33" i="113" l="1"/>
  <c r="N34" i="113" s="1"/>
  <c r="T33" i="113"/>
  <c r="T34" i="113" s="1"/>
  <c r="AU33" i="113"/>
  <c r="AU34" i="113" s="1"/>
  <c r="X33" i="113"/>
  <c r="X34" i="113" s="1"/>
  <c r="AH33" i="113"/>
  <c r="AH34" i="113" s="1"/>
  <c r="AY33" i="113"/>
  <c r="AY34" i="113" s="1"/>
  <c r="Y33" i="113"/>
  <c r="Y34" i="113" s="1"/>
  <c r="BA33" i="113"/>
  <c r="BA34" i="113" s="1"/>
  <c r="AM33" i="113"/>
  <c r="AM34" i="113" s="1"/>
  <c r="Z33" i="113"/>
  <c r="Z34" i="113" s="1"/>
  <c r="V33" i="113"/>
  <c r="V34" i="113" s="1"/>
  <c r="AR33" i="113"/>
  <c r="AR34" i="113" s="1"/>
  <c r="BC33" i="113"/>
  <c r="BC34" i="113" s="1"/>
  <c r="AF33" i="113"/>
  <c r="AF34" i="113" s="1"/>
  <c r="AP33" i="113"/>
  <c r="AP34" i="113" s="1"/>
  <c r="AG33" i="113"/>
  <c r="AG34" i="113" s="1"/>
  <c r="AT33" i="113"/>
  <c r="AT34" i="113" s="1"/>
  <c r="O33" i="113"/>
  <c r="O34" i="113" s="1"/>
  <c r="AJ33" i="113"/>
  <c r="AJ34" i="113" s="1"/>
  <c r="AQ33" i="113"/>
  <c r="AQ34" i="113" s="1"/>
  <c r="M33" i="113"/>
  <c r="M34" i="113" s="1"/>
  <c r="AX33" i="113"/>
  <c r="AX34" i="113" s="1"/>
  <c r="AD33" i="113"/>
  <c r="AD34" i="113" s="1"/>
  <c r="AN33" i="113"/>
  <c r="AN34" i="113" s="1"/>
  <c r="AO33" i="113"/>
  <c r="AO34" i="113" s="1"/>
  <c r="AI33" i="113"/>
  <c r="AI34" i="113" s="1"/>
  <c r="P33" i="113"/>
  <c r="P34" i="113" s="1"/>
  <c r="U33" i="113"/>
  <c r="U34" i="113" s="1"/>
  <c r="AL33" i="113"/>
  <c r="AL34" i="113" s="1"/>
  <c r="S33" i="113"/>
  <c r="S34" i="113" s="1"/>
  <c r="E5" i="113"/>
  <c r="E6" i="113" s="1"/>
  <c r="AV33" i="113"/>
  <c r="AV34" i="113" s="1"/>
  <c r="L33" i="113"/>
  <c r="L34" i="113" s="1"/>
  <c r="AW33" i="113"/>
  <c r="AW34" i="113" s="1"/>
  <c r="AB33" i="113"/>
  <c r="AB34" i="113" s="1"/>
  <c r="K33" i="113"/>
  <c r="K34" i="113" s="1"/>
  <c r="Q33" i="113"/>
  <c r="Q34" i="113" s="1"/>
  <c r="AC33" i="113"/>
  <c r="AC34" i="113" s="1"/>
  <c r="AK33" i="113"/>
  <c r="AK34" i="113" s="1"/>
  <c r="AZ33" i="113"/>
  <c r="AZ34" i="113" s="1"/>
  <c r="BB33" i="113"/>
  <c r="BB34" i="113" s="1"/>
  <c r="W33" i="113"/>
  <c r="W34" i="113" s="1"/>
  <c r="J33" i="113"/>
  <c r="J34" i="113" s="1"/>
  <c r="R33" i="113"/>
  <c r="R34" i="113" s="1"/>
  <c r="AS33" i="113"/>
  <c r="AS34" i="113" s="1"/>
  <c r="AE33" i="113"/>
  <c r="AE34" i="113" s="1"/>
  <c r="H33" i="113"/>
  <c r="H34" i="113" s="1"/>
  <c r="H109" i="113" s="1"/>
  <c r="H167" i="113" s="1"/>
  <c r="AA33" i="113"/>
  <c r="AA34" i="113" s="1"/>
  <c r="I33" i="113"/>
  <c r="I34" i="113" s="1"/>
  <c r="H108" i="113" l="1"/>
  <c r="H166" i="113" s="1"/>
  <c r="G12" i="114"/>
  <c r="I110" i="113"/>
  <c r="I168" i="113" s="1"/>
  <c r="G11" i="114" l="1"/>
  <c r="I109" i="113"/>
  <c r="J110" i="113" s="1"/>
  <c r="I108" i="113"/>
  <c r="I166" i="113" s="1"/>
  <c r="H11" i="114" s="1"/>
  <c r="J111" i="113"/>
  <c r="J169" i="113" s="1"/>
  <c r="H13" i="114"/>
  <c r="J109" i="113"/>
  <c r="J108" i="113"/>
  <c r="J166" i="113" s="1"/>
  <c r="K111" i="113" l="1"/>
  <c r="K112" i="113"/>
  <c r="K170" i="113" s="1"/>
  <c r="I14" i="114"/>
  <c r="K110" i="113"/>
  <c r="I11" i="114"/>
  <c r="K109" i="113"/>
  <c r="K108" i="113"/>
  <c r="K166" i="113" s="1"/>
  <c r="L111" i="113" l="1"/>
  <c r="L112" i="113"/>
  <c r="J15" i="114"/>
  <c r="L113" i="113"/>
  <c r="L171" i="113" s="1"/>
  <c r="L109" i="113"/>
  <c r="J11" i="114"/>
  <c r="L108" i="113"/>
  <c r="L166" i="113" s="1"/>
  <c r="L110" i="113"/>
  <c r="M110" i="113" l="1"/>
  <c r="M108" i="113"/>
  <c r="M166" i="113" s="1"/>
  <c r="K11" i="114"/>
  <c r="M109" i="113"/>
  <c r="M113" i="113"/>
  <c r="M111" i="113"/>
  <c r="M112" i="113"/>
  <c r="M114" i="113"/>
  <c r="M172" i="113" s="1"/>
  <c r="K16" i="114"/>
  <c r="N110" i="113" l="1"/>
  <c r="N111" i="113"/>
  <c r="N114" i="113"/>
  <c r="L17" i="114"/>
  <c r="N115" i="113"/>
  <c r="N173" i="113" s="1"/>
  <c r="N113" i="113"/>
  <c r="N108" i="113"/>
  <c r="N166" i="113" s="1"/>
  <c r="L11" i="114"/>
  <c r="N109" i="113"/>
  <c r="N112" i="113"/>
  <c r="O110" i="113" l="1"/>
  <c r="O115" i="113"/>
  <c r="O108" i="113"/>
  <c r="O166" i="113" s="1"/>
  <c r="M11" i="114"/>
  <c r="O109" i="113"/>
  <c r="O112" i="113"/>
  <c r="O114" i="113"/>
  <c r="O113" i="113"/>
  <c r="M18" i="114"/>
  <c r="O116" i="113"/>
  <c r="O174" i="113" s="1"/>
  <c r="O111" i="113"/>
  <c r="P115" i="113" l="1"/>
  <c r="P112" i="113"/>
  <c r="P111" i="113"/>
  <c r="P110" i="113"/>
  <c r="P108" i="113"/>
  <c r="P166" i="113" s="1"/>
  <c r="P109" i="113"/>
  <c r="P114" i="113"/>
  <c r="P116" i="113"/>
  <c r="P117" i="113"/>
  <c r="P175" i="113" s="1"/>
  <c r="P113" i="113"/>
  <c r="Q112" i="113" l="1"/>
  <c r="Q114" i="113"/>
  <c r="Q110" i="113"/>
  <c r="Q111" i="113"/>
  <c r="Q115" i="113"/>
  <c r="Q113" i="113"/>
  <c r="Q116" i="113"/>
  <c r="Q117" i="113"/>
  <c r="Q118" i="113"/>
  <c r="Q176" i="113" s="1"/>
  <c r="Q109" i="113"/>
  <c r="Q108" i="113"/>
  <c r="Q166" i="113" s="1"/>
  <c r="R108" i="113" l="1"/>
  <c r="R166" i="113" s="1"/>
  <c r="R109" i="113"/>
  <c r="R110" i="113"/>
  <c r="R117" i="113"/>
  <c r="R114" i="113"/>
  <c r="R119" i="113"/>
  <c r="R177" i="113" s="1"/>
  <c r="R115" i="113"/>
  <c r="R112" i="113"/>
  <c r="R111" i="113"/>
  <c r="R113" i="113"/>
  <c r="R118" i="113"/>
  <c r="R116" i="113"/>
  <c r="S111" i="113" l="1"/>
  <c r="S118" i="113"/>
  <c r="S114" i="113"/>
  <c r="S119" i="113"/>
  <c r="S116" i="113"/>
  <c r="S110" i="113"/>
  <c r="S120" i="113"/>
  <c r="S115" i="113"/>
  <c r="S112" i="113"/>
  <c r="S108" i="113"/>
  <c r="S166" i="113" s="1"/>
  <c r="S109" i="113"/>
  <c r="S117" i="113"/>
  <c r="S113" i="113"/>
  <c r="S233" i="113" l="1"/>
  <c r="T115" i="113"/>
  <c r="T120" i="113"/>
  <c r="T121" i="113"/>
  <c r="T110" i="113"/>
  <c r="T119" i="113"/>
  <c r="T114" i="113"/>
  <c r="T118" i="113"/>
  <c r="T109" i="113"/>
  <c r="T108" i="113"/>
  <c r="T166" i="113" s="1"/>
  <c r="T112" i="113"/>
  <c r="T111" i="113"/>
  <c r="T113" i="113"/>
  <c r="T116" i="113"/>
  <c r="T117" i="113"/>
  <c r="T234" i="113" l="1"/>
  <c r="S288" i="113"/>
  <c r="T179" i="113"/>
  <c r="S178" i="113"/>
  <c r="U118" i="113"/>
  <c r="U115" i="113"/>
  <c r="U112" i="113"/>
  <c r="U113" i="113"/>
  <c r="U121" i="113"/>
  <c r="U117" i="113"/>
  <c r="U110" i="113"/>
  <c r="U120" i="113"/>
  <c r="U116" i="113"/>
  <c r="U119" i="113"/>
  <c r="U122" i="113"/>
  <c r="U114" i="113"/>
  <c r="U109" i="113"/>
  <c r="U108" i="113"/>
  <c r="U166" i="113" s="1"/>
  <c r="U111" i="113"/>
  <c r="U235" i="113" l="1"/>
  <c r="T289" i="113"/>
  <c r="V112" i="113"/>
  <c r="V111" i="113"/>
  <c r="V113" i="113"/>
  <c r="V114" i="113"/>
  <c r="V109" i="113"/>
  <c r="V108" i="113"/>
  <c r="V166" i="113" s="1"/>
  <c r="V123" i="113"/>
  <c r="V110" i="113"/>
  <c r="V121" i="113"/>
  <c r="V118" i="113"/>
  <c r="V122" i="113"/>
  <c r="V120" i="113"/>
  <c r="V116" i="113"/>
  <c r="V115" i="113"/>
  <c r="V117" i="113"/>
  <c r="V119" i="113"/>
  <c r="V236" i="113" l="1"/>
  <c r="U290" i="113"/>
  <c r="U180" i="113"/>
  <c r="W123" i="113"/>
  <c r="W124" i="113"/>
  <c r="W114" i="113"/>
  <c r="W115" i="113"/>
  <c r="W116" i="113"/>
  <c r="W119" i="113"/>
  <c r="W118" i="113"/>
  <c r="W117" i="113"/>
  <c r="W108" i="113"/>
  <c r="W166" i="113" s="1"/>
  <c r="W109" i="113"/>
  <c r="W113" i="113"/>
  <c r="W121" i="113"/>
  <c r="W112" i="113"/>
  <c r="W122" i="113"/>
  <c r="W120" i="113"/>
  <c r="W111" i="113"/>
  <c r="W110" i="113"/>
  <c r="W237" i="113" l="1"/>
  <c r="V291" i="113"/>
  <c r="V181" i="113"/>
  <c r="X115" i="113"/>
  <c r="X123" i="113"/>
  <c r="X110" i="113"/>
  <c r="X120" i="113"/>
  <c r="X112" i="113"/>
  <c r="X114" i="113"/>
  <c r="X108" i="113"/>
  <c r="X166" i="113" s="1"/>
  <c r="X109" i="113"/>
  <c r="X125" i="113"/>
  <c r="X113" i="113"/>
  <c r="X111" i="113"/>
  <c r="X124" i="113"/>
  <c r="X121" i="113"/>
  <c r="X119" i="113"/>
  <c r="X117" i="113"/>
  <c r="X122" i="113"/>
  <c r="X118" i="113"/>
  <c r="X116" i="113"/>
  <c r="X238" i="113" l="1"/>
  <c r="W292" i="113"/>
  <c r="W182" i="113"/>
  <c r="Y123" i="113"/>
  <c r="Y111" i="113"/>
  <c r="Y121" i="113"/>
  <c r="Y114" i="113"/>
  <c r="Y112" i="113"/>
  <c r="Y117" i="113"/>
  <c r="Y115" i="113"/>
  <c r="Y119" i="113"/>
  <c r="Y126" i="113"/>
  <c r="Y113" i="113"/>
  <c r="Y116" i="113"/>
  <c r="Y110" i="113"/>
  <c r="Y118" i="113"/>
  <c r="Y109" i="113"/>
  <c r="Y108" i="113"/>
  <c r="Y166" i="113" s="1"/>
  <c r="Y120" i="113"/>
  <c r="Y124" i="113"/>
  <c r="Y122" i="113"/>
  <c r="Y125" i="113"/>
  <c r="Y239" i="113" l="1"/>
  <c r="X293" i="113"/>
  <c r="X183" i="113"/>
  <c r="Z122" i="113"/>
  <c r="Z115" i="113"/>
  <c r="Z126" i="113"/>
  <c r="Z110" i="113"/>
  <c r="Z108" i="113"/>
  <c r="Z166" i="113" s="1"/>
  <c r="Z109" i="113"/>
  <c r="Z120" i="113"/>
  <c r="Z114" i="113"/>
  <c r="Z119" i="113"/>
  <c r="Z127" i="113"/>
  <c r="Z112" i="113"/>
  <c r="Z116" i="113"/>
  <c r="Z123" i="113"/>
  <c r="Z118" i="113"/>
  <c r="Z117" i="113"/>
  <c r="Z125" i="113"/>
  <c r="Z121" i="113"/>
  <c r="Z111" i="113"/>
  <c r="Z113" i="113"/>
  <c r="Z124" i="113"/>
  <c r="Z240" i="113" l="1"/>
  <c r="Y294" i="113"/>
  <c r="Y184" i="113"/>
  <c r="AA118" i="113"/>
  <c r="AA127" i="113"/>
  <c r="AA126" i="113"/>
  <c r="AA111" i="113"/>
  <c r="AA112" i="113"/>
  <c r="AA119" i="113"/>
  <c r="AA128" i="113"/>
  <c r="AA121" i="113"/>
  <c r="AA115" i="113"/>
  <c r="AA114" i="113"/>
  <c r="AA110" i="113"/>
  <c r="AA116" i="113"/>
  <c r="AA125" i="113"/>
  <c r="AA113" i="113"/>
  <c r="AA122" i="113"/>
  <c r="AA124" i="113"/>
  <c r="AA120" i="113"/>
  <c r="AA109" i="113"/>
  <c r="AA108" i="113"/>
  <c r="AA166" i="113" s="1"/>
  <c r="AA117" i="113"/>
  <c r="AA123" i="113"/>
  <c r="AA241" i="113" l="1"/>
  <c r="Z295" i="113"/>
  <c r="Z185" i="113"/>
  <c r="AB127" i="113"/>
  <c r="AB112" i="113"/>
  <c r="AB109" i="113"/>
  <c r="AB108" i="113"/>
  <c r="AB166" i="113" s="1"/>
  <c r="AB115" i="113"/>
  <c r="AB129" i="113"/>
  <c r="AB114" i="113"/>
  <c r="AB124" i="113"/>
  <c r="AB126" i="113"/>
  <c r="AB118" i="113"/>
  <c r="AB111" i="113"/>
  <c r="AB128" i="113"/>
  <c r="AB121" i="113"/>
  <c r="AB116" i="113"/>
  <c r="AB113" i="113"/>
  <c r="AB119" i="113"/>
  <c r="AB117" i="113"/>
  <c r="AB123" i="113"/>
  <c r="AB110" i="113"/>
  <c r="AB120" i="113"/>
  <c r="AB125" i="113"/>
  <c r="AB122" i="113"/>
  <c r="AB242" i="113" l="1"/>
  <c r="AA296" i="113"/>
  <c r="AA186" i="113"/>
  <c r="AC114" i="113"/>
  <c r="AC120" i="113"/>
  <c r="AC123" i="113"/>
  <c r="AC124" i="113"/>
  <c r="AC110" i="113"/>
  <c r="AC109" i="113"/>
  <c r="AC108" i="113"/>
  <c r="AC166" i="113" s="1"/>
  <c r="AC111" i="113"/>
  <c r="AC115" i="113"/>
  <c r="AC117" i="113"/>
  <c r="AC113" i="113"/>
  <c r="AC126" i="113"/>
  <c r="AC122" i="113"/>
  <c r="AC130" i="113"/>
  <c r="AC118" i="113"/>
  <c r="AC127" i="113"/>
  <c r="AC116" i="113"/>
  <c r="AC128" i="113"/>
  <c r="AC112" i="113"/>
  <c r="AC119" i="113"/>
  <c r="AC121" i="113"/>
  <c r="AC129" i="113"/>
  <c r="AC125" i="113"/>
  <c r="AC243" i="113" l="1"/>
  <c r="AB297" i="113"/>
  <c r="AC188" i="113"/>
  <c r="AB187" i="113"/>
  <c r="AD125" i="113"/>
  <c r="AD114" i="113"/>
  <c r="AD124" i="113"/>
  <c r="AD112" i="113"/>
  <c r="AD119" i="113"/>
  <c r="AD131" i="113"/>
  <c r="AD108" i="113"/>
  <c r="AD166" i="113" s="1"/>
  <c r="AD109" i="113"/>
  <c r="AD130" i="113"/>
  <c r="AD113" i="113"/>
  <c r="AD118" i="113"/>
  <c r="AD127" i="113"/>
  <c r="AD126" i="113"/>
  <c r="AD110" i="113"/>
  <c r="AD122" i="113"/>
  <c r="AD123" i="113"/>
  <c r="AD111" i="113"/>
  <c r="AD129" i="113"/>
  <c r="AD121" i="113"/>
  <c r="AD117" i="113"/>
  <c r="AD120" i="113"/>
  <c r="AD128" i="113"/>
  <c r="AD116" i="113"/>
  <c r="AD115" i="113"/>
  <c r="AD244" i="113" l="1"/>
  <c r="AC298" i="113"/>
  <c r="AE113" i="113"/>
  <c r="AE123" i="113"/>
  <c r="AE111" i="113"/>
  <c r="AE114" i="113"/>
  <c r="AE132" i="113"/>
  <c r="AE125" i="113"/>
  <c r="AE109" i="113"/>
  <c r="AE108" i="113"/>
  <c r="AE166" i="113" s="1"/>
  <c r="AE130" i="113"/>
  <c r="AE119" i="113"/>
  <c r="AE127" i="113"/>
  <c r="AE115" i="113"/>
  <c r="AE122" i="113"/>
  <c r="AE121" i="113"/>
  <c r="AE112" i="113"/>
  <c r="AE131" i="113"/>
  <c r="AE126" i="113"/>
  <c r="AE117" i="113"/>
  <c r="AE129" i="113"/>
  <c r="AE116" i="113"/>
  <c r="AE118" i="113"/>
  <c r="AE124" i="113"/>
  <c r="AE128" i="113"/>
  <c r="AE110" i="113"/>
  <c r="AE120" i="113"/>
  <c r="AE245" i="113" l="1"/>
  <c r="AD299" i="113"/>
  <c r="AE190" i="113"/>
  <c r="AD189" i="113"/>
  <c r="AF112" i="113"/>
  <c r="AF111" i="113"/>
  <c r="AF130" i="113"/>
  <c r="AF125" i="113"/>
  <c r="AF118" i="113"/>
  <c r="AF122" i="113"/>
  <c r="AF120" i="113"/>
  <c r="AF115" i="113"/>
  <c r="AF109" i="113"/>
  <c r="AF108" i="113"/>
  <c r="AF166" i="113" s="1"/>
  <c r="AF110" i="113"/>
  <c r="AF128" i="113"/>
  <c r="AF119" i="113"/>
  <c r="AF127" i="113"/>
  <c r="AF123" i="113"/>
  <c r="AF131" i="113"/>
  <c r="AF133" i="113"/>
  <c r="AF129" i="113"/>
  <c r="AF124" i="113"/>
  <c r="AF121" i="113"/>
  <c r="AF114" i="113"/>
  <c r="AF117" i="113"/>
  <c r="AF113" i="113"/>
  <c r="AF126" i="113"/>
  <c r="AF132" i="113"/>
  <c r="AF116" i="113"/>
  <c r="AF246" i="113" l="1"/>
  <c r="AE300" i="113"/>
  <c r="AG126" i="113"/>
  <c r="AG114" i="113"/>
  <c r="AG124" i="113"/>
  <c r="AG111" i="113"/>
  <c r="AG121" i="113"/>
  <c r="AG131" i="113"/>
  <c r="AG132" i="113"/>
  <c r="AG117" i="113"/>
  <c r="AG118" i="113"/>
  <c r="AG127" i="113"/>
  <c r="AG129" i="113"/>
  <c r="AG130" i="113"/>
  <c r="AG112" i="113"/>
  <c r="AG116" i="113"/>
  <c r="AG123" i="113"/>
  <c r="AG115" i="113"/>
  <c r="AG134" i="113"/>
  <c r="AG128" i="113"/>
  <c r="AG133" i="113"/>
  <c r="AG110" i="113"/>
  <c r="AG119" i="113"/>
  <c r="AG113" i="113"/>
  <c r="AG125" i="113"/>
  <c r="AG108" i="113"/>
  <c r="AG166" i="113" s="1"/>
  <c r="AG109" i="113"/>
  <c r="AG122" i="113"/>
  <c r="AG120" i="113"/>
  <c r="AG247" i="113" l="1"/>
  <c r="AF301" i="113"/>
  <c r="AG192" i="113"/>
  <c r="AF191" i="113"/>
  <c r="AH112" i="113"/>
  <c r="AH121" i="113"/>
  <c r="AH124" i="113"/>
  <c r="AH130" i="113"/>
  <c r="AH133" i="113"/>
  <c r="AH126" i="113"/>
  <c r="AH116" i="113"/>
  <c r="AH123" i="113"/>
  <c r="AH114" i="113"/>
  <c r="AH125" i="113"/>
  <c r="AH108" i="113"/>
  <c r="AH166" i="113" s="1"/>
  <c r="AH109" i="113"/>
  <c r="AH134" i="113"/>
  <c r="AH129" i="113"/>
  <c r="AH115" i="113"/>
  <c r="AH118" i="113"/>
  <c r="AH110" i="113"/>
  <c r="AH120" i="113"/>
  <c r="AH128" i="113"/>
  <c r="AH132" i="113"/>
  <c r="AH131" i="113"/>
  <c r="AH117" i="113"/>
  <c r="AH135" i="113"/>
  <c r="AH113" i="113"/>
  <c r="AH127" i="113"/>
  <c r="AH111" i="113"/>
  <c r="AH119" i="113"/>
  <c r="AH122" i="113"/>
  <c r="AH248" i="113" l="1"/>
  <c r="AG302" i="113"/>
  <c r="AI131" i="113"/>
  <c r="AI116" i="113"/>
  <c r="AI108" i="113"/>
  <c r="AI166" i="113" s="1"/>
  <c r="AI109" i="113"/>
  <c r="AI117" i="113"/>
  <c r="AI125" i="113"/>
  <c r="AI136" i="113"/>
  <c r="AI129" i="113"/>
  <c r="AI119" i="113"/>
  <c r="AI120" i="113"/>
  <c r="AI130" i="113"/>
  <c r="AI123" i="113"/>
  <c r="AI118" i="113"/>
  <c r="AI127" i="113"/>
  <c r="AI122" i="113"/>
  <c r="AI124" i="113"/>
  <c r="AI121" i="113"/>
  <c r="AI128" i="113"/>
  <c r="AI132" i="113"/>
  <c r="AI115" i="113"/>
  <c r="AI133" i="113"/>
  <c r="AI110" i="113"/>
  <c r="AI112" i="113"/>
  <c r="AI126" i="113"/>
  <c r="AI114" i="113"/>
  <c r="AI111" i="113"/>
  <c r="AI135" i="113"/>
  <c r="AI134" i="113"/>
  <c r="AI113" i="113"/>
  <c r="AI249" i="113" l="1"/>
  <c r="AH303" i="113"/>
  <c r="AI194" i="113"/>
  <c r="AH193" i="113"/>
  <c r="AJ136" i="113"/>
  <c r="AJ113" i="113"/>
  <c r="AJ131" i="113"/>
  <c r="AJ137" i="113"/>
  <c r="AJ109" i="113"/>
  <c r="AJ108" i="113"/>
  <c r="AJ166" i="113" s="1"/>
  <c r="AJ130" i="113"/>
  <c r="AJ112" i="113"/>
  <c r="AJ128" i="113"/>
  <c r="AJ121" i="113"/>
  <c r="AJ129" i="113"/>
  <c r="AJ133" i="113"/>
  <c r="AJ115" i="113"/>
  <c r="AJ134" i="113"/>
  <c r="AJ122" i="113"/>
  <c r="AJ117" i="113"/>
  <c r="AJ124" i="113"/>
  <c r="AJ123" i="113"/>
  <c r="AJ114" i="113"/>
  <c r="AJ119" i="113"/>
  <c r="AJ120" i="113"/>
  <c r="AJ118" i="113"/>
  <c r="AJ132" i="113"/>
  <c r="AJ116" i="113"/>
  <c r="AJ110" i="113"/>
  <c r="AJ111" i="113"/>
  <c r="AJ126" i="113"/>
  <c r="AJ135" i="113"/>
  <c r="AJ127" i="113"/>
  <c r="AJ125" i="113"/>
  <c r="AJ250" i="113" l="1"/>
  <c r="AI304" i="113"/>
  <c r="AK127" i="113"/>
  <c r="AK133" i="113"/>
  <c r="AK123" i="113"/>
  <c r="AK131" i="113"/>
  <c r="AK132" i="113"/>
  <c r="AK115" i="113"/>
  <c r="AK126" i="113"/>
  <c r="AK135" i="113"/>
  <c r="AK109" i="113"/>
  <c r="AK108" i="113"/>
  <c r="AK166" i="113" s="1"/>
  <c r="AK120" i="113"/>
  <c r="AK130" i="113"/>
  <c r="AK119" i="113"/>
  <c r="AK122" i="113"/>
  <c r="AK110" i="113"/>
  <c r="AK128" i="113"/>
  <c r="AK125" i="113"/>
  <c r="AK116" i="113"/>
  <c r="AK114" i="113"/>
  <c r="AK124" i="113"/>
  <c r="AK121" i="113"/>
  <c r="AK129" i="113"/>
  <c r="AK137" i="113"/>
  <c r="AK112" i="113"/>
  <c r="AK111" i="113"/>
  <c r="AK136" i="113"/>
  <c r="AK117" i="113"/>
  <c r="AK118" i="113"/>
  <c r="AK134" i="113"/>
  <c r="AK113" i="113"/>
  <c r="AK138" i="113"/>
  <c r="AK251" i="113" l="1"/>
  <c r="AJ305" i="113"/>
  <c r="AK196" i="113"/>
  <c r="AJ195" i="113"/>
  <c r="AL113" i="113"/>
  <c r="AL136" i="113"/>
  <c r="AL139" i="113"/>
  <c r="AL138" i="113"/>
  <c r="AL115" i="113"/>
  <c r="AL111" i="113"/>
  <c r="AL127" i="113"/>
  <c r="AL124" i="113"/>
  <c r="AL129" i="113"/>
  <c r="AL118" i="113"/>
  <c r="AL121" i="113"/>
  <c r="AL132" i="113"/>
  <c r="AL123" i="113"/>
  <c r="AL134" i="113"/>
  <c r="AL114" i="113"/>
  <c r="AL116" i="113"/>
  <c r="AL137" i="113"/>
  <c r="AL109" i="113"/>
  <c r="AL108" i="113"/>
  <c r="AL166" i="113" s="1"/>
  <c r="AL131" i="113"/>
  <c r="AL117" i="113"/>
  <c r="AL135" i="113"/>
  <c r="AL112" i="113"/>
  <c r="AL122" i="113"/>
  <c r="AL126" i="113"/>
  <c r="AL120" i="113"/>
  <c r="AL110" i="113"/>
  <c r="AL133" i="113"/>
  <c r="AL128" i="113"/>
  <c r="AL125" i="113"/>
  <c r="AL119" i="113"/>
  <c r="AL130" i="113"/>
  <c r="AL252" i="113" l="1"/>
  <c r="AK306" i="113"/>
  <c r="AM111" i="113"/>
  <c r="AM113" i="113"/>
  <c r="AM110" i="113"/>
  <c r="AM140" i="113"/>
  <c r="AM122" i="113"/>
  <c r="AM121" i="113"/>
  <c r="AM136" i="113"/>
  <c r="AM112" i="113"/>
  <c r="AM115" i="113"/>
  <c r="AM135" i="113"/>
  <c r="AM138" i="113"/>
  <c r="AM124" i="113"/>
  <c r="AM116" i="113"/>
  <c r="AM133" i="113"/>
  <c r="AM128" i="113"/>
  <c r="AM137" i="113"/>
  <c r="AM129" i="113"/>
  <c r="AM127" i="113"/>
  <c r="AM118" i="113"/>
  <c r="AM130" i="113"/>
  <c r="AM117" i="113"/>
  <c r="AM120" i="113"/>
  <c r="AM108" i="113"/>
  <c r="AM166" i="113" s="1"/>
  <c r="AM109" i="113"/>
  <c r="AM126" i="113"/>
  <c r="AM119" i="113"/>
  <c r="AM131" i="113"/>
  <c r="AM134" i="113"/>
  <c r="AM123" i="113"/>
  <c r="AM132" i="113"/>
  <c r="AM125" i="113"/>
  <c r="AM139" i="113"/>
  <c r="AM114" i="113"/>
  <c r="AM253" i="113" l="1"/>
  <c r="AL307" i="113"/>
  <c r="AL197" i="113"/>
  <c r="AN110" i="113"/>
  <c r="AN126" i="113"/>
  <c r="AN109" i="113"/>
  <c r="AN108" i="113"/>
  <c r="AN166" i="113" s="1"/>
  <c r="AN137" i="113"/>
  <c r="AN111" i="113"/>
  <c r="AN132" i="113"/>
  <c r="AN133" i="113"/>
  <c r="AN120" i="113"/>
  <c r="AN121" i="113"/>
  <c r="AN128" i="113"/>
  <c r="AN134" i="113"/>
  <c r="AN136" i="113"/>
  <c r="AN122" i="113"/>
  <c r="AN139" i="113"/>
  <c r="AN124" i="113"/>
  <c r="AN130" i="113"/>
  <c r="AN117" i="113"/>
  <c r="AN123" i="113"/>
  <c r="AN114" i="113"/>
  <c r="AN141" i="113"/>
  <c r="AN129" i="113"/>
  <c r="AN115" i="113"/>
  <c r="AN127" i="113"/>
  <c r="AN118" i="113"/>
  <c r="AN116" i="113"/>
  <c r="AN112" i="113"/>
  <c r="AN119" i="113"/>
  <c r="AN140" i="113"/>
  <c r="AN135" i="113"/>
  <c r="AN131" i="113"/>
  <c r="AN138" i="113"/>
  <c r="AN125" i="113"/>
  <c r="AN113" i="113"/>
  <c r="AN254" i="113" l="1"/>
  <c r="AM308" i="113"/>
  <c r="AM198" i="113"/>
  <c r="AO132" i="113"/>
  <c r="AO115" i="113"/>
  <c r="AO113" i="113"/>
  <c r="AO140" i="113"/>
  <c r="AO129" i="113"/>
  <c r="AO120" i="113"/>
  <c r="AO125" i="113"/>
  <c r="AO110" i="113"/>
  <c r="AO114" i="113"/>
  <c r="AO117" i="113"/>
  <c r="AO124" i="113"/>
  <c r="AO133" i="113"/>
  <c r="AO109" i="113"/>
  <c r="AO108" i="113"/>
  <c r="AO166" i="113" s="1"/>
  <c r="AO116" i="113"/>
  <c r="AO136" i="113"/>
  <c r="AO130" i="113"/>
  <c r="AO123" i="113"/>
  <c r="AO122" i="113"/>
  <c r="AO112" i="113"/>
  <c r="AO139" i="113"/>
  <c r="AO134" i="113"/>
  <c r="AO118" i="113"/>
  <c r="AO126" i="113"/>
  <c r="AO141" i="113"/>
  <c r="AO119" i="113"/>
  <c r="AO127" i="113"/>
  <c r="AO128" i="113"/>
  <c r="AO135" i="113"/>
  <c r="AO138" i="113"/>
  <c r="AO111" i="113"/>
  <c r="AO131" i="113"/>
  <c r="AO137" i="113"/>
  <c r="AO142" i="113"/>
  <c r="AO121" i="113"/>
  <c r="AO255" i="113" l="1"/>
  <c r="AN309" i="113"/>
  <c r="AN199" i="113"/>
  <c r="AP141" i="113"/>
  <c r="AP122" i="113"/>
  <c r="AP127" i="113"/>
  <c r="AP119" i="113"/>
  <c r="AP123" i="113"/>
  <c r="AP125" i="113"/>
  <c r="AP126" i="113"/>
  <c r="AP114" i="113"/>
  <c r="AP112" i="113"/>
  <c r="AP143" i="113"/>
  <c r="AP128" i="113"/>
  <c r="AP117" i="113"/>
  <c r="AP134" i="113"/>
  <c r="AP139" i="113"/>
  <c r="AP109" i="113"/>
  <c r="AP108" i="113"/>
  <c r="AP166" i="113" s="1"/>
  <c r="AP121" i="113"/>
  <c r="AP116" i="113"/>
  <c r="AP120" i="113"/>
  <c r="AP135" i="113"/>
  <c r="AP118" i="113"/>
  <c r="AP132" i="113"/>
  <c r="AP111" i="113"/>
  <c r="AP138" i="113"/>
  <c r="AP136" i="113"/>
  <c r="AP142" i="113"/>
  <c r="AP140" i="113"/>
  <c r="AP131" i="113"/>
  <c r="AP110" i="113"/>
  <c r="AP115" i="113"/>
  <c r="AP130" i="113"/>
  <c r="AP133" i="113"/>
  <c r="AP113" i="113"/>
  <c r="AP129" i="113"/>
  <c r="AP137" i="113"/>
  <c r="AP124" i="113"/>
  <c r="AP256" i="113" l="1"/>
  <c r="AO310" i="113"/>
  <c r="AO200" i="113"/>
  <c r="AQ125" i="113"/>
  <c r="AQ115" i="113"/>
  <c r="AQ112" i="113"/>
  <c r="AQ131" i="113"/>
  <c r="AQ121" i="113"/>
  <c r="AQ110" i="113"/>
  <c r="AQ116" i="113"/>
  <c r="AQ143" i="113"/>
  <c r="AQ117" i="113"/>
  <c r="AQ140" i="113"/>
  <c r="AQ144" i="113"/>
  <c r="AQ127" i="113"/>
  <c r="AQ128" i="113"/>
  <c r="AQ134" i="113"/>
  <c r="AQ120" i="113"/>
  <c r="AQ126" i="113"/>
  <c r="AQ123" i="113"/>
  <c r="AQ108" i="113"/>
  <c r="AQ166" i="113" s="1"/>
  <c r="AQ109" i="113"/>
  <c r="AQ129" i="113"/>
  <c r="AQ130" i="113"/>
  <c r="AQ137" i="113"/>
  <c r="AQ119" i="113"/>
  <c r="AQ122" i="113"/>
  <c r="AQ135" i="113"/>
  <c r="AQ139" i="113"/>
  <c r="AQ138" i="113"/>
  <c r="AQ114" i="113"/>
  <c r="AQ111" i="113"/>
  <c r="AQ124" i="113"/>
  <c r="AQ141" i="113"/>
  <c r="AQ133" i="113"/>
  <c r="AQ132" i="113"/>
  <c r="AQ136" i="113"/>
  <c r="AQ118" i="113"/>
  <c r="AQ113" i="113"/>
  <c r="AQ142" i="113"/>
  <c r="AQ257" i="113" l="1"/>
  <c r="AP311" i="113"/>
  <c r="AP201" i="113"/>
  <c r="AR130" i="113"/>
  <c r="AR120" i="113"/>
  <c r="AR119" i="113"/>
  <c r="AR117" i="113"/>
  <c r="AR115" i="113"/>
  <c r="AR145" i="113"/>
  <c r="AR140" i="113"/>
  <c r="AR108" i="113"/>
  <c r="AR166" i="113" s="1"/>
  <c r="AR109" i="113"/>
  <c r="AR135" i="113"/>
  <c r="AR113" i="113"/>
  <c r="AR134" i="113"/>
  <c r="AR139" i="113"/>
  <c r="AR121" i="113"/>
  <c r="AR141" i="113"/>
  <c r="AR137" i="113"/>
  <c r="AR138" i="113"/>
  <c r="AR143" i="113"/>
  <c r="AR112" i="113"/>
  <c r="AR136" i="113"/>
  <c r="AR131" i="113"/>
  <c r="AR124" i="113"/>
  <c r="AR111" i="113"/>
  <c r="AR116" i="113"/>
  <c r="AR132" i="113"/>
  <c r="AR133" i="113"/>
  <c r="AR129" i="113"/>
  <c r="AR118" i="113"/>
  <c r="AR126" i="113"/>
  <c r="AR144" i="113"/>
  <c r="AR142" i="113"/>
  <c r="AR110" i="113"/>
  <c r="AR125" i="113"/>
  <c r="AR114" i="113"/>
  <c r="AR123" i="113"/>
  <c r="AR127" i="113"/>
  <c r="AR128" i="113"/>
  <c r="AR122" i="113"/>
  <c r="AR258" i="113" l="1"/>
  <c r="AQ312" i="113"/>
  <c r="AR203" i="113"/>
  <c r="AQ202" i="113"/>
  <c r="AS118" i="113"/>
  <c r="AS112" i="113"/>
  <c r="AS130" i="113"/>
  <c r="AS113" i="113"/>
  <c r="AS114" i="113"/>
  <c r="AS141" i="113"/>
  <c r="AS143" i="113"/>
  <c r="AS115" i="113"/>
  <c r="AS145" i="113"/>
  <c r="AS134" i="113"/>
  <c r="AS144" i="113"/>
  <c r="AS122" i="113"/>
  <c r="AS136" i="113"/>
  <c r="AS120" i="113"/>
  <c r="AS124" i="113"/>
  <c r="AS125" i="113"/>
  <c r="AS146" i="113"/>
  <c r="AS108" i="113"/>
  <c r="AS166" i="113" s="1"/>
  <c r="AS109" i="113"/>
  <c r="AS142" i="113"/>
  <c r="AS129" i="113"/>
  <c r="AS126" i="113"/>
  <c r="AS127" i="113"/>
  <c r="AS140" i="113"/>
  <c r="AS121" i="113"/>
  <c r="AS123" i="113"/>
  <c r="AS133" i="113"/>
  <c r="AS132" i="113"/>
  <c r="AS139" i="113"/>
  <c r="AS110" i="113"/>
  <c r="AS116" i="113"/>
  <c r="AS131" i="113"/>
  <c r="AS137" i="113"/>
  <c r="AS128" i="113"/>
  <c r="AS111" i="113"/>
  <c r="AS119" i="113"/>
  <c r="AS117" i="113"/>
  <c r="AS138" i="113"/>
  <c r="AS135" i="113"/>
  <c r="AS259" i="113" l="1"/>
  <c r="AR313" i="113"/>
  <c r="AT116" i="113"/>
  <c r="AT117" i="113"/>
  <c r="AT128" i="113"/>
  <c r="AT136" i="113"/>
  <c r="AT112" i="113"/>
  <c r="AT134" i="113"/>
  <c r="AT125" i="113"/>
  <c r="AT145" i="113"/>
  <c r="AT110" i="113"/>
  <c r="AT139" i="113"/>
  <c r="AT129" i="113"/>
  <c r="AT111" i="113"/>
  <c r="AT124" i="113"/>
  <c r="AT127" i="113"/>
  <c r="AT144" i="113"/>
  <c r="AT131" i="113"/>
  <c r="AT132" i="113"/>
  <c r="AT126" i="113"/>
  <c r="AT109" i="113"/>
  <c r="AT108" i="113"/>
  <c r="AT166" i="113" s="1"/>
  <c r="AT121" i="113"/>
  <c r="AT135" i="113"/>
  <c r="AT123" i="113"/>
  <c r="AT118" i="113"/>
  <c r="AT138" i="113"/>
  <c r="AT122" i="113"/>
  <c r="AT147" i="113"/>
  <c r="AT142" i="113"/>
  <c r="AT113" i="113"/>
  <c r="AT114" i="113"/>
  <c r="AT140" i="113"/>
  <c r="AT130" i="113"/>
  <c r="AT146" i="113"/>
  <c r="AT115" i="113"/>
  <c r="AT120" i="113"/>
  <c r="AT133" i="113"/>
  <c r="AT141" i="113"/>
  <c r="AT143" i="113"/>
  <c r="AT137" i="113"/>
  <c r="AT119" i="113"/>
  <c r="AT260" i="113" l="1"/>
  <c r="AS314" i="113"/>
  <c r="AT205" i="113"/>
  <c r="AS204" i="113"/>
  <c r="AU138" i="113"/>
  <c r="AU126" i="113"/>
  <c r="AU131" i="113"/>
  <c r="AU146" i="113"/>
  <c r="AU141" i="113"/>
  <c r="AU110" i="113"/>
  <c r="AU144" i="113"/>
  <c r="AU115" i="113"/>
  <c r="AU148" i="113"/>
  <c r="AU124" i="113"/>
  <c r="AU145" i="113"/>
  <c r="AU130" i="113"/>
  <c r="AU129" i="113"/>
  <c r="AU134" i="113"/>
  <c r="AU112" i="113"/>
  <c r="AU116" i="113"/>
  <c r="AU123" i="113"/>
  <c r="AU127" i="113"/>
  <c r="AU128" i="113"/>
  <c r="AU140" i="113"/>
  <c r="AU135" i="113"/>
  <c r="AU118" i="113"/>
  <c r="AU132" i="113"/>
  <c r="AU137" i="113"/>
  <c r="AU136" i="113"/>
  <c r="AU142" i="113"/>
  <c r="AU147" i="113"/>
  <c r="AU114" i="113"/>
  <c r="AU108" i="113"/>
  <c r="AU166" i="113" s="1"/>
  <c r="AU109" i="113"/>
  <c r="AU121" i="113"/>
  <c r="AU139" i="113"/>
  <c r="AU125" i="113"/>
  <c r="AU111" i="113"/>
  <c r="AU113" i="113"/>
  <c r="AU117" i="113"/>
  <c r="AU119" i="113"/>
  <c r="AU120" i="113"/>
  <c r="AU143" i="113"/>
  <c r="AU122" i="113"/>
  <c r="AU133" i="113"/>
  <c r="AU261" i="113" l="1"/>
  <c r="AT315" i="113"/>
  <c r="AV123" i="113"/>
  <c r="AV147" i="113"/>
  <c r="AV114" i="113"/>
  <c r="AV129" i="113"/>
  <c r="AV145" i="113"/>
  <c r="AV132" i="113"/>
  <c r="AV116" i="113"/>
  <c r="AV133" i="113"/>
  <c r="AV112" i="113"/>
  <c r="AV119" i="113"/>
  <c r="AV128" i="113"/>
  <c r="AV135" i="113"/>
  <c r="AV125" i="113"/>
  <c r="AV118" i="113"/>
  <c r="AV122" i="113"/>
  <c r="AV113" i="113"/>
  <c r="AV121" i="113"/>
  <c r="AV110" i="113"/>
  <c r="AV143" i="113"/>
  <c r="AV148" i="113"/>
  <c r="AV146" i="113"/>
  <c r="AV134" i="113"/>
  <c r="AV120" i="113"/>
  <c r="AV126" i="113"/>
  <c r="AV109" i="113"/>
  <c r="AV108" i="113"/>
  <c r="AV166" i="113" s="1"/>
  <c r="AV124" i="113"/>
  <c r="AV130" i="113"/>
  <c r="AV149" i="113"/>
  <c r="AV111" i="113"/>
  <c r="AV127" i="113"/>
  <c r="AV141" i="113"/>
  <c r="AV144" i="113"/>
  <c r="AV137" i="113"/>
  <c r="AV136" i="113"/>
  <c r="AV142" i="113"/>
  <c r="AV140" i="113"/>
  <c r="AV115" i="113"/>
  <c r="AV138" i="113"/>
  <c r="AV117" i="113"/>
  <c r="AV131" i="113"/>
  <c r="AV139" i="113"/>
  <c r="AV262" i="113" l="1"/>
  <c r="AU316" i="113"/>
  <c r="AV207" i="113"/>
  <c r="AU206" i="113"/>
  <c r="AW131" i="113"/>
  <c r="AW130" i="113"/>
  <c r="AW137" i="113"/>
  <c r="AW128" i="113"/>
  <c r="AW144" i="113"/>
  <c r="AW123" i="113"/>
  <c r="AW129" i="113"/>
  <c r="AW117" i="113"/>
  <c r="AW115" i="113"/>
  <c r="AW118" i="113"/>
  <c r="AW134" i="113"/>
  <c r="AW116" i="113"/>
  <c r="AW138" i="113"/>
  <c r="AW112" i="113"/>
  <c r="AW125" i="113"/>
  <c r="AW121" i="113"/>
  <c r="AW140" i="113"/>
  <c r="AW111" i="113"/>
  <c r="AW120" i="113"/>
  <c r="AW133" i="113"/>
  <c r="AW148" i="113"/>
  <c r="AW114" i="113"/>
  <c r="AW135" i="113"/>
  <c r="AW119" i="113"/>
  <c r="AW127" i="113"/>
  <c r="AW139" i="113"/>
  <c r="AW132" i="113"/>
  <c r="AW141" i="113"/>
  <c r="AW145" i="113"/>
  <c r="AW110" i="113"/>
  <c r="AW122" i="113"/>
  <c r="AW126" i="113"/>
  <c r="AW113" i="113"/>
  <c r="AW146" i="113"/>
  <c r="AW149" i="113"/>
  <c r="AW136" i="113"/>
  <c r="AW109" i="113"/>
  <c r="AW108" i="113"/>
  <c r="AW166" i="113" s="1"/>
  <c r="AW143" i="113"/>
  <c r="AW142" i="113"/>
  <c r="AW150" i="113"/>
  <c r="AW147" i="113"/>
  <c r="AW124" i="113"/>
  <c r="AW263" i="113" l="1"/>
  <c r="AV317" i="113"/>
  <c r="AX129" i="113"/>
  <c r="AX142" i="113"/>
  <c r="AX150" i="113"/>
  <c r="AX136" i="113"/>
  <c r="AX121" i="113"/>
  <c r="AX126" i="113"/>
  <c r="AX135" i="113"/>
  <c r="AX130" i="113"/>
  <c r="AX138" i="113"/>
  <c r="AX117" i="113"/>
  <c r="AX148" i="113"/>
  <c r="AX144" i="113"/>
  <c r="AX123" i="113"/>
  <c r="AX133" i="113"/>
  <c r="AX137" i="113"/>
  <c r="AX147" i="113"/>
  <c r="AX115" i="113"/>
  <c r="AX113" i="113"/>
  <c r="AX124" i="113"/>
  <c r="AX131" i="113"/>
  <c r="AX143" i="113"/>
  <c r="AX134" i="113"/>
  <c r="AX122" i="113"/>
  <c r="AX108" i="113"/>
  <c r="AX166" i="113" s="1"/>
  <c r="AX109" i="113"/>
  <c r="AX111" i="113"/>
  <c r="AX140" i="113"/>
  <c r="AX112" i="113"/>
  <c r="AX119" i="113"/>
  <c r="AX127" i="113"/>
  <c r="AX120" i="113"/>
  <c r="AX125" i="113"/>
  <c r="AX151" i="113"/>
  <c r="AX110" i="113"/>
  <c r="AX146" i="113"/>
  <c r="AX141" i="113"/>
  <c r="AX139" i="113"/>
  <c r="AX116" i="113"/>
  <c r="AX145" i="113"/>
  <c r="AX118" i="113"/>
  <c r="AX114" i="113"/>
  <c r="AX128" i="113"/>
  <c r="AX149" i="113"/>
  <c r="AX132" i="113"/>
  <c r="AX264" i="113" l="1"/>
  <c r="AW318" i="113"/>
  <c r="AX209" i="113"/>
  <c r="AW208" i="113"/>
  <c r="AY137" i="113"/>
  <c r="AY146" i="113"/>
  <c r="AY147" i="113"/>
  <c r="AY121" i="113"/>
  <c r="AY123" i="113"/>
  <c r="AY138" i="113"/>
  <c r="AY149" i="113"/>
  <c r="AY136" i="113"/>
  <c r="AY119" i="113"/>
  <c r="AY113" i="113"/>
  <c r="AY132" i="113"/>
  <c r="AY129" i="113"/>
  <c r="AY117" i="113"/>
  <c r="AY141" i="113"/>
  <c r="AY125" i="113"/>
  <c r="AY151" i="113"/>
  <c r="AY131" i="113"/>
  <c r="AY148" i="113"/>
  <c r="AY111" i="113"/>
  <c r="AY114" i="113"/>
  <c r="AY118" i="113"/>
  <c r="AY127" i="113"/>
  <c r="AY143" i="113"/>
  <c r="AY145" i="113"/>
  <c r="AY140" i="113"/>
  <c r="AY152" i="113"/>
  <c r="AY128" i="113"/>
  <c r="AY112" i="113"/>
  <c r="AY135" i="113"/>
  <c r="AY134" i="113"/>
  <c r="AY115" i="113"/>
  <c r="AY120" i="113"/>
  <c r="AY110" i="113"/>
  <c r="AY144" i="113"/>
  <c r="AY116" i="113"/>
  <c r="AY124" i="113"/>
  <c r="AY139" i="113"/>
  <c r="AY122" i="113"/>
  <c r="AY126" i="113"/>
  <c r="AY150" i="113"/>
  <c r="AY133" i="113"/>
  <c r="AY142" i="113"/>
  <c r="AY108" i="113"/>
  <c r="AY166" i="113" s="1"/>
  <c r="AY109" i="113"/>
  <c r="AY130" i="113"/>
  <c r="AY265" i="113" l="1"/>
  <c r="AX319" i="113"/>
  <c r="AZ116" i="113"/>
  <c r="AZ129" i="113"/>
  <c r="AZ112" i="113"/>
  <c r="AZ126" i="113"/>
  <c r="AZ148" i="113"/>
  <c r="AZ125" i="113"/>
  <c r="AZ137" i="113"/>
  <c r="AZ122" i="113"/>
  <c r="AZ143" i="113"/>
  <c r="AZ123" i="113"/>
  <c r="AZ145" i="113"/>
  <c r="AZ153" i="113"/>
  <c r="AZ144" i="113"/>
  <c r="AZ133" i="113"/>
  <c r="AZ150" i="113"/>
  <c r="AZ110" i="113"/>
  <c r="AZ127" i="113"/>
  <c r="AZ146" i="113"/>
  <c r="AZ142" i="113"/>
  <c r="AZ114" i="113"/>
  <c r="AZ139" i="113"/>
  <c r="AZ147" i="113"/>
  <c r="AZ151" i="113"/>
  <c r="AZ117" i="113"/>
  <c r="AZ115" i="113"/>
  <c r="AZ131" i="113"/>
  <c r="AZ134" i="113"/>
  <c r="AZ140" i="113"/>
  <c r="AZ111" i="113"/>
  <c r="AZ136" i="113"/>
  <c r="AZ128" i="113"/>
  <c r="AZ149" i="113"/>
  <c r="AZ108" i="113"/>
  <c r="AZ166" i="113" s="1"/>
  <c r="AZ109" i="113"/>
  <c r="AZ152" i="113"/>
  <c r="AZ135" i="113"/>
  <c r="AZ119" i="113"/>
  <c r="AZ118" i="113"/>
  <c r="AZ120" i="113"/>
  <c r="AZ124" i="113"/>
  <c r="AZ138" i="113"/>
  <c r="AZ121" i="113"/>
  <c r="AZ130" i="113"/>
  <c r="AZ113" i="113"/>
  <c r="AZ141" i="113"/>
  <c r="AZ132" i="113"/>
  <c r="AZ266" i="113" l="1"/>
  <c r="AY320" i="113"/>
  <c r="AY210" i="113"/>
  <c r="BA127" i="113"/>
  <c r="BA153" i="113"/>
  <c r="BA152" i="113"/>
  <c r="BA131" i="113"/>
  <c r="BA129" i="113"/>
  <c r="BA135" i="113"/>
  <c r="BA138" i="113"/>
  <c r="BA150" i="113"/>
  <c r="BA123" i="113"/>
  <c r="BA133" i="113"/>
  <c r="BA119" i="113"/>
  <c r="BA137" i="113"/>
  <c r="BA148" i="113"/>
  <c r="BA147" i="113"/>
  <c r="BA146" i="113"/>
  <c r="BA113" i="113"/>
  <c r="BA118" i="113"/>
  <c r="BA122" i="113"/>
  <c r="BA132" i="113"/>
  <c r="BA134" i="113"/>
  <c r="BA124" i="113"/>
  <c r="BA126" i="113"/>
  <c r="BA130" i="113"/>
  <c r="BA121" i="113"/>
  <c r="BA142" i="113"/>
  <c r="BA139" i="113"/>
  <c r="BA120" i="113"/>
  <c r="BA109" i="113"/>
  <c r="BA108" i="113"/>
  <c r="BA166" i="113" s="1"/>
  <c r="BA112" i="113"/>
  <c r="BA140" i="113"/>
  <c r="BA128" i="113"/>
  <c r="BA136" i="113"/>
  <c r="BA151" i="113"/>
  <c r="BA116" i="113"/>
  <c r="BA145" i="113"/>
  <c r="BA144" i="113"/>
  <c r="BA149" i="113"/>
  <c r="BA117" i="113"/>
  <c r="BA111" i="113"/>
  <c r="BA143" i="113"/>
  <c r="BA110" i="113"/>
  <c r="BA114" i="113"/>
  <c r="BA125" i="113"/>
  <c r="BA141" i="113"/>
  <c r="BA115" i="113"/>
  <c r="BA154" i="113"/>
  <c r="BA267" i="113" l="1"/>
  <c r="AZ321" i="113"/>
  <c r="BA212" i="113"/>
  <c r="AZ211" i="113"/>
  <c r="BB138" i="113"/>
  <c r="BB129" i="113"/>
  <c r="BB155" i="113"/>
  <c r="BB117" i="113"/>
  <c r="BB121" i="113"/>
  <c r="BB133" i="113"/>
  <c r="BB147" i="113"/>
  <c r="BB120" i="113"/>
  <c r="BB153" i="113"/>
  <c r="BB110" i="113"/>
  <c r="BB132" i="113"/>
  <c r="BB115" i="113"/>
  <c r="BB118" i="113"/>
  <c r="BB141" i="113"/>
  <c r="BB131" i="113"/>
  <c r="BB139" i="113"/>
  <c r="BB135" i="113"/>
  <c r="BB111" i="113"/>
  <c r="BB150" i="113"/>
  <c r="BB136" i="113"/>
  <c r="BB146" i="113"/>
  <c r="BB151" i="113"/>
  <c r="BB152" i="113"/>
  <c r="BB113" i="113"/>
  <c r="BB140" i="113"/>
  <c r="BB127" i="113"/>
  <c r="BB123" i="113"/>
  <c r="BB148" i="113"/>
  <c r="BB134" i="113"/>
  <c r="BB154" i="113"/>
  <c r="BB126" i="113"/>
  <c r="BB122" i="113"/>
  <c r="BB112" i="113"/>
  <c r="BB144" i="113"/>
  <c r="BB145" i="113"/>
  <c r="BB143" i="113"/>
  <c r="BB125" i="113"/>
  <c r="BB149" i="113"/>
  <c r="BB130" i="113"/>
  <c r="BB128" i="113"/>
  <c r="BB114" i="113"/>
  <c r="BB116" i="113"/>
  <c r="BB142" i="113"/>
  <c r="BB137" i="113"/>
  <c r="BB108" i="113"/>
  <c r="BB166" i="113" s="1"/>
  <c r="BB109" i="113"/>
  <c r="BB119" i="113"/>
  <c r="BB124" i="113"/>
  <c r="BB268" i="113" l="1"/>
  <c r="BA322" i="113"/>
  <c r="BC137" i="113"/>
  <c r="BC131" i="113"/>
  <c r="BC132" i="113"/>
  <c r="BC143" i="113"/>
  <c r="BC127" i="113"/>
  <c r="BC124" i="113"/>
  <c r="BC133" i="113"/>
  <c r="BC148" i="113"/>
  <c r="BC156" i="113"/>
  <c r="BC149" i="113"/>
  <c r="BC153" i="113"/>
  <c r="BC117" i="113"/>
  <c r="BC150" i="113"/>
  <c r="BC145" i="113"/>
  <c r="BC128" i="113"/>
  <c r="BC152" i="113"/>
  <c r="BC142" i="113"/>
  <c r="BC120" i="113"/>
  <c r="BC151" i="113"/>
  <c r="BC155" i="113"/>
  <c r="BC112" i="113"/>
  <c r="BC111" i="113"/>
  <c r="BC134" i="113"/>
  <c r="BC130" i="113"/>
  <c r="BC121" i="113"/>
  <c r="BC146" i="113"/>
  <c r="BC108" i="113"/>
  <c r="BC166" i="113" s="1"/>
  <c r="BC109" i="113"/>
  <c r="BC115" i="113"/>
  <c r="BC113" i="113"/>
  <c r="BC135" i="113"/>
  <c r="BC147" i="113"/>
  <c r="BC136" i="113"/>
  <c r="BC119" i="113"/>
  <c r="BC154" i="113"/>
  <c r="BC122" i="113"/>
  <c r="BC126" i="113"/>
  <c r="BC141" i="113"/>
  <c r="BC110" i="113"/>
  <c r="BC125" i="113"/>
  <c r="BC138" i="113"/>
  <c r="BC129" i="113"/>
  <c r="BC144" i="113"/>
  <c r="BC123" i="113"/>
  <c r="BC114" i="113"/>
  <c r="BC140" i="113"/>
  <c r="BC116" i="113"/>
  <c r="BC118" i="113"/>
  <c r="BC139" i="113"/>
  <c r="BC391" i="113" l="1"/>
  <c r="BC336" i="113"/>
  <c r="BC269" i="113"/>
  <c r="BC324" i="113" s="1"/>
  <c r="BB323" i="113"/>
  <c r="BB213" i="113"/>
  <c r="O11" i="114"/>
  <c r="BC48" i="113"/>
  <c r="O25" i="114" s="1"/>
  <c r="C1476" i="106"/>
  <c r="BC214" i="113" l="1"/>
  <c r="C1475" i="106"/>
  <c r="F1476" i="106"/>
  <c r="BC439" i="113" l="1"/>
  <c r="BC384" i="113"/>
  <c r="BC96" i="113" s="1"/>
  <c r="O34" i="114" s="1"/>
  <c r="O20" i="114"/>
  <c r="C1474" i="106"/>
  <c r="F1475" i="106"/>
  <c r="F1474" i="106" l="1"/>
  <c r="C1473" i="106"/>
  <c r="F1473" i="106" l="1"/>
  <c r="C1472" i="106"/>
  <c r="C1471" i="106" l="1"/>
  <c r="F1472" i="106"/>
  <c r="C1470" i="106" l="1"/>
  <c r="F1471" i="106"/>
  <c r="C1469" i="106" l="1"/>
  <c r="F1470" i="106"/>
  <c r="C1468" i="106" l="1"/>
  <c r="F1469" i="106"/>
  <c r="C1467" i="106" l="1"/>
  <c r="F1468" i="106"/>
  <c r="F1467" i="106" l="1"/>
  <c r="C1466" i="106"/>
  <c r="C1465" i="106" l="1"/>
  <c r="F1466" i="106"/>
  <c r="C1464" i="106" l="1"/>
  <c r="F1465" i="106"/>
  <c r="F1464" i="106" l="1"/>
  <c r="C1463" i="106"/>
  <c r="C1462" i="106" l="1"/>
  <c r="F1463" i="106"/>
  <c r="C1461" i="106" l="1"/>
  <c r="F1462" i="106"/>
  <c r="F1461" i="106" l="1"/>
  <c r="C1460" i="106"/>
  <c r="C1459" i="106" l="1"/>
  <c r="F1460" i="106"/>
  <c r="C1458" i="106" l="1"/>
  <c r="F1459" i="106"/>
  <c r="C1457" i="106" l="1"/>
  <c r="F1458" i="106"/>
  <c r="F1457" i="106" l="1"/>
  <c r="C1456" i="106"/>
  <c r="C1455" i="106" l="1"/>
  <c r="F1456" i="106"/>
  <c r="C1454" i="106" l="1"/>
  <c r="F1455" i="106"/>
  <c r="C1453" i="106" l="1"/>
  <c r="F1454" i="106"/>
  <c r="C1452" i="106" l="1"/>
  <c r="F1453" i="106"/>
  <c r="F1452" i="106" l="1"/>
  <c r="C1451" i="106"/>
  <c r="F1451" i="106" l="1"/>
  <c r="C1450" i="106"/>
  <c r="C1449" i="106" l="1"/>
  <c r="F1450" i="106"/>
  <c r="F1449" i="106" l="1"/>
  <c r="C1448" i="106"/>
  <c r="C1447" i="106" l="1"/>
  <c r="F1448" i="106"/>
  <c r="F1447" i="106" l="1"/>
  <c r="C1446" i="106"/>
  <c r="F1446" i="106" l="1"/>
  <c r="C1445" i="106"/>
  <c r="C1444" i="106" l="1"/>
  <c r="F1445" i="106"/>
  <c r="C1443" i="106" l="1"/>
  <c r="F1444" i="106"/>
  <c r="F1443" i="106" l="1"/>
  <c r="C1442" i="106"/>
  <c r="C1441" i="106" l="1"/>
  <c r="F1442" i="106"/>
  <c r="C1440" i="106" l="1"/>
  <c r="F1441" i="106"/>
  <c r="C1439" i="106" l="1"/>
  <c r="F1440" i="106"/>
  <c r="C1438" i="106" l="1"/>
  <c r="F1439" i="106"/>
  <c r="F1438" i="106" l="1"/>
  <c r="C1437" i="106"/>
  <c r="C1436" i="106" l="1"/>
  <c r="F1437" i="106"/>
  <c r="C1435" i="106" l="1"/>
  <c r="F1436" i="106"/>
  <c r="C1434" i="106" l="1"/>
  <c r="F1435" i="106"/>
  <c r="C1433" i="106" l="1"/>
  <c r="F1434" i="106"/>
  <c r="C1432" i="106" l="1"/>
  <c r="F1433" i="106"/>
  <c r="C1431" i="106" l="1"/>
  <c r="F1432" i="106"/>
  <c r="C1430" i="106" l="1"/>
  <c r="F1431" i="106"/>
  <c r="C1429" i="106" l="1"/>
  <c r="F1430" i="106"/>
  <c r="C1428" i="106" l="1"/>
  <c r="F1429" i="106"/>
  <c r="C1427" i="106" l="1"/>
  <c r="F1428" i="106"/>
  <c r="F1427" i="106" l="1"/>
  <c r="C1426" i="106"/>
  <c r="F1426" i="106" l="1"/>
  <c r="C1425" i="106"/>
  <c r="C1424" i="106" l="1"/>
  <c r="F1425" i="106"/>
  <c r="C1423" i="106" l="1"/>
  <c r="F1424" i="106"/>
  <c r="F1423" i="106" l="1"/>
  <c r="C1422" i="106"/>
  <c r="C1421" i="106" l="1"/>
  <c r="F1422" i="106"/>
  <c r="C1420" i="106" l="1"/>
  <c r="F1421" i="106"/>
  <c r="C1419" i="106" l="1"/>
  <c r="F1420" i="106"/>
  <c r="C1418" i="106" l="1"/>
  <c r="F1419" i="106"/>
  <c r="C1417" i="106" l="1"/>
  <c r="F1418" i="106"/>
  <c r="F1417" i="106" l="1"/>
  <c r="C1416" i="106"/>
  <c r="C1415" i="106" l="1"/>
  <c r="F1416" i="106"/>
  <c r="C1414" i="106" l="1"/>
  <c r="F1415" i="106"/>
  <c r="F1414" i="106" l="1"/>
  <c r="C1413" i="106"/>
  <c r="C1412" i="106" l="1"/>
  <c r="F1413" i="106"/>
  <c r="C1411" i="106" l="1"/>
  <c r="F1412" i="106"/>
  <c r="C1410" i="106" l="1"/>
  <c r="F1411" i="106"/>
  <c r="C1409" i="106" l="1"/>
  <c r="F1410" i="106"/>
  <c r="C1408" i="106" l="1"/>
  <c r="F1409" i="106"/>
  <c r="C1407" i="106" l="1"/>
  <c r="F1408" i="106"/>
  <c r="F1407" i="106" l="1"/>
  <c r="C1406" i="106"/>
  <c r="F1406" i="106" l="1"/>
  <c r="C1405" i="106"/>
  <c r="C1404" i="106" l="1"/>
  <c r="F1405" i="106"/>
  <c r="C1403" i="106" l="1"/>
  <c r="F1404" i="106"/>
  <c r="C1402" i="106" l="1"/>
  <c r="F1403" i="106"/>
  <c r="F1402" i="106" l="1"/>
  <c r="C1401" i="106"/>
  <c r="F1401" i="106" l="1"/>
  <c r="C1400" i="106"/>
  <c r="C1399" i="106" l="1"/>
  <c r="F1400" i="106"/>
  <c r="F1399" i="106" l="1"/>
  <c r="C1398" i="106"/>
  <c r="C1397" i="106" l="1"/>
  <c r="F1398" i="106"/>
  <c r="C1396" i="106" l="1"/>
  <c r="F1397" i="106"/>
  <c r="F1396" i="106" l="1"/>
  <c r="C1395" i="106"/>
  <c r="C1394" i="106" l="1"/>
  <c r="F1395" i="106"/>
  <c r="F1394" i="106" l="1"/>
  <c r="C1393" i="106"/>
  <c r="F1393" i="106" l="1"/>
  <c r="C1392" i="106"/>
  <c r="C1391" i="106" l="1"/>
  <c r="F1392" i="106"/>
  <c r="C1390" i="106" l="1"/>
  <c r="F1391" i="106"/>
  <c r="C1389" i="106" l="1"/>
  <c r="F1390" i="106"/>
  <c r="C1388" i="106" l="1"/>
  <c r="F1389" i="106"/>
  <c r="C1387" i="106" l="1"/>
  <c r="F1388" i="106"/>
  <c r="C1386" i="106" l="1"/>
  <c r="F1387" i="106"/>
  <c r="C1385" i="106" l="1"/>
  <c r="F1386" i="106"/>
  <c r="C1384" i="106" l="1"/>
  <c r="F1385" i="106"/>
  <c r="C1383" i="106" l="1"/>
  <c r="F1384" i="106"/>
  <c r="F1383" i="106" l="1"/>
  <c r="C1382" i="106"/>
  <c r="C1381" i="106" l="1"/>
  <c r="F1382" i="106"/>
  <c r="C1380" i="106" l="1"/>
  <c r="F1381" i="106"/>
  <c r="C1379" i="106" l="1"/>
  <c r="F1380" i="106"/>
  <c r="C1378" i="106" l="1"/>
  <c r="F1379" i="106"/>
  <c r="F1378" i="106" l="1"/>
  <c r="C1377" i="106"/>
  <c r="C1376" i="106" l="1"/>
  <c r="F1377" i="106"/>
  <c r="C1375" i="106" l="1"/>
  <c r="F1376" i="106"/>
  <c r="F1375" i="106" l="1"/>
  <c r="C1374" i="106"/>
  <c r="C1373" i="106" l="1"/>
  <c r="F1374" i="106"/>
  <c r="C1372" i="106" l="1"/>
  <c r="F1373" i="106"/>
  <c r="C1371" i="106" l="1"/>
  <c r="F1372" i="106"/>
  <c r="F1371" i="106" l="1"/>
  <c r="C1370" i="106"/>
  <c r="F1370" i="106" l="1"/>
  <c r="C1369" i="106"/>
  <c r="F1369" i="106" l="1"/>
  <c r="C1368" i="106"/>
  <c r="F1368" i="106" l="1"/>
  <c r="C1367" i="106"/>
  <c r="F1367" i="106" l="1"/>
  <c r="C1366" i="106"/>
  <c r="F1366" i="106" l="1"/>
  <c r="C1365" i="106"/>
  <c r="C1364" i="106" l="1"/>
  <c r="F1365" i="106"/>
  <c r="C1363" i="106" l="1"/>
  <c r="F1364" i="106"/>
  <c r="F1363" i="106" l="1"/>
  <c r="C1362" i="106"/>
  <c r="F1362" i="106" l="1"/>
  <c r="C1361" i="106"/>
  <c r="C1360" i="106" l="1"/>
  <c r="F1361" i="106"/>
  <c r="C1359" i="106" l="1"/>
  <c r="F1360" i="106"/>
  <c r="F1359" i="106" l="1"/>
  <c r="C1358" i="106"/>
  <c r="F1358" i="106" l="1"/>
  <c r="C1357" i="106"/>
  <c r="F1357" i="106" l="1"/>
  <c r="C1356" i="106"/>
  <c r="F1356" i="106" l="1"/>
  <c r="C1355" i="106"/>
  <c r="C1354" i="106" l="1"/>
  <c r="F1355" i="106"/>
  <c r="C1353" i="106" l="1"/>
  <c r="F1354" i="106"/>
  <c r="C1352" i="106" l="1"/>
  <c r="F1353" i="106"/>
  <c r="C1351" i="106" l="1"/>
  <c r="F1352" i="106"/>
  <c r="F1351" i="106" l="1"/>
  <c r="C1350" i="106"/>
  <c r="F1350" i="106" l="1"/>
  <c r="C1349" i="106"/>
  <c r="C1348" i="106" l="1"/>
  <c r="F1349" i="106"/>
  <c r="F1348" i="106" l="1"/>
  <c r="C1347" i="106"/>
  <c r="C1346" i="106" l="1"/>
  <c r="F1347" i="106"/>
  <c r="F1346" i="106" l="1"/>
  <c r="C1345" i="106"/>
  <c r="F1345" i="106" l="1"/>
  <c r="C1344" i="106"/>
  <c r="F1344" i="106" l="1"/>
  <c r="C1343" i="106"/>
  <c r="F1343" i="106" l="1"/>
  <c r="C1342" i="106"/>
  <c r="F1342" i="106" l="1"/>
  <c r="C1341" i="106"/>
  <c r="C1340" i="106" l="1"/>
  <c r="F1341" i="106"/>
  <c r="F1340" i="106" l="1"/>
  <c r="C1339" i="106"/>
  <c r="C1338" i="106" l="1"/>
  <c r="F1339" i="106"/>
  <c r="F1338" i="106" l="1"/>
  <c r="C1337" i="106"/>
  <c r="F1337" i="106" l="1"/>
  <c r="C1336" i="106"/>
  <c r="C1335" i="106" l="1"/>
  <c r="F1336" i="106"/>
  <c r="C1334" i="106" l="1"/>
  <c r="F1335" i="106"/>
  <c r="C1333" i="106" l="1"/>
  <c r="F1334" i="106"/>
  <c r="F1333" i="106" l="1"/>
  <c r="C1332" i="106"/>
  <c r="F1332" i="106" l="1"/>
  <c r="C1331" i="106"/>
  <c r="F1331" i="106" l="1"/>
  <c r="C1330" i="106"/>
  <c r="C1329" i="106" l="1"/>
  <c r="F1330" i="106"/>
  <c r="C1328" i="106" l="1"/>
  <c r="F1329" i="106"/>
  <c r="C1327" i="106" l="1"/>
  <c r="F1328" i="106"/>
  <c r="F1327" i="106" l="1"/>
  <c r="C1326" i="106"/>
  <c r="F1326" i="106" l="1"/>
  <c r="C1325" i="106"/>
  <c r="F1325" i="106" l="1"/>
  <c r="C1324" i="106"/>
  <c r="F1324" i="106" l="1"/>
  <c r="C1323" i="106"/>
  <c r="C1322" i="106" l="1"/>
  <c r="F1323" i="106"/>
  <c r="F1322" i="106" l="1"/>
  <c r="C1321" i="106"/>
  <c r="C1320" i="106" l="1"/>
  <c r="F1321" i="106"/>
  <c r="C1319" i="106" l="1"/>
  <c r="F1320" i="106"/>
  <c r="F1319" i="106" l="1"/>
  <c r="C1318" i="106"/>
  <c r="C1317" i="106" l="1"/>
  <c r="F1318" i="106"/>
  <c r="C1316" i="106" l="1"/>
  <c r="F1317" i="106"/>
  <c r="C1315" i="106" l="1"/>
  <c r="F1316" i="106"/>
  <c r="C1314" i="106" l="1"/>
  <c r="F1315" i="106"/>
  <c r="C1313" i="106" l="1"/>
  <c r="F1314" i="106"/>
  <c r="C1312" i="106" l="1"/>
  <c r="F1313" i="106"/>
  <c r="C1311" i="106" l="1"/>
  <c r="F1312" i="106"/>
  <c r="C1310" i="106" l="1"/>
  <c r="F1311" i="106"/>
  <c r="C1309" i="106" l="1"/>
  <c r="F1310" i="106"/>
  <c r="F1309" i="106" l="1"/>
  <c r="C1308" i="106"/>
  <c r="C1307" i="106" l="1"/>
  <c r="F1308" i="106"/>
  <c r="F1307" i="106" l="1"/>
  <c r="C1306" i="106"/>
  <c r="F1306" i="106" l="1"/>
  <c r="C1305" i="106"/>
  <c r="F1305" i="106" l="1"/>
  <c r="C1304" i="106"/>
  <c r="C1303" i="106" l="1"/>
  <c r="F1304" i="106"/>
  <c r="C1302" i="106" l="1"/>
  <c r="F1303" i="106"/>
  <c r="F1302" i="106" l="1"/>
  <c r="C1301" i="106"/>
  <c r="F1301" i="106" l="1"/>
  <c r="C1300" i="106"/>
  <c r="C1299" i="106" l="1"/>
  <c r="F1300" i="106"/>
  <c r="F1299" i="106" l="1"/>
  <c r="C1298" i="106"/>
  <c r="C1297" i="106" l="1"/>
  <c r="F1298" i="106"/>
  <c r="F1297" i="106" l="1"/>
  <c r="C1296" i="106"/>
  <c r="C1295" i="106" l="1"/>
  <c r="F1296" i="106"/>
  <c r="F1295" i="106" l="1"/>
  <c r="C1294" i="106"/>
  <c r="C1293" i="106" l="1"/>
  <c r="F1294" i="106"/>
  <c r="C1292" i="106" l="1"/>
  <c r="F1293" i="106"/>
  <c r="F1292" i="106" l="1"/>
  <c r="C1291" i="106"/>
  <c r="F1291" i="106" l="1"/>
  <c r="C1290" i="106"/>
  <c r="F1290" i="106" l="1"/>
  <c r="C1289" i="106"/>
  <c r="F1289" i="106" l="1"/>
  <c r="C1288" i="106"/>
  <c r="C1287" i="106" l="1"/>
  <c r="F1288" i="106"/>
  <c r="C1286" i="106" l="1"/>
  <c r="F1287" i="106"/>
  <c r="C1285" i="106" l="1"/>
  <c r="F1286" i="106"/>
  <c r="C1284" i="106" l="1"/>
  <c r="F1285" i="106"/>
  <c r="F1284" i="106" l="1"/>
  <c r="C1283" i="106"/>
  <c r="C1282" i="106" l="1"/>
  <c r="F1283" i="106"/>
  <c r="C1281" i="106" l="1"/>
  <c r="F1282" i="106"/>
  <c r="C1280" i="106" l="1"/>
  <c r="F1281" i="106"/>
  <c r="C1279" i="106" l="1"/>
  <c r="F1280" i="106"/>
  <c r="F1279" i="106" l="1"/>
  <c r="C1278" i="106"/>
  <c r="C1277" i="106" l="1"/>
  <c r="F1278" i="106"/>
  <c r="C1276" i="106" l="1"/>
  <c r="F1277" i="106"/>
  <c r="C1275" i="106" l="1"/>
  <c r="F1276" i="106"/>
  <c r="C1274" i="106" l="1"/>
  <c r="F1275" i="106"/>
  <c r="F1274" i="106" l="1"/>
  <c r="C1273" i="106"/>
  <c r="C1272" i="106" l="1"/>
  <c r="F1273" i="106"/>
  <c r="F1272" i="106" l="1"/>
  <c r="C1271" i="106"/>
  <c r="C1270" i="106" l="1"/>
  <c r="F1271" i="106"/>
  <c r="C1269" i="106" l="1"/>
  <c r="F1270" i="106"/>
  <c r="C1268" i="106" l="1"/>
  <c r="F1269" i="106"/>
  <c r="C1267" i="106" l="1"/>
  <c r="F1268" i="106"/>
  <c r="C1266" i="106" l="1"/>
  <c r="F1267" i="106"/>
  <c r="F1266" i="106" l="1"/>
  <c r="C1265" i="106"/>
  <c r="C1264" i="106" l="1"/>
  <c r="F1265" i="106"/>
  <c r="F1264" i="106" l="1"/>
  <c r="C1263" i="106"/>
  <c r="F1263" i="106" l="1"/>
  <c r="C1262" i="106"/>
  <c r="C1261" i="106" l="1"/>
  <c r="F1262" i="106"/>
  <c r="C1260" i="106" l="1"/>
  <c r="F1261" i="106"/>
  <c r="C1259" i="106" l="1"/>
  <c r="F1260" i="106"/>
  <c r="C1258" i="106" l="1"/>
  <c r="F1259" i="106"/>
  <c r="C1257" i="106" l="1"/>
  <c r="F1258" i="106"/>
  <c r="C1256" i="106" l="1"/>
  <c r="F1257" i="106"/>
  <c r="C1255" i="106" l="1"/>
  <c r="F1256" i="106"/>
  <c r="C1254" i="106" l="1"/>
  <c r="F1255" i="106"/>
  <c r="C1253" i="106" l="1"/>
  <c r="F1254" i="106"/>
  <c r="C1252" i="106" l="1"/>
  <c r="F1253" i="106"/>
  <c r="C1251" i="106" l="1"/>
  <c r="F1252" i="106"/>
  <c r="C1250" i="106" l="1"/>
  <c r="F1251" i="106"/>
  <c r="C1249" i="106" l="1"/>
  <c r="F1250" i="106"/>
  <c r="F1249" i="106" l="1"/>
  <c r="C1248" i="106"/>
  <c r="C1247" i="106" l="1"/>
  <c r="F1248" i="106"/>
  <c r="F1247" i="106" l="1"/>
  <c r="C1246" i="106"/>
  <c r="C1245" i="106" l="1"/>
  <c r="F1246" i="106"/>
  <c r="F1245" i="106" l="1"/>
  <c r="C1244" i="106"/>
  <c r="C1243" i="106" l="1"/>
  <c r="F1244" i="106"/>
  <c r="F1243" i="106" l="1"/>
  <c r="C1242" i="106"/>
  <c r="F1242" i="106" l="1"/>
  <c r="C1241" i="106"/>
  <c r="F1241" i="106" l="1"/>
  <c r="C1240" i="106"/>
  <c r="F1240" i="106" l="1"/>
  <c r="C1239" i="106"/>
  <c r="F1239" i="106" l="1"/>
  <c r="C1238" i="106"/>
  <c r="F1238" i="106" l="1"/>
  <c r="C1237" i="106"/>
  <c r="F1237" i="106" l="1"/>
  <c r="C1236" i="106"/>
  <c r="C1235" i="106" l="1"/>
  <c r="F1236" i="106"/>
  <c r="C1234" i="106" l="1"/>
  <c r="F1235" i="106"/>
  <c r="C1233" i="106" l="1"/>
  <c r="F1234" i="106"/>
  <c r="F1233" i="106" l="1"/>
  <c r="C1232" i="106"/>
  <c r="C1231" i="106" l="1"/>
  <c r="F1232" i="106"/>
  <c r="C1230" i="106" l="1"/>
  <c r="F1231" i="106"/>
  <c r="F1230" i="106" l="1"/>
  <c r="C1229" i="106"/>
  <c r="F1229" i="106" l="1"/>
  <c r="C1228" i="106"/>
  <c r="C1227" i="106" l="1"/>
  <c r="F1228" i="106"/>
  <c r="C1226" i="106" l="1"/>
  <c r="F1227" i="106"/>
  <c r="C1225" i="106" l="1"/>
  <c r="F1226" i="106"/>
  <c r="F1225" i="106" l="1"/>
  <c r="C1224" i="106"/>
  <c r="C1223" i="106" l="1"/>
  <c r="F1224" i="106"/>
  <c r="F1223" i="106" l="1"/>
  <c r="C1222" i="106"/>
  <c r="F1222" i="106" l="1"/>
  <c r="C1221" i="106"/>
  <c r="C1220" i="106" l="1"/>
  <c r="F1221" i="106"/>
  <c r="F1220" i="106" l="1"/>
  <c r="C1219" i="106"/>
  <c r="C1218" i="106" l="1"/>
  <c r="F1219" i="106"/>
  <c r="C1217" i="106" l="1"/>
  <c r="F1218" i="106"/>
  <c r="C1216" i="106" l="1"/>
  <c r="F1217" i="106"/>
  <c r="C1215" i="106" l="1"/>
  <c r="F1216" i="106"/>
  <c r="C1214" i="106" l="1"/>
  <c r="F1215" i="106"/>
  <c r="C1213" i="106" l="1"/>
  <c r="F1214" i="106"/>
  <c r="C1212" i="106" l="1"/>
  <c r="F1213" i="106"/>
  <c r="C1211" i="106" l="1"/>
  <c r="F1212" i="106"/>
  <c r="C1210" i="106" l="1"/>
  <c r="F1211" i="106"/>
  <c r="C1209" i="106" l="1"/>
  <c r="F1210" i="106"/>
  <c r="C1208" i="106" l="1"/>
  <c r="F1209" i="106"/>
  <c r="C1207" i="106" l="1"/>
  <c r="F1208" i="106"/>
  <c r="C1206" i="106" l="1"/>
  <c r="F1207" i="106"/>
  <c r="C1205" i="106" l="1"/>
  <c r="F1206" i="106"/>
  <c r="C1204" i="106" l="1"/>
  <c r="F1205" i="106"/>
  <c r="C1203" i="106" l="1"/>
  <c r="F1204" i="106"/>
  <c r="F1203" i="106" l="1"/>
  <c r="C1202" i="106"/>
  <c r="C1201" i="106" l="1"/>
  <c r="F1202" i="106"/>
  <c r="C1200" i="106" l="1"/>
  <c r="F1201" i="106"/>
  <c r="F1200" i="106" l="1"/>
  <c r="C1199" i="106"/>
  <c r="C1198" i="106" l="1"/>
  <c r="F1199" i="106"/>
  <c r="C1197" i="106" l="1"/>
  <c r="F1198" i="106"/>
  <c r="C1196" i="106" l="1"/>
  <c r="F1197" i="106"/>
  <c r="F1196" i="106" l="1"/>
  <c r="C1195" i="106"/>
  <c r="F1195" i="106" l="1"/>
  <c r="C1194" i="106"/>
  <c r="F1194" i="106" l="1"/>
  <c r="C1193" i="106"/>
  <c r="C1192" i="106" l="1"/>
  <c r="F1193" i="106"/>
  <c r="F1192" i="106" l="1"/>
  <c r="C1191" i="106"/>
  <c r="C1190" i="106" l="1"/>
  <c r="F1191" i="106"/>
  <c r="F1190" i="106" l="1"/>
  <c r="C1189" i="106"/>
  <c r="C1188" i="106" l="1"/>
  <c r="F1189" i="106"/>
  <c r="C1187" i="106" l="1"/>
  <c r="F1188" i="106"/>
  <c r="F1187" i="106" l="1"/>
  <c r="C1186" i="106"/>
  <c r="F1186" i="106" l="1"/>
  <c r="C1185" i="106"/>
  <c r="F1185" i="106" l="1"/>
  <c r="C1184" i="106"/>
  <c r="F1184" i="106" l="1"/>
  <c r="C1183" i="106"/>
  <c r="C1182" i="106" l="1"/>
  <c r="F1183" i="106"/>
  <c r="C1181" i="106" l="1"/>
  <c r="F1182" i="106"/>
  <c r="F1181" i="106" l="1"/>
  <c r="C1180" i="106"/>
  <c r="C1179" i="106" l="1"/>
  <c r="F1180" i="106"/>
  <c r="C1178" i="106" l="1"/>
  <c r="F1179" i="106"/>
  <c r="C1177" i="106" l="1"/>
  <c r="F1178" i="106"/>
  <c r="F1177" i="106" l="1"/>
  <c r="C1176" i="106"/>
  <c r="C1175" i="106" l="1"/>
  <c r="F1176" i="106"/>
  <c r="C1174" i="106" l="1"/>
  <c r="F1175" i="106"/>
  <c r="C1173" i="106" l="1"/>
  <c r="F1174" i="106"/>
  <c r="F1173" i="106" l="1"/>
  <c r="C1172" i="106"/>
  <c r="C1171" i="106" l="1"/>
  <c r="F1172" i="106"/>
  <c r="F1171" i="106" l="1"/>
  <c r="C1170" i="106"/>
  <c r="F1170" i="106" l="1"/>
  <c r="C1169" i="106"/>
  <c r="C1168" i="106" l="1"/>
  <c r="F1169" i="106"/>
  <c r="F1168" i="106" l="1"/>
  <c r="C1167" i="106"/>
  <c r="C1166" i="106" l="1"/>
  <c r="F1167" i="106"/>
  <c r="C1165" i="106" l="1"/>
  <c r="F1166" i="106"/>
  <c r="C1164" i="106" l="1"/>
  <c r="F1165" i="106"/>
  <c r="C1163" i="106" l="1"/>
  <c r="F1164" i="106"/>
  <c r="C1162" i="106" l="1"/>
  <c r="F1163" i="106"/>
  <c r="C1161" i="106" l="1"/>
  <c r="F1162" i="106"/>
  <c r="C1160" i="106" l="1"/>
  <c r="F1161" i="106"/>
  <c r="C1159" i="106" l="1"/>
  <c r="F1160" i="106"/>
  <c r="C1158" i="106" l="1"/>
  <c r="F1159" i="106"/>
  <c r="C1157" i="106" l="1"/>
  <c r="F1158" i="106"/>
  <c r="C1156" i="106" l="1"/>
  <c r="F1157" i="106"/>
  <c r="C1155" i="106" l="1"/>
  <c r="F1156" i="106"/>
  <c r="F1155" i="106" l="1"/>
  <c r="C1154" i="106"/>
  <c r="F1154" i="106" l="1"/>
  <c r="C1153" i="106"/>
  <c r="C1152" i="106" l="1"/>
  <c r="F1153" i="106"/>
  <c r="F1152" i="106" l="1"/>
  <c r="C1151" i="106"/>
  <c r="C1150" i="106" l="1"/>
  <c r="F1151" i="106"/>
  <c r="F1150" i="106" l="1"/>
  <c r="C1149" i="106"/>
  <c r="F1149" i="106" l="1"/>
  <c r="C1148" i="106"/>
  <c r="F1148" i="106" l="1"/>
  <c r="C1147" i="106"/>
  <c r="F1147" i="106" l="1"/>
  <c r="C1146" i="106"/>
  <c r="F1146" i="106" l="1"/>
  <c r="C1145" i="106"/>
  <c r="C1144" i="106" l="1"/>
  <c r="F1145" i="106"/>
  <c r="F1144" i="106" l="1"/>
  <c r="C1143" i="106"/>
  <c r="C1142" i="106" l="1"/>
  <c r="F1143" i="106"/>
  <c r="C1141" i="106" l="1"/>
  <c r="F1142" i="106"/>
  <c r="C1140" i="106" l="1"/>
  <c r="F1141" i="106"/>
  <c r="C1139" i="106" l="1"/>
  <c r="F1140" i="106"/>
  <c r="C1138" i="106" l="1"/>
  <c r="F1139" i="106"/>
  <c r="C1137" i="106" l="1"/>
  <c r="F1138" i="106"/>
  <c r="C1136" i="106" l="1"/>
  <c r="F1137" i="106"/>
  <c r="C1135" i="106" l="1"/>
  <c r="F1136" i="106"/>
  <c r="C1134" i="106" l="1"/>
  <c r="F1135" i="106"/>
  <c r="F1134" i="106" l="1"/>
  <c r="C1133" i="106"/>
  <c r="C1132" i="106" l="1"/>
  <c r="F1133" i="106"/>
  <c r="F1132" i="106" l="1"/>
  <c r="C1131" i="106"/>
  <c r="C1130" i="106" l="1"/>
  <c r="F1131" i="106"/>
  <c r="C1129" i="106" l="1"/>
  <c r="F1130" i="106"/>
  <c r="C1128" i="106" l="1"/>
  <c r="F1129" i="106"/>
  <c r="C1127" i="106" l="1"/>
  <c r="F1128" i="106"/>
  <c r="C1126" i="106" l="1"/>
  <c r="F1127" i="106"/>
  <c r="F1126" i="106" l="1"/>
  <c r="C1125" i="106"/>
  <c r="C1124" i="106" l="1"/>
  <c r="F1125" i="106"/>
  <c r="C1123" i="106" l="1"/>
  <c r="F1124" i="106"/>
  <c r="C1122" i="106" l="1"/>
  <c r="F1123" i="106"/>
  <c r="C1121" i="106" l="1"/>
  <c r="F1122" i="106"/>
  <c r="C1120" i="106" l="1"/>
  <c r="F1121" i="106"/>
  <c r="F1120" i="106" l="1"/>
  <c r="C1119" i="106"/>
  <c r="F1119" i="106" l="1"/>
  <c r="C1118" i="106"/>
  <c r="C1117" i="106" l="1"/>
  <c r="F1118" i="106"/>
  <c r="C1116" i="106" l="1"/>
  <c r="F1117" i="106"/>
  <c r="C1115" i="106" l="1"/>
  <c r="F1116" i="106"/>
  <c r="C1114" i="106" l="1"/>
  <c r="F1115" i="106"/>
  <c r="C1113" i="106" l="1"/>
  <c r="F1114" i="106"/>
  <c r="C1112" i="106" l="1"/>
  <c r="F1113" i="106"/>
  <c r="C1111" i="106" l="1"/>
  <c r="F1112" i="106"/>
  <c r="C1110" i="106" l="1"/>
  <c r="F1111" i="106"/>
  <c r="C1109" i="106" l="1"/>
  <c r="F1110" i="106"/>
  <c r="F1109" i="106" l="1"/>
  <c r="C1108" i="106"/>
  <c r="C1107" i="106" l="1"/>
  <c r="F1108" i="106"/>
  <c r="F1107" i="106" l="1"/>
  <c r="C1106" i="106"/>
  <c r="C1105" i="106" l="1"/>
  <c r="F1106" i="106"/>
  <c r="C1104" i="106" l="1"/>
  <c r="F1105" i="106"/>
  <c r="C1103" i="106" l="1"/>
  <c r="F1104" i="106"/>
  <c r="C1102" i="106" l="1"/>
  <c r="F1103" i="106"/>
  <c r="C1101" i="106" l="1"/>
  <c r="F1102" i="106"/>
  <c r="C1100" i="106" l="1"/>
  <c r="F1101" i="106"/>
  <c r="C1099" i="106" l="1"/>
  <c r="F1100" i="106"/>
  <c r="C1098" i="106" l="1"/>
  <c r="F1099" i="106"/>
  <c r="C1097" i="106" l="1"/>
  <c r="F1098" i="106"/>
  <c r="F1097" i="106" l="1"/>
  <c r="C1096" i="106"/>
  <c r="F1096" i="106" l="1"/>
  <c r="C1095" i="106"/>
  <c r="C1094" i="106" l="1"/>
  <c r="F1095" i="106"/>
  <c r="C1093" i="106" l="1"/>
  <c r="F1094" i="106"/>
  <c r="C1092" i="106" l="1"/>
  <c r="F1093" i="106"/>
  <c r="F1092" i="106" l="1"/>
  <c r="C1091" i="106"/>
  <c r="C1090" i="106" l="1"/>
  <c r="F1091" i="106"/>
  <c r="C1089" i="106" l="1"/>
  <c r="F1090" i="106"/>
  <c r="F1089" i="106" l="1"/>
  <c r="C1088" i="106"/>
  <c r="C1087" i="106" l="1"/>
  <c r="F1088" i="106"/>
  <c r="C1086" i="106" l="1"/>
  <c r="F1087" i="106"/>
  <c r="C1085" i="106" l="1"/>
  <c r="F1086" i="106"/>
  <c r="C1084" i="106" l="1"/>
  <c r="F1085" i="106"/>
  <c r="C1083" i="106" l="1"/>
  <c r="F1084" i="106"/>
  <c r="C1082" i="106" l="1"/>
  <c r="F1083" i="106"/>
  <c r="C1081" i="106" l="1"/>
  <c r="F1082" i="106"/>
  <c r="C1080" i="106" l="1"/>
  <c r="F1081" i="106"/>
  <c r="C1079" i="106" l="1"/>
  <c r="F1080" i="106"/>
  <c r="C1078" i="106" l="1"/>
  <c r="F1079" i="106"/>
  <c r="C1077" i="106" l="1"/>
  <c r="F1078" i="106"/>
  <c r="C1076" i="106" l="1"/>
  <c r="F1077" i="106"/>
  <c r="F1076" i="106" l="1"/>
  <c r="C1075" i="106"/>
  <c r="C1074" i="106" l="1"/>
  <c r="F1075" i="106"/>
  <c r="C1073" i="106" l="1"/>
  <c r="F1074" i="106"/>
  <c r="C1072" i="106" l="1"/>
  <c r="F1073" i="106"/>
  <c r="C1071" i="106" l="1"/>
  <c r="F1072" i="106"/>
  <c r="C1070" i="106" l="1"/>
  <c r="F1071" i="106"/>
  <c r="C1069" i="106" l="1"/>
  <c r="F1070" i="106"/>
  <c r="C1068" i="106" l="1"/>
  <c r="F1069" i="106"/>
  <c r="C1067" i="106" l="1"/>
  <c r="F1068" i="106"/>
  <c r="C1066" i="106" l="1"/>
  <c r="F1067" i="106"/>
  <c r="F1066" i="106" l="1"/>
  <c r="C1065" i="106"/>
  <c r="C1064" i="106" l="1"/>
  <c r="F1065" i="106"/>
  <c r="C1063" i="106" l="1"/>
  <c r="F1064" i="106"/>
  <c r="C1062" i="106" l="1"/>
  <c r="F1063" i="106"/>
  <c r="C1061" i="106" l="1"/>
  <c r="F1062" i="106"/>
  <c r="C1060" i="106" l="1"/>
  <c r="F1061" i="106"/>
  <c r="C1059" i="106" l="1"/>
  <c r="F1060" i="106"/>
  <c r="C1058" i="106" l="1"/>
  <c r="F1059" i="106"/>
  <c r="C1057" i="106" l="1"/>
  <c r="F1058" i="106"/>
  <c r="C1056" i="106" l="1"/>
  <c r="F1057" i="106"/>
  <c r="C1055" i="106" l="1"/>
  <c r="F1056" i="106"/>
  <c r="C1054" i="106" l="1"/>
  <c r="F1055" i="106"/>
  <c r="F1054" i="106" l="1"/>
  <c r="C1053" i="106"/>
  <c r="C1052" i="106" l="1"/>
  <c r="F1053" i="106"/>
  <c r="C1051" i="106" l="1"/>
  <c r="F1052" i="106"/>
  <c r="C1050" i="106" l="1"/>
  <c r="F1051" i="106"/>
  <c r="C1049" i="106" l="1"/>
  <c r="F1050" i="106"/>
  <c r="C1048" i="106" l="1"/>
  <c r="F1049" i="106"/>
  <c r="C1047" i="106" l="1"/>
  <c r="F1048" i="106"/>
  <c r="C1046" i="106" l="1"/>
  <c r="F1047" i="106"/>
  <c r="C1045" i="106" l="1"/>
  <c r="F1046" i="106"/>
  <c r="C1044" i="106" l="1"/>
  <c r="F1045" i="106"/>
  <c r="C1043" i="106" l="1"/>
  <c r="F1044" i="106"/>
  <c r="F1043" i="106" l="1"/>
  <c r="C1042" i="106"/>
  <c r="F1042" i="106" l="1"/>
  <c r="C1041" i="106"/>
  <c r="C1040" i="106" l="1"/>
  <c r="F1041" i="106"/>
  <c r="C1039" i="106" l="1"/>
  <c r="F1040" i="106"/>
  <c r="C1038" i="106" l="1"/>
  <c r="F1039" i="106"/>
  <c r="C1037" i="106" l="1"/>
  <c r="F1038" i="106"/>
  <c r="C1036" i="106" l="1"/>
  <c r="F1037" i="106"/>
  <c r="C1035" i="106" l="1"/>
  <c r="F1036" i="106"/>
  <c r="C1034" i="106" l="1"/>
  <c r="F1035" i="106"/>
  <c r="C1033" i="106" l="1"/>
  <c r="F1034" i="106"/>
  <c r="C1032" i="106" l="1"/>
  <c r="F1033" i="106"/>
  <c r="C1031" i="106" l="1"/>
  <c r="F1032" i="106"/>
  <c r="C1030" i="106" l="1"/>
  <c r="F1031" i="106"/>
  <c r="C1029" i="106" l="1"/>
  <c r="F1030" i="106"/>
  <c r="C1028" i="106" l="1"/>
  <c r="F1029" i="106"/>
  <c r="C1027" i="106" l="1"/>
  <c r="F1028" i="106"/>
  <c r="C1026" i="106" l="1"/>
  <c r="F1027" i="106"/>
  <c r="C1025" i="106" l="1"/>
  <c r="F1026" i="106"/>
  <c r="C1024" i="106" l="1"/>
  <c r="F1025" i="106"/>
  <c r="C1023" i="106" l="1"/>
  <c r="F1024" i="106"/>
  <c r="C1022" i="106" l="1"/>
  <c r="F1023" i="106"/>
  <c r="C1021" i="106" l="1"/>
  <c r="F1022" i="106"/>
  <c r="C1020" i="106" l="1"/>
  <c r="F1021" i="106"/>
  <c r="C1019" i="106" l="1"/>
  <c r="F1020" i="106"/>
  <c r="C1018" i="106" l="1"/>
  <c r="F1019" i="106"/>
  <c r="C1017" i="106" l="1"/>
  <c r="F1018" i="106"/>
  <c r="C1016" i="106" l="1"/>
  <c r="F1017" i="106"/>
  <c r="C1015" i="106" l="1"/>
  <c r="F1016" i="106"/>
  <c r="C1014" i="106" l="1"/>
  <c r="F1015" i="106"/>
  <c r="C1013" i="106" l="1"/>
  <c r="F1014" i="106"/>
  <c r="C1012" i="106" l="1"/>
  <c r="F1013" i="106"/>
  <c r="C1011" i="106" l="1"/>
  <c r="F1012" i="106"/>
  <c r="C1010" i="106" l="1"/>
  <c r="F1011" i="106"/>
  <c r="C1009" i="106" l="1"/>
  <c r="F1010" i="106"/>
  <c r="C1008" i="106" l="1"/>
  <c r="F1009" i="106"/>
  <c r="C1007" i="106" l="1"/>
  <c r="F1008" i="106"/>
  <c r="C1006" i="106" l="1"/>
  <c r="F1007" i="106"/>
  <c r="C1005" i="106" l="1"/>
  <c r="F1006" i="106"/>
  <c r="C1004" i="106" l="1"/>
  <c r="F1005" i="106"/>
  <c r="C1003" i="106" l="1"/>
  <c r="F1004" i="106"/>
  <c r="F1003" i="106" l="1"/>
  <c r="C1002" i="106"/>
  <c r="F1002" i="106" l="1"/>
  <c r="C1001" i="106"/>
  <c r="C1000" i="106" l="1"/>
  <c r="F1001" i="106"/>
  <c r="F1000" i="106" l="1"/>
  <c r="C999" i="106"/>
  <c r="C998" i="106" l="1"/>
  <c r="F999" i="106"/>
  <c r="C997" i="106" l="1"/>
  <c r="F998" i="106"/>
  <c r="F997" i="106" l="1"/>
  <c r="C996" i="106"/>
  <c r="F996" i="106" l="1"/>
  <c r="C995" i="106"/>
  <c r="C994" i="106" l="1"/>
  <c r="F995" i="106"/>
  <c r="C993" i="106" l="1"/>
  <c r="F994" i="106"/>
  <c r="C992" i="106" l="1"/>
  <c r="F993" i="106"/>
  <c r="C991" i="106" l="1"/>
  <c r="F992" i="106"/>
  <c r="C990" i="106" l="1"/>
  <c r="F991" i="106"/>
  <c r="C989" i="106" l="1"/>
  <c r="F990" i="106"/>
  <c r="F989" i="106" l="1"/>
  <c r="C988" i="106"/>
  <c r="C987" i="106" l="1"/>
  <c r="F988" i="106"/>
  <c r="F987" i="106" l="1"/>
  <c r="C986" i="106"/>
  <c r="C985" i="106" l="1"/>
  <c r="F986" i="106"/>
  <c r="F985" i="106" l="1"/>
  <c r="C984" i="106"/>
  <c r="C983" i="106" l="1"/>
  <c r="F984" i="106"/>
  <c r="C982" i="106" l="1"/>
  <c r="F983" i="106"/>
  <c r="C981" i="106" l="1"/>
  <c r="F982" i="106"/>
  <c r="C980" i="106" l="1"/>
  <c r="F981" i="106"/>
  <c r="C979" i="106" l="1"/>
  <c r="F980" i="106"/>
  <c r="F979" i="106" l="1"/>
  <c r="C978" i="106"/>
  <c r="C977" i="106" l="1"/>
  <c r="F978" i="106"/>
  <c r="C976" i="106" l="1"/>
  <c r="F977" i="106"/>
  <c r="C975" i="106" l="1"/>
  <c r="F976" i="106"/>
  <c r="C974" i="106" l="1"/>
  <c r="F975" i="106"/>
  <c r="C973" i="106" l="1"/>
  <c r="F974" i="106"/>
  <c r="C972" i="106" l="1"/>
  <c r="F973" i="106"/>
  <c r="C971" i="106" l="1"/>
  <c r="F972" i="106"/>
  <c r="F971" i="106" l="1"/>
  <c r="C970" i="106"/>
  <c r="C969" i="106" l="1"/>
  <c r="F970" i="106"/>
  <c r="F969" i="106" l="1"/>
  <c r="C968" i="106"/>
  <c r="C967" i="106" l="1"/>
  <c r="F968" i="106"/>
  <c r="F967" i="106" l="1"/>
  <c r="C966" i="106"/>
  <c r="C965" i="106" l="1"/>
  <c r="F966" i="106"/>
  <c r="C964" i="106" l="1"/>
  <c r="F965" i="106"/>
  <c r="C963" i="106" l="1"/>
  <c r="F964" i="106"/>
  <c r="C962" i="106" l="1"/>
  <c r="F963" i="106"/>
  <c r="C961" i="106" l="1"/>
  <c r="F962" i="106"/>
  <c r="C960" i="106" l="1"/>
  <c r="F961" i="106"/>
  <c r="C959" i="106" l="1"/>
  <c r="F960" i="106"/>
  <c r="C958" i="106" l="1"/>
  <c r="F959" i="106"/>
  <c r="F958" i="106" l="1"/>
  <c r="C957" i="106"/>
  <c r="C956" i="106" l="1"/>
  <c r="F957" i="106"/>
  <c r="C955" i="106" l="1"/>
  <c r="F956" i="106"/>
  <c r="C954" i="106" l="1"/>
  <c r="F955" i="106"/>
  <c r="C953" i="106" l="1"/>
  <c r="F954" i="106"/>
  <c r="C952" i="106" l="1"/>
  <c r="F953" i="106"/>
  <c r="C951" i="106" l="1"/>
  <c r="F952" i="106"/>
  <c r="C950" i="106" l="1"/>
  <c r="F951" i="106"/>
  <c r="C949" i="106" l="1"/>
  <c r="F950" i="106"/>
  <c r="C948" i="106" l="1"/>
  <c r="F949" i="106"/>
  <c r="F948" i="106" l="1"/>
  <c r="C947" i="106"/>
  <c r="F947" i="106" l="1"/>
  <c r="C946" i="106"/>
  <c r="C945" i="106" l="1"/>
  <c r="F946" i="106"/>
  <c r="F945" i="106" l="1"/>
  <c r="C944" i="106"/>
  <c r="F944" i="106" l="1"/>
  <c r="C943" i="106"/>
  <c r="C942" i="106" l="1"/>
  <c r="F943" i="106"/>
  <c r="F942" i="106" l="1"/>
  <c r="C941" i="106"/>
  <c r="F941" i="106" l="1"/>
  <c r="C940" i="106"/>
  <c r="C939" i="106" l="1"/>
  <c r="F940" i="106"/>
  <c r="F939" i="106" l="1"/>
  <c r="C938" i="106"/>
  <c r="C937" i="106" l="1"/>
  <c r="F938" i="106"/>
  <c r="F937" i="106" l="1"/>
  <c r="C936" i="106"/>
  <c r="C935" i="106" l="1"/>
  <c r="F936" i="106"/>
  <c r="C934" i="106" l="1"/>
  <c r="F935" i="106"/>
  <c r="C933" i="106" l="1"/>
  <c r="F934" i="106"/>
  <c r="F933" i="106" l="1"/>
  <c r="C932" i="106"/>
  <c r="C931" i="106" l="1"/>
  <c r="F932" i="106"/>
  <c r="C930" i="106" l="1"/>
  <c r="F931" i="106"/>
  <c r="F930" i="106" l="1"/>
  <c r="C929" i="106"/>
  <c r="F929" i="106" l="1"/>
  <c r="C928" i="106"/>
  <c r="C927" i="106" l="1"/>
  <c r="F928" i="106"/>
  <c r="C926" i="106" l="1"/>
  <c r="F927" i="106"/>
  <c r="C925" i="106" l="1"/>
  <c r="F926" i="106"/>
  <c r="C924" i="106" l="1"/>
  <c r="F925" i="106"/>
  <c r="C923" i="106" l="1"/>
  <c r="F924" i="106"/>
  <c r="F923" i="106" l="1"/>
  <c r="C922" i="106"/>
  <c r="C921" i="106" l="1"/>
  <c r="F922" i="106"/>
  <c r="F921" i="106" l="1"/>
  <c r="C920" i="106"/>
  <c r="C919" i="106" l="1"/>
  <c r="F920" i="106"/>
  <c r="C918" i="106" l="1"/>
  <c r="F919" i="106"/>
  <c r="C917" i="106" l="1"/>
  <c r="F918" i="106"/>
  <c r="C916" i="106" l="1"/>
  <c r="F917" i="106"/>
  <c r="C915" i="106" l="1"/>
  <c r="F916" i="106"/>
  <c r="F915" i="106" l="1"/>
  <c r="C914" i="106"/>
  <c r="C913" i="106" l="1"/>
  <c r="F914" i="106"/>
  <c r="C912" i="106" l="1"/>
  <c r="F913" i="106"/>
  <c r="F912" i="106" l="1"/>
  <c r="C911" i="106"/>
  <c r="F911" i="106" l="1"/>
  <c r="C910" i="106"/>
  <c r="F910" i="106" l="1"/>
  <c r="C909" i="106"/>
  <c r="F909" i="106" l="1"/>
  <c r="C908" i="106"/>
  <c r="F908" i="106" l="1"/>
  <c r="C907" i="106"/>
  <c r="F907" i="106" l="1"/>
  <c r="C906" i="106"/>
  <c r="F906" i="106" l="1"/>
  <c r="C905" i="106"/>
  <c r="C904" i="106" l="1"/>
  <c r="F905" i="106"/>
  <c r="C903" i="106" l="1"/>
  <c r="F904" i="106"/>
  <c r="C902" i="106" l="1"/>
  <c r="F903" i="106"/>
  <c r="C901" i="106" l="1"/>
  <c r="F902" i="106"/>
  <c r="C900" i="106" l="1"/>
  <c r="F901" i="106"/>
  <c r="C899" i="106" l="1"/>
  <c r="F900" i="106"/>
  <c r="C898" i="106" l="1"/>
  <c r="F899" i="106"/>
  <c r="C897" i="106" l="1"/>
  <c r="F898" i="106"/>
  <c r="C896" i="106" l="1"/>
  <c r="F897" i="106"/>
  <c r="C895" i="106" l="1"/>
  <c r="F896" i="106"/>
  <c r="F895" i="106" l="1"/>
  <c r="C894" i="106"/>
  <c r="C893" i="106" l="1"/>
  <c r="F894" i="106"/>
  <c r="F893" i="106" l="1"/>
  <c r="C892" i="106"/>
  <c r="F892" i="106" l="1"/>
  <c r="C891" i="106"/>
  <c r="F891" i="106" l="1"/>
  <c r="C890" i="106"/>
  <c r="F890" i="106" l="1"/>
  <c r="C889" i="106"/>
  <c r="C888" i="106" l="1"/>
  <c r="F889" i="106"/>
  <c r="C887" i="106" l="1"/>
  <c r="F888" i="106"/>
  <c r="C886" i="106" l="1"/>
  <c r="F887" i="106"/>
  <c r="C885" i="106" l="1"/>
  <c r="F886" i="106"/>
  <c r="C884" i="106" l="1"/>
  <c r="F885" i="106"/>
  <c r="C883" i="106" l="1"/>
  <c r="F884" i="106"/>
  <c r="C882" i="106" l="1"/>
  <c r="F883" i="106"/>
  <c r="C881" i="106" l="1"/>
  <c r="F882" i="106"/>
  <c r="F881" i="106" l="1"/>
  <c r="C880" i="106"/>
  <c r="C879" i="106" l="1"/>
  <c r="F880" i="106"/>
  <c r="C878" i="106" l="1"/>
  <c r="F879" i="106"/>
  <c r="F878" i="106" l="1"/>
  <c r="C877" i="106"/>
  <c r="C876" i="106" l="1"/>
  <c r="F877" i="106"/>
  <c r="C875" i="106" l="1"/>
  <c r="F876" i="106"/>
  <c r="C874" i="106" l="1"/>
  <c r="F875" i="106"/>
  <c r="C873" i="106" l="1"/>
  <c r="F874" i="106"/>
  <c r="C872" i="106" l="1"/>
  <c r="F873" i="106"/>
  <c r="C871" i="106" l="1"/>
  <c r="F872" i="106"/>
  <c r="C870" i="106" l="1"/>
  <c r="F871" i="106"/>
  <c r="C869" i="106" l="1"/>
  <c r="F870" i="106"/>
  <c r="C868" i="106" l="1"/>
  <c r="F869" i="106"/>
  <c r="C867" i="106" l="1"/>
  <c r="F868" i="106"/>
  <c r="C866" i="106" l="1"/>
  <c r="F867" i="106"/>
  <c r="C865" i="106" l="1"/>
  <c r="F866" i="106"/>
  <c r="C864" i="106" l="1"/>
  <c r="F865" i="106"/>
  <c r="F864" i="106" l="1"/>
  <c r="C863" i="106"/>
  <c r="F863" i="106" l="1"/>
  <c r="C862" i="106"/>
  <c r="F862" i="106" l="1"/>
  <c r="C861" i="106"/>
  <c r="F861" i="106" l="1"/>
  <c r="C860" i="106"/>
  <c r="C859" i="106" l="1"/>
  <c r="F860" i="106"/>
  <c r="C858" i="106" l="1"/>
  <c r="F859" i="106"/>
  <c r="F858" i="106" l="1"/>
  <c r="C857" i="106"/>
  <c r="F857" i="106" l="1"/>
  <c r="C856" i="106"/>
  <c r="F856" i="106" l="1"/>
  <c r="C855" i="106"/>
  <c r="F855" i="106" l="1"/>
  <c r="C854" i="106"/>
  <c r="F854" i="106" l="1"/>
  <c r="C853" i="106"/>
  <c r="C852" i="106" l="1"/>
  <c r="F853" i="106"/>
  <c r="F852" i="106" l="1"/>
  <c r="C851" i="106"/>
  <c r="F851" i="106" l="1"/>
  <c r="C850" i="106"/>
  <c r="F850" i="106" l="1"/>
  <c r="C849" i="106"/>
  <c r="C848" i="106" l="1"/>
  <c r="F849" i="106"/>
  <c r="C847" i="106" l="1"/>
  <c r="F848" i="106"/>
  <c r="F847" i="106" l="1"/>
  <c r="C846" i="106"/>
  <c r="C845" i="106" l="1"/>
  <c r="F846" i="106"/>
  <c r="C844" i="106" l="1"/>
  <c r="F845" i="106"/>
  <c r="C843" i="106" l="1"/>
  <c r="F844" i="106"/>
  <c r="C842" i="106" l="1"/>
  <c r="F843" i="106"/>
  <c r="F842" i="106" l="1"/>
  <c r="C841" i="106"/>
  <c r="F841" i="106" l="1"/>
  <c r="C840" i="106"/>
  <c r="C839" i="106" l="1"/>
  <c r="F840" i="106"/>
  <c r="C838" i="106" l="1"/>
  <c r="F839" i="106"/>
  <c r="C837" i="106" l="1"/>
  <c r="F838" i="106"/>
  <c r="C836" i="106" l="1"/>
  <c r="F837" i="106"/>
  <c r="C835" i="106" l="1"/>
  <c r="F836" i="106"/>
  <c r="C834" i="106" l="1"/>
  <c r="F835" i="106"/>
  <c r="C833" i="106" l="1"/>
  <c r="F834" i="106"/>
  <c r="C832" i="106" l="1"/>
  <c r="F833" i="106"/>
  <c r="F832" i="106" l="1"/>
  <c r="C831" i="106"/>
  <c r="F831" i="106" l="1"/>
  <c r="C830" i="106"/>
  <c r="C829" i="106" l="1"/>
  <c r="F830" i="106"/>
  <c r="F829" i="106" l="1"/>
  <c r="C828" i="106"/>
  <c r="F828" i="106" l="1"/>
  <c r="C827" i="106"/>
  <c r="C826" i="106" l="1"/>
  <c r="F827" i="106"/>
  <c r="F826" i="106" l="1"/>
  <c r="C825" i="106"/>
  <c r="C824" i="106" l="1"/>
  <c r="F825" i="106"/>
  <c r="C823" i="106" l="1"/>
  <c r="F824" i="106"/>
  <c r="F823" i="106" l="1"/>
  <c r="C822" i="106"/>
  <c r="C821" i="106" l="1"/>
  <c r="F822" i="106"/>
  <c r="C820" i="106" l="1"/>
  <c r="F821" i="106"/>
  <c r="C819" i="106" l="1"/>
  <c r="F820" i="106"/>
  <c r="C818" i="106" l="1"/>
  <c r="F819" i="106"/>
  <c r="C817" i="106" l="1"/>
  <c r="F818" i="106"/>
  <c r="C816" i="106" l="1"/>
  <c r="F817" i="106"/>
  <c r="C815" i="106" l="1"/>
  <c r="F816" i="106"/>
  <c r="C814" i="106" l="1"/>
  <c r="F815" i="106"/>
  <c r="C813" i="106" l="1"/>
  <c r="F814" i="106"/>
  <c r="C812" i="106" l="1"/>
  <c r="F813" i="106"/>
  <c r="F812" i="106" l="1"/>
  <c r="C811" i="106"/>
  <c r="C810" i="106" l="1"/>
  <c r="F811" i="106"/>
  <c r="C809" i="106" l="1"/>
  <c r="F810" i="106"/>
  <c r="F809" i="106" l="1"/>
  <c r="C808" i="106"/>
  <c r="F808" i="106" l="1"/>
  <c r="C807" i="106"/>
  <c r="C806" i="106" l="1"/>
  <c r="F807" i="106"/>
  <c r="C805" i="106" l="1"/>
  <c r="F806" i="106"/>
  <c r="F805" i="106" l="1"/>
  <c r="C804" i="106"/>
  <c r="C803" i="106" l="1"/>
  <c r="F804" i="106"/>
  <c r="C802" i="106" l="1"/>
  <c r="F803" i="106"/>
  <c r="C801" i="106" l="1"/>
  <c r="F802" i="106"/>
  <c r="C800" i="106" l="1"/>
  <c r="F801" i="106"/>
  <c r="F800" i="106" l="1"/>
  <c r="C799" i="106"/>
  <c r="F799" i="106" l="1"/>
  <c r="C798" i="106"/>
  <c r="C797" i="106" l="1"/>
  <c r="F798" i="106"/>
  <c r="C796" i="106" l="1"/>
  <c r="F797" i="106"/>
  <c r="C795" i="106" l="1"/>
  <c r="F796" i="106"/>
  <c r="C794" i="106" l="1"/>
  <c r="F795" i="106"/>
  <c r="F794" i="106" l="1"/>
  <c r="C793" i="106"/>
  <c r="C792" i="106" l="1"/>
  <c r="F793" i="106"/>
  <c r="F792" i="106" l="1"/>
  <c r="C791" i="106"/>
  <c r="F791" i="106" l="1"/>
  <c r="C790" i="106"/>
  <c r="C789" i="106" l="1"/>
  <c r="F790" i="106"/>
  <c r="F789" i="106" l="1"/>
  <c r="C788" i="106"/>
  <c r="F788" i="106" l="1"/>
  <c r="C787" i="106"/>
  <c r="C786" i="106" l="1"/>
  <c r="F787" i="106"/>
  <c r="C785" i="106" l="1"/>
  <c r="F786" i="106"/>
  <c r="C784" i="106" l="1"/>
  <c r="F785" i="106"/>
  <c r="C783" i="106" l="1"/>
  <c r="F784" i="106"/>
  <c r="F783" i="106" l="1"/>
  <c r="C782" i="106"/>
  <c r="C781" i="106" l="1"/>
  <c r="F782" i="106"/>
  <c r="C780" i="106" l="1"/>
  <c r="F781" i="106"/>
  <c r="C779" i="106" l="1"/>
  <c r="F780" i="106"/>
  <c r="C778" i="106" l="1"/>
  <c r="F779" i="106"/>
  <c r="C777" i="106" l="1"/>
  <c r="F778" i="106"/>
  <c r="C776" i="106" l="1"/>
  <c r="F777" i="106"/>
  <c r="C775" i="106" l="1"/>
  <c r="F776" i="106"/>
  <c r="C774" i="106" l="1"/>
  <c r="F775" i="106"/>
  <c r="F774" i="106" l="1"/>
  <c r="C773" i="106"/>
  <c r="F773" i="106" l="1"/>
  <c r="C772" i="106"/>
  <c r="F772" i="106" l="1"/>
  <c r="C771" i="106"/>
  <c r="F771" i="106" l="1"/>
  <c r="C770" i="106"/>
  <c r="C769" i="106" l="1"/>
  <c r="F770" i="106"/>
  <c r="C768" i="106" l="1"/>
  <c r="F769" i="106"/>
  <c r="F768" i="106" l="1"/>
  <c r="C767" i="106"/>
  <c r="C766" i="106" l="1"/>
  <c r="F767" i="106"/>
  <c r="C765" i="106" l="1"/>
  <c r="F766" i="106"/>
  <c r="C764" i="106" l="1"/>
  <c r="F765" i="106"/>
  <c r="F764" i="106" l="1"/>
  <c r="C763" i="106"/>
  <c r="F763" i="106" l="1"/>
  <c r="C762" i="106"/>
  <c r="C761" i="106" l="1"/>
  <c r="F762" i="106"/>
  <c r="C760" i="106" l="1"/>
  <c r="F761" i="106"/>
  <c r="C759" i="106" l="1"/>
  <c r="F760" i="106"/>
  <c r="C758" i="106" l="1"/>
  <c r="F759" i="106"/>
  <c r="C757" i="106" l="1"/>
  <c r="F758" i="106"/>
  <c r="C756" i="106" l="1"/>
  <c r="F757" i="106"/>
  <c r="C755" i="106" l="1"/>
  <c r="F756" i="106"/>
  <c r="C754" i="106" l="1"/>
  <c r="F755" i="106"/>
  <c r="C753" i="106" l="1"/>
  <c r="F754" i="106"/>
  <c r="C752" i="106" l="1"/>
  <c r="F753" i="106"/>
  <c r="C751" i="106" l="1"/>
  <c r="F752" i="106"/>
  <c r="C750" i="106" l="1"/>
  <c r="F751" i="106"/>
  <c r="C749" i="106" l="1"/>
  <c r="F750" i="106"/>
  <c r="F749" i="106" l="1"/>
  <c r="C748" i="106"/>
  <c r="C747" i="106" l="1"/>
  <c r="F748" i="106"/>
  <c r="C746" i="106" l="1"/>
  <c r="F747" i="106"/>
  <c r="C745" i="106" l="1"/>
  <c r="F746" i="106"/>
  <c r="C744" i="106" l="1"/>
  <c r="F745" i="106"/>
  <c r="F744" i="106" l="1"/>
  <c r="C743" i="106"/>
  <c r="C742" i="106" l="1"/>
  <c r="F743" i="106"/>
  <c r="C741" i="106" l="1"/>
  <c r="F742" i="106"/>
  <c r="F741" i="106" l="1"/>
  <c r="C740" i="106"/>
  <c r="C739" i="106" l="1"/>
  <c r="F740" i="106"/>
  <c r="F739" i="106" l="1"/>
  <c r="C738" i="106"/>
  <c r="C737" i="106" l="1"/>
  <c r="F738" i="106"/>
  <c r="C736" i="106" l="1"/>
  <c r="F737" i="106"/>
  <c r="C735" i="106" l="1"/>
  <c r="F736" i="106"/>
  <c r="C734" i="106" l="1"/>
  <c r="F735" i="106"/>
  <c r="C733" i="106" l="1"/>
  <c r="F734" i="106"/>
  <c r="C732" i="106" l="1"/>
  <c r="F733" i="106"/>
  <c r="F732" i="106" l="1"/>
  <c r="C731" i="106"/>
  <c r="C730" i="106" l="1"/>
  <c r="F731" i="106"/>
  <c r="C729" i="106" l="1"/>
  <c r="F730" i="106"/>
  <c r="C728" i="106" l="1"/>
  <c r="F729" i="106"/>
  <c r="C727" i="106" l="1"/>
  <c r="F728" i="106"/>
  <c r="C726" i="106" l="1"/>
  <c r="F727" i="106"/>
  <c r="C725" i="106" l="1"/>
  <c r="F726" i="106"/>
  <c r="C724" i="106" l="1"/>
  <c r="F725" i="106"/>
  <c r="C723" i="106" l="1"/>
  <c r="F724" i="106"/>
  <c r="C722" i="106" l="1"/>
  <c r="F723" i="106"/>
  <c r="F722" i="106" l="1"/>
  <c r="C721" i="106"/>
  <c r="C720" i="106" l="1"/>
  <c r="F721" i="106"/>
  <c r="C719" i="106" l="1"/>
  <c r="F720" i="106"/>
  <c r="C718" i="106" l="1"/>
  <c r="F719" i="106"/>
  <c r="C717" i="106" l="1"/>
  <c r="F718" i="106"/>
  <c r="C716" i="106" l="1"/>
  <c r="F717" i="106"/>
  <c r="C715" i="106" l="1"/>
  <c r="F716" i="106"/>
  <c r="F715" i="106" l="1"/>
  <c r="C714" i="106"/>
  <c r="C713" i="106" l="1"/>
  <c r="F714" i="106"/>
  <c r="F713" i="106" l="1"/>
  <c r="C712" i="106"/>
  <c r="F712" i="106" l="1"/>
  <c r="C711" i="106"/>
  <c r="F711" i="106" l="1"/>
  <c r="C710" i="106"/>
  <c r="F710" i="106" l="1"/>
  <c r="C709" i="106"/>
  <c r="F709" i="106" l="1"/>
  <c r="C708" i="106"/>
  <c r="C707" i="106" l="1"/>
  <c r="F708" i="106"/>
  <c r="F707" i="106" l="1"/>
  <c r="C706" i="106"/>
  <c r="C705" i="106" l="1"/>
  <c r="F706" i="106"/>
  <c r="C704" i="106" l="1"/>
  <c r="F705" i="106"/>
  <c r="C703" i="106" l="1"/>
  <c r="F704" i="106"/>
  <c r="C702" i="106" l="1"/>
  <c r="F703" i="106"/>
  <c r="C701" i="106" l="1"/>
  <c r="F702" i="106"/>
  <c r="C700" i="106" l="1"/>
  <c r="F701" i="106"/>
  <c r="F700" i="106" l="1"/>
  <c r="C699" i="106"/>
  <c r="C698" i="106" l="1"/>
  <c r="F699" i="106"/>
  <c r="C697" i="106" l="1"/>
  <c r="F698" i="106"/>
  <c r="C696" i="106" l="1"/>
  <c r="F697" i="106"/>
  <c r="C695" i="106" l="1"/>
  <c r="F696" i="106"/>
  <c r="F695" i="106" l="1"/>
  <c r="C694" i="106"/>
  <c r="F694" i="106" l="1"/>
  <c r="C693" i="106"/>
  <c r="C692" i="106" l="1"/>
  <c r="F693" i="106"/>
  <c r="C691" i="106" l="1"/>
  <c r="F692" i="106"/>
  <c r="C690" i="106" l="1"/>
  <c r="F691" i="106"/>
  <c r="F690" i="106" l="1"/>
  <c r="C689" i="106"/>
  <c r="F689" i="106" l="1"/>
  <c r="C688" i="106"/>
  <c r="C687" i="106" l="1"/>
  <c r="F688" i="106"/>
  <c r="C686" i="106" l="1"/>
  <c r="F687" i="106"/>
  <c r="C685" i="106" l="1"/>
  <c r="F686" i="106"/>
  <c r="C684" i="106" l="1"/>
  <c r="F685" i="106"/>
  <c r="C683" i="106" l="1"/>
  <c r="F684" i="106"/>
  <c r="C682" i="106" l="1"/>
  <c r="F683" i="106"/>
  <c r="F682" i="106" l="1"/>
  <c r="C681" i="106"/>
  <c r="F681" i="106" l="1"/>
  <c r="C680" i="106"/>
  <c r="F680" i="106" l="1"/>
  <c r="C679" i="106"/>
  <c r="C678" i="106" l="1"/>
  <c r="F679" i="106"/>
  <c r="C677" i="106" l="1"/>
  <c r="F678" i="106"/>
  <c r="C676" i="106" l="1"/>
  <c r="F677" i="106"/>
  <c r="C675" i="106" l="1"/>
  <c r="F676" i="106"/>
  <c r="C674" i="106" l="1"/>
  <c r="F675" i="106"/>
  <c r="C673" i="106" l="1"/>
  <c r="F674" i="106"/>
  <c r="C672" i="106" l="1"/>
  <c r="F673" i="106"/>
  <c r="C671" i="106" l="1"/>
  <c r="F672" i="106"/>
  <c r="C670" i="106" l="1"/>
  <c r="F671" i="106"/>
  <c r="F670" i="106" l="1"/>
  <c r="C669" i="106"/>
  <c r="C668" i="106" l="1"/>
  <c r="F669" i="106"/>
  <c r="C667" i="106" l="1"/>
  <c r="F668" i="106"/>
  <c r="F667" i="106" l="1"/>
  <c r="C666" i="106"/>
  <c r="F666" i="106" l="1"/>
  <c r="C665" i="106"/>
  <c r="F665" i="106" l="1"/>
  <c r="C664" i="106"/>
  <c r="F664" i="106" l="1"/>
  <c r="C663" i="106"/>
  <c r="F663" i="106" l="1"/>
  <c r="C662" i="106"/>
  <c r="C661" i="106" l="1"/>
  <c r="F662" i="106"/>
  <c r="C660" i="106" l="1"/>
  <c r="F661" i="106"/>
  <c r="C659" i="106" l="1"/>
  <c r="F660" i="106"/>
  <c r="C658" i="106" l="1"/>
  <c r="F659" i="106"/>
  <c r="C657" i="106" l="1"/>
  <c r="F658" i="106"/>
  <c r="C656" i="106" l="1"/>
  <c r="F657" i="106"/>
  <c r="C655" i="106" l="1"/>
  <c r="F656" i="106"/>
  <c r="C654" i="106" l="1"/>
  <c r="F655" i="106"/>
  <c r="C653" i="106" l="1"/>
  <c r="F654" i="106"/>
  <c r="C652" i="106" l="1"/>
  <c r="F653" i="106"/>
  <c r="C651" i="106" l="1"/>
  <c r="F652" i="106"/>
  <c r="C650" i="106" l="1"/>
  <c r="F651" i="106"/>
  <c r="C649" i="106" l="1"/>
  <c r="F650" i="106"/>
  <c r="C648" i="106" l="1"/>
  <c r="F649" i="106"/>
  <c r="C647" i="106" l="1"/>
  <c r="F648" i="106"/>
  <c r="C646" i="106" l="1"/>
  <c r="F647" i="106"/>
  <c r="F646" i="106" l="1"/>
  <c r="C645" i="106"/>
  <c r="C644" i="106" l="1"/>
  <c r="F645" i="106"/>
  <c r="F644" i="106" l="1"/>
  <c r="C643" i="106"/>
  <c r="C642" i="106" l="1"/>
  <c r="F643" i="106"/>
  <c r="C641" i="106" l="1"/>
  <c r="F642" i="106"/>
  <c r="C640" i="106" l="1"/>
  <c r="F641" i="106"/>
  <c r="C639" i="106" l="1"/>
  <c r="F640" i="106"/>
  <c r="C638" i="106" l="1"/>
  <c r="F639" i="106"/>
  <c r="C637" i="106" l="1"/>
  <c r="F638" i="106"/>
  <c r="C636" i="106" l="1"/>
  <c r="F637" i="106"/>
  <c r="C635" i="106" l="1"/>
  <c r="F636" i="106"/>
  <c r="C634" i="106" l="1"/>
  <c r="F635" i="106"/>
  <c r="C633" i="106" l="1"/>
  <c r="F634" i="106"/>
  <c r="C632" i="106" l="1"/>
  <c r="F633" i="106"/>
  <c r="C631" i="106" l="1"/>
  <c r="F632" i="106"/>
  <c r="C630" i="106" l="1"/>
  <c r="F631" i="106"/>
  <c r="C629" i="106" l="1"/>
  <c r="F630" i="106"/>
  <c r="F629" i="106" l="1"/>
  <c r="C628" i="106"/>
  <c r="C627" i="106" l="1"/>
  <c r="F628" i="106"/>
  <c r="C626" i="106" l="1"/>
  <c r="F627" i="106"/>
  <c r="C625" i="106" l="1"/>
  <c r="F626" i="106"/>
  <c r="C624" i="106" l="1"/>
  <c r="F625" i="106"/>
  <c r="F624" i="106" l="1"/>
  <c r="C623" i="106"/>
  <c r="C622" i="106" l="1"/>
  <c r="F623" i="106"/>
  <c r="F622" i="106" l="1"/>
  <c r="C621" i="106"/>
  <c r="C620" i="106" l="1"/>
  <c r="F621" i="106"/>
  <c r="C619" i="106" l="1"/>
  <c r="F620" i="106"/>
  <c r="C618" i="106" l="1"/>
  <c r="F619" i="106"/>
  <c r="F618" i="106" l="1"/>
  <c r="C617" i="106"/>
  <c r="F617" i="106" l="1"/>
  <c r="C616" i="106"/>
  <c r="F616" i="106" l="1"/>
  <c r="C615" i="106"/>
  <c r="F615" i="106" l="1"/>
  <c r="C614" i="106"/>
  <c r="C613" i="106" l="1"/>
  <c r="F614" i="106"/>
  <c r="C612" i="106" l="1"/>
  <c r="F613" i="106"/>
  <c r="C611" i="106" l="1"/>
  <c r="F612" i="106"/>
  <c r="C610" i="106" l="1"/>
  <c r="F611" i="106"/>
  <c r="F610" i="106" l="1"/>
  <c r="C609" i="106"/>
  <c r="C608" i="106" l="1"/>
  <c r="F609" i="106"/>
  <c r="C607" i="106" l="1"/>
  <c r="F608" i="106"/>
  <c r="C606" i="106" l="1"/>
  <c r="F607" i="106"/>
  <c r="F606" i="106" l="1"/>
  <c r="C605" i="106"/>
  <c r="C604" i="106" l="1"/>
  <c r="F605" i="106"/>
  <c r="C603" i="106" l="1"/>
  <c r="F604" i="106"/>
  <c r="C602" i="106" l="1"/>
  <c r="F603" i="106"/>
  <c r="C601" i="106" l="1"/>
  <c r="F602" i="106"/>
  <c r="C600" i="106" l="1"/>
  <c r="F601" i="106"/>
  <c r="C599" i="106" l="1"/>
  <c r="F600" i="106"/>
  <c r="C598" i="106" l="1"/>
  <c r="F599" i="106"/>
  <c r="C597" i="106" l="1"/>
  <c r="F598" i="106"/>
  <c r="C596" i="106" l="1"/>
  <c r="F597" i="106"/>
  <c r="C595" i="106" l="1"/>
  <c r="F596" i="106"/>
  <c r="C594" i="106" l="1"/>
  <c r="F595" i="106"/>
  <c r="C593" i="106" l="1"/>
  <c r="F594" i="106"/>
  <c r="F593" i="106" l="1"/>
  <c r="C592" i="106"/>
  <c r="C591" i="106" l="1"/>
  <c r="F592" i="106"/>
  <c r="C590" i="106" l="1"/>
  <c r="F591" i="106"/>
  <c r="C589" i="106" l="1"/>
  <c r="F590" i="106"/>
  <c r="F589" i="106" l="1"/>
  <c r="C588" i="106"/>
  <c r="F588" i="106" l="1"/>
  <c r="C587" i="106"/>
  <c r="C586" i="106" l="1"/>
  <c r="F587" i="106"/>
  <c r="F586" i="106" l="1"/>
  <c r="C585" i="106"/>
  <c r="F585" i="106" l="1"/>
  <c r="C584" i="106"/>
  <c r="C583" i="106" l="1"/>
  <c r="F584" i="106"/>
  <c r="F583" i="106" l="1"/>
  <c r="C582" i="106"/>
  <c r="C581" i="106" l="1"/>
  <c r="F582" i="106"/>
  <c r="C580" i="106" l="1"/>
  <c r="F581" i="106"/>
  <c r="C579" i="106" l="1"/>
  <c r="F580" i="106"/>
  <c r="F579" i="106" l="1"/>
  <c r="C578" i="106"/>
  <c r="F578" i="106" l="1"/>
  <c r="C577" i="106"/>
  <c r="F577" i="106" l="1"/>
  <c r="C576" i="106"/>
  <c r="F576" i="106" l="1"/>
  <c r="C575" i="106"/>
  <c r="C574" i="106" l="1"/>
  <c r="F575" i="106"/>
  <c r="F574" i="106" l="1"/>
  <c r="C573" i="106"/>
  <c r="C572" i="106" l="1"/>
  <c r="F573" i="106"/>
  <c r="F572" i="106" l="1"/>
  <c r="C571" i="106"/>
  <c r="F571" i="106" l="1"/>
  <c r="C570" i="106"/>
  <c r="C569" i="106" l="1"/>
  <c r="F570" i="106"/>
  <c r="C568" i="106" l="1"/>
  <c r="F569" i="106"/>
  <c r="C567" i="106" l="1"/>
  <c r="F568" i="106"/>
  <c r="C566" i="106" l="1"/>
  <c r="F567" i="106"/>
  <c r="C565" i="106" l="1"/>
  <c r="F566" i="106"/>
  <c r="C564" i="106" l="1"/>
  <c r="F565" i="106"/>
  <c r="C563" i="106" l="1"/>
  <c r="F564" i="106"/>
  <c r="C562" i="106" l="1"/>
  <c r="F563" i="106"/>
  <c r="F562" i="106" l="1"/>
  <c r="C561" i="106"/>
  <c r="C560" i="106" l="1"/>
  <c r="F561" i="106"/>
  <c r="F560" i="106" l="1"/>
  <c r="C559" i="106"/>
  <c r="C558" i="106" l="1"/>
  <c r="F559" i="106"/>
  <c r="F558" i="106" l="1"/>
  <c r="C557" i="106"/>
  <c r="F557" i="106" l="1"/>
  <c r="C556" i="106"/>
  <c r="F556" i="106" l="1"/>
  <c r="C555" i="106"/>
  <c r="C554" i="106" l="1"/>
  <c r="F555" i="106"/>
  <c r="F554" i="106" l="1"/>
  <c r="C553" i="106"/>
  <c r="C552" i="106" l="1"/>
  <c r="F553" i="106"/>
  <c r="C551" i="106" l="1"/>
  <c r="F552" i="106"/>
  <c r="C550" i="106" l="1"/>
  <c r="F551" i="106"/>
  <c r="C549" i="106" l="1"/>
  <c r="F550" i="106"/>
  <c r="C548" i="106" l="1"/>
  <c r="F549" i="106"/>
  <c r="F548" i="106" l="1"/>
  <c r="C547" i="106"/>
  <c r="C546" i="106" l="1"/>
  <c r="F547" i="106"/>
  <c r="F546" i="106" l="1"/>
  <c r="C545" i="106"/>
  <c r="C544" i="106" l="1"/>
  <c r="F545" i="106"/>
  <c r="C543" i="106" l="1"/>
  <c r="F544" i="106"/>
  <c r="C542" i="106" l="1"/>
  <c r="F543" i="106"/>
  <c r="C541" i="106" l="1"/>
  <c r="F542" i="106"/>
  <c r="C540" i="106" l="1"/>
  <c r="F541" i="106"/>
  <c r="C539" i="106" l="1"/>
  <c r="F540" i="106"/>
  <c r="F539" i="106" l="1"/>
  <c r="C538" i="106"/>
  <c r="C537" i="106" l="1"/>
  <c r="F538" i="106"/>
  <c r="C536" i="106" l="1"/>
  <c r="F537" i="106"/>
  <c r="F536" i="106" l="1"/>
  <c r="C535" i="106"/>
  <c r="C534" i="106" l="1"/>
  <c r="F535" i="106"/>
  <c r="C533" i="106" l="1"/>
  <c r="F534" i="106"/>
  <c r="C532" i="106" l="1"/>
  <c r="F533" i="106"/>
  <c r="C531" i="106" l="1"/>
  <c r="F532" i="106"/>
  <c r="C530" i="106" l="1"/>
  <c r="F531" i="106"/>
  <c r="C529" i="106" l="1"/>
  <c r="F530" i="106"/>
  <c r="C528" i="106" l="1"/>
  <c r="F529" i="106"/>
  <c r="C527" i="106" l="1"/>
  <c r="F528" i="106"/>
  <c r="C526" i="106" l="1"/>
  <c r="F527" i="106"/>
  <c r="F526" i="106" l="1"/>
  <c r="C525" i="106"/>
  <c r="F525" i="106" l="1"/>
  <c r="C524" i="106"/>
  <c r="C523" i="106" l="1"/>
  <c r="F524" i="106"/>
  <c r="F523" i="106" l="1"/>
  <c r="C522" i="106"/>
  <c r="C521" i="106" l="1"/>
  <c r="F522" i="106"/>
  <c r="F521" i="106" l="1"/>
  <c r="C520" i="106"/>
  <c r="C519" i="106" l="1"/>
  <c r="F520" i="106"/>
  <c r="C518" i="106" l="1"/>
  <c r="F519" i="106"/>
  <c r="C517" i="106" l="1"/>
  <c r="F518" i="106"/>
  <c r="C516" i="106" l="1"/>
  <c r="F517" i="106"/>
  <c r="F516" i="106" l="1"/>
  <c r="C515" i="106"/>
  <c r="C514" i="106" l="1"/>
  <c r="F515" i="106"/>
  <c r="C513" i="106" l="1"/>
  <c r="F514" i="106"/>
  <c r="C512" i="106" l="1"/>
  <c r="F513" i="106"/>
  <c r="F512" i="106" l="1"/>
  <c r="C511" i="106"/>
  <c r="C510" i="106" l="1"/>
  <c r="F511" i="106"/>
  <c r="F510" i="106" l="1"/>
  <c r="C509" i="106"/>
  <c r="F509" i="106" l="1"/>
  <c r="C508" i="106"/>
  <c r="C507" i="106" l="1"/>
  <c r="F508" i="106"/>
  <c r="C506" i="106" l="1"/>
  <c r="F507" i="106"/>
  <c r="C505" i="106" l="1"/>
  <c r="F506" i="106"/>
  <c r="F505" i="106" l="1"/>
  <c r="C504" i="106"/>
  <c r="C503" i="106" l="1"/>
  <c r="F504" i="106"/>
  <c r="C502" i="106" l="1"/>
  <c r="F503" i="106"/>
  <c r="F502" i="106" l="1"/>
  <c r="C501" i="106"/>
  <c r="C500" i="106" l="1"/>
  <c r="F501" i="106"/>
  <c r="C499" i="106" l="1"/>
  <c r="F500" i="106"/>
  <c r="C498" i="106" l="1"/>
  <c r="F499" i="106"/>
  <c r="C497" i="106" l="1"/>
  <c r="F498" i="106"/>
  <c r="C496" i="106" l="1"/>
  <c r="F497" i="106"/>
  <c r="C495" i="106" l="1"/>
  <c r="F496" i="106"/>
  <c r="F495" i="106" l="1"/>
  <c r="C494" i="106"/>
  <c r="C493" i="106" l="1"/>
  <c r="F494" i="106"/>
  <c r="C492" i="106" l="1"/>
  <c r="F493" i="106"/>
  <c r="F492" i="106" l="1"/>
  <c r="C491" i="106"/>
  <c r="C490" i="106" l="1"/>
  <c r="F491" i="106"/>
  <c r="C489" i="106" l="1"/>
  <c r="F490" i="106"/>
  <c r="C488" i="106" l="1"/>
  <c r="F489" i="106"/>
  <c r="C487" i="106" l="1"/>
  <c r="F488" i="106"/>
  <c r="C486" i="106" l="1"/>
  <c r="F487" i="106"/>
  <c r="C485" i="106" l="1"/>
  <c r="F486" i="106"/>
  <c r="C484" i="106" l="1"/>
  <c r="F485" i="106"/>
  <c r="C483" i="106" l="1"/>
  <c r="F484" i="106"/>
  <c r="C482" i="106" l="1"/>
  <c r="F483" i="106"/>
  <c r="C481" i="106" l="1"/>
  <c r="F482" i="106"/>
  <c r="C480" i="106" l="1"/>
  <c r="F481" i="106"/>
  <c r="C479" i="106" l="1"/>
  <c r="F480" i="106"/>
  <c r="C478" i="106" l="1"/>
  <c r="F479" i="106"/>
  <c r="C477" i="106" l="1"/>
  <c r="F478" i="106"/>
  <c r="F477" i="106" l="1"/>
  <c r="C476" i="106"/>
  <c r="F476" i="106" l="1"/>
  <c r="C475" i="106"/>
  <c r="C474" i="106" l="1"/>
  <c r="F475" i="106"/>
  <c r="C473" i="106" l="1"/>
  <c r="F474" i="106"/>
  <c r="C472" i="106" l="1"/>
  <c r="F473" i="106"/>
  <c r="C471" i="106" l="1"/>
  <c r="F472" i="106"/>
  <c r="F471" i="106" l="1"/>
  <c r="C470" i="106"/>
  <c r="C469" i="106" l="1"/>
  <c r="F470" i="106"/>
  <c r="F469" i="106" l="1"/>
  <c r="C468" i="106"/>
  <c r="C467" i="106" l="1"/>
  <c r="F468" i="106"/>
  <c r="F467" i="106" l="1"/>
  <c r="C466" i="106"/>
  <c r="C465" i="106" l="1"/>
  <c r="F466" i="106"/>
  <c r="C464" i="106" l="1"/>
  <c r="F465" i="106"/>
  <c r="F464" i="106" l="1"/>
  <c r="C463" i="106"/>
  <c r="C462" i="106" l="1"/>
  <c r="F463" i="106"/>
  <c r="F462" i="106" l="1"/>
  <c r="C461" i="106"/>
  <c r="C460" i="106" l="1"/>
  <c r="F461" i="106"/>
  <c r="C459" i="106" l="1"/>
  <c r="F460" i="106"/>
  <c r="C458" i="106" l="1"/>
  <c r="F459" i="106"/>
  <c r="C457" i="106" l="1"/>
  <c r="F458" i="106"/>
  <c r="C456" i="106" l="1"/>
  <c r="F457" i="106"/>
  <c r="C455" i="106" l="1"/>
  <c r="F456" i="106"/>
  <c r="F455" i="106" l="1"/>
  <c r="C454" i="106"/>
  <c r="F454" i="106" l="1"/>
  <c r="C453" i="106"/>
  <c r="C452" i="106" l="1"/>
  <c r="F453" i="106"/>
  <c r="C451" i="106" l="1"/>
  <c r="F452" i="106"/>
  <c r="F451" i="106" l="1"/>
  <c r="C450" i="106"/>
  <c r="F450" i="106" l="1"/>
  <c r="C449" i="106"/>
  <c r="F449" i="106" l="1"/>
  <c r="C448" i="106"/>
  <c r="F448" i="106" l="1"/>
  <c r="C447" i="106"/>
  <c r="C446" i="106" l="1"/>
  <c r="F447" i="106"/>
  <c r="C445" i="106" l="1"/>
  <c r="F446" i="106"/>
  <c r="F445" i="106" l="1"/>
  <c r="C444" i="106"/>
  <c r="C443" i="106" l="1"/>
  <c r="F444" i="106"/>
  <c r="C442" i="106" l="1"/>
  <c r="F443" i="106"/>
  <c r="C441" i="106" l="1"/>
  <c r="F442" i="106"/>
  <c r="C440" i="106" l="1"/>
  <c r="F441" i="106"/>
  <c r="F440" i="106" l="1"/>
  <c r="C439" i="106"/>
  <c r="F439" i="106" l="1"/>
  <c r="C438" i="106"/>
  <c r="F438" i="106" l="1"/>
  <c r="C437" i="106"/>
  <c r="C436" i="106" l="1"/>
  <c r="F437" i="106"/>
  <c r="C435" i="106" l="1"/>
  <c r="F436" i="106"/>
  <c r="C434" i="106" l="1"/>
  <c r="F435" i="106"/>
  <c r="F434" i="106" l="1"/>
  <c r="C433" i="106"/>
  <c r="C432" i="106" l="1"/>
  <c r="F433" i="106"/>
  <c r="C431" i="106" l="1"/>
  <c r="F432" i="106"/>
  <c r="C430" i="106" l="1"/>
  <c r="F431" i="106"/>
  <c r="F430" i="106" l="1"/>
  <c r="C429" i="106"/>
  <c r="C428" i="106" l="1"/>
  <c r="F429" i="106"/>
  <c r="C427" i="106" l="1"/>
  <c r="F428" i="106"/>
  <c r="C426" i="106" l="1"/>
  <c r="F427" i="106"/>
  <c r="C425" i="106" l="1"/>
  <c r="F426" i="106"/>
  <c r="C424" i="106" l="1"/>
  <c r="F425" i="106"/>
  <c r="C423" i="106" l="1"/>
  <c r="F424" i="106"/>
  <c r="C422" i="106" l="1"/>
  <c r="F423" i="106"/>
  <c r="C421" i="106" l="1"/>
  <c r="F422" i="106"/>
  <c r="F421" i="106" l="1"/>
  <c r="C420" i="106"/>
  <c r="C419" i="106" l="1"/>
  <c r="F420" i="106"/>
  <c r="F419" i="106" l="1"/>
  <c r="C418" i="106"/>
  <c r="C417" i="106" l="1"/>
  <c r="F418" i="106"/>
  <c r="C416" i="106" l="1"/>
  <c r="F417" i="106"/>
  <c r="F416" i="106" l="1"/>
  <c r="C415" i="106"/>
  <c r="F415" i="106" l="1"/>
  <c r="C414" i="106"/>
  <c r="C413" i="106" l="1"/>
  <c r="F414" i="106"/>
  <c r="C412" i="106" l="1"/>
  <c r="F413" i="106"/>
  <c r="C411" i="106" l="1"/>
  <c r="F412" i="106"/>
  <c r="F411" i="106" l="1"/>
  <c r="C410" i="106"/>
  <c r="C409" i="106" l="1"/>
  <c r="F410" i="106"/>
  <c r="C408" i="106" l="1"/>
  <c r="F409" i="106"/>
  <c r="C407" i="106" l="1"/>
  <c r="F408" i="106"/>
  <c r="C406" i="106" l="1"/>
  <c r="F407" i="106"/>
  <c r="C405" i="106" l="1"/>
  <c r="F406" i="106"/>
  <c r="C404" i="106" l="1"/>
  <c r="F405" i="106"/>
  <c r="C403" i="106" l="1"/>
  <c r="F404" i="106"/>
  <c r="C402" i="106" l="1"/>
  <c r="F403" i="106"/>
  <c r="F402" i="106" l="1"/>
  <c r="C401" i="106"/>
  <c r="F401" i="106" l="1"/>
  <c r="C400" i="106"/>
  <c r="F400" i="106" l="1"/>
  <c r="C399" i="106"/>
  <c r="C398" i="106" l="1"/>
  <c r="F399" i="106"/>
  <c r="C397" i="106" l="1"/>
  <c r="F398" i="106"/>
  <c r="C396" i="106" l="1"/>
  <c r="F397" i="106"/>
  <c r="C395" i="106" l="1"/>
  <c r="F396" i="106"/>
  <c r="F395" i="106" l="1"/>
  <c r="C394" i="106"/>
  <c r="F394" i="106" l="1"/>
  <c r="C393" i="106"/>
  <c r="C392" i="106" l="1"/>
  <c r="F393" i="106"/>
  <c r="C391" i="106" l="1"/>
  <c r="F392" i="106"/>
  <c r="C390" i="106" l="1"/>
  <c r="F391" i="106"/>
  <c r="C389" i="106" l="1"/>
  <c r="F390" i="106"/>
  <c r="C388" i="106" l="1"/>
  <c r="F389" i="106"/>
  <c r="C387" i="106" l="1"/>
  <c r="F388" i="106"/>
  <c r="C386" i="106" l="1"/>
  <c r="F387" i="106"/>
  <c r="C385" i="106" l="1"/>
  <c r="F386" i="106"/>
  <c r="C384" i="106" l="1"/>
  <c r="F385" i="106"/>
  <c r="C383" i="106" l="1"/>
  <c r="F384" i="106"/>
  <c r="C382" i="106" l="1"/>
  <c r="F383" i="106"/>
  <c r="C381" i="106" l="1"/>
  <c r="F382" i="106"/>
  <c r="C380" i="106" l="1"/>
  <c r="F381" i="106"/>
  <c r="C379" i="106" l="1"/>
  <c r="F380" i="106"/>
  <c r="C378" i="106" l="1"/>
  <c r="F379" i="106"/>
  <c r="F378" i="106" l="1"/>
  <c r="C377" i="106"/>
  <c r="C376" i="106" l="1"/>
  <c r="F377" i="106"/>
  <c r="C375" i="106" l="1"/>
  <c r="F376" i="106"/>
  <c r="F375" i="106" l="1"/>
  <c r="C374" i="106"/>
  <c r="F374" i="106" l="1"/>
  <c r="C373" i="106"/>
  <c r="C372" i="106" l="1"/>
  <c r="F373" i="106"/>
  <c r="C371" i="106" l="1"/>
  <c r="F372" i="106"/>
  <c r="F371" i="106" l="1"/>
  <c r="C370" i="106"/>
  <c r="C369" i="106" l="1"/>
  <c r="F370" i="106"/>
  <c r="C368" i="106" l="1"/>
  <c r="F369" i="106"/>
  <c r="C367" i="106" l="1"/>
  <c r="F368" i="106"/>
  <c r="C366" i="106" l="1"/>
  <c r="F367" i="106"/>
  <c r="C365" i="106" l="1"/>
  <c r="F366" i="106"/>
  <c r="C364" i="106" l="1"/>
  <c r="F365" i="106"/>
  <c r="C363" i="106" l="1"/>
  <c r="F364" i="106"/>
  <c r="C362" i="106" l="1"/>
  <c r="F363" i="106"/>
  <c r="C361" i="106" l="1"/>
  <c r="F362" i="106"/>
  <c r="C360" i="106" l="1"/>
  <c r="F361" i="106"/>
  <c r="C359" i="106" l="1"/>
  <c r="F360" i="106"/>
  <c r="C358" i="106" l="1"/>
  <c r="F359" i="106"/>
  <c r="C357" i="106" l="1"/>
  <c r="F358" i="106"/>
  <c r="C356" i="106" l="1"/>
  <c r="F357" i="106"/>
  <c r="C355" i="106" l="1"/>
  <c r="F356" i="106"/>
  <c r="C354" i="106" l="1"/>
  <c r="F355" i="106"/>
  <c r="C353" i="106" l="1"/>
  <c r="F354" i="106"/>
  <c r="C352" i="106" l="1"/>
  <c r="F353" i="106"/>
  <c r="C351" i="106" l="1"/>
  <c r="F352" i="106"/>
  <c r="C350" i="106" l="1"/>
  <c r="F351" i="106"/>
  <c r="C349" i="106" l="1"/>
  <c r="F350" i="106"/>
  <c r="C348" i="106" l="1"/>
  <c r="F349" i="106"/>
  <c r="C347" i="106" l="1"/>
  <c r="F348" i="106"/>
  <c r="C346" i="106" l="1"/>
  <c r="F347" i="106"/>
  <c r="C345" i="106" l="1"/>
  <c r="F346" i="106"/>
  <c r="C344" i="106" l="1"/>
  <c r="F345" i="106"/>
  <c r="C343" i="106" l="1"/>
  <c r="F344" i="106"/>
  <c r="C342" i="106" l="1"/>
  <c r="F343" i="106"/>
  <c r="F342" i="106" l="1"/>
  <c r="C341" i="106"/>
  <c r="C340" i="106" l="1"/>
  <c r="F341" i="106"/>
  <c r="C339" i="106" l="1"/>
  <c r="F340" i="106"/>
  <c r="F339" i="106" l="1"/>
  <c r="C338" i="106"/>
  <c r="C337" i="106" l="1"/>
  <c r="F338" i="106"/>
  <c r="C336" i="106" l="1"/>
  <c r="F337" i="106"/>
  <c r="C335" i="106" l="1"/>
  <c r="F336" i="106"/>
  <c r="C334" i="106" l="1"/>
  <c r="F335" i="106"/>
  <c r="F334" i="106" l="1"/>
  <c r="C333" i="106"/>
  <c r="C332" i="106" l="1"/>
  <c r="F333" i="106"/>
  <c r="C331" i="106" l="1"/>
  <c r="F332" i="106"/>
  <c r="C330" i="106" l="1"/>
  <c r="F331" i="106"/>
  <c r="C329" i="106" l="1"/>
  <c r="F330" i="106"/>
  <c r="C328" i="106" l="1"/>
  <c r="F329" i="106"/>
  <c r="C327" i="106" l="1"/>
  <c r="F328" i="106"/>
  <c r="C326" i="106" l="1"/>
  <c r="F327" i="106"/>
  <c r="C325" i="106" l="1"/>
  <c r="F326" i="106"/>
  <c r="C324" i="106" l="1"/>
  <c r="F325" i="106"/>
  <c r="C323" i="106" l="1"/>
  <c r="F324" i="106"/>
  <c r="C322" i="106" l="1"/>
  <c r="F323" i="106"/>
  <c r="C321" i="106" l="1"/>
  <c r="F322" i="106"/>
  <c r="F321" i="106" l="1"/>
  <c r="C320" i="106"/>
  <c r="C319" i="106" l="1"/>
  <c r="F320" i="106"/>
  <c r="C318" i="106" l="1"/>
  <c r="F319" i="106"/>
  <c r="C317" i="106" l="1"/>
  <c r="F318" i="106"/>
  <c r="C316" i="106" l="1"/>
  <c r="F317" i="106"/>
  <c r="C315" i="106" l="1"/>
  <c r="F316" i="106"/>
  <c r="C314" i="106" l="1"/>
  <c r="F315" i="106"/>
  <c r="C313" i="106" l="1"/>
  <c r="F314" i="106"/>
  <c r="C312" i="106" l="1"/>
  <c r="F313" i="106"/>
  <c r="C311" i="106" l="1"/>
  <c r="F312" i="106"/>
  <c r="C310" i="106" l="1"/>
  <c r="F311" i="106"/>
  <c r="C309" i="106" l="1"/>
  <c r="F310" i="106"/>
  <c r="C308" i="106" l="1"/>
  <c r="F309" i="106"/>
  <c r="C307" i="106" l="1"/>
  <c r="F308" i="106"/>
  <c r="C306" i="106" l="1"/>
  <c r="F307" i="106"/>
  <c r="C305" i="106" l="1"/>
  <c r="F306" i="106"/>
  <c r="C304" i="106" l="1"/>
  <c r="F305" i="106"/>
  <c r="C303" i="106" l="1"/>
  <c r="F304" i="106"/>
  <c r="C302" i="106" l="1"/>
  <c r="F303" i="106"/>
  <c r="C301" i="106" l="1"/>
  <c r="F302" i="106"/>
  <c r="C300" i="106" l="1"/>
  <c r="F301" i="106"/>
  <c r="C299" i="106" l="1"/>
  <c r="F300" i="106"/>
  <c r="C298" i="106" l="1"/>
  <c r="F299" i="106"/>
  <c r="C297" i="106" l="1"/>
  <c r="F298" i="106"/>
  <c r="C296" i="106" l="1"/>
  <c r="F297" i="106"/>
  <c r="C295" i="106" l="1"/>
  <c r="F296" i="106"/>
  <c r="C294" i="106" l="1"/>
  <c r="F295" i="106"/>
  <c r="C293" i="106" l="1"/>
  <c r="F294" i="106"/>
  <c r="C292" i="106" l="1"/>
  <c r="F293" i="106"/>
  <c r="C291" i="106" l="1"/>
  <c r="F292" i="106"/>
  <c r="C290" i="106" l="1"/>
  <c r="F291" i="106"/>
  <c r="F290" i="106" l="1"/>
  <c r="C289" i="106"/>
  <c r="C288" i="106" l="1"/>
  <c r="F289" i="106"/>
  <c r="C287" i="106" l="1"/>
  <c r="F288" i="106"/>
  <c r="F287" i="106" l="1"/>
  <c r="C286" i="106"/>
  <c r="F286" i="106" l="1"/>
  <c r="C285" i="106"/>
  <c r="F285" i="106" l="1"/>
  <c r="C284" i="106"/>
  <c r="C283" i="106" l="1"/>
  <c r="F284" i="106"/>
  <c r="F283" i="106" l="1"/>
  <c r="C282" i="106"/>
  <c r="C281" i="106" l="1"/>
  <c r="F282" i="106"/>
  <c r="C280" i="106" l="1"/>
  <c r="F281" i="106"/>
  <c r="F280" i="106" l="1"/>
  <c r="C279" i="106"/>
  <c r="C278" i="106" l="1"/>
  <c r="F279" i="106"/>
  <c r="C277" i="106" l="1"/>
  <c r="F278" i="106"/>
  <c r="C276" i="106" l="1"/>
  <c r="F277" i="106"/>
  <c r="C275" i="106" l="1"/>
  <c r="F276" i="106"/>
  <c r="C274" i="106" l="1"/>
  <c r="F275" i="106"/>
  <c r="C273" i="106" l="1"/>
  <c r="F274" i="106"/>
  <c r="C272" i="106" l="1"/>
  <c r="F273" i="106"/>
  <c r="C271" i="106" l="1"/>
  <c r="F272" i="106"/>
  <c r="C270" i="106" l="1"/>
  <c r="F271" i="106"/>
  <c r="C269" i="106" l="1"/>
  <c r="F270" i="106"/>
  <c r="C268" i="106" l="1"/>
  <c r="F269" i="106"/>
  <c r="C267" i="106" l="1"/>
  <c r="F268" i="106"/>
  <c r="C266" i="106" l="1"/>
  <c r="F267" i="106"/>
  <c r="C265" i="106" l="1"/>
  <c r="F266" i="106"/>
  <c r="C264" i="106" l="1"/>
  <c r="F265" i="106"/>
  <c r="C263" i="106" l="1"/>
  <c r="F264" i="106"/>
  <c r="F263" i="106" l="1"/>
  <c r="C262" i="106"/>
  <c r="C261" i="106" l="1"/>
  <c r="F262" i="106"/>
  <c r="C260" i="106" l="1"/>
  <c r="F261" i="106"/>
  <c r="F260" i="106" l="1"/>
  <c r="C259" i="106"/>
  <c r="C258" i="106" l="1"/>
  <c r="F259" i="106"/>
  <c r="C257" i="106" l="1"/>
  <c r="F258" i="106"/>
  <c r="C256" i="106" l="1"/>
  <c r="F257" i="106"/>
  <c r="F256" i="106" l="1"/>
  <c r="C255" i="106"/>
  <c r="C254" i="106" l="1"/>
  <c r="F255" i="106"/>
  <c r="F254" i="106" l="1"/>
  <c r="C253" i="106"/>
  <c r="F253" i="106" l="1"/>
  <c r="C252" i="106"/>
  <c r="F252" i="106" l="1"/>
  <c r="C251" i="106"/>
  <c r="C250" i="106" l="1"/>
  <c r="F251" i="106"/>
  <c r="C249" i="106" l="1"/>
  <c r="F250" i="106"/>
  <c r="F249" i="106" l="1"/>
  <c r="C248" i="106"/>
  <c r="C247" i="106" l="1"/>
  <c r="F248" i="106"/>
  <c r="F247" i="106" l="1"/>
  <c r="C246" i="106"/>
  <c r="C245" i="106" l="1"/>
  <c r="F246" i="106"/>
  <c r="C244" i="106" l="1"/>
  <c r="F245" i="106"/>
  <c r="C243" i="106" l="1"/>
  <c r="F244" i="106"/>
  <c r="C242" i="106" l="1"/>
  <c r="F243" i="106"/>
  <c r="F242" i="106" l="1"/>
  <c r="C241" i="106"/>
  <c r="C240" i="106" l="1"/>
  <c r="F241" i="106"/>
  <c r="C239" i="106" l="1"/>
  <c r="F240" i="106"/>
  <c r="C238" i="106" l="1"/>
  <c r="F239" i="106"/>
  <c r="C237" i="106" l="1"/>
  <c r="F238" i="106"/>
  <c r="F237" i="106" l="1"/>
  <c r="C236" i="106"/>
  <c r="C235" i="106" l="1"/>
  <c r="F236" i="106"/>
  <c r="C234" i="106" l="1"/>
  <c r="F235" i="106"/>
  <c r="C233" i="106" l="1"/>
  <c r="F234" i="106"/>
  <c r="C232" i="106" l="1"/>
  <c r="F233" i="106"/>
  <c r="C231" i="106" l="1"/>
  <c r="F232" i="106"/>
  <c r="C230" i="106" l="1"/>
  <c r="F231" i="106"/>
  <c r="C229" i="106" l="1"/>
  <c r="F230" i="106"/>
  <c r="C228" i="106" l="1"/>
  <c r="F229" i="106"/>
  <c r="C227" i="106" l="1"/>
  <c r="F228" i="106"/>
  <c r="C226" i="106" l="1"/>
  <c r="F227" i="106"/>
  <c r="C225" i="106" l="1"/>
  <c r="F226" i="106"/>
  <c r="C224" i="106" l="1"/>
  <c r="F225" i="106"/>
  <c r="C223" i="106" l="1"/>
  <c r="F224" i="106"/>
  <c r="C222" i="106" l="1"/>
  <c r="F223" i="106"/>
  <c r="C221" i="106" l="1"/>
  <c r="F222" i="106"/>
  <c r="C220" i="106" l="1"/>
  <c r="F221" i="106"/>
  <c r="C219" i="106" l="1"/>
  <c r="F220" i="106"/>
  <c r="C218" i="106" l="1"/>
  <c r="F219" i="106"/>
  <c r="C217" i="106" l="1"/>
  <c r="F218" i="106"/>
  <c r="C216" i="106" l="1"/>
  <c r="F217" i="106"/>
  <c r="F216" i="106" l="1"/>
  <c r="C215" i="106"/>
  <c r="C214" i="106" l="1"/>
  <c r="F215" i="106"/>
  <c r="F214" i="106" l="1"/>
  <c r="C213" i="106"/>
  <c r="F213" i="106" l="1"/>
  <c r="C212" i="106"/>
  <c r="F212" i="106" l="1"/>
  <c r="C211" i="106"/>
  <c r="C210" i="106" l="1"/>
  <c r="F211" i="106"/>
  <c r="F210" i="106" l="1"/>
  <c r="C209" i="106"/>
  <c r="C208" i="106" l="1"/>
  <c r="F209" i="106"/>
  <c r="F208" i="106" l="1"/>
  <c r="C207" i="106"/>
  <c r="C206" i="106" l="1"/>
  <c r="F207" i="106"/>
  <c r="C205" i="106" l="1"/>
  <c r="F206" i="106"/>
  <c r="C204" i="106" l="1"/>
  <c r="F205" i="106"/>
  <c r="F204" i="106" l="1"/>
  <c r="C203" i="106"/>
  <c r="C202" i="106" l="1"/>
  <c r="F203" i="106"/>
  <c r="C201" i="106" l="1"/>
  <c r="F202" i="106"/>
  <c r="C200" i="106" l="1"/>
  <c r="F201" i="106"/>
  <c r="C199" i="106" l="1"/>
  <c r="F200" i="106"/>
  <c r="C198" i="106" l="1"/>
  <c r="F199" i="106"/>
  <c r="C197" i="106" l="1"/>
  <c r="F198" i="106"/>
  <c r="C196" i="106" l="1"/>
  <c r="F197" i="106"/>
  <c r="C195" i="106" l="1"/>
  <c r="F196" i="106"/>
  <c r="C194" i="106" l="1"/>
  <c r="F195" i="106"/>
  <c r="C193" i="106" l="1"/>
  <c r="F194" i="106"/>
  <c r="C192" i="106" l="1"/>
  <c r="F193" i="106"/>
  <c r="C191" i="106" l="1"/>
  <c r="F192" i="106"/>
  <c r="C190" i="106" l="1"/>
  <c r="F191" i="106"/>
  <c r="C189" i="106" l="1"/>
  <c r="F190" i="106"/>
  <c r="C188" i="106" l="1"/>
  <c r="F189" i="106"/>
  <c r="F188" i="106" l="1"/>
  <c r="C187" i="106"/>
  <c r="C186" i="106" l="1"/>
  <c r="F187" i="106"/>
  <c r="C185" i="106" l="1"/>
  <c r="F186" i="106"/>
  <c r="C184" i="106" l="1"/>
  <c r="F185" i="106"/>
  <c r="F184" i="106" l="1"/>
  <c r="C183" i="106"/>
  <c r="F183" i="106" l="1"/>
  <c r="C182" i="106"/>
  <c r="F182" i="106" l="1"/>
  <c r="C181" i="106"/>
  <c r="C180" i="106" l="1"/>
  <c r="F181" i="106"/>
  <c r="F180" i="106" l="1"/>
  <c r="C179" i="106"/>
  <c r="F179" i="106" l="1"/>
  <c r="C178" i="106"/>
  <c r="C177" i="106" l="1"/>
  <c r="F178" i="106"/>
  <c r="F177" i="106" l="1"/>
  <c r="C176" i="106"/>
  <c r="C175" i="106" l="1"/>
  <c r="F176" i="106"/>
  <c r="C174" i="106" l="1"/>
  <c r="F175" i="106"/>
  <c r="C173" i="106" l="1"/>
  <c r="F174" i="106"/>
  <c r="F173" i="106" l="1"/>
  <c r="C172" i="106"/>
  <c r="C171" i="106" l="1"/>
  <c r="F172" i="106"/>
  <c r="C170" i="106" l="1"/>
  <c r="F171" i="106"/>
  <c r="C169" i="106" l="1"/>
  <c r="F170" i="106"/>
  <c r="F169" i="106" l="1"/>
  <c r="C168" i="106"/>
  <c r="C167" i="106" l="1"/>
  <c r="F168" i="106"/>
  <c r="C166" i="106" l="1"/>
  <c r="F167" i="106"/>
  <c r="C165" i="106" l="1"/>
  <c r="F166" i="106"/>
  <c r="C164" i="106" l="1"/>
  <c r="F165" i="106"/>
  <c r="C163" i="106" l="1"/>
  <c r="F164" i="106"/>
  <c r="F163" i="106" l="1"/>
  <c r="C162" i="106"/>
  <c r="C161" i="106" l="1"/>
  <c r="F162" i="106"/>
  <c r="C160" i="106" l="1"/>
  <c r="F161" i="106"/>
  <c r="F160" i="106" l="1"/>
  <c r="C159" i="106"/>
  <c r="C158" i="106" l="1"/>
  <c r="F159" i="106"/>
  <c r="F158" i="106" l="1"/>
  <c r="C157" i="106"/>
  <c r="F157" i="106" l="1"/>
  <c r="C156" i="106"/>
  <c r="C155" i="106" l="1"/>
  <c r="F156" i="106"/>
  <c r="F155" i="106" l="1"/>
  <c r="C154" i="106"/>
  <c r="C153" i="106" l="1"/>
  <c r="F154" i="106"/>
  <c r="F153" i="106" l="1"/>
  <c r="C152" i="106"/>
  <c r="F152" i="106" l="1"/>
  <c r="C151" i="106"/>
  <c r="C150" i="106" l="1"/>
  <c r="F151" i="106"/>
  <c r="C149" i="106" l="1"/>
  <c r="F150" i="106"/>
  <c r="F149" i="106" l="1"/>
  <c r="C148" i="106"/>
  <c r="C147" i="106" l="1"/>
  <c r="F148" i="106"/>
  <c r="C146" i="106" l="1"/>
  <c r="F147" i="106"/>
  <c r="F146" i="106" l="1"/>
  <c r="C145" i="106"/>
  <c r="C144" i="106" l="1"/>
  <c r="F145" i="106"/>
  <c r="C143" i="106" l="1"/>
  <c r="F144" i="106"/>
  <c r="C142" i="106" l="1"/>
  <c r="F143" i="106"/>
  <c r="F142" i="106" l="1"/>
  <c r="C141" i="106"/>
  <c r="C140" i="106" l="1"/>
  <c r="F141" i="106"/>
  <c r="C139" i="106" l="1"/>
  <c r="F140" i="106"/>
  <c r="C138" i="106" l="1"/>
  <c r="F139" i="106"/>
  <c r="F138" i="106" l="1"/>
  <c r="C137" i="106"/>
  <c r="F137" i="106" l="1"/>
  <c r="C136" i="106"/>
  <c r="C135" i="106" l="1"/>
  <c r="F136" i="106"/>
  <c r="C134" i="106" l="1"/>
  <c r="F135" i="106"/>
  <c r="C133" i="106" l="1"/>
  <c r="F134" i="106"/>
  <c r="C132" i="106" l="1"/>
  <c r="F133" i="106"/>
  <c r="C131" i="106" l="1"/>
  <c r="F132" i="106"/>
  <c r="C130" i="106" l="1"/>
  <c r="F131" i="106"/>
  <c r="C129" i="106" l="1"/>
  <c r="F130" i="106"/>
  <c r="C128" i="106" l="1"/>
  <c r="F129" i="106"/>
  <c r="F128" i="106" l="1"/>
  <c r="C127" i="106"/>
  <c r="C126" i="106" l="1"/>
  <c r="F127" i="106"/>
  <c r="C125" i="106" l="1"/>
  <c r="F126" i="106"/>
  <c r="F125" i="106" l="1"/>
  <c r="C124" i="106"/>
  <c r="C123" i="106" l="1"/>
  <c r="F124" i="106"/>
  <c r="F123" i="106" l="1"/>
  <c r="C122" i="106"/>
  <c r="C121" i="106" l="1"/>
  <c r="F122" i="106"/>
  <c r="C120" i="106" l="1"/>
  <c r="F121" i="106"/>
  <c r="C119" i="106" l="1"/>
  <c r="F120" i="106"/>
  <c r="C118" i="106" l="1"/>
  <c r="F119" i="106"/>
  <c r="C117" i="106" l="1"/>
  <c r="F118" i="106"/>
  <c r="F117" i="106" l="1"/>
  <c r="C116" i="106"/>
  <c r="C115" i="106" l="1"/>
  <c r="F116" i="106"/>
  <c r="F115" i="106" l="1"/>
  <c r="C114" i="106"/>
  <c r="C113" i="106" l="1"/>
  <c r="F114" i="106"/>
  <c r="C112" i="106" l="1"/>
  <c r="F113" i="106"/>
  <c r="F112" i="106" l="1"/>
  <c r="C111" i="106"/>
  <c r="C110" i="106" l="1"/>
  <c r="F111" i="106"/>
  <c r="C109" i="106" l="1"/>
  <c r="F110" i="106"/>
  <c r="C108" i="106" l="1"/>
  <c r="F109" i="106"/>
  <c r="C107" i="106" l="1"/>
  <c r="F108" i="106"/>
  <c r="F107" i="106" l="1"/>
  <c r="C106" i="106"/>
  <c r="C105" i="106" l="1"/>
  <c r="F106" i="106"/>
  <c r="C104" i="106" l="1"/>
  <c r="F105" i="106"/>
  <c r="C103" i="106" l="1"/>
  <c r="F104" i="106"/>
  <c r="C102" i="106" l="1"/>
  <c r="F103" i="106"/>
  <c r="C101" i="106" l="1"/>
  <c r="F102" i="106"/>
  <c r="C100" i="106" l="1"/>
  <c r="F101" i="106"/>
  <c r="C99" i="106" l="1"/>
  <c r="F100" i="106"/>
  <c r="C98" i="106" l="1"/>
  <c r="F99" i="106"/>
  <c r="C97" i="106" l="1"/>
  <c r="F98" i="106"/>
  <c r="C96" i="106" l="1"/>
  <c r="F97" i="106"/>
  <c r="C95" i="106" l="1"/>
  <c r="F96" i="106"/>
  <c r="C94" i="106" l="1"/>
  <c r="F95" i="106"/>
  <c r="C93" i="106" l="1"/>
  <c r="F94" i="106"/>
  <c r="C92" i="106" l="1"/>
  <c r="F93" i="106"/>
  <c r="C91" i="106" l="1"/>
  <c r="F92" i="106"/>
  <c r="C90" i="106" l="1"/>
  <c r="F91" i="106"/>
  <c r="F90" i="106" l="1"/>
  <c r="C89" i="106"/>
  <c r="C88" i="106" l="1"/>
  <c r="F89" i="106"/>
  <c r="F88" i="106" l="1"/>
  <c r="C87" i="106"/>
  <c r="C86" i="106" l="1"/>
  <c r="F87" i="106"/>
  <c r="F86" i="106" l="1"/>
  <c r="C85" i="106"/>
  <c r="C84" i="106" l="1"/>
  <c r="F85" i="106"/>
  <c r="C83" i="106" l="1"/>
  <c r="F84" i="106"/>
  <c r="C82" i="106" l="1"/>
  <c r="F83" i="106"/>
  <c r="C81" i="106" l="1"/>
  <c r="F82" i="106"/>
  <c r="C80" i="106" l="1"/>
  <c r="F81" i="106"/>
  <c r="C79" i="106" l="1"/>
  <c r="F80" i="106"/>
  <c r="C78" i="106" l="1"/>
  <c r="F79" i="106"/>
  <c r="F78" i="106" l="1"/>
  <c r="C77" i="106"/>
  <c r="C76" i="106" l="1"/>
  <c r="F77" i="106"/>
  <c r="C75" i="106" l="1"/>
  <c r="F76" i="106"/>
  <c r="C74" i="106" l="1"/>
  <c r="F75" i="106"/>
  <c r="C73" i="106" l="1"/>
  <c r="F74" i="106"/>
  <c r="F73" i="106" l="1"/>
  <c r="C72" i="106"/>
  <c r="C71" i="106" l="1"/>
  <c r="F72" i="106"/>
  <c r="C70" i="106" l="1"/>
  <c r="F71" i="106"/>
  <c r="F70" i="106" l="1"/>
  <c r="C69" i="106"/>
  <c r="F69" i="106" l="1"/>
  <c r="C68" i="106"/>
  <c r="C67" i="106" l="1"/>
  <c r="F68" i="106"/>
  <c r="C66" i="106" l="1"/>
  <c r="F67" i="106"/>
  <c r="C65" i="106" l="1"/>
  <c r="F66" i="106"/>
  <c r="C64" i="106" l="1"/>
  <c r="F65" i="106"/>
  <c r="F64" i="106" l="1"/>
  <c r="C63" i="106"/>
  <c r="C62" i="106" l="1"/>
  <c r="F63" i="106"/>
  <c r="C61" i="106" l="1"/>
  <c r="F62" i="106"/>
  <c r="C60" i="106" l="1"/>
  <c r="F61" i="106"/>
  <c r="C59" i="106" l="1"/>
  <c r="F60" i="106"/>
  <c r="C58" i="106" l="1"/>
  <c r="F59" i="106"/>
  <c r="F58" i="106" l="1"/>
  <c r="C57" i="106"/>
  <c r="C56" i="106" l="1"/>
  <c r="F57" i="106"/>
  <c r="C55" i="106" l="1"/>
  <c r="F56" i="106"/>
  <c r="F55" i="106" l="1"/>
  <c r="C54" i="106"/>
  <c r="F54" i="106" l="1"/>
  <c r="C53" i="106"/>
  <c r="F53" i="106" l="1"/>
  <c r="C52" i="106"/>
  <c r="F52" i="106" l="1"/>
  <c r="C51" i="106"/>
  <c r="F51" i="106" l="1"/>
  <c r="C50" i="106"/>
  <c r="C49" i="106" l="1"/>
  <c r="F50" i="106"/>
  <c r="F49" i="106" l="1"/>
  <c r="C48" i="106"/>
  <c r="C47" i="106" l="1"/>
  <c r="F48" i="106"/>
  <c r="F47" i="106" l="1"/>
  <c r="C46" i="106"/>
  <c r="F46" i="106" l="1"/>
  <c r="C45" i="106"/>
  <c r="F45" i="106" l="1"/>
  <c r="C44" i="106"/>
  <c r="F44" i="106" l="1"/>
  <c r="C43" i="106"/>
  <c r="F43" i="106" l="1"/>
  <c r="C42" i="106"/>
  <c r="F42" i="106" l="1"/>
  <c r="C41" i="106"/>
  <c r="F41" i="106" l="1"/>
  <c r="C40" i="106"/>
  <c r="C39" i="106" l="1"/>
  <c r="F40" i="106"/>
  <c r="C38" i="106" l="1"/>
  <c r="F39" i="106"/>
  <c r="C37" i="106" l="1"/>
  <c r="F38" i="106"/>
  <c r="C36" i="106" l="1"/>
  <c r="F37" i="106"/>
  <c r="C35" i="106" l="1"/>
  <c r="F36" i="106"/>
  <c r="C34" i="106" l="1"/>
  <c r="F35" i="106"/>
  <c r="C33" i="106" l="1"/>
  <c r="F34" i="106"/>
  <c r="C32" i="106" l="1"/>
  <c r="F33" i="106"/>
  <c r="C31" i="106" l="1"/>
  <c r="F32" i="106"/>
  <c r="C30" i="106" l="1"/>
  <c r="F31" i="106"/>
  <c r="C29" i="106" l="1"/>
  <c r="F30" i="106"/>
  <c r="C28" i="106" l="1"/>
  <c r="F29" i="106"/>
  <c r="C27" i="106" l="1"/>
  <c r="F28" i="106"/>
  <c r="C26" i="106" l="1"/>
  <c r="F27" i="106"/>
  <c r="C25" i="106" l="1"/>
  <c r="F26" i="106"/>
  <c r="C24" i="106" l="1"/>
  <c r="F25" i="106"/>
  <c r="C23" i="106" l="1"/>
  <c r="F24" i="106"/>
  <c r="F23" i="106" l="1"/>
  <c r="C22" i="106"/>
  <c r="F22" i="106" l="1"/>
  <c r="C21" i="106"/>
  <c r="F21" i="106" l="1"/>
  <c r="C20" i="106"/>
  <c r="C19" i="106" l="1"/>
  <c r="F20" i="106"/>
  <c r="C18" i="106" l="1"/>
  <c r="F19" i="106"/>
  <c r="F18" i="106" l="1"/>
  <c r="C17" i="106"/>
  <c r="C16" i="106" l="1"/>
  <c r="F17" i="106"/>
  <c r="C15" i="106" l="1"/>
  <c r="F16" i="106"/>
  <c r="E16" i="106"/>
  <c r="G16" i="106" s="1"/>
  <c r="H16" i="106" s="1"/>
  <c r="D16" i="106"/>
  <c r="F15" i="106" l="1"/>
  <c r="E15" i="106"/>
  <c r="G15" i="106" s="1"/>
  <c r="D15" i="106"/>
  <c r="D1476" i="106"/>
  <c r="E1476" i="106"/>
  <c r="G1476" i="106" s="1"/>
  <c r="H1476" i="106" s="1"/>
  <c r="D1475" i="106"/>
  <c r="E1475" i="106"/>
  <c r="G1475" i="106" s="1"/>
  <c r="H1475" i="106" s="1"/>
  <c r="D1474" i="106"/>
  <c r="E1474" i="106"/>
  <c r="G1474" i="106" s="1"/>
  <c r="H1474" i="106" s="1"/>
  <c r="D1473" i="106"/>
  <c r="E1473" i="106"/>
  <c r="G1473" i="106" s="1"/>
  <c r="H1473" i="106" s="1"/>
  <c r="E1472" i="106"/>
  <c r="G1472" i="106" s="1"/>
  <c r="H1472" i="106" s="1"/>
  <c r="D1472" i="106"/>
  <c r="E1471" i="106"/>
  <c r="G1471" i="106" s="1"/>
  <c r="H1471" i="106" s="1"/>
  <c r="D1471" i="106"/>
  <c r="E1470" i="106"/>
  <c r="G1470" i="106" s="1"/>
  <c r="H1470" i="106" s="1"/>
  <c r="D1470" i="106"/>
  <c r="E1469" i="106"/>
  <c r="G1469" i="106" s="1"/>
  <c r="H1469" i="106" s="1"/>
  <c r="D1469" i="106"/>
  <c r="E1468" i="106"/>
  <c r="G1468" i="106" s="1"/>
  <c r="H1468" i="106" s="1"/>
  <c r="D1468" i="106"/>
  <c r="E1467" i="106"/>
  <c r="G1467" i="106" s="1"/>
  <c r="H1467" i="106" s="1"/>
  <c r="D1467" i="106"/>
  <c r="D1466" i="106"/>
  <c r="E1466" i="106"/>
  <c r="G1466" i="106" s="1"/>
  <c r="H1466" i="106" s="1"/>
  <c r="D1465" i="106"/>
  <c r="E1465" i="106"/>
  <c r="G1465" i="106" s="1"/>
  <c r="H1465" i="106" s="1"/>
  <c r="E1464" i="106"/>
  <c r="G1464" i="106" s="1"/>
  <c r="H1464" i="106" s="1"/>
  <c r="D1464" i="106"/>
  <c r="D1463" i="106"/>
  <c r="E1463" i="106"/>
  <c r="G1463" i="106" s="1"/>
  <c r="H1463" i="106" s="1"/>
  <c r="E1462" i="106"/>
  <c r="G1462" i="106" s="1"/>
  <c r="H1462" i="106" s="1"/>
  <c r="D1462" i="106"/>
  <c r="D1461" i="106"/>
  <c r="E1461" i="106"/>
  <c r="G1461" i="106" s="1"/>
  <c r="H1461" i="106" s="1"/>
  <c r="D1460" i="106"/>
  <c r="E1460" i="106"/>
  <c r="G1460" i="106" s="1"/>
  <c r="H1460" i="106" s="1"/>
  <c r="E1459" i="106"/>
  <c r="G1459" i="106" s="1"/>
  <c r="H1459" i="106" s="1"/>
  <c r="D1459" i="106"/>
  <c r="D1458" i="106"/>
  <c r="E1458" i="106"/>
  <c r="G1458" i="106" s="1"/>
  <c r="H1458" i="106" s="1"/>
  <c r="E1457" i="106"/>
  <c r="G1457" i="106" s="1"/>
  <c r="H1457" i="106" s="1"/>
  <c r="D1457" i="106"/>
  <c r="D1456" i="106"/>
  <c r="E1456" i="106"/>
  <c r="G1456" i="106" s="1"/>
  <c r="H1456" i="106" s="1"/>
  <c r="E1455" i="106"/>
  <c r="G1455" i="106" s="1"/>
  <c r="H1455" i="106" s="1"/>
  <c r="D1455" i="106"/>
  <c r="E1454" i="106"/>
  <c r="G1454" i="106" s="1"/>
  <c r="H1454" i="106" s="1"/>
  <c r="D1454" i="106"/>
  <c r="E1453" i="106"/>
  <c r="G1453" i="106" s="1"/>
  <c r="H1453" i="106" s="1"/>
  <c r="D1453" i="106"/>
  <c r="E1452" i="106"/>
  <c r="G1452" i="106" s="1"/>
  <c r="H1452" i="106" s="1"/>
  <c r="D1452" i="106"/>
  <c r="E1451" i="106"/>
  <c r="G1451" i="106" s="1"/>
  <c r="H1451" i="106" s="1"/>
  <c r="D1451" i="106"/>
  <c r="E1450" i="106"/>
  <c r="G1450" i="106" s="1"/>
  <c r="H1450" i="106" s="1"/>
  <c r="D1450" i="106"/>
  <c r="E1449" i="106"/>
  <c r="G1449" i="106" s="1"/>
  <c r="H1449" i="106" s="1"/>
  <c r="D1449" i="106"/>
  <c r="E1448" i="106"/>
  <c r="G1448" i="106" s="1"/>
  <c r="H1448" i="106" s="1"/>
  <c r="D1448" i="106"/>
  <c r="D1447" i="106"/>
  <c r="E1447" i="106"/>
  <c r="G1447" i="106" s="1"/>
  <c r="H1447" i="106" s="1"/>
  <c r="E1446" i="106"/>
  <c r="G1446" i="106" s="1"/>
  <c r="H1446" i="106" s="1"/>
  <c r="D1446" i="106"/>
  <c r="E1445" i="106"/>
  <c r="G1445" i="106" s="1"/>
  <c r="H1445" i="106" s="1"/>
  <c r="D1445" i="106"/>
  <c r="D1444" i="106"/>
  <c r="E1444" i="106"/>
  <c r="G1444" i="106" s="1"/>
  <c r="H1444" i="106" s="1"/>
  <c r="E1443" i="106"/>
  <c r="G1443" i="106" s="1"/>
  <c r="H1443" i="106" s="1"/>
  <c r="D1443" i="106"/>
  <c r="E1442" i="106"/>
  <c r="G1442" i="106" s="1"/>
  <c r="H1442" i="106" s="1"/>
  <c r="D1442" i="106"/>
  <c r="D1441" i="106"/>
  <c r="E1441" i="106"/>
  <c r="G1441" i="106" s="1"/>
  <c r="H1441" i="106" s="1"/>
  <c r="E1440" i="106"/>
  <c r="G1440" i="106" s="1"/>
  <c r="H1440" i="106" s="1"/>
  <c r="D1440" i="106"/>
  <c r="D1439" i="106"/>
  <c r="E1439" i="106"/>
  <c r="G1439" i="106" s="1"/>
  <c r="H1439" i="106" s="1"/>
  <c r="D1438" i="106"/>
  <c r="E1438" i="106"/>
  <c r="G1438" i="106" s="1"/>
  <c r="H1438" i="106" s="1"/>
  <c r="D1437" i="106"/>
  <c r="E1437" i="106"/>
  <c r="G1437" i="106" s="1"/>
  <c r="H1437" i="106" s="1"/>
  <c r="D1436" i="106"/>
  <c r="E1436" i="106"/>
  <c r="G1436" i="106" s="1"/>
  <c r="H1436" i="106" s="1"/>
  <c r="D1435" i="106"/>
  <c r="E1435" i="106"/>
  <c r="G1435" i="106" s="1"/>
  <c r="H1435" i="106" s="1"/>
  <c r="D1434" i="106"/>
  <c r="E1434" i="106"/>
  <c r="G1434" i="106" s="1"/>
  <c r="H1434" i="106" s="1"/>
  <c r="D1433" i="106"/>
  <c r="E1433" i="106"/>
  <c r="G1433" i="106" s="1"/>
  <c r="H1433" i="106" s="1"/>
  <c r="E1432" i="106"/>
  <c r="G1432" i="106" s="1"/>
  <c r="H1432" i="106" s="1"/>
  <c r="D1432" i="106"/>
  <c r="E1431" i="106"/>
  <c r="G1431" i="106" s="1"/>
  <c r="H1431" i="106" s="1"/>
  <c r="D1431" i="106"/>
  <c r="E1430" i="106"/>
  <c r="G1430" i="106" s="1"/>
  <c r="H1430" i="106" s="1"/>
  <c r="D1430" i="106"/>
  <c r="D1429" i="106"/>
  <c r="E1429" i="106"/>
  <c r="G1429" i="106" s="1"/>
  <c r="H1429" i="106" s="1"/>
  <c r="E1428" i="106"/>
  <c r="G1428" i="106" s="1"/>
  <c r="H1428" i="106" s="1"/>
  <c r="D1428" i="106"/>
  <c r="D1427" i="106"/>
  <c r="E1427" i="106"/>
  <c r="G1427" i="106" s="1"/>
  <c r="H1427" i="106" s="1"/>
  <c r="E1426" i="106"/>
  <c r="G1426" i="106" s="1"/>
  <c r="H1426" i="106" s="1"/>
  <c r="D1426" i="106"/>
  <c r="D1425" i="106"/>
  <c r="E1425" i="106"/>
  <c r="G1425" i="106" s="1"/>
  <c r="H1425" i="106" s="1"/>
  <c r="D1424" i="106"/>
  <c r="E1424" i="106"/>
  <c r="G1424" i="106" s="1"/>
  <c r="H1424" i="106" s="1"/>
  <c r="E1423" i="106"/>
  <c r="G1423" i="106" s="1"/>
  <c r="H1423" i="106" s="1"/>
  <c r="D1423" i="106"/>
  <c r="D1422" i="106"/>
  <c r="E1422" i="106"/>
  <c r="G1422" i="106" s="1"/>
  <c r="H1422" i="106" s="1"/>
  <c r="D1421" i="106"/>
  <c r="E1421" i="106"/>
  <c r="G1421" i="106" s="1"/>
  <c r="H1421" i="106" s="1"/>
  <c r="D1420" i="106"/>
  <c r="E1420" i="106"/>
  <c r="G1420" i="106" s="1"/>
  <c r="H1420" i="106" s="1"/>
  <c r="D1419" i="106"/>
  <c r="E1419" i="106"/>
  <c r="G1419" i="106" s="1"/>
  <c r="H1419" i="106" s="1"/>
  <c r="D1418" i="106"/>
  <c r="E1418" i="106"/>
  <c r="G1418" i="106" s="1"/>
  <c r="H1418" i="106" s="1"/>
  <c r="D1417" i="106"/>
  <c r="E1417" i="106"/>
  <c r="G1417" i="106" s="1"/>
  <c r="H1417" i="106" s="1"/>
  <c r="D1416" i="106"/>
  <c r="E1416" i="106"/>
  <c r="G1416" i="106" s="1"/>
  <c r="H1416" i="106" s="1"/>
  <c r="D1415" i="106"/>
  <c r="E1415" i="106"/>
  <c r="G1415" i="106" s="1"/>
  <c r="H1415" i="106" s="1"/>
  <c r="D1414" i="106"/>
  <c r="E1414" i="106"/>
  <c r="G1414" i="106" s="1"/>
  <c r="H1414" i="106" s="1"/>
  <c r="D1413" i="106"/>
  <c r="E1413" i="106"/>
  <c r="G1413" i="106" s="1"/>
  <c r="H1413" i="106" s="1"/>
  <c r="D1412" i="106"/>
  <c r="E1412" i="106"/>
  <c r="G1412" i="106" s="1"/>
  <c r="H1412" i="106" s="1"/>
  <c r="D1411" i="106"/>
  <c r="E1411" i="106"/>
  <c r="G1411" i="106" s="1"/>
  <c r="H1411" i="106" s="1"/>
  <c r="D1410" i="106"/>
  <c r="E1410" i="106"/>
  <c r="G1410" i="106" s="1"/>
  <c r="H1410" i="106" s="1"/>
  <c r="E1409" i="106"/>
  <c r="G1409" i="106" s="1"/>
  <c r="H1409" i="106" s="1"/>
  <c r="D1409" i="106"/>
  <c r="D1408" i="106"/>
  <c r="E1408" i="106"/>
  <c r="G1408" i="106" s="1"/>
  <c r="H1408" i="106" s="1"/>
  <c r="E1407" i="106"/>
  <c r="G1407" i="106" s="1"/>
  <c r="H1407" i="106" s="1"/>
  <c r="D1407" i="106"/>
  <c r="D1406" i="106"/>
  <c r="E1406" i="106"/>
  <c r="G1406" i="106" s="1"/>
  <c r="H1406" i="106" s="1"/>
  <c r="D1405" i="106"/>
  <c r="E1405" i="106"/>
  <c r="G1405" i="106" s="1"/>
  <c r="H1405" i="106" s="1"/>
  <c r="D1404" i="106"/>
  <c r="E1404" i="106"/>
  <c r="G1404" i="106" s="1"/>
  <c r="H1404" i="106" s="1"/>
  <c r="D1403" i="106"/>
  <c r="E1403" i="106"/>
  <c r="G1403" i="106" s="1"/>
  <c r="H1403" i="106" s="1"/>
  <c r="E1402" i="106"/>
  <c r="G1402" i="106" s="1"/>
  <c r="H1402" i="106" s="1"/>
  <c r="D1402" i="106"/>
  <c r="D1401" i="106"/>
  <c r="E1401" i="106"/>
  <c r="G1401" i="106" s="1"/>
  <c r="H1401" i="106" s="1"/>
  <c r="D1400" i="106"/>
  <c r="E1400" i="106"/>
  <c r="G1400" i="106" s="1"/>
  <c r="H1400" i="106" s="1"/>
  <c r="E1399" i="106"/>
  <c r="G1399" i="106" s="1"/>
  <c r="H1399" i="106" s="1"/>
  <c r="D1399" i="106"/>
  <c r="D1398" i="106"/>
  <c r="E1398" i="106"/>
  <c r="G1398" i="106" s="1"/>
  <c r="H1398" i="106" s="1"/>
  <c r="D1397" i="106"/>
  <c r="E1397" i="106"/>
  <c r="G1397" i="106" s="1"/>
  <c r="H1397" i="106" s="1"/>
  <c r="D1396" i="106"/>
  <c r="E1396" i="106"/>
  <c r="G1396" i="106" s="1"/>
  <c r="H1396" i="106" s="1"/>
  <c r="D1395" i="106"/>
  <c r="E1395" i="106"/>
  <c r="G1395" i="106" s="1"/>
  <c r="H1395" i="106" s="1"/>
  <c r="D1394" i="106"/>
  <c r="E1394" i="106"/>
  <c r="G1394" i="106" s="1"/>
  <c r="H1394" i="106" s="1"/>
  <c r="D1393" i="106"/>
  <c r="E1393" i="106"/>
  <c r="G1393" i="106" s="1"/>
  <c r="H1393" i="106" s="1"/>
  <c r="D1392" i="106"/>
  <c r="E1392" i="106"/>
  <c r="G1392" i="106" s="1"/>
  <c r="H1392" i="106" s="1"/>
  <c r="D1391" i="106"/>
  <c r="E1391" i="106"/>
  <c r="G1391" i="106" s="1"/>
  <c r="H1391" i="106" s="1"/>
  <c r="D1390" i="106"/>
  <c r="E1390" i="106"/>
  <c r="G1390" i="106" s="1"/>
  <c r="H1390" i="106" s="1"/>
  <c r="D1389" i="106"/>
  <c r="E1389" i="106"/>
  <c r="G1389" i="106" s="1"/>
  <c r="H1389" i="106" s="1"/>
  <c r="D1388" i="106"/>
  <c r="E1388" i="106"/>
  <c r="G1388" i="106" s="1"/>
  <c r="H1388" i="106" s="1"/>
  <c r="D1387" i="106"/>
  <c r="E1387" i="106"/>
  <c r="G1387" i="106" s="1"/>
  <c r="H1387" i="106" s="1"/>
  <c r="D1386" i="106"/>
  <c r="E1386" i="106"/>
  <c r="G1386" i="106" s="1"/>
  <c r="H1386" i="106" s="1"/>
  <c r="E1385" i="106"/>
  <c r="G1385" i="106" s="1"/>
  <c r="H1385" i="106" s="1"/>
  <c r="D1385" i="106"/>
  <c r="D1384" i="106"/>
  <c r="E1384" i="106"/>
  <c r="G1384" i="106" s="1"/>
  <c r="H1384" i="106" s="1"/>
  <c r="D1383" i="106"/>
  <c r="E1383" i="106"/>
  <c r="G1383" i="106" s="1"/>
  <c r="H1383" i="106" s="1"/>
  <c r="D1382" i="106"/>
  <c r="E1382" i="106"/>
  <c r="G1382" i="106" s="1"/>
  <c r="H1382" i="106" s="1"/>
  <c r="D1381" i="106"/>
  <c r="E1381" i="106"/>
  <c r="G1381" i="106" s="1"/>
  <c r="H1381" i="106" s="1"/>
  <c r="E1380" i="106"/>
  <c r="G1380" i="106" s="1"/>
  <c r="H1380" i="106" s="1"/>
  <c r="D1380" i="106"/>
  <c r="D1379" i="106"/>
  <c r="E1379" i="106"/>
  <c r="G1379" i="106" s="1"/>
  <c r="H1379" i="106" s="1"/>
  <c r="E1378" i="106"/>
  <c r="G1378" i="106" s="1"/>
  <c r="H1378" i="106" s="1"/>
  <c r="D1378" i="106"/>
  <c r="D1377" i="106"/>
  <c r="E1377" i="106"/>
  <c r="G1377" i="106" s="1"/>
  <c r="H1377" i="106" s="1"/>
  <c r="E1376" i="106"/>
  <c r="G1376" i="106" s="1"/>
  <c r="H1376" i="106" s="1"/>
  <c r="D1376" i="106"/>
  <c r="E1375" i="106"/>
  <c r="G1375" i="106" s="1"/>
  <c r="H1375" i="106" s="1"/>
  <c r="D1375" i="106"/>
  <c r="D1374" i="106"/>
  <c r="E1374" i="106"/>
  <c r="G1374" i="106" s="1"/>
  <c r="H1374" i="106" s="1"/>
  <c r="D1373" i="106"/>
  <c r="E1373" i="106"/>
  <c r="G1373" i="106" s="1"/>
  <c r="H1373" i="106" s="1"/>
  <c r="D1372" i="106"/>
  <c r="E1372" i="106"/>
  <c r="G1372" i="106" s="1"/>
  <c r="H1372" i="106" s="1"/>
  <c r="D1371" i="106"/>
  <c r="E1371" i="106"/>
  <c r="G1371" i="106" s="1"/>
  <c r="H1371" i="106" s="1"/>
  <c r="D1370" i="106"/>
  <c r="E1370" i="106"/>
  <c r="G1370" i="106" s="1"/>
  <c r="H1370" i="106" s="1"/>
  <c r="D1369" i="106"/>
  <c r="E1369" i="106"/>
  <c r="G1369" i="106" s="1"/>
  <c r="H1369" i="106" s="1"/>
  <c r="D1368" i="106"/>
  <c r="E1368" i="106"/>
  <c r="G1368" i="106" s="1"/>
  <c r="H1368" i="106" s="1"/>
  <c r="E1367" i="106"/>
  <c r="G1367" i="106" s="1"/>
  <c r="H1367" i="106" s="1"/>
  <c r="D1367" i="106"/>
  <c r="D1366" i="106"/>
  <c r="E1366" i="106"/>
  <c r="G1366" i="106" s="1"/>
  <c r="H1366" i="106" s="1"/>
  <c r="D1365" i="106"/>
  <c r="E1365" i="106"/>
  <c r="G1365" i="106" s="1"/>
  <c r="H1365" i="106" s="1"/>
  <c r="E1364" i="106"/>
  <c r="G1364" i="106" s="1"/>
  <c r="H1364" i="106" s="1"/>
  <c r="D1364" i="106"/>
  <c r="E1363" i="106"/>
  <c r="G1363" i="106" s="1"/>
  <c r="H1363" i="106" s="1"/>
  <c r="D1363" i="106"/>
  <c r="E1362" i="106"/>
  <c r="G1362" i="106" s="1"/>
  <c r="H1362" i="106" s="1"/>
  <c r="D1362" i="106"/>
  <c r="D1361" i="106"/>
  <c r="E1361" i="106"/>
  <c r="G1361" i="106" s="1"/>
  <c r="H1361" i="106" s="1"/>
  <c r="D1360" i="106"/>
  <c r="E1360" i="106"/>
  <c r="G1360" i="106" s="1"/>
  <c r="H1360" i="106" s="1"/>
  <c r="E1359" i="106"/>
  <c r="G1359" i="106" s="1"/>
  <c r="H1359" i="106" s="1"/>
  <c r="D1359" i="106"/>
  <c r="E1358" i="106"/>
  <c r="G1358" i="106" s="1"/>
  <c r="H1358" i="106" s="1"/>
  <c r="D1358" i="106"/>
  <c r="D1357" i="106"/>
  <c r="E1357" i="106"/>
  <c r="G1357" i="106" s="1"/>
  <c r="H1357" i="106" s="1"/>
  <c r="D1356" i="106"/>
  <c r="E1356" i="106"/>
  <c r="G1356" i="106" s="1"/>
  <c r="H1356" i="106" s="1"/>
  <c r="D1355" i="106"/>
  <c r="E1355" i="106"/>
  <c r="G1355" i="106" s="1"/>
  <c r="H1355" i="106" s="1"/>
  <c r="D1354" i="106"/>
  <c r="E1354" i="106"/>
  <c r="G1354" i="106" s="1"/>
  <c r="H1354" i="106" s="1"/>
  <c r="D1353" i="106"/>
  <c r="E1353" i="106"/>
  <c r="G1353" i="106" s="1"/>
  <c r="H1353" i="106" s="1"/>
  <c r="D1352" i="106"/>
  <c r="E1352" i="106"/>
  <c r="G1352" i="106" s="1"/>
  <c r="H1352" i="106" s="1"/>
  <c r="D1351" i="106"/>
  <c r="E1351" i="106"/>
  <c r="G1351" i="106" s="1"/>
  <c r="H1351" i="106" s="1"/>
  <c r="E1350" i="106"/>
  <c r="G1350" i="106" s="1"/>
  <c r="H1350" i="106" s="1"/>
  <c r="D1350" i="106"/>
  <c r="D1349" i="106"/>
  <c r="E1349" i="106"/>
  <c r="G1349" i="106" s="1"/>
  <c r="H1349" i="106" s="1"/>
  <c r="E1348" i="106"/>
  <c r="G1348" i="106" s="1"/>
  <c r="H1348" i="106" s="1"/>
  <c r="D1348" i="106"/>
  <c r="D1347" i="106"/>
  <c r="E1347" i="106"/>
  <c r="G1347" i="106" s="1"/>
  <c r="H1347" i="106" s="1"/>
  <c r="D1346" i="106"/>
  <c r="E1346" i="106"/>
  <c r="G1346" i="106" s="1"/>
  <c r="H1346" i="106" s="1"/>
  <c r="E1345" i="106"/>
  <c r="G1345" i="106" s="1"/>
  <c r="H1345" i="106" s="1"/>
  <c r="D1345" i="106"/>
  <c r="D1344" i="106"/>
  <c r="E1344" i="106"/>
  <c r="G1344" i="106" s="1"/>
  <c r="H1344" i="106" s="1"/>
  <c r="E1343" i="106"/>
  <c r="G1343" i="106" s="1"/>
  <c r="H1343" i="106" s="1"/>
  <c r="D1343" i="106"/>
  <c r="D1342" i="106"/>
  <c r="E1342" i="106"/>
  <c r="G1342" i="106" s="1"/>
  <c r="H1342" i="106" s="1"/>
  <c r="E1341" i="106"/>
  <c r="G1341" i="106" s="1"/>
  <c r="H1341" i="106" s="1"/>
  <c r="D1341" i="106"/>
  <c r="D1340" i="106"/>
  <c r="E1340" i="106"/>
  <c r="G1340" i="106" s="1"/>
  <c r="H1340" i="106" s="1"/>
  <c r="D1339" i="106"/>
  <c r="E1339" i="106"/>
  <c r="G1339" i="106" s="1"/>
  <c r="H1339" i="106" s="1"/>
  <c r="D1338" i="106"/>
  <c r="E1338" i="106"/>
  <c r="G1338" i="106" s="1"/>
  <c r="H1338" i="106" s="1"/>
  <c r="D1337" i="106"/>
  <c r="E1337" i="106"/>
  <c r="G1337" i="106" s="1"/>
  <c r="H1337" i="106" s="1"/>
  <c r="D1336" i="106"/>
  <c r="E1336" i="106"/>
  <c r="G1336" i="106" s="1"/>
  <c r="H1336" i="106" s="1"/>
  <c r="D1335" i="106"/>
  <c r="E1335" i="106"/>
  <c r="G1335" i="106" s="1"/>
  <c r="H1335" i="106" s="1"/>
  <c r="D1334" i="106"/>
  <c r="E1334" i="106"/>
  <c r="G1334" i="106" s="1"/>
  <c r="H1334" i="106" s="1"/>
  <c r="D1333" i="106"/>
  <c r="E1333" i="106"/>
  <c r="G1333" i="106" s="1"/>
  <c r="H1333" i="106" s="1"/>
  <c r="D1332" i="106"/>
  <c r="E1332" i="106"/>
  <c r="G1332" i="106" s="1"/>
  <c r="H1332" i="106" s="1"/>
  <c r="D1331" i="106"/>
  <c r="E1331" i="106"/>
  <c r="G1331" i="106" s="1"/>
  <c r="H1331" i="106" s="1"/>
  <c r="D1330" i="106"/>
  <c r="E1330" i="106"/>
  <c r="G1330" i="106" s="1"/>
  <c r="H1330" i="106" s="1"/>
  <c r="E1329" i="106"/>
  <c r="G1329" i="106" s="1"/>
  <c r="H1329" i="106" s="1"/>
  <c r="D1329" i="106"/>
  <c r="D1328" i="106"/>
  <c r="E1328" i="106"/>
  <c r="G1328" i="106" s="1"/>
  <c r="H1328" i="106" s="1"/>
  <c r="D1327" i="106"/>
  <c r="E1327" i="106"/>
  <c r="G1327" i="106" s="1"/>
  <c r="H1327" i="106" s="1"/>
  <c r="D1326" i="106"/>
  <c r="E1326" i="106"/>
  <c r="G1326" i="106" s="1"/>
  <c r="H1326" i="106" s="1"/>
  <c r="D1325" i="106"/>
  <c r="E1325" i="106"/>
  <c r="G1325" i="106" s="1"/>
  <c r="H1325" i="106" s="1"/>
  <c r="E1324" i="106"/>
  <c r="G1324" i="106" s="1"/>
  <c r="H1324" i="106" s="1"/>
  <c r="D1324" i="106"/>
  <c r="D1323" i="106"/>
  <c r="E1323" i="106"/>
  <c r="G1323" i="106" s="1"/>
  <c r="H1323" i="106" s="1"/>
  <c r="D1322" i="106"/>
  <c r="E1322" i="106"/>
  <c r="G1322" i="106" s="1"/>
  <c r="H1322" i="106" s="1"/>
  <c r="D1321" i="106"/>
  <c r="E1321" i="106"/>
  <c r="G1321" i="106" s="1"/>
  <c r="H1321" i="106" s="1"/>
  <c r="D1320" i="106"/>
  <c r="E1320" i="106"/>
  <c r="G1320" i="106" s="1"/>
  <c r="H1320" i="106" s="1"/>
  <c r="E1319" i="106"/>
  <c r="G1319" i="106" s="1"/>
  <c r="H1319" i="106" s="1"/>
  <c r="D1319" i="106"/>
  <c r="E1318" i="106"/>
  <c r="G1318" i="106" s="1"/>
  <c r="H1318" i="106" s="1"/>
  <c r="D1318" i="106"/>
  <c r="D1317" i="106"/>
  <c r="E1317" i="106"/>
  <c r="G1317" i="106" s="1"/>
  <c r="H1317" i="106" s="1"/>
  <c r="E1316" i="106"/>
  <c r="G1316" i="106" s="1"/>
  <c r="H1316" i="106" s="1"/>
  <c r="D1316" i="106"/>
  <c r="D1315" i="106"/>
  <c r="E1315" i="106"/>
  <c r="G1315" i="106" s="1"/>
  <c r="H1315" i="106" s="1"/>
  <c r="D1314" i="106"/>
  <c r="E1314" i="106"/>
  <c r="G1314" i="106" s="1"/>
  <c r="H1314" i="106" s="1"/>
  <c r="D1313" i="106"/>
  <c r="E1313" i="106"/>
  <c r="G1313" i="106" s="1"/>
  <c r="H1313" i="106" s="1"/>
  <c r="D1312" i="106"/>
  <c r="E1312" i="106"/>
  <c r="G1312" i="106" s="1"/>
  <c r="H1312" i="106" s="1"/>
  <c r="E1311" i="106"/>
  <c r="G1311" i="106" s="1"/>
  <c r="H1311" i="106" s="1"/>
  <c r="D1311" i="106"/>
  <c r="E1310" i="106"/>
  <c r="G1310" i="106" s="1"/>
  <c r="H1310" i="106" s="1"/>
  <c r="D1310" i="106"/>
  <c r="E1309" i="106"/>
  <c r="G1309" i="106" s="1"/>
  <c r="H1309" i="106" s="1"/>
  <c r="D1309" i="106"/>
  <c r="E1308" i="106"/>
  <c r="G1308" i="106" s="1"/>
  <c r="H1308" i="106" s="1"/>
  <c r="D1308" i="106"/>
  <c r="E1307" i="106"/>
  <c r="G1307" i="106" s="1"/>
  <c r="H1307" i="106" s="1"/>
  <c r="D1307" i="106"/>
  <c r="E1306" i="106"/>
  <c r="G1306" i="106" s="1"/>
  <c r="H1306" i="106" s="1"/>
  <c r="D1306" i="106"/>
  <c r="E1305" i="106"/>
  <c r="G1305" i="106" s="1"/>
  <c r="H1305" i="106" s="1"/>
  <c r="D1305" i="106"/>
  <c r="D1304" i="106"/>
  <c r="E1304" i="106"/>
  <c r="G1304" i="106" s="1"/>
  <c r="H1304" i="106" s="1"/>
  <c r="D1303" i="106"/>
  <c r="E1303" i="106"/>
  <c r="G1303" i="106" s="1"/>
  <c r="H1303" i="106" s="1"/>
  <c r="E1302" i="106"/>
  <c r="G1302" i="106" s="1"/>
  <c r="H1302" i="106" s="1"/>
  <c r="D1302" i="106"/>
  <c r="E1301" i="106"/>
  <c r="G1301" i="106" s="1"/>
  <c r="H1301" i="106" s="1"/>
  <c r="D1301" i="106"/>
  <c r="E1300" i="106"/>
  <c r="G1300" i="106" s="1"/>
  <c r="H1300" i="106" s="1"/>
  <c r="D1300" i="106"/>
  <c r="D1299" i="106"/>
  <c r="E1299" i="106"/>
  <c r="G1299" i="106" s="1"/>
  <c r="H1299" i="106" s="1"/>
  <c r="E1298" i="106"/>
  <c r="G1298" i="106" s="1"/>
  <c r="H1298" i="106" s="1"/>
  <c r="D1298" i="106"/>
  <c r="D1297" i="106"/>
  <c r="E1297" i="106"/>
  <c r="G1297" i="106" s="1"/>
  <c r="H1297" i="106" s="1"/>
  <c r="D1296" i="106"/>
  <c r="E1296" i="106"/>
  <c r="G1296" i="106" s="1"/>
  <c r="H1296" i="106" s="1"/>
  <c r="E1295" i="106"/>
  <c r="G1295" i="106" s="1"/>
  <c r="H1295" i="106" s="1"/>
  <c r="D1295" i="106"/>
  <c r="D1294" i="106"/>
  <c r="E1294" i="106"/>
  <c r="G1294" i="106" s="1"/>
  <c r="H1294" i="106" s="1"/>
  <c r="D1293" i="106"/>
  <c r="E1293" i="106"/>
  <c r="G1293" i="106" s="1"/>
  <c r="H1293" i="106" s="1"/>
  <c r="E1292" i="106"/>
  <c r="G1292" i="106" s="1"/>
  <c r="H1292" i="106" s="1"/>
  <c r="D1292" i="106"/>
  <c r="E1291" i="106"/>
  <c r="G1291" i="106" s="1"/>
  <c r="H1291" i="106" s="1"/>
  <c r="D1291" i="106"/>
  <c r="E1290" i="106"/>
  <c r="G1290" i="106" s="1"/>
  <c r="H1290" i="106" s="1"/>
  <c r="D1290" i="106"/>
  <c r="D1289" i="106"/>
  <c r="E1289" i="106"/>
  <c r="G1289" i="106" s="1"/>
  <c r="H1289" i="106" s="1"/>
  <c r="E1288" i="106"/>
  <c r="G1288" i="106" s="1"/>
  <c r="H1288" i="106" s="1"/>
  <c r="D1288" i="106"/>
  <c r="E1287" i="106"/>
  <c r="G1287" i="106" s="1"/>
  <c r="H1287" i="106" s="1"/>
  <c r="D1287" i="106"/>
  <c r="E1286" i="106"/>
  <c r="G1286" i="106" s="1"/>
  <c r="H1286" i="106" s="1"/>
  <c r="D1286" i="106"/>
  <c r="E1285" i="106"/>
  <c r="G1285" i="106" s="1"/>
  <c r="H1285" i="106" s="1"/>
  <c r="D1285" i="106"/>
  <c r="E1284" i="106"/>
  <c r="G1284" i="106" s="1"/>
  <c r="H1284" i="106" s="1"/>
  <c r="D1284" i="106"/>
  <c r="D1283" i="106"/>
  <c r="E1283" i="106"/>
  <c r="G1283" i="106" s="1"/>
  <c r="H1283" i="106" s="1"/>
  <c r="E1282" i="106"/>
  <c r="G1282" i="106" s="1"/>
  <c r="H1282" i="106" s="1"/>
  <c r="D1282" i="106"/>
  <c r="D1281" i="106"/>
  <c r="E1281" i="106"/>
  <c r="G1281" i="106" s="1"/>
  <c r="H1281" i="106" s="1"/>
  <c r="D1280" i="106"/>
  <c r="E1280" i="106"/>
  <c r="G1280" i="106" s="1"/>
  <c r="H1280" i="106" s="1"/>
  <c r="E1279" i="106"/>
  <c r="G1279" i="106" s="1"/>
  <c r="H1279" i="106" s="1"/>
  <c r="D1279" i="106"/>
  <c r="E1278" i="106"/>
  <c r="G1278" i="106" s="1"/>
  <c r="H1278" i="106" s="1"/>
  <c r="D1278" i="106"/>
  <c r="E1277" i="106"/>
  <c r="G1277" i="106" s="1"/>
  <c r="H1277" i="106" s="1"/>
  <c r="D1277" i="106"/>
  <c r="E1276" i="106"/>
  <c r="G1276" i="106" s="1"/>
  <c r="H1276" i="106" s="1"/>
  <c r="D1276" i="106"/>
  <c r="D1275" i="106"/>
  <c r="E1275" i="106"/>
  <c r="G1275" i="106" s="1"/>
  <c r="H1275" i="106" s="1"/>
  <c r="E1274" i="106"/>
  <c r="G1274" i="106" s="1"/>
  <c r="H1274" i="106" s="1"/>
  <c r="D1274" i="106"/>
  <c r="E1273" i="106"/>
  <c r="G1273" i="106" s="1"/>
  <c r="H1273" i="106" s="1"/>
  <c r="D1273" i="106"/>
  <c r="D1272" i="106"/>
  <c r="E1272" i="106"/>
  <c r="G1272" i="106" s="1"/>
  <c r="H1272" i="106" s="1"/>
  <c r="E1271" i="106"/>
  <c r="G1271" i="106" s="1"/>
  <c r="H1271" i="106" s="1"/>
  <c r="D1271" i="106"/>
  <c r="D1270" i="106"/>
  <c r="E1270" i="106"/>
  <c r="G1270" i="106" s="1"/>
  <c r="H1270" i="106" s="1"/>
  <c r="E1269" i="106"/>
  <c r="G1269" i="106" s="1"/>
  <c r="H1269" i="106" s="1"/>
  <c r="D1269" i="106"/>
  <c r="E1268" i="106"/>
  <c r="G1268" i="106" s="1"/>
  <c r="H1268" i="106" s="1"/>
  <c r="D1268" i="106"/>
  <c r="E1267" i="106"/>
  <c r="G1267" i="106" s="1"/>
  <c r="H1267" i="106" s="1"/>
  <c r="D1267" i="106"/>
  <c r="D1266" i="106"/>
  <c r="E1266" i="106"/>
  <c r="G1266" i="106" s="1"/>
  <c r="H1266" i="106" s="1"/>
  <c r="E1265" i="106"/>
  <c r="G1265" i="106" s="1"/>
  <c r="H1265" i="106" s="1"/>
  <c r="D1265" i="106"/>
  <c r="E1264" i="106"/>
  <c r="G1264" i="106" s="1"/>
  <c r="H1264" i="106" s="1"/>
  <c r="D1264" i="106"/>
  <c r="D1263" i="106"/>
  <c r="E1263" i="106"/>
  <c r="G1263" i="106" s="1"/>
  <c r="H1263" i="106" s="1"/>
  <c r="E1262" i="106"/>
  <c r="G1262" i="106" s="1"/>
  <c r="H1262" i="106" s="1"/>
  <c r="D1262" i="106"/>
  <c r="E1261" i="106"/>
  <c r="G1261" i="106" s="1"/>
  <c r="H1261" i="106" s="1"/>
  <c r="D1261" i="106"/>
  <c r="D1260" i="106"/>
  <c r="E1260" i="106"/>
  <c r="G1260" i="106" s="1"/>
  <c r="H1260" i="106" s="1"/>
  <c r="D1259" i="106"/>
  <c r="E1259" i="106"/>
  <c r="G1259" i="106" s="1"/>
  <c r="H1259" i="106" s="1"/>
  <c r="D1258" i="106"/>
  <c r="E1258" i="106"/>
  <c r="G1258" i="106" s="1"/>
  <c r="H1258" i="106" s="1"/>
  <c r="D1257" i="106"/>
  <c r="E1257" i="106"/>
  <c r="G1257" i="106" s="1"/>
  <c r="H1257" i="106" s="1"/>
  <c r="E1256" i="106"/>
  <c r="G1256" i="106" s="1"/>
  <c r="H1256" i="106" s="1"/>
  <c r="D1256" i="106"/>
  <c r="E1255" i="106"/>
  <c r="G1255" i="106" s="1"/>
  <c r="H1255" i="106" s="1"/>
  <c r="D1255" i="106"/>
  <c r="D1254" i="106"/>
  <c r="E1254" i="106"/>
  <c r="G1254" i="106" s="1"/>
  <c r="H1254" i="106" s="1"/>
  <c r="D1253" i="106"/>
  <c r="E1253" i="106"/>
  <c r="G1253" i="106" s="1"/>
  <c r="H1253" i="106" s="1"/>
  <c r="D1252" i="106"/>
  <c r="E1252" i="106"/>
  <c r="G1252" i="106" s="1"/>
  <c r="H1252" i="106" s="1"/>
  <c r="D1251" i="106"/>
  <c r="E1251" i="106"/>
  <c r="G1251" i="106" s="1"/>
  <c r="H1251" i="106" s="1"/>
  <c r="D1250" i="106"/>
  <c r="E1250" i="106"/>
  <c r="G1250" i="106" s="1"/>
  <c r="H1250" i="106" s="1"/>
  <c r="D1249" i="106"/>
  <c r="E1249" i="106"/>
  <c r="G1249" i="106" s="1"/>
  <c r="H1249" i="106" s="1"/>
  <c r="E1248" i="106"/>
  <c r="G1248" i="106" s="1"/>
  <c r="H1248" i="106" s="1"/>
  <c r="D1248" i="106"/>
  <c r="D1247" i="106"/>
  <c r="E1247" i="106"/>
  <c r="G1247" i="106" s="1"/>
  <c r="H1247" i="106" s="1"/>
  <c r="D1246" i="106"/>
  <c r="E1246" i="106"/>
  <c r="G1246" i="106" s="1"/>
  <c r="H1246" i="106" s="1"/>
  <c r="D1245" i="106"/>
  <c r="E1245" i="106"/>
  <c r="G1245" i="106" s="1"/>
  <c r="H1245" i="106" s="1"/>
  <c r="E1244" i="106"/>
  <c r="G1244" i="106" s="1"/>
  <c r="H1244" i="106" s="1"/>
  <c r="D1244" i="106"/>
  <c r="D1243" i="106"/>
  <c r="E1243" i="106"/>
  <c r="G1243" i="106" s="1"/>
  <c r="H1243" i="106" s="1"/>
  <c r="D1242" i="106"/>
  <c r="E1242" i="106"/>
  <c r="G1242" i="106" s="1"/>
  <c r="H1242" i="106" s="1"/>
  <c r="E1241" i="106"/>
  <c r="G1241" i="106" s="1"/>
  <c r="H1241" i="106" s="1"/>
  <c r="D1241" i="106"/>
  <c r="E1240" i="106"/>
  <c r="G1240" i="106" s="1"/>
  <c r="H1240" i="106" s="1"/>
  <c r="D1240" i="106"/>
  <c r="D1239" i="106"/>
  <c r="E1239" i="106"/>
  <c r="G1239" i="106" s="1"/>
  <c r="H1239" i="106" s="1"/>
  <c r="E1238" i="106"/>
  <c r="G1238" i="106" s="1"/>
  <c r="H1238" i="106" s="1"/>
  <c r="D1238" i="106"/>
  <c r="D1237" i="106"/>
  <c r="E1237" i="106"/>
  <c r="G1237" i="106" s="1"/>
  <c r="H1237" i="106" s="1"/>
  <c r="E1236" i="106"/>
  <c r="G1236" i="106" s="1"/>
  <c r="H1236" i="106" s="1"/>
  <c r="D1236" i="106"/>
  <c r="D1235" i="106"/>
  <c r="E1235" i="106"/>
  <c r="G1235" i="106" s="1"/>
  <c r="H1235" i="106" s="1"/>
  <c r="D1234" i="106"/>
  <c r="E1234" i="106"/>
  <c r="G1234" i="106" s="1"/>
  <c r="H1234" i="106" s="1"/>
  <c r="D1233" i="106"/>
  <c r="E1233" i="106"/>
  <c r="G1233" i="106" s="1"/>
  <c r="H1233" i="106" s="1"/>
  <c r="E1232" i="106"/>
  <c r="G1232" i="106" s="1"/>
  <c r="H1232" i="106" s="1"/>
  <c r="D1232" i="106"/>
  <c r="D1231" i="106"/>
  <c r="E1231" i="106"/>
  <c r="G1231" i="106" s="1"/>
  <c r="H1231" i="106" s="1"/>
  <c r="D1230" i="106"/>
  <c r="E1230" i="106"/>
  <c r="G1230" i="106" s="1"/>
  <c r="H1230" i="106" s="1"/>
  <c r="E1229" i="106"/>
  <c r="G1229" i="106" s="1"/>
  <c r="H1229" i="106" s="1"/>
  <c r="D1229" i="106"/>
  <c r="D1228" i="106"/>
  <c r="E1228" i="106"/>
  <c r="G1228" i="106" s="1"/>
  <c r="H1228" i="106" s="1"/>
  <c r="D1227" i="106"/>
  <c r="E1227" i="106"/>
  <c r="G1227" i="106" s="1"/>
  <c r="H1227" i="106" s="1"/>
  <c r="D1226" i="106"/>
  <c r="E1226" i="106"/>
  <c r="G1226" i="106" s="1"/>
  <c r="H1226" i="106" s="1"/>
  <c r="D1225" i="106"/>
  <c r="E1225" i="106"/>
  <c r="G1225" i="106" s="1"/>
  <c r="H1225" i="106" s="1"/>
  <c r="E1224" i="106"/>
  <c r="G1224" i="106" s="1"/>
  <c r="H1224" i="106" s="1"/>
  <c r="D1224" i="106"/>
  <c r="D1223" i="106"/>
  <c r="E1223" i="106"/>
  <c r="G1223" i="106" s="1"/>
  <c r="H1223" i="106" s="1"/>
  <c r="E1222" i="106"/>
  <c r="G1222" i="106" s="1"/>
  <c r="H1222" i="106" s="1"/>
  <c r="D1222" i="106"/>
  <c r="E1221" i="106"/>
  <c r="G1221" i="106" s="1"/>
  <c r="H1221" i="106" s="1"/>
  <c r="D1221" i="106"/>
  <c r="E1220" i="106"/>
  <c r="G1220" i="106" s="1"/>
  <c r="H1220" i="106" s="1"/>
  <c r="D1220" i="106"/>
  <c r="D1219" i="106"/>
  <c r="E1219" i="106"/>
  <c r="G1219" i="106" s="1"/>
  <c r="H1219" i="106" s="1"/>
  <c r="D1218" i="106"/>
  <c r="E1218" i="106"/>
  <c r="G1218" i="106" s="1"/>
  <c r="H1218" i="106" s="1"/>
  <c r="E1217" i="106"/>
  <c r="G1217" i="106" s="1"/>
  <c r="H1217" i="106" s="1"/>
  <c r="D1217" i="106"/>
  <c r="D1216" i="106"/>
  <c r="E1216" i="106"/>
  <c r="G1216" i="106" s="1"/>
  <c r="H1216" i="106" s="1"/>
  <c r="D1215" i="106"/>
  <c r="E1215" i="106"/>
  <c r="G1215" i="106" s="1"/>
  <c r="H1215" i="106" s="1"/>
  <c r="D1214" i="106"/>
  <c r="E1214" i="106"/>
  <c r="G1214" i="106" s="1"/>
  <c r="H1214" i="106" s="1"/>
  <c r="D1213" i="106"/>
  <c r="E1213" i="106"/>
  <c r="G1213" i="106" s="1"/>
  <c r="H1213" i="106" s="1"/>
  <c r="D1212" i="106"/>
  <c r="E1212" i="106"/>
  <c r="G1212" i="106" s="1"/>
  <c r="H1212" i="106" s="1"/>
  <c r="D1211" i="106"/>
  <c r="E1211" i="106"/>
  <c r="G1211" i="106" s="1"/>
  <c r="H1211" i="106" s="1"/>
  <c r="D1210" i="106"/>
  <c r="E1210" i="106"/>
  <c r="G1210" i="106" s="1"/>
  <c r="H1210" i="106" s="1"/>
  <c r="E1209" i="106"/>
  <c r="G1209" i="106" s="1"/>
  <c r="H1209" i="106" s="1"/>
  <c r="D1209" i="106"/>
  <c r="D1208" i="106"/>
  <c r="E1208" i="106"/>
  <c r="G1208" i="106" s="1"/>
  <c r="H1208" i="106" s="1"/>
  <c r="E1207" i="106"/>
  <c r="G1207" i="106" s="1"/>
  <c r="H1207" i="106" s="1"/>
  <c r="D1207" i="106"/>
  <c r="E1206" i="106"/>
  <c r="G1206" i="106" s="1"/>
  <c r="H1206" i="106" s="1"/>
  <c r="D1206" i="106"/>
  <c r="D1205" i="106"/>
  <c r="E1205" i="106"/>
  <c r="G1205" i="106" s="1"/>
  <c r="H1205" i="106" s="1"/>
  <c r="E1204" i="106"/>
  <c r="G1204" i="106" s="1"/>
  <c r="H1204" i="106" s="1"/>
  <c r="D1204" i="106"/>
  <c r="E1203" i="106"/>
  <c r="G1203" i="106" s="1"/>
  <c r="H1203" i="106" s="1"/>
  <c r="D1203" i="106"/>
  <c r="E1202" i="106"/>
  <c r="G1202" i="106" s="1"/>
  <c r="H1202" i="106" s="1"/>
  <c r="D1202" i="106"/>
  <c r="E1201" i="106"/>
  <c r="G1201" i="106" s="1"/>
  <c r="H1201" i="106" s="1"/>
  <c r="D1201" i="106"/>
  <c r="D1200" i="106"/>
  <c r="E1200" i="106"/>
  <c r="G1200" i="106" s="1"/>
  <c r="H1200" i="106" s="1"/>
  <c r="E1199" i="106"/>
  <c r="G1199" i="106" s="1"/>
  <c r="H1199" i="106" s="1"/>
  <c r="D1199" i="106"/>
  <c r="D1198" i="106"/>
  <c r="E1198" i="106"/>
  <c r="G1198" i="106" s="1"/>
  <c r="H1198" i="106" s="1"/>
  <c r="D1197" i="106"/>
  <c r="E1197" i="106"/>
  <c r="G1197" i="106" s="1"/>
  <c r="H1197" i="106" s="1"/>
  <c r="D1196" i="106"/>
  <c r="E1196" i="106"/>
  <c r="G1196" i="106" s="1"/>
  <c r="H1196" i="106" s="1"/>
  <c r="D1195" i="106"/>
  <c r="E1195" i="106"/>
  <c r="G1195" i="106" s="1"/>
  <c r="H1195" i="106" s="1"/>
  <c r="D1194" i="106"/>
  <c r="E1194" i="106"/>
  <c r="G1194" i="106" s="1"/>
  <c r="H1194" i="106" s="1"/>
  <c r="E1193" i="106"/>
  <c r="G1193" i="106" s="1"/>
  <c r="H1193" i="106" s="1"/>
  <c r="D1193" i="106"/>
  <c r="D1192" i="106"/>
  <c r="E1192" i="106"/>
  <c r="G1192" i="106" s="1"/>
  <c r="H1192" i="106" s="1"/>
  <c r="D1191" i="106"/>
  <c r="E1191" i="106"/>
  <c r="G1191" i="106" s="1"/>
  <c r="H1191" i="106" s="1"/>
  <c r="D1190" i="106"/>
  <c r="E1190" i="106"/>
  <c r="G1190" i="106" s="1"/>
  <c r="H1190" i="106" s="1"/>
  <c r="E1189" i="106"/>
  <c r="G1189" i="106" s="1"/>
  <c r="H1189" i="106" s="1"/>
  <c r="D1189" i="106"/>
  <c r="D1188" i="106"/>
  <c r="E1188" i="106"/>
  <c r="G1188" i="106" s="1"/>
  <c r="H1188" i="106" s="1"/>
  <c r="D1187" i="106"/>
  <c r="E1187" i="106"/>
  <c r="G1187" i="106" s="1"/>
  <c r="H1187" i="106" s="1"/>
  <c r="D1186" i="106"/>
  <c r="E1186" i="106"/>
  <c r="G1186" i="106" s="1"/>
  <c r="H1186" i="106" s="1"/>
  <c r="D1185" i="106"/>
  <c r="E1185" i="106"/>
  <c r="G1185" i="106" s="1"/>
  <c r="H1185" i="106" s="1"/>
  <c r="D1184" i="106"/>
  <c r="E1184" i="106"/>
  <c r="G1184" i="106" s="1"/>
  <c r="H1184" i="106" s="1"/>
  <c r="E1183" i="106"/>
  <c r="G1183" i="106" s="1"/>
  <c r="H1183" i="106" s="1"/>
  <c r="D1183" i="106"/>
  <c r="D1182" i="106"/>
  <c r="E1182" i="106"/>
  <c r="G1182" i="106" s="1"/>
  <c r="H1182" i="106" s="1"/>
  <c r="D1181" i="106"/>
  <c r="E1181" i="106"/>
  <c r="G1181" i="106" s="1"/>
  <c r="H1181" i="106" s="1"/>
  <c r="D1180" i="106"/>
  <c r="E1180" i="106"/>
  <c r="G1180" i="106" s="1"/>
  <c r="H1180" i="106" s="1"/>
  <c r="D1179" i="106"/>
  <c r="E1179" i="106"/>
  <c r="G1179" i="106" s="1"/>
  <c r="H1179" i="106" s="1"/>
  <c r="E1178" i="106"/>
  <c r="G1178" i="106" s="1"/>
  <c r="H1178" i="106" s="1"/>
  <c r="D1178" i="106"/>
  <c r="D1177" i="106"/>
  <c r="E1177" i="106"/>
  <c r="G1177" i="106" s="1"/>
  <c r="H1177" i="106" s="1"/>
  <c r="D1176" i="106"/>
  <c r="E1176" i="106"/>
  <c r="G1176" i="106" s="1"/>
  <c r="H1176" i="106" s="1"/>
  <c r="D1175" i="106"/>
  <c r="E1175" i="106"/>
  <c r="G1175" i="106" s="1"/>
  <c r="H1175" i="106" s="1"/>
  <c r="E1174" i="106"/>
  <c r="G1174" i="106" s="1"/>
  <c r="H1174" i="106" s="1"/>
  <c r="D1174" i="106"/>
  <c r="E1173" i="106"/>
  <c r="G1173" i="106" s="1"/>
  <c r="H1173" i="106" s="1"/>
  <c r="D1173" i="106"/>
  <c r="E1172" i="106"/>
  <c r="G1172" i="106" s="1"/>
  <c r="H1172" i="106" s="1"/>
  <c r="D1172" i="106"/>
  <c r="D1171" i="106"/>
  <c r="E1171" i="106"/>
  <c r="G1171" i="106" s="1"/>
  <c r="H1171" i="106" s="1"/>
  <c r="D1170" i="106"/>
  <c r="E1170" i="106"/>
  <c r="G1170" i="106" s="1"/>
  <c r="H1170" i="106" s="1"/>
  <c r="D1169" i="106"/>
  <c r="E1169" i="106"/>
  <c r="G1169" i="106" s="1"/>
  <c r="H1169" i="106" s="1"/>
  <c r="E1168" i="106"/>
  <c r="G1168" i="106" s="1"/>
  <c r="H1168" i="106" s="1"/>
  <c r="D1168" i="106"/>
  <c r="D1167" i="106"/>
  <c r="E1167" i="106"/>
  <c r="G1167" i="106" s="1"/>
  <c r="H1167" i="106" s="1"/>
  <c r="D1166" i="106"/>
  <c r="E1166" i="106"/>
  <c r="G1166" i="106" s="1"/>
  <c r="H1166" i="106" s="1"/>
  <c r="D1165" i="106"/>
  <c r="E1165" i="106"/>
  <c r="G1165" i="106" s="1"/>
  <c r="H1165" i="106" s="1"/>
  <c r="D1164" i="106"/>
  <c r="E1164" i="106"/>
  <c r="G1164" i="106" s="1"/>
  <c r="H1164" i="106" s="1"/>
  <c r="D1163" i="106"/>
  <c r="E1163" i="106"/>
  <c r="G1163" i="106" s="1"/>
  <c r="H1163" i="106" s="1"/>
  <c r="D1162" i="106"/>
  <c r="E1162" i="106"/>
  <c r="G1162" i="106" s="1"/>
  <c r="H1162" i="106" s="1"/>
  <c r="D1161" i="106"/>
  <c r="E1161" i="106"/>
  <c r="G1161" i="106" s="1"/>
  <c r="H1161" i="106" s="1"/>
  <c r="D1160" i="106"/>
  <c r="E1160" i="106"/>
  <c r="G1160" i="106" s="1"/>
  <c r="H1160" i="106" s="1"/>
  <c r="D1159" i="106"/>
  <c r="E1159" i="106"/>
  <c r="G1159" i="106" s="1"/>
  <c r="H1159" i="106" s="1"/>
  <c r="E1158" i="106"/>
  <c r="G1158" i="106" s="1"/>
  <c r="H1158" i="106" s="1"/>
  <c r="D1158" i="106"/>
  <c r="E1157" i="106"/>
  <c r="G1157" i="106" s="1"/>
  <c r="H1157" i="106" s="1"/>
  <c r="D1157" i="106"/>
  <c r="D1156" i="106"/>
  <c r="E1156" i="106"/>
  <c r="G1156" i="106" s="1"/>
  <c r="H1156" i="106" s="1"/>
  <c r="D1155" i="106"/>
  <c r="E1155" i="106"/>
  <c r="G1155" i="106" s="1"/>
  <c r="H1155" i="106" s="1"/>
  <c r="E1154" i="106"/>
  <c r="G1154" i="106" s="1"/>
  <c r="H1154" i="106" s="1"/>
  <c r="D1154" i="106"/>
  <c r="E1153" i="106"/>
  <c r="G1153" i="106" s="1"/>
  <c r="H1153" i="106" s="1"/>
  <c r="D1153" i="106"/>
  <c r="E1152" i="106"/>
  <c r="G1152" i="106" s="1"/>
  <c r="H1152" i="106" s="1"/>
  <c r="D1152" i="106"/>
  <c r="D1151" i="106"/>
  <c r="E1151" i="106"/>
  <c r="G1151" i="106" s="1"/>
  <c r="H1151" i="106" s="1"/>
  <c r="E1150" i="106"/>
  <c r="G1150" i="106" s="1"/>
  <c r="H1150" i="106" s="1"/>
  <c r="D1150" i="106"/>
  <c r="E1149" i="106"/>
  <c r="G1149" i="106" s="1"/>
  <c r="H1149" i="106" s="1"/>
  <c r="D1149" i="106"/>
  <c r="D1148" i="106"/>
  <c r="E1148" i="106"/>
  <c r="G1148" i="106" s="1"/>
  <c r="H1148" i="106" s="1"/>
  <c r="E1147" i="106"/>
  <c r="G1147" i="106" s="1"/>
  <c r="H1147" i="106" s="1"/>
  <c r="D1147" i="106"/>
  <c r="D1146" i="106"/>
  <c r="E1146" i="106"/>
  <c r="G1146" i="106" s="1"/>
  <c r="H1146" i="106" s="1"/>
  <c r="E1145" i="106"/>
  <c r="G1145" i="106" s="1"/>
  <c r="H1145" i="106" s="1"/>
  <c r="D1145" i="106"/>
  <c r="E1144" i="106"/>
  <c r="G1144" i="106" s="1"/>
  <c r="H1144" i="106" s="1"/>
  <c r="D1144" i="106"/>
  <c r="D1143" i="106"/>
  <c r="E1143" i="106"/>
  <c r="G1143" i="106" s="1"/>
  <c r="H1143" i="106" s="1"/>
  <c r="D1142" i="106"/>
  <c r="E1142" i="106"/>
  <c r="G1142" i="106" s="1"/>
  <c r="H1142" i="106" s="1"/>
  <c r="E1141" i="106"/>
  <c r="G1141" i="106" s="1"/>
  <c r="H1141" i="106" s="1"/>
  <c r="D1141" i="106"/>
  <c r="E1140" i="106"/>
  <c r="G1140" i="106" s="1"/>
  <c r="H1140" i="106" s="1"/>
  <c r="D1140" i="106"/>
  <c r="D1139" i="106"/>
  <c r="E1139" i="106"/>
  <c r="G1139" i="106" s="1"/>
  <c r="H1139" i="106" s="1"/>
  <c r="D1138" i="106"/>
  <c r="E1138" i="106"/>
  <c r="G1138" i="106" s="1"/>
  <c r="H1138" i="106" s="1"/>
  <c r="D1137" i="106"/>
  <c r="E1137" i="106"/>
  <c r="G1137" i="106" s="1"/>
  <c r="H1137" i="106" s="1"/>
  <c r="D1136" i="106"/>
  <c r="E1136" i="106"/>
  <c r="G1136" i="106" s="1"/>
  <c r="H1136" i="106" s="1"/>
  <c r="D1135" i="106"/>
  <c r="E1135" i="106"/>
  <c r="G1135" i="106" s="1"/>
  <c r="H1135" i="106" s="1"/>
  <c r="D1134" i="106"/>
  <c r="E1134" i="106"/>
  <c r="G1134" i="106" s="1"/>
  <c r="H1134" i="106" s="1"/>
  <c r="D1133" i="106"/>
  <c r="E1133" i="106"/>
  <c r="G1133" i="106" s="1"/>
  <c r="H1133" i="106" s="1"/>
  <c r="D1132" i="106"/>
  <c r="E1132" i="106"/>
  <c r="G1132" i="106" s="1"/>
  <c r="H1132" i="106" s="1"/>
  <c r="E1131" i="106"/>
  <c r="G1131" i="106" s="1"/>
  <c r="H1131" i="106" s="1"/>
  <c r="D1131" i="106"/>
  <c r="E1130" i="106"/>
  <c r="G1130" i="106" s="1"/>
  <c r="H1130" i="106" s="1"/>
  <c r="D1130" i="106"/>
  <c r="E1129" i="106"/>
  <c r="G1129" i="106" s="1"/>
  <c r="H1129" i="106" s="1"/>
  <c r="D1129" i="106"/>
  <c r="E1128" i="106"/>
  <c r="G1128" i="106" s="1"/>
  <c r="H1128" i="106" s="1"/>
  <c r="D1128" i="106"/>
  <c r="D1127" i="106"/>
  <c r="E1127" i="106"/>
  <c r="G1127" i="106" s="1"/>
  <c r="H1127" i="106" s="1"/>
  <c r="E1126" i="106"/>
  <c r="G1126" i="106" s="1"/>
  <c r="H1126" i="106" s="1"/>
  <c r="D1126" i="106"/>
  <c r="E1125" i="106"/>
  <c r="G1125" i="106" s="1"/>
  <c r="H1125" i="106" s="1"/>
  <c r="D1125" i="106"/>
  <c r="D1124" i="106"/>
  <c r="E1124" i="106"/>
  <c r="G1124" i="106" s="1"/>
  <c r="H1124" i="106" s="1"/>
  <c r="D1123" i="106"/>
  <c r="E1123" i="106"/>
  <c r="G1123" i="106" s="1"/>
  <c r="H1123" i="106" s="1"/>
  <c r="E1122" i="106"/>
  <c r="G1122" i="106" s="1"/>
  <c r="H1122" i="106" s="1"/>
  <c r="D1122" i="106"/>
  <c r="E1121" i="106"/>
  <c r="G1121" i="106" s="1"/>
  <c r="H1121" i="106" s="1"/>
  <c r="D1121" i="106"/>
  <c r="E1120" i="106"/>
  <c r="G1120" i="106" s="1"/>
  <c r="H1120" i="106" s="1"/>
  <c r="D1120" i="106"/>
  <c r="D1119" i="106"/>
  <c r="E1119" i="106"/>
  <c r="G1119" i="106" s="1"/>
  <c r="H1119" i="106" s="1"/>
  <c r="E1118" i="106"/>
  <c r="G1118" i="106" s="1"/>
  <c r="H1118" i="106" s="1"/>
  <c r="D1118" i="106"/>
  <c r="D1117" i="106"/>
  <c r="E1117" i="106"/>
  <c r="G1117" i="106" s="1"/>
  <c r="H1117" i="106" s="1"/>
  <c r="D1116" i="106"/>
  <c r="E1116" i="106"/>
  <c r="G1116" i="106" s="1"/>
  <c r="H1116" i="106" s="1"/>
  <c r="D1115" i="106"/>
  <c r="E1115" i="106"/>
  <c r="G1115" i="106" s="1"/>
  <c r="H1115" i="106" s="1"/>
  <c r="D1114" i="106"/>
  <c r="E1114" i="106"/>
  <c r="G1114" i="106" s="1"/>
  <c r="H1114" i="106" s="1"/>
  <c r="D1113" i="106"/>
  <c r="E1113" i="106"/>
  <c r="G1113" i="106" s="1"/>
  <c r="H1113" i="106" s="1"/>
  <c r="D1112" i="106"/>
  <c r="E1112" i="106"/>
  <c r="G1112" i="106" s="1"/>
  <c r="H1112" i="106" s="1"/>
  <c r="D1111" i="106"/>
  <c r="E1111" i="106"/>
  <c r="G1111" i="106" s="1"/>
  <c r="H1111" i="106" s="1"/>
  <c r="D1110" i="106"/>
  <c r="E1110" i="106"/>
  <c r="G1110" i="106" s="1"/>
  <c r="H1110" i="106" s="1"/>
  <c r="D1109" i="106"/>
  <c r="E1109" i="106"/>
  <c r="G1109" i="106" s="1"/>
  <c r="H1109" i="106" s="1"/>
  <c r="E1108" i="106"/>
  <c r="G1108" i="106" s="1"/>
  <c r="H1108" i="106" s="1"/>
  <c r="D1108" i="106"/>
  <c r="D1107" i="106"/>
  <c r="E1107" i="106"/>
  <c r="G1107" i="106" s="1"/>
  <c r="H1107" i="106" s="1"/>
  <c r="D1106" i="106"/>
  <c r="E1106" i="106"/>
  <c r="G1106" i="106" s="1"/>
  <c r="H1106" i="106" s="1"/>
  <c r="D1105" i="106"/>
  <c r="E1105" i="106"/>
  <c r="G1105" i="106" s="1"/>
  <c r="H1105" i="106" s="1"/>
  <c r="D1104" i="106"/>
  <c r="E1104" i="106"/>
  <c r="G1104" i="106" s="1"/>
  <c r="H1104" i="106" s="1"/>
  <c r="D1103" i="106"/>
  <c r="E1103" i="106"/>
  <c r="G1103" i="106" s="1"/>
  <c r="H1103" i="106" s="1"/>
  <c r="D1102" i="106"/>
  <c r="E1102" i="106"/>
  <c r="G1102" i="106" s="1"/>
  <c r="H1102" i="106" s="1"/>
  <c r="D1101" i="106"/>
  <c r="E1101" i="106"/>
  <c r="G1101" i="106" s="1"/>
  <c r="H1101" i="106" s="1"/>
  <c r="D1100" i="106"/>
  <c r="E1100" i="106"/>
  <c r="G1100" i="106" s="1"/>
  <c r="H1100" i="106" s="1"/>
  <c r="D1099" i="106"/>
  <c r="E1099" i="106"/>
  <c r="G1099" i="106" s="1"/>
  <c r="H1099" i="106" s="1"/>
  <c r="D1098" i="106"/>
  <c r="E1098" i="106"/>
  <c r="G1098" i="106" s="1"/>
  <c r="H1098" i="106" s="1"/>
  <c r="D1097" i="106"/>
  <c r="E1097" i="106"/>
  <c r="G1097" i="106" s="1"/>
  <c r="H1097" i="106" s="1"/>
  <c r="E1096" i="106"/>
  <c r="G1096" i="106" s="1"/>
  <c r="H1096" i="106" s="1"/>
  <c r="D1096" i="106"/>
  <c r="D1095" i="106"/>
  <c r="E1095" i="106"/>
  <c r="G1095" i="106" s="1"/>
  <c r="H1095" i="106" s="1"/>
  <c r="D1094" i="106"/>
  <c r="E1094" i="106"/>
  <c r="G1094" i="106" s="1"/>
  <c r="H1094" i="106" s="1"/>
  <c r="D1093" i="106"/>
  <c r="E1093" i="106"/>
  <c r="G1093" i="106" s="1"/>
  <c r="H1093" i="106" s="1"/>
  <c r="E1092" i="106"/>
  <c r="G1092" i="106" s="1"/>
  <c r="H1092" i="106" s="1"/>
  <c r="D1092" i="106"/>
  <c r="D1091" i="106"/>
  <c r="E1091" i="106"/>
  <c r="G1091" i="106" s="1"/>
  <c r="H1091" i="106" s="1"/>
  <c r="D1090" i="106"/>
  <c r="E1090" i="106"/>
  <c r="G1090" i="106" s="1"/>
  <c r="H1090" i="106" s="1"/>
  <c r="E1089" i="106"/>
  <c r="G1089" i="106" s="1"/>
  <c r="H1089" i="106" s="1"/>
  <c r="D1089" i="106"/>
  <c r="E1088" i="106"/>
  <c r="G1088" i="106" s="1"/>
  <c r="H1088" i="106" s="1"/>
  <c r="D1088" i="106"/>
  <c r="E1087" i="106"/>
  <c r="G1087" i="106" s="1"/>
  <c r="H1087" i="106" s="1"/>
  <c r="D1087" i="106"/>
  <c r="D1086" i="106"/>
  <c r="E1086" i="106"/>
  <c r="G1086" i="106" s="1"/>
  <c r="H1086" i="106" s="1"/>
  <c r="E1085" i="106"/>
  <c r="G1085" i="106" s="1"/>
  <c r="H1085" i="106" s="1"/>
  <c r="D1085" i="106"/>
  <c r="D1084" i="106"/>
  <c r="E1084" i="106"/>
  <c r="G1084" i="106" s="1"/>
  <c r="H1084" i="106" s="1"/>
  <c r="D1083" i="106"/>
  <c r="E1083" i="106"/>
  <c r="G1083" i="106" s="1"/>
  <c r="H1083" i="106" s="1"/>
  <c r="D1082" i="106"/>
  <c r="E1082" i="106"/>
  <c r="G1082" i="106" s="1"/>
  <c r="H1082" i="106" s="1"/>
  <c r="D1081" i="106"/>
  <c r="E1081" i="106"/>
  <c r="G1081" i="106" s="1"/>
  <c r="H1081" i="106" s="1"/>
  <c r="E1080" i="106"/>
  <c r="G1080" i="106" s="1"/>
  <c r="H1080" i="106" s="1"/>
  <c r="D1080" i="106"/>
  <c r="D1079" i="106"/>
  <c r="E1079" i="106"/>
  <c r="G1079" i="106" s="1"/>
  <c r="H1079" i="106" s="1"/>
  <c r="D1078" i="106"/>
  <c r="E1078" i="106"/>
  <c r="G1078" i="106" s="1"/>
  <c r="H1078" i="106" s="1"/>
  <c r="D1077" i="106"/>
  <c r="E1077" i="106"/>
  <c r="G1077" i="106" s="1"/>
  <c r="H1077" i="106" s="1"/>
  <c r="D1076" i="106"/>
  <c r="E1076" i="106"/>
  <c r="G1076" i="106" s="1"/>
  <c r="H1076" i="106" s="1"/>
  <c r="D1075" i="106"/>
  <c r="E1075" i="106"/>
  <c r="G1075" i="106" s="1"/>
  <c r="H1075" i="106" s="1"/>
  <c r="D1074" i="106"/>
  <c r="E1074" i="106"/>
  <c r="G1074" i="106" s="1"/>
  <c r="H1074" i="106" s="1"/>
  <c r="D1073" i="106"/>
  <c r="E1073" i="106"/>
  <c r="G1073" i="106" s="1"/>
  <c r="H1073" i="106" s="1"/>
  <c r="E1072" i="106"/>
  <c r="G1072" i="106" s="1"/>
  <c r="H1072" i="106" s="1"/>
  <c r="D1072" i="106"/>
  <c r="E1071" i="106"/>
  <c r="G1071" i="106" s="1"/>
  <c r="H1071" i="106" s="1"/>
  <c r="D1071" i="106"/>
  <c r="D1070" i="106"/>
  <c r="E1070" i="106"/>
  <c r="G1070" i="106" s="1"/>
  <c r="H1070" i="106" s="1"/>
  <c r="D1069" i="106"/>
  <c r="E1069" i="106"/>
  <c r="G1069" i="106" s="1"/>
  <c r="H1069" i="106" s="1"/>
  <c r="D1068" i="106"/>
  <c r="E1068" i="106"/>
  <c r="G1068" i="106" s="1"/>
  <c r="H1068" i="106" s="1"/>
  <c r="D1067" i="106"/>
  <c r="E1067" i="106"/>
  <c r="G1067" i="106" s="1"/>
  <c r="H1067" i="106" s="1"/>
  <c r="D1066" i="106"/>
  <c r="E1066" i="106"/>
  <c r="G1066" i="106" s="1"/>
  <c r="H1066" i="106" s="1"/>
  <c r="D1065" i="106"/>
  <c r="E1065" i="106"/>
  <c r="G1065" i="106" s="1"/>
  <c r="H1065" i="106" s="1"/>
  <c r="D1064" i="106"/>
  <c r="E1064" i="106"/>
  <c r="G1064" i="106" s="1"/>
  <c r="H1064" i="106" s="1"/>
  <c r="D1063" i="106"/>
  <c r="E1063" i="106"/>
  <c r="G1063" i="106" s="1"/>
  <c r="H1063" i="106" s="1"/>
  <c r="D1062" i="106"/>
  <c r="E1062" i="106"/>
  <c r="G1062" i="106" s="1"/>
  <c r="H1062" i="106" s="1"/>
  <c r="D1061" i="106"/>
  <c r="E1061" i="106"/>
  <c r="G1061" i="106" s="1"/>
  <c r="H1061" i="106" s="1"/>
  <c r="D1060" i="106"/>
  <c r="E1060" i="106"/>
  <c r="G1060" i="106" s="1"/>
  <c r="H1060" i="106" s="1"/>
  <c r="D1059" i="106"/>
  <c r="E1059" i="106"/>
  <c r="G1059" i="106" s="1"/>
  <c r="H1059" i="106" s="1"/>
  <c r="D1058" i="106"/>
  <c r="E1058" i="106"/>
  <c r="G1058" i="106" s="1"/>
  <c r="H1058" i="106" s="1"/>
  <c r="D1057" i="106"/>
  <c r="E1057" i="106"/>
  <c r="G1057" i="106" s="1"/>
  <c r="H1057" i="106" s="1"/>
  <c r="E1056" i="106"/>
  <c r="G1056" i="106" s="1"/>
  <c r="H1056" i="106" s="1"/>
  <c r="D1056" i="106"/>
  <c r="E1055" i="106"/>
  <c r="G1055" i="106" s="1"/>
  <c r="H1055" i="106" s="1"/>
  <c r="D1055" i="106"/>
  <c r="E1054" i="106"/>
  <c r="G1054" i="106" s="1"/>
  <c r="H1054" i="106" s="1"/>
  <c r="D1054" i="106"/>
  <c r="D1053" i="106"/>
  <c r="E1053" i="106"/>
  <c r="G1053" i="106" s="1"/>
  <c r="H1053" i="106" s="1"/>
  <c r="E1052" i="106"/>
  <c r="G1052" i="106" s="1"/>
  <c r="H1052" i="106" s="1"/>
  <c r="D1052" i="106"/>
  <c r="D1051" i="106"/>
  <c r="E1051" i="106"/>
  <c r="G1051" i="106" s="1"/>
  <c r="H1051" i="106" s="1"/>
  <c r="D1050" i="106"/>
  <c r="E1050" i="106"/>
  <c r="G1050" i="106" s="1"/>
  <c r="H1050" i="106" s="1"/>
  <c r="D1049" i="106"/>
  <c r="E1049" i="106"/>
  <c r="G1049" i="106" s="1"/>
  <c r="H1049" i="106" s="1"/>
  <c r="D1048" i="106"/>
  <c r="E1048" i="106"/>
  <c r="G1048" i="106" s="1"/>
  <c r="H1048" i="106" s="1"/>
  <c r="D1047" i="106"/>
  <c r="E1047" i="106"/>
  <c r="G1047" i="106" s="1"/>
  <c r="H1047" i="106" s="1"/>
  <c r="D1046" i="106"/>
  <c r="E1046" i="106"/>
  <c r="G1046" i="106" s="1"/>
  <c r="H1046" i="106" s="1"/>
  <c r="D1045" i="106"/>
  <c r="E1045" i="106"/>
  <c r="G1045" i="106" s="1"/>
  <c r="H1045" i="106" s="1"/>
  <c r="D1044" i="106"/>
  <c r="E1044" i="106"/>
  <c r="G1044" i="106" s="1"/>
  <c r="H1044" i="106" s="1"/>
  <c r="E1043" i="106"/>
  <c r="G1043" i="106" s="1"/>
  <c r="H1043" i="106" s="1"/>
  <c r="D1043" i="106"/>
  <c r="D1042" i="106"/>
  <c r="E1042" i="106"/>
  <c r="G1042" i="106" s="1"/>
  <c r="H1042" i="106" s="1"/>
  <c r="E1041" i="106"/>
  <c r="G1041" i="106" s="1"/>
  <c r="H1041" i="106" s="1"/>
  <c r="D1041" i="106"/>
  <c r="E1040" i="106"/>
  <c r="G1040" i="106" s="1"/>
  <c r="H1040" i="106" s="1"/>
  <c r="D1040" i="106"/>
  <c r="E1039" i="106"/>
  <c r="G1039" i="106" s="1"/>
  <c r="H1039" i="106" s="1"/>
  <c r="D1039" i="106"/>
  <c r="D1038" i="106"/>
  <c r="E1038" i="106"/>
  <c r="G1038" i="106" s="1"/>
  <c r="H1038" i="106" s="1"/>
  <c r="E1037" i="106"/>
  <c r="G1037" i="106" s="1"/>
  <c r="H1037" i="106" s="1"/>
  <c r="D1037" i="106"/>
  <c r="D1036" i="106"/>
  <c r="E1036" i="106"/>
  <c r="G1036" i="106" s="1"/>
  <c r="H1036" i="106" s="1"/>
  <c r="D1035" i="106"/>
  <c r="E1035" i="106"/>
  <c r="G1035" i="106" s="1"/>
  <c r="H1035" i="106" s="1"/>
  <c r="D1034" i="106"/>
  <c r="E1034" i="106"/>
  <c r="G1034" i="106" s="1"/>
  <c r="H1034" i="106" s="1"/>
  <c r="D1033" i="106"/>
  <c r="E1033" i="106"/>
  <c r="G1033" i="106" s="1"/>
  <c r="H1033" i="106" s="1"/>
  <c r="E1032" i="106"/>
  <c r="G1032" i="106" s="1"/>
  <c r="H1032" i="106" s="1"/>
  <c r="D1032" i="106"/>
  <c r="D1031" i="106"/>
  <c r="E1031" i="106"/>
  <c r="G1031" i="106" s="1"/>
  <c r="H1031" i="106" s="1"/>
  <c r="E1030" i="106"/>
  <c r="G1030" i="106" s="1"/>
  <c r="H1030" i="106" s="1"/>
  <c r="D1030" i="106"/>
  <c r="E1029" i="106"/>
  <c r="G1029" i="106" s="1"/>
  <c r="H1029" i="106" s="1"/>
  <c r="D1029" i="106"/>
  <c r="D1028" i="106"/>
  <c r="E1028" i="106"/>
  <c r="G1028" i="106" s="1"/>
  <c r="H1028" i="106" s="1"/>
  <c r="D1027" i="106"/>
  <c r="E1027" i="106"/>
  <c r="G1027" i="106" s="1"/>
  <c r="H1027" i="106" s="1"/>
  <c r="D1026" i="106"/>
  <c r="E1026" i="106"/>
  <c r="G1026" i="106" s="1"/>
  <c r="H1026" i="106" s="1"/>
  <c r="E1025" i="106"/>
  <c r="G1025" i="106" s="1"/>
  <c r="H1025" i="106" s="1"/>
  <c r="D1025" i="106"/>
  <c r="E1024" i="106"/>
  <c r="G1024" i="106" s="1"/>
  <c r="H1024" i="106" s="1"/>
  <c r="D1024" i="106"/>
  <c r="D1023" i="106"/>
  <c r="E1023" i="106"/>
  <c r="G1023" i="106" s="1"/>
  <c r="H1023" i="106" s="1"/>
  <c r="E1022" i="106"/>
  <c r="G1022" i="106" s="1"/>
  <c r="H1022" i="106" s="1"/>
  <c r="D1022" i="106"/>
  <c r="E1021" i="106"/>
  <c r="G1021" i="106" s="1"/>
  <c r="H1021" i="106" s="1"/>
  <c r="D1021" i="106"/>
  <c r="D1020" i="106"/>
  <c r="E1020" i="106"/>
  <c r="G1020" i="106" s="1"/>
  <c r="H1020" i="106" s="1"/>
  <c r="E1019" i="106"/>
  <c r="G1019" i="106" s="1"/>
  <c r="H1019" i="106" s="1"/>
  <c r="D1019" i="106"/>
  <c r="D1018" i="106"/>
  <c r="E1018" i="106"/>
  <c r="G1018" i="106" s="1"/>
  <c r="H1018" i="106" s="1"/>
  <c r="E1017" i="106"/>
  <c r="G1017" i="106" s="1"/>
  <c r="H1017" i="106" s="1"/>
  <c r="D1017" i="106"/>
  <c r="D1016" i="106"/>
  <c r="E1016" i="106"/>
  <c r="G1016" i="106" s="1"/>
  <c r="H1016" i="106" s="1"/>
  <c r="E1015" i="106"/>
  <c r="G1015" i="106" s="1"/>
  <c r="H1015" i="106" s="1"/>
  <c r="D1015" i="106"/>
  <c r="E1014" i="106"/>
  <c r="G1014" i="106" s="1"/>
  <c r="H1014" i="106" s="1"/>
  <c r="D1014" i="106"/>
  <c r="D1013" i="106"/>
  <c r="E1013" i="106"/>
  <c r="G1013" i="106" s="1"/>
  <c r="H1013" i="106" s="1"/>
  <c r="D1012" i="106"/>
  <c r="E1012" i="106"/>
  <c r="G1012" i="106" s="1"/>
  <c r="H1012" i="106" s="1"/>
  <c r="E1011" i="106"/>
  <c r="G1011" i="106" s="1"/>
  <c r="H1011" i="106" s="1"/>
  <c r="D1011" i="106"/>
  <c r="E1010" i="106"/>
  <c r="G1010" i="106" s="1"/>
  <c r="H1010" i="106" s="1"/>
  <c r="D1010" i="106"/>
  <c r="E1009" i="106"/>
  <c r="G1009" i="106" s="1"/>
  <c r="H1009" i="106" s="1"/>
  <c r="D1009" i="106"/>
  <c r="D1008" i="106"/>
  <c r="E1008" i="106"/>
  <c r="G1008" i="106" s="1"/>
  <c r="H1008" i="106" s="1"/>
  <c r="E1007" i="106"/>
  <c r="G1007" i="106" s="1"/>
  <c r="H1007" i="106" s="1"/>
  <c r="D1007" i="106"/>
  <c r="E1006" i="106"/>
  <c r="G1006" i="106" s="1"/>
  <c r="H1006" i="106" s="1"/>
  <c r="D1006" i="106"/>
  <c r="E1005" i="106"/>
  <c r="G1005" i="106" s="1"/>
  <c r="H1005" i="106" s="1"/>
  <c r="D1005" i="106"/>
  <c r="E1004" i="106"/>
  <c r="G1004" i="106" s="1"/>
  <c r="H1004" i="106" s="1"/>
  <c r="D1004" i="106"/>
  <c r="E1003" i="106"/>
  <c r="G1003" i="106" s="1"/>
  <c r="H1003" i="106" s="1"/>
  <c r="D1003" i="106"/>
  <c r="E1002" i="106"/>
  <c r="G1002" i="106" s="1"/>
  <c r="H1002" i="106" s="1"/>
  <c r="D1002" i="106"/>
  <c r="D1001" i="106"/>
  <c r="E1001" i="106"/>
  <c r="G1001" i="106" s="1"/>
  <c r="H1001" i="106" s="1"/>
  <c r="E1000" i="106"/>
  <c r="G1000" i="106" s="1"/>
  <c r="H1000" i="106" s="1"/>
  <c r="D1000" i="106"/>
  <c r="E999" i="106"/>
  <c r="G999" i="106" s="1"/>
  <c r="H999" i="106" s="1"/>
  <c r="D999" i="106"/>
  <c r="D998" i="106"/>
  <c r="E998" i="106"/>
  <c r="G998" i="106" s="1"/>
  <c r="H998" i="106" s="1"/>
  <c r="E997" i="106"/>
  <c r="G997" i="106" s="1"/>
  <c r="H997" i="106" s="1"/>
  <c r="D997" i="106"/>
  <c r="E996" i="106"/>
  <c r="G996" i="106" s="1"/>
  <c r="H996" i="106" s="1"/>
  <c r="D996" i="106"/>
  <c r="D995" i="106"/>
  <c r="E995" i="106"/>
  <c r="G995" i="106" s="1"/>
  <c r="H995" i="106" s="1"/>
  <c r="E994" i="106"/>
  <c r="G994" i="106" s="1"/>
  <c r="H994" i="106" s="1"/>
  <c r="D994" i="106"/>
  <c r="E993" i="106"/>
  <c r="G993" i="106" s="1"/>
  <c r="H993" i="106" s="1"/>
  <c r="D993" i="106"/>
  <c r="D992" i="106"/>
  <c r="E992" i="106"/>
  <c r="G992" i="106" s="1"/>
  <c r="H992" i="106" s="1"/>
  <c r="E991" i="106"/>
  <c r="G991" i="106" s="1"/>
  <c r="H991" i="106" s="1"/>
  <c r="D991" i="106"/>
  <c r="E990" i="106"/>
  <c r="G990" i="106" s="1"/>
  <c r="H990" i="106" s="1"/>
  <c r="D990" i="106"/>
  <c r="E989" i="106"/>
  <c r="G989" i="106" s="1"/>
  <c r="H989" i="106" s="1"/>
  <c r="D989" i="106"/>
  <c r="E988" i="106"/>
  <c r="G988" i="106" s="1"/>
  <c r="H988" i="106" s="1"/>
  <c r="D988" i="106"/>
  <c r="E987" i="106"/>
  <c r="G987" i="106" s="1"/>
  <c r="H987" i="106" s="1"/>
  <c r="D987" i="106"/>
  <c r="E986" i="106"/>
  <c r="G986" i="106" s="1"/>
  <c r="H986" i="106" s="1"/>
  <c r="D986" i="106"/>
  <c r="E985" i="106"/>
  <c r="G985" i="106" s="1"/>
  <c r="H985" i="106" s="1"/>
  <c r="D985" i="106"/>
  <c r="D984" i="106"/>
  <c r="E984" i="106"/>
  <c r="G984" i="106" s="1"/>
  <c r="H984" i="106" s="1"/>
  <c r="E983" i="106"/>
  <c r="G983" i="106" s="1"/>
  <c r="H983" i="106" s="1"/>
  <c r="D983" i="106"/>
  <c r="E982" i="106"/>
  <c r="G982" i="106" s="1"/>
  <c r="H982" i="106" s="1"/>
  <c r="D982" i="106"/>
  <c r="E981" i="106"/>
  <c r="G981" i="106" s="1"/>
  <c r="H981" i="106" s="1"/>
  <c r="D981" i="106"/>
  <c r="E980" i="106"/>
  <c r="G980" i="106" s="1"/>
  <c r="H980" i="106" s="1"/>
  <c r="D980" i="106"/>
  <c r="D979" i="106"/>
  <c r="E979" i="106"/>
  <c r="G979" i="106" s="1"/>
  <c r="H979" i="106" s="1"/>
  <c r="E978" i="106"/>
  <c r="G978" i="106" s="1"/>
  <c r="H978" i="106" s="1"/>
  <c r="D978" i="106"/>
  <c r="E977" i="106"/>
  <c r="G977" i="106" s="1"/>
  <c r="H977" i="106" s="1"/>
  <c r="D977" i="106"/>
  <c r="E976" i="106"/>
  <c r="G976" i="106" s="1"/>
  <c r="H976" i="106" s="1"/>
  <c r="D976" i="106"/>
  <c r="D975" i="106"/>
  <c r="E975" i="106"/>
  <c r="G975" i="106" s="1"/>
  <c r="H975" i="106" s="1"/>
  <c r="E974" i="106"/>
  <c r="G974" i="106" s="1"/>
  <c r="H974" i="106" s="1"/>
  <c r="D974" i="106"/>
  <c r="E973" i="106"/>
  <c r="G973" i="106" s="1"/>
  <c r="H973" i="106" s="1"/>
  <c r="D973" i="106"/>
  <c r="D972" i="106"/>
  <c r="E972" i="106"/>
  <c r="G972" i="106" s="1"/>
  <c r="H972" i="106" s="1"/>
  <c r="E971" i="106"/>
  <c r="G971" i="106" s="1"/>
  <c r="H971" i="106" s="1"/>
  <c r="D971" i="106"/>
  <c r="D970" i="106"/>
  <c r="E970" i="106"/>
  <c r="G970" i="106" s="1"/>
  <c r="H970" i="106" s="1"/>
  <c r="D969" i="106"/>
  <c r="E969" i="106"/>
  <c r="G969" i="106" s="1"/>
  <c r="H969" i="106" s="1"/>
  <c r="D968" i="106"/>
  <c r="E968" i="106"/>
  <c r="G968" i="106" s="1"/>
  <c r="H968" i="106" s="1"/>
  <c r="D967" i="106"/>
  <c r="E967" i="106"/>
  <c r="G967" i="106" s="1"/>
  <c r="H967" i="106" s="1"/>
  <c r="D966" i="106"/>
  <c r="E966" i="106"/>
  <c r="G966" i="106" s="1"/>
  <c r="H966" i="106" s="1"/>
  <c r="D965" i="106"/>
  <c r="E965" i="106"/>
  <c r="G965" i="106" s="1"/>
  <c r="H965" i="106" s="1"/>
  <c r="D964" i="106"/>
  <c r="E964" i="106"/>
  <c r="G964" i="106" s="1"/>
  <c r="H964" i="106" s="1"/>
  <c r="D963" i="106"/>
  <c r="E963" i="106"/>
  <c r="G963" i="106" s="1"/>
  <c r="H963" i="106" s="1"/>
  <c r="D962" i="106"/>
  <c r="E962" i="106"/>
  <c r="G962" i="106" s="1"/>
  <c r="H962" i="106" s="1"/>
  <c r="E961" i="106"/>
  <c r="G961" i="106" s="1"/>
  <c r="H961" i="106" s="1"/>
  <c r="D961" i="106"/>
  <c r="D960" i="106"/>
  <c r="E960" i="106"/>
  <c r="G960" i="106" s="1"/>
  <c r="H960" i="106" s="1"/>
  <c r="D959" i="106"/>
  <c r="E959" i="106"/>
  <c r="G959" i="106" s="1"/>
  <c r="H959" i="106" s="1"/>
  <c r="D958" i="106"/>
  <c r="E958" i="106"/>
  <c r="G958" i="106" s="1"/>
  <c r="H958" i="106" s="1"/>
  <c r="D957" i="106"/>
  <c r="E957" i="106"/>
  <c r="G957" i="106" s="1"/>
  <c r="H957" i="106" s="1"/>
  <c r="D956" i="106"/>
  <c r="E956" i="106"/>
  <c r="G956" i="106" s="1"/>
  <c r="H956" i="106" s="1"/>
  <c r="D955" i="106"/>
  <c r="E955" i="106"/>
  <c r="G955" i="106" s="1"/>
  <c r="H955" i="106" s="1"/>
  <c r="D954" i="106"/>
  <c r="E954" i="106"/>
  <c r="G954" i="106" s="1"/>
  <c r="H954" i="106" s="1"/>
  <c r="D953" i="106"/>
  <c r="E953" i="106"/>
  <c r="G953" i="106" s="1"/>
  <c r="H953" i="106" s="1"/>
  <c r="E952" i="106"/>
  <c r="G952" i="106" s="1"/>
  <c r="H952" i="106" s="1"/>
  <c r="D952" i="106"/>
  <c r="D951" i="106"/>
  <c r="E951" i="106"/>
  <c r="G951" i="106" s="1"/>
  <c r="H951" i="106" s="1"/>
  <c r="D950" i="106"/>
  <c r="E950" i="106"/>
  <c r="G950" i="106" s="1"/>
  <c r="H950" i="106" s="1"/>
  <c r="E949" i="106"/>
  <c r="G949" i="106" s="1"/>
  <c r="H949" i="106" s="1"/>
  <c r="D949" i="106"/>
  <c r="D948" i="106"/>
  <c r="E948" i="106"/>
  <c r="G948" i="106" s="1"/>
  <c r="H948" i="106" s="1"/>
  <c r="D947" i="106"/>
  <c r="E947" i="106"/>
  <c r="G947" i="106" s="1"/>
  <c r="H947" i="106" s="1"/>
  <c r="D946" i="106"/>
  <c r="E946" i="106"/>
  <c r="G946" i="106" s="1"/>
  <c r="H946" i="106" s="1"/>
  <c r="D945" i="106"/>
  <c r="E945" i="106"/>
  <c r="G945" i="106" s="1"/>
  <c r="H945" i="106" s="1"/>
  <c r="E944" i="106"/>
  <c r="G944" i="106" s="1"/>
  <c r="H944" i="106" s="1"/>
  <c r="D944" i="106"/>
  <c r="E943" i="106"/>
  <c r="G943" i="106" s="1"/>
  <c r="H943" i="106" s="1"/>
  <c r="D943" i="106"/>
  <c r="D942" i="106"/>
  <c r="E942" i="106"/>
  <c r="G942" i="106" s="1"/>
  <c r="H942" i="106" s="1"/>
  <c r="D941" i="106"/>
  <c r="E941" i="106"/>
  <c r="G941" i="106" s="1"/>
  <c r="H941" i="106" s="1"/>
  <c r="D940" i="106"/>
  <c r="E940" i="106"/>
  <c r="G940" i="106" s="1"/>
  <c r="H940" i="106" s="1"/>
  <c r="E939" i="106"/>
  <c r="G939" i="106" s="1"/>
  <c r="H939" i="106" s="1"/>
  <c r="D939" i="106"/>
  <c r="D938" i="106"/>
  <c r="E938" i="106"/>
  <c r="G938" i="106" s="1"/>
  <c r="H938" i="106" s="1"/>
  <c r="E937" i="106"/>
  <c r="G937" i="106" s="1"/>
  <c r="H937" i="106" s="1"/>
  <c r="D937" i="106"/>
  <c r="D936" i="106"/>
  <c r="E936" i="106"/>
  <c r="G936" i="106" s="1"/>
  <c r="H936" i="106" s="1"/>
  <c r="D935" i="106"/>
  <c r="E935" i="106"/>
  <c r="G935" i="106" s="1"/>
  <c r="H935" i="106" s="1"/>
  <c r="D934" i="106"/>
  <c r="E934" i="106"/>
  <c r="G934" i="106" s="1"/>
  <c r="H934" i="106" s="1"/>
  <c r="D933" i="106"/>
  <c r="E933" i="106"/>
  <c r="G933" i="106" s="1"/>
  <c r="H933" i="106" s="1"/>
  <c r="D932" i="106"/>
  <c r="E932" i="106"/>
  <c r="G932" i="106" s="1"/>
  <c r="H932" i="106" s="1"/>
  <c r="E931" i="106"/>
  <c r="G931" i="106" s="1"/>
  <c r="H931" i="106" s="1"/>
  <c r="D931" i="106"/>
  <c r="D930" i="106"/>
  <c r="E930" i="106"/>
  <c r="G930" i="106" s="1"/>
  <c r="H930" i="106" s="1"/>
  <c r="D929" i="106"/>
  <c r="E929" i="106"/>
  <c r="G929" i="106" s="1"/>
  <c r="H929" i="106" s="1"/>
  <c r="D928" i="106"/>
  <c r="E928" i="106"/>
  <c r="G928" i="106" s="1"/>
  <c r="H928" i="106" s="1"/>
  <c r="E927" i="106"/>
  <c r="G927" i="106" s="1"/>
  <c r="H927" i="106" s="1"/>
  <c r="D927" i="106"/>
  <c r="E926" i="106"/>
  <c r="G926" i="106" s="1"/>
  <c r="H926" i="106" s="1"/>
  <c r="D926" i="106"/>
  <c r="D925" i="106"/>
  <c r="E925" i="106"/>
  <c r="G925" i="106" s="1"/>
  <c r="H925" i="106" s="1"/>
  <c r="D924" i="106"/>
  <c r="E924" i="106"/>
  <c r="G924" i="106" s="1"/>
  <c r="H924" i="106" s="1"/>
  <c r="E923" i="106"/>
  <c r="G923" i="106" s="1"/>
  <c r="H923" i="106" s="1"/>
  <c r="D923" i="106"/>
  <c r="E922" i="106"/>
  <c r="G922" i="106" s="1"/>
  <c r="H922" i="106" s="1"/>
  <c r="D922" i="106"/>
  <c r="E921" i="106"/>
  <c r="G921" i="106" s="1"/>
  <c r="H921" i="106" s="1"/>
  <c r="D921" i="106"/>
  <c r="E920" i="106"/>
  <c r="G920" i="106" s="1"/>
  <c r="H920" i="106" s="1"/>
  <c r="D920" i="106"/>
  <c r="D919" i="106"/>
  <c r="E919" i="106"/>
  <c r="G919" i="106" s="1"/>
  <c r="H919" i="106" s="1"/>
  <c r="D918" i="106"/>
  <c r="E918" i="106"/>
  <c r="G918" i="106" s="1"/>
  <c r="H918" i="106" s="1"/>
  <c r="D917" i="106"/>
  <c r="E917" i="106"/>
  <c r="G917" i="106" s="1"/>
  <c r="H917" i="106" s="1"/>
  <c r="D916" i="106"/>
  <c r="E916" i="106"/>
  <c r="G916" i="106" s="1"/>
  <c r="H916" i="106" s="1"/>
  <c r="E915" i="106"/>
  <c r="G915" i="106" s="1"/>
  <c r="H915" i="106" s="1"/>
  <c r="D915" i="106"/>
  <c r="D914" i="106"/>
  <c r="E914" i="106"/>
  <c r="G914" i="106" s="1"/>
  <c r="H914" i="106" s="1"/>
  <c r="D913" i="106"/>
  <c r="E913" i="106"/>
  <c r="G913" i="106" s="1"/>
  <c r="H913" i="106" s="1"/>
  <c r="E912" i="106"/>
  <c r="G912" i="106" s="1"/>
  <c r="H912" i="106" s="1"/>
  <c r="D912" i="106"/>
  <c r="E911" i="106"/>
  <c r="G911" i="106" s="1"/>
  <c r="H911" i="106" s="1"/>
  <c r="D911" i="106"/>
  <c r="D910" i="106"/>
  <c r="E910" i="106"/>
  <c r="G910" i="106" s="1"/>
  <c r="H910" i="106" s="1"/>
  <c r="E909" i="106"/>
  <c r="G909" i="106" s="1"/>
  <c r="H909" i="106" s="1"/>
  <c r="D909" i="106"/>
  <c r="D908" i="106"/>
  <c r="E908" i="106"/>
  <c r="G908" i="106" s="1"/>
  <c r="H908" i="106" s="1"/>
  <c r="D907" i="106"/>
  <c r="E907" i="106"/>
  <c r="G907" i="106" s="1"/>
  <c r="H907" i="106" s="1"/>
  <c r="E906" i="106"/>
  <c r="G906" i="106" s="1"/>
  <c r="H906" i="106" s="1"/>
  <c r="D906" i="106"/>
  <c r="E905" i="106"/>
  <c r="G905" i="106" s="1"/>
  <c r="H905" i="106" s="1"/>
  <c r="D905" i="106"/>
  <c r="E904" i="106"/>
  <c r="G904" i="106" s="1"/>
  <c r="H904" i="106" s="1"/>
  <c r="D904" i="106"/>
  <c r="D903" i="106"/>
  <c r="E903" i="106"/>
  <c r="G903" i="106" s="1"/>
  <c r="H903" i="106" s="1"/>
  <c r="D902" i="106"/>
  <c r="E902" i="106"/>
  <c r="G902" i="106" s="1"/>
  <c r="H902" i="106" s="1"/>
  <c r="E901" i="106"/>
  <c r="G901" i="106" s="1"/>
  <c r="H901" i="106" s="1"/>
  <c r="D901" i="106"/>
  <c r="E900" i="106"/>
  <c r="G900" i="106" s="1"/>
  <c r="H900" i="106" s="1"/>
  <c r="D900" i="106"/>
  <c r="E899" i="106"/>
  <c r="G899" i="106" s="1"/>
  <c r="H899" i="106" s="1"/>
  <c r="D899" i="106"/>
  <c r="D898" i="106"/>
  <c r="E898" i="106"/>
  <c r="G898" i="106" s="1"/>
  <c r="H898" i="106" s="1"/>
  <c r="E897" i="106"/>
  <c r="G897" i="106" s="1"/>
  <c r="H897" i="106" s="1"/>
  <c r="D897" i="106"/>
  <c r="D896" i="106"/>
  <c r="E896" i="106"/>
  <c r="G896" i="106" s="1"/>
  <c r="H896" i="106" s="1"/>
  <c r="D895" i="106"/>
  <c r="E895" i="106"/>
  <c r="G895" i="106" s="1"/>
  <c r="H895" i="106" s="1"/>
  <c r="D894" i="106"/>
  <c r="E894" i="106"/>
  <c r="G894" i="106" s="1"/>
  <c r="H894" i="106" s="1"/>
  <c r="D893" i="106"/>
  <c r="E893" i="106"/>
  <c r="G893" i="106" s="1"/>
  <c r="H893" i="106" s="1"/>
  <c r="D892" i="106"/>
  <c r="E892" i="106"/>
  <c r="G892" i="106" s="1"/>
  <c r="H892" i="106" s="1"/>
  <c r="D891" i="106"/>
  <c r="E891" i="106"/>
  <c r="G891" i="106" s="1"/>
  <c r="H891" i="106" s="1"/>
  <c r="D890" i="106"/>
  <c r="E890" i="106"/>
  <c r="G890" i="106" s="1"/>
  <c r="H890" i="106" s="1"/>
  <c r="E889" i="106"/>
  <c r="G889" i="106" s="1"/>
  <c r="H889" i="106" s="1"/>
  <c r="D889" i="106"/>
  <c r="D888" i="106"/>
  <c r="E888" i="106"/>
  <c r="G888" i="106" s="1"/>
  <c r="H888" i="106" s="1"/>
  <c r="D887" i="106"/>
  <c r="E887" i="106"/>
  <c r="G887" i="106" s="1"/>
  <c r="H887" i="106" s="1"/>
  <c r="D886" i="106"/>
  <c r="E886" i="106"/>
  <c r="G886" i="106" s="1"/>
  <c r="H886" i="106" s="1"/>
  <c r="D885" i="106"/>
  <c r="E885" i="106"/>
  <c r="G885" i="106" s="1"/>
  <c r="H885" i="106" s="1"/>
  <c r="D884" i="106"/>
  <c r="E884" i="106"/>
  <c r="G884" i="106" s="1"/>
  <c r="H884" i="106" s="1"/>
  <c r="D883" i="106"/>
  <c r="E883" i="106"/>
  <c r="G883" i="106" s="1"/>
  <c r="H883" i="106" s="1"/>
  <c r="D882" i="106"/>
  <c r="E882" i="106"/>
  <c r="G882" i="106" s="1"/>
  <c r="H882" i="106" s="1"/>
  <c r="E881" i="106"/>
  <c r="G881" i="106" s="1"/>
  <c r="H881" i="106" s="1"/>
  <c r="D881" i="106"/>
  <c r="D880" i="106"/>
  <c r="E880" i="106"/>
  <c r="G880" i="106" s="1"/>
  <c r="H880" i="106" s="1"/>
  <c r="D879" i="106"/>
  <c r="E879" i="106"/>
  <c r="G879" i="106" s="1"/>
  <c r="H879" i="106" s="1"/>
  <c r="D878" i="106"/>
  <c r="E878" i="106"/>
  <c r="G878" i="106" s="1"/>
  <c r="H878" i="106" s="1"/>
  <c r="E877" i="106"/>
  <c r="G877" i="106" s="1"/>
  <c r="H877" i="106" s="1"/>
  <c r="D877" i="106"/>
  <c r="E876" i="106"/>
  <c r="G876" i="106" s="1"/>
  <c r="H876" i="106" s="1"/>
  <c r="D876" i="106"/>
  <c r="E875" i="106"/>
  <c r="G875" i="106" s="1"/>
  <c r="H875" i="106" s="1"/>
  <c r="D875" i="106"/>
  <c r="D874" i="106"/>
  <c r="E874" i="106"/>
  <c r="G874" i="106" s="1"/>
  <c r="H874" i="106" s="1"/>
  <c r="D873" i="106"/>
  <c r="E873" i="106"/>
  <c r="G873" i="106" s="1"/>
  <c r="H873" i="106" s="1"/>
  <c r="E872" i="106"/>
  <c r="G872" i="106" s="1"/>
  <c r="H872" i="106" s="1"/>
  <c r="D872" i="106"/>
  <c r="E871" i="106"/>
  <c r="G871" i="106" s="1"/>
  <c r="H871" i="106" s="1"/>
  <c r="D871" i="106"/>
  <c r="D870" i="106"/>
  <c r="E870" i="106"/>
  <c r="G870" i="106" s="1"/>
  <c r="H870" i="106" s="1"/>
  <c r="E869" i="106"/>
  <c r="G869" i="106" s="1"/>
  <c r="H869" i="106" s="1"/>
  <c r="D869" i="106"/>
  <c r="D868" i="106"/>
  <c r="E868" i="106"/>
  <c r="G868" i="106" s="1"/>
  <c r="H868" i="106" s="1"/>
  <c r="E867" i="106"/>
  <c r="G867" i="106" s="1"/>
  <c r="H867" i="106" s="1"/>
  <c r="D867" i="106"/>
  <c r="D866" i="106"/>
  <c r="E866" i="106"/>
  <c r="G866" i="106" s="1"/>
  <c r="H866" i="106" s="1"/>
  <c r="E865" i="106"/>
  <c r="G865" i="106" s="1"/>
  <c r="H865" i="106" s="1"/>
  <c r="D865" i="106"/>
  <c r="D864" i="106"/>
  <c r="E864" i="106"/>
  <c r="G864" i="106" s="1"/>
  <c r="H864" i="106" s="1"/>
  <c r="E863" i="106"/>
  <c r="G863" i="106" s="1"/>
  <c r="H863" i="106" s="1"/>
  <c r="D863" i="106"/>
  <c r="D862" i="106"/>
  <c r="E862" i="106"/>
  <c r="G862" i="106" s="1"/>
  <c r="H862" i="106" s="1"/>
  <c r="E861" i="106"/>
  <c r="G861" i="106" s="1"/>
  <c r="H861" i="106" s="1"/>
  <c r="D861" i="106"/>
  <c r="D860" i="106"/>
  <c r="E860" i="106"/>
  <c r="G860" i="106" s="1"/>
  <c r="H860" i="106" s="1"/>
  <c r="D859" i="106"/>
  <c r="E859" i="106"/>
  <c r="G859" i="106" s="1"/>
  <c r="H859" i="106" s="1"/>
  <c r="D858" i="106"/>
  <c r="E858" i="106"/>
  <c r="G858" i="106" s="1"/>
  <c r="H858" i="106" s="1"/>
  <c r="D857" i="106"/>
  <c r="E857" i="106"/>
  <c r="G857" i="106" s="1"/>
  <c r="H857" i="106" s="1"/>
  <c r="D856" i="106"/>
  <c r="E856" i="106"/>
  <c r="G856" i="106" s="1"/>
  <c r="H856" i="106" s="1"/>
  <c r="E855" i="106"/>
  <c r="G855" i="106" s="1"/>
  <c r="H855" i="106" s="1"/>
  <c r="D855" i="106"/>
  <c r="D854" i="106"/>
  <c r="E854" i="106"/>
  <c r="G854" i="106" s="1"/>
  <c r="H854" i="106" s="1"/>
  <c r="D853" i="106"/>
  <c r="E853" i="106"/>
  <c r="G853" i="106" s="1"/>
  <c r="H853" i="106" s="1"/>
  <c r="D852" i="106"/>
  <c r="E852" i="106"/>
  <c r="G852" i="106" s="1"/>
  <c r="H852" i="106" s="1"/>
  <c r="E851" i="106"/>
  <c r="G851" i="106" s="1"/>
  <c r="H851" i="106" s="1"/>
  <c r="D851" i="106"/>
  <c r="D850" i="106"/>
  <c r="E850" i="106"/>
  <c r="G850" i="106" s="1"/>
  <c r="H850" i="106" s="1"/>
  <c r="E849" i="106"/>
  <c r="G849" i="106" s="1"/>
  <c r="H849" i="106" s="1"/>
  <c r="D849" i="106"/>
  <c r="E848" i="106"/>
  <c r="G848" i="106" s="1"/>
  <c r="H848" i="106" s="1"/>
  <c r="D848" i="106"/>
  <c r="D847" i="106"/>
  <c r="E847" i="106"/>
  <c r="G847" i="106" s="1"/>
  <c r="H847" i="106" s="1"/>
  <c r="E846" i="106"/>
  <c r="G846" i="106" s="1"/>
  <c r="H846" i="106" s="1"/>
  <c r="D846" i="106"/>
  <c r="E845" i="106"/>
  <c r="G845" i="106" s="1"/>
  <c r="H845" i="106" s="1"/>
  <c r="D845" i="106"/>
  <c r="D844" i="106"/>
  <c r="E844" i="106"/>
  <c r="G844" i="106" s="1"/>
  <c r="H844" i="106" s="1"/>
  <c r="D843" i="106"/>
  <c r="E843" i="106"/>
  <c r="G843" i="106" s="1"/>
  <c r="H843" i="106" s="1"/>
  <c r="E842" i="106"/>
  <c r="G842" i="106" s="1"/>
  <c r="H842" i="106" s="1"/>
  <c r="D842" i="106"/>
  <c r="E841" i="106"/>
  <c r="G841" i="106" s="1"/>
  <c r="H841" i="106" s="1"/>
  <c r="D841" i="106"/>
  <c r="D840" i="106"/>
  <c r="E840" i="106"/>
  <c r="G840" i="106" s="1"/>
  <c r="H840" i="106" s="1"/>
  <c r="E839" i="106"/>
  <c r="G839" i="106" s="1"/>
  <c r="H839" i="106" s="1"/>
  <c r="D839" i="106"/>
  <c r="D838" i="106"/>
  <c r="E838" i="106"/>
  <c r="G838" i="106" s="1"/>
  <c r="H838" i="106" s="1"/>
  <c r="E837" i="106"/>
  <c r="G837" i="106" s="1"/>
  <c r="H837" i="106" s="1"/>
  <c r="D837" i="106"/>
  <c r="E836" i="106"/>
  <c r="G836" i="106" s="1"/>
  <c r="H836" i="106" s="1"/>
  <c r="D836" i="106"/>
  <c r="E835" i="106"/>
  <c r="G835" i="106" s="1"/>
  <c r="H835" i="106" s="1"/>
  <c r="D835" i="106"/>
  <c r="D834" i="106"/>
  <c r="E834" i="106"/>
  <c r="G834" i="106" s="1"/>
  <c r="H834" i="106" s="1"/>
  <c r="E833" i="106"/>
  <c r="G833" i="106" s="1"/>
  <c r="H833" i="106" s="1"/>
  <c r="D833" i="106"/>
  <c r="D832" i="106"/>
  <c r="E832" i="106"/>
  <c r="G832" i="106" s="1"/>
  <c r="H832" i="106" s="1"/>
  <c r="D831" i="106"/>
  <c r="E831" i="106"/>
  <c r="G831" i="106" s="1"/>
  <c r="H831" i="106" s="1"/>
  <c r="E830" i="106"/>
  <c r="G830" i="106" s="1"/>
  <c r="H830" i="106" s="1"/>
  <c r="D830" i="106"/>
  <c r="E829" i="106"/>
  <c r="G829" i="106" s="1"/>
  <c r="H829" i="106" s="1"/>
  <c r="D829" i="106"/>
  <c r="D828" i="106"/>
  <c r="E828" i="106"/>
  <c r="G828" i="106" s="1"/>
  <c r="H828" i="106" s="1"/>
  <c r="E827" i="106"/>
  <c r="G827" i="106" s="1"/>
  <c r="H827" i="106" s="1"/>
  <c r="D827" i="106"/>
  <c r="D826" i="106"/>
  <c r="E826" i="106"/>
  <c r="G826" i="106" s="1"/>
  <c r="H826" i="106" s="1"/>
  <c r="E825" i="106"/>
  <c r="G825" i="106" s="1"/>
  <c r="H825" i="106" s="1"/>
  <c r="D825" i="106"/>
  <c r="D824" i="106"/>
  <c r="E824" i="106"/>
  <c r="G824" i="106" s="1"/>
  <c r="H824" i="106" s="1"/>
  <c r="D823" i="106"/>
  <c r="E823" i="106"/>
  <c r="G823" i="106" s="1"/>
  <c r="H823" i="106" s="1"/>
  <c r="E822" i="106"/>
  <c r="G822" i="106" s="1"/>
  <c r="H822" i="106" s="1"/>
  <c r="D822" i="106"/>
  <c r="E821" i="106"/>
  <c r="G821" i="106" s="1"/>
  <c r="H821" i="106" s="1"/>
  <c r="D821" i="106"/>
  <c r="D820" i="106"/>
  <c r="E820" i="106"/>
  <c r="G820" i="106" s="1"/>
  <c r="H820" i="106" s="1"/>
  <c r="E819" i="106"/>
  <c r="G819" i="106" s="1"/>
  <c r="H819" i="106" s="1"/>
  <c r="D819" i="106"/>
  <c r="D818" i="106"/>
  <c r="E818" i="106"/>
  <c r="G818" i="106" s="1"/>
  <c r="H818" i="106" s="1"/>
  <c r="E817" i="106"/>
  <c r="G817" i="106" s="1"/>
  <c r="H817" i="106" s="1"/>
  <c r="D817" i="106"/>
  <c r="E816" i="106"/>
  <c r="G816" i="106" s="1"/>
  <c r="H816" i="106" s="1"/>
  <c r="D816" i="106"/>
  <c r="D815" i="106"/>
  <c r="E815" i="106"/>
  <c r="G815" i="106" s="1"/>
  <c r="H815" i="106" s="1"/>
  <c r="D814" i="106"/>
  <c r="E814" i="106"/>
  <c r="G814" i="106" s="1"/>
  <c r="H814" i="106" s="1"/>
  <c r="D813" i="106"/>
  <c r="E813" i="106"/>
  <c r="G813" i="106" s="1"/>
  <c r="H813" i="106" s="1"/>
  <c r="E812" i="106"/>
  <c r="G812" i="106" s="1"/>
  <c r="H812" i="106" s="1"/>
  <c r="D812" i="106"/>
  <c r="E811" i="106"/>
  <c r="G811" i="106" s="1"/>
  <c r="H811" i="106" s="1"/>
  <c r="D811" i="106"/>
  <c r="D810" i="106"/>
  <c r="E810" i="106"/>
  <c r="G810" i="106" s="1"/>
  <c r="H810" i="106" s="1"/>
  <c r="D809" i="106"/>
  <c r="E809" i="106"/>
  <c r="G809" i="106" s="1"/>
  <c r="H809" i="106" s="1"/>
  <c r="E808" i="106"/>
  <c r="G808" i="106" s="1"/>
  <c r="H808" i="106" s="1"/>
  <c r="D808" i="106"/>
  <c r="E807" i="106"/>
  <c r="G807" i="106" s="1"/>
  <c r="H807" i="106" s="1"/>
  <c r="D807" i="106"/>
  <c r="E806" i="106"/>
  <c r="G806" i="106" s="1"/>
  <c r="H806" i="106" s="1"/>
  <c r="D806" i="106"/>
  <c r="E805" i="106"/>
  <c r="G805" i="106" s="1"/>
  <c r="H805" i="106" s="1"/>
  <c r="D805" i="106"/>
  <c r="D804" i="106"/>
  <c r="E804" i="106"/>
  <c r="G804" i="106" s="1"/>
  <c r="H804" i="106" s="1"/>
  <c r="D803" i="106"/>
  <c r="E803" i="106"/>
  <c r="G803" i="106" s="1"/>
  <c r="H803" i="106" s="1"/>
  <c r="D802" i="106"/>
  <c r="E802" i="106"/>
  <c r="G802" i="106" s="1"/>
  <c r="H802" i="106" s="1"/>
  <c r="D801" i="106"/>
  <c r="E801" i="106"/>
  <c r="G801" i="106" s="1"/>
  <c r="H801" i="106" s="1"/>
  <c r="D800" i="106"/>
  <c r="E800" i="106"/>
  <c r="G800" i="106" s="1"/>
  <c r="H800" i="106" s="1"/>
  <c r="D799" i="106"/>
  <c r="E799" i="106"/>
  <c r="G799" i="106" s="1"/>
  <c r="H799" i="106" s="1"/>
  <c r="D798" i="106"/>
  <c r="E798" i="106"/>
  <c r="G798" i="106" s="1"/>
  <c r="H798" i="106" s="1"/>
  <c r="D797" i="106"/>
  <c r="E797" i="106"/>
  <c r="G797" i="106" s="1"/>
  <c r="H797" i="106" s="1"/>
  <c r="E796" i="106"/>
  <c r="G796" i="106" s="1"/>
  <c r="H796" i="106" s="1"/>
  <c r="D796" i="106"/>
  <c r="E795" i="106"/>
  <c r="G795" i="106" s="1"/>
  <c r="H795" i="106" s="1"/>
  <c r="D795" i="106"/>
  <c r="D794" i="106"/>
  <c r="E794" i="106"/>
  <c r="G794" i="106" s="1"/>
  <c r="H794" i="106" s="1"/>
  <c r="E793" i="106"/>
  <c r="G793" i="106" s="1"/>
  <c r="H793" i="106" s="1"/>
  <c r="D793" i="106"/>
  <c r="D792" i="106"/>
  <c r="E792" i="106"/>
  <c r="G792" i="106" s="1"/>
  <c r="H792" i="106" s="1"/>
  <c r="D791" i="106"/>
  <c r="E791" i="106"/>
  <c r="G791" i="106" s="1"/>
  <c r="H791" i="106" s="1"/>
  <c r="E790" i="106"/>
  <c r="G790" i="106" s="1"/>
  <c r="H790" i="106" s="1"/>
  <c r="D790" i="106"/>
  <c r="E789" i="106"/>
  <c r="G789" i="106" s="1"/>
  <c r="H789" i="106" s="1"/>
  <c r="D789" i="106"/>
  <c r="E788" i="106"/>
  <c r="G788" i="106" s="1"/>
  <c r="H788" i="106" s="1"/>
  <c r="D788" i="106"/>
  <c r="E787" i="106"/>
  <c r="G787" i="106" s="1"/>
  <c r="H787" i="106" s="1"/>
  <c r="D787" i="106"/>
  <c r="D786" i="106"/>
  <c r="E786" i="106"/>
  <c r="G786" i="106" s="1"/>
  <c r="H786" i="106" s="1"/>
  <c r="D785" i="106"/>
  <c r="E785" i="106"/>
  <c r="G785" i="106" s="1"/>
  <c r="H785" i="106" s="1"/>
  <c r="E784" i="106"/>
  <c r="G784" i="106" s="1"/>
  <c r="H784" i="106" s="1"/>
  <c r="D784" i="106"/>
  <c r="E783" i="106"/>
  <c r="G783" i="106" s="1"/>
  <c r="H783" i="106" s="1"/>
  <c r="D783" i="106"/>
  <c r="E782" i="106"/>
  <c r="G782" i="106" s="1"/>
  <c r="H782" i="106" s="1"/>
  <c r="D782" i="106"/>
  <c r="E781" i="106"/>
  <c r="G781" i="106" s="1"/>
  <c r="H781" i="106" s="1"/>
  <c r="D781" i="106"/>
  <c r="E780" i="106"/>
  <c r="G780" i="106" s="1"/>
  <c r="H780" i="106" s="1"/>
  <c r="D780" i="106"/>
  <c r="E779" i="106"/>
  <c r="G779" i="106" s="1"/>
  <c r="H779" i="106" s="1"/>
  <c r="D779" i="106"/>
  <c r="D778" i="106"/>
  <c r="E778" i="106"/>
  <c r="G778" i="106" s="1"/>
  <c r="H778" i="106" s="1"/>
  <c r="D777" i="106"/>
  <c r="E777" i="106"/>
  <c r="G777" i="106" s="1"/>
  <c r="H777" i="106" s="1"/>
  <c r="D776" i="106"/>
  <c r="E776" i="106"/>
  <c r="G776" i="106" s="1"/>
  <c r="H776" i="106" s="1"/>
  <c r="E775" i="106"/>
  <c r="G775" i="106" s="1"/>
  <c r="H775" i="106" s="1"/>
  <c r="D775" i="106"/>
  <c r="E774" i="106"/>
  <c r="G774" i="106" s="1"/>
  <c r="H774" i="106" s="1"/>
  <c r="D774" i="106"/>
  <c r="E773" i="106"/>
  <c r="G773" i="106" s="1"/>
  <c r="H773" i="106" s="1"/>
  <c r="D773" i="106"/>
  <c r="E772" i="106"/>
  <c r="G772" i="106" s="1"/>
  <c r="H772" i="106" s="1"/>
  <c r="D772" i="106"/>
  <c r="E771" i="106"/>
  <c r="G771" i="106" s="1"/>
  <c r="H771" i="106" s="1"/>
  <c r="D771" i="106"/>
  <c r="E770" i="106"/>
  <c r="G770" i="106" s="1"/>
  <c r="H770" i="106" s="1"/>
  <c r="D770" i="106"/>
  <c r="E769" i="106"/>
  <c r="G769" i="106" s="1"/>
  <c r="H769" i="106" s="1"/>
  <c r="D769" i="106"/>
  <c r="E768" i="106"/>
  <c r="G768" i="106" s="1"/>
  <c r="H768" i="106" s="1"/>
  <c r="D768" i="106"/>
  <c r="E767" i="106"/>
  <c r="G767" i="106" s="1"/>
  <c r="H767" i="106" s="1"/>
  <c r="D767" i="106"/>
  <c r="E766" i="106"/>
  <c r="G766" i="106" s="1"/>
  <c r="H766" i="106" s="1"/>
  <c r="D766" i="106"/>
  <c r="E765" i="106"/>
  <c r="G765" i="106" s="1"/>
  <c r="H765" i="106" s="1"/>
  <c r="D765" i="106"/>
  <c r="D764" i="106"/>
  <c r="E764" i="106"/>
  <c r="G764" i="106" s="1"/>
  <c r="H764" i="106" s="1"/>
  <c r="E763" i="106"/>
  <c r="G763" i="106" s="1"/>
  <c r="H763" i="106" s="1"/>
  <c r="D763" i="106"/>
  <c r="D762" i="106"/>
  <c r="E762" i="106"/>
  <c r="G762" i="106" s="1"/>
  <c r="H762" i="106" s="1"/>
  <c r="D761" i="106"/>
  <c r="E761" i="106"/>
  <c r="G761" i="106" s="1"/>
  <c r="H761" i="106" s="1"/>
  <c r="D760" i="106"/>
  <c r="E760" i="106"/>
  <c r="G760" i="106" s="1"/>
  <c r="H760" i="106" s="1"/>
  <c r="D759" i="106"/>
  <c r="E759" i="106"/>
  <c r="G759" i="106" s="1"/>
  <c r="H759" i="106" s="1"/>
  <c r="D758" i="106"/>
  <c r="E758" i="106"/>
  <c r="G758" i="106" s="1"/>
  <c r="H758" i="106" s="1"/>
  <c r="E757" i="106"/>
  <c r="G757" i="106" s="1"/>
  <c r="H757" i="106" s="1"/>
  <c r="D757" i="106"/>
  <c r="D756" i="106"/>
  <c r="E756" i="106"/>
  <c r="G756" i="106" s="1"/>
  <c r="H756" i="106" s="1"/>
  <c r="E755" i="106"/>
  <c r="G755" i="106" s="1"/>
  <c r="H755" i="106" s="1"/>
  <c r="D755" i="106"/>
  <c r="E754" i="106"/>
  <c r="G754" i="106" s="1"/>
  <c r="H754" i="106" s="1"/>
  <c r="D754" i="106"/>
  <c r="D753" i="106"/>
  <c r="E753" i="106"/>
  <c r="G753" i="106" s="1"/>
  <c r="H753" i="106" s="1"/>
  <c r="D752" i="106"/>
  <c r="E752" i="106"/>
  <c r="G752" i="106" s="1"/>
  <c r="H752" i="106" s="1"/>
  <c r="D751" i="106"/>
  <c r="E751" i="106"/>
  <c r="G751" i="106" s="1"/>
  <c r="H751" i="106" s="1"/>
  <c r="D750" i="106"/>
  <c r="E750" i="106"/>
  <c r="G750" i="106" s="1"/>
  <c r="H750" i="106" s="1"/>
  <c r="E749" i="106"/>
  <c r="G749" i="106" s="1"/>
  <c r="H749" i="106" s="1"/>
  <c r="D749" i="106"/>
  <c r="D748" i="106"/>
  <c r="E748" i="106"/>
  <c r="G748" i="106" s="1"/>
  <c r="H748" i="106" s="1"/>
  <c r="E747" i="106"/>
  <c r="G747" i="106" s="1"/>
  <c r="H747" i="106" s="1"/>
  <c r="D747" i="106"/>
  <c r="E746" i="106"/>
  <c r="G746" i="106" s="1"/>
  <c r="H746" i="106" s="1"/>
  <c r="D746" i="106"/>
  <c r="E745" i="106"/>
  <c r="G745" i="106" s="1"/>
  <c r="H745" i="106" s="1"/>
  <c r="D745" i="106"/>
  <c r="D744" i="106"/>
  <c r="E744" i="106"/>
  <c r="G744" i="106" s="1"/>
  <c r="H744" i="106" s="1"/>
  <c r="D743" i="106"/>
  <c r="E743" i="106"/>
  <c r="G743" i="106" s="1"/>
  <c r="H743" i="106" s="1"/>
  <c r="D742" i="106"/>
  <c r="E742" i="106"/>
  <c r="G742" i="106" s="1"/>
  <c r="H742" i="106" s="1"/>
  <c r="D741" i="106"/>
  <c r="E741" i="106"/>
  <c r="G741" i="106" s="1"/>
  <c r="H741" i="106" s="1"/>
  <c r="D740" i="106"/>
  <c r="E740" i="106"/>
  <c r="G740" i="106" s="1"/>
  <c r="H740" i="106" s="1"/>
  <c r="D739" i="106"/>
  <c r="E739" i="106"/>
  <c r="G739" i="106" s="1"/>
  <c r="H739" i="106" s="1"/>
  <c r="D738" i="106"/>
  <c r="E738" i="106"/>
  <c r="G738" i="106" s="1"/>
  <c r="H738" i="106" s="1"/>
  <c r="D737" i="106"/>
  <c r="E737" i="106"/>
  <c r="G737" i="106" s="1"/>
  <c r="H737" i="106" s="1"/>
  <c r="D736" i="106"/>
  <c r="E736" i="106"/>
  <c r="G736" i="106" s="1"/>
  <c r="H736" i="106" s="1"/>
  <c r="D735" i="106"/>
  <c r="E735" i="106"/>
  <c r="G735" i="106" s="1"/>
  <c r="H735" i="106" s="1"/>
  <c r="D734" i="106"/>
  <c r="E734" i="106"/>
  <c r="G734" i="106" s="1"/>
  <c r="H734" i="106" s="1"/>
  <c r="D733" i="106"/>
  <c r="E733" i="106"/>
  <c r="G733" i="106" s="1"/>
  <c r="H733" i="106" s="1"/>
  <c r="E732" i="106"/>
  <c r="G732" i="106" s="1"/>
  <c r="H732" i="106" s="1"/>
  <c r="D732" i="106"/>
  <c r="D731" i="106"/>
  <c r="E731" i="106"/>
  <c r="G731" i="106" s="1"/>
  <c r="H731" i="106" s="1"/>
  <c r="D730" i="106"/>
  <c r="E730" i="106"/>
  <c r="G730" i="106" s="1"/>
  <c r="H730" i="106" s="1"/>
  <c r="D729" i="106"/>
  <c r="E729" i="106"/>
  <c r="G729" i="106" s="1"/>
  <c r="H729" i="106" s="1"/>
  <c r="D728" i="106"/>
  <c r="E728" i="106"/>
  <c r="G728" i="106" s="1"/>
  <c r="H728" i="106" s="1"/>
  <c r="D727" i="106"/>
  <c r="E727" i="106"/>
  <c r="G727" i="106" s="1"/>
  <c r="H727" i="106" s="1"/>
  <c r="D726" i="106"/>
  <c r="E726" i="106"/>
  <c r="G726" i="106" s="1"/>
  <c r="H726" i="106" s="1"/>
  <c r="D725" i="106"/>
  <c r="E725" i="106"/>
  <c r="G725" i="106" s="1"/>
  <c r="H725" i="106" s="1"/>
  <c r="D724" i="106"/>
  <c r="E724" i="106"/>
  <c r="G724" i="106" s="1"/>
  <c r="H724" i="106" s="1"/>
  <c r="D723" i="106"/>
  <c r="E723" i="106"/>
  <c r="G723" i="106" s="1"/>
  <c r="H723" i="106" s="1"/>
  <c r="E722" i="106"/>
  <c r="G722" i="106" s="1"/>
  <c r="H722" i="106" s="1"/>
  <c r="D722" i="106"/>
  <c r="D721" i="106"/>
  <c r="E721" i="106"/>
  <c r="G721" i="106" s="1"/>
  <c r="H721" i="106" s="1"/>
  <c r="D720" i="106"/>
  <c r="E720" i="106"/>
  <c r="G720" i="106" s="1"/>
  <c r="H720" i="106" s="1"/>
  <c r="E719" i="106"/>
  <c r="G719" i="106" s="1"/>
  <c r="H719" i="106" s="1"/>
  <c r="D719" i="106"/>
  <c r="D718" i="106"/>
  <c r="E718" i="106"/>
  <c r="G718" i="106" s="1"/>
  <c r="H718" i="106" s="1"/>
  <c r="E717" i="106"/>
  <c r="G717" i="106" s="1"/>
  <c r="H717" i="106" s="1"/>
  <c r="D717" i="106"/>
  <c r="E716" i="106"/>
  <c r="G716" i="106" s="1"/>
  <c r="H716" i="106" s="1"/>
  <c r="D716" i="106"/>
  <c r="E715" i="106"/>
  <c r="G715" i="106" s="1"/>
  <c r="H715" i="106" s="1"/>
  <c r="D715" i="106"/>
  <c r="E714" i="106"/>
  <c r="G714" i="106" s="1"/>
  <c r="H714" i="106" s="1"/>
  <c r="D714" i="106"/>
  <c r="E713" i="106"/>
  <c r="G713" i="106" s="1"/>
  <c r="H713" i="106" s="1"/>
  <c r="D713" i="106"/>
  <c r="E712" i="106"/>
  <c r="G712" i="106" s="1"/>
  <c r="H712" i="106" s="1"/>
  <c r="D712" i="106"/>
  <c r="E711" i="106"/>
  <c r="G711" i="106" s="1"/>
  <c r="H711" i="106" s="1"/>
  <c r="D711" i="106"/>
  <c r="E710" i="106"/>
  <c r="G710" i="106" s="1"/>
  <c r="H710" i="106" s="1"/>
  <c r="D710" i="106"/>
  <c r="E709" i="106"/>
  <c r="G709" i="106" s="1"/>
  <c r="H709" i="106" s="1"/>
  <c r="D709" i="106"/>
  <c r="E708" i="106"/>
  <c r="G708" i="106" s="1"/>
  <c r="H708" i="106" s="1"/>
  <c r="D708" i="106"/>
  <c r="E707" i="106"/>
  <c r="G707" i="106" s="1"/>
  <c r="H707" i="106" s="1"/>
  <c r="D707" i="106"/>
  <c r="E706" i="106"/>
  <c r="G706" i="106" s="1"/>
  <c r="H706" i="106" s="1"/>
  <c r="D706" i="106"/>
  <c r="E705" i="106"/>
  <c r="G705" i="106" s="1"/>
  <c r="H705" i="106" s="1"/>
  <c r="D705" i="106"/>
  <c r="E704" i="106"/>
  <c r="G704" i="106" s="1"/>
  <c r="H704" i="106" s="1"/>
  <c r="D704" i="106"/>
  <c r="E703" i="106"/>
  <c r="G703" i="106" s="1"/>
  <c r="H703" i="106" s="1"/>
  <c r="D703" i="106"/>
  <c r="D702" i="106"/>
  <c r="E702" i="106"/>
  <c r="G702" i="106" s="1"/>
  <c r="H702" i="106" s="1"/>
  <c r="E701" i="106"/>
  <c r="G701" i="106" s="1"/>
  <c r="H701" i="106" s="1"/>
  <c r="D701" i="106"/>
  <c r="D700" i="106"/>
  <c r="E700" i="106"/>
  <c r="G700" i="106" s="1"/>
  <c r="H700" i="106" s="1"/>
  <c r="E699" i="106"/>
  <c r="G699" i="106" s="1"/>
  <c r="H699" i="106" s="1"/>
  <c r="D699" i="106"/>
  <c r="E698" i="106"/>
  <c r="G698" i="106" s="1"/>
  <c r="H698" i="106" s="1"/>
  <c r="D698" i="106"/>
  <c r="E697" i="106"/>
  <c r="G697" i="106" s="1"/>
  <c r="H697" i="106" s="1"/>
  <c r="D697" i="106"/>
  <c r="E696" i="106"/>
  <c r="G696" i="106" s="1"/>
  <c r="H696" i="106" s="1"/>
  <c r="D696" i="106"/>
  <c r="E695" i="106"/>
  <c r="G695" i="106" s="1"/>
  <c r="H695" i="106" s="1"/>
  <c r="D695" i="106"/>
  <c r="E694" i="106"/>
  <c r="G694" i="106" s="1"/>
  <c r="H694" i="106" s="1"/>
  <c r="D694" i="106"/>
  <c r="D693" i="106"/>
  <c r="E693" i="106"/>
  <c r="G693" i="106" s="1"/>
  <c r="H693" i="106" s="1"/>
  <c r="E692" i="106"/>
  <c r="G692" i="106" s="1"/>
  <c r="H692" i="106" s="1"/>
  <c r="D692" i="106"/>
  <c r="E691" i="106"/>
  <c r="G691" i="106" s="1"/>
  <c r="H691" i="106" s="1"/>
  <c r="D691" i="106"/>
  <c r="E690" i="106"/>
  <c r="G690" i="106" s="1"/>
  <c r="H690" i="106" s="1"/>
  <c r="D690" i="106"/>
  <c r="D689" i="106"/>
  <c r="E689" i="106"/>
  <c r="G689" i="106" s="1"/>
  <c r="H689" i="106" s="1"/>
  <c r="D688" i="106"/>
  <c r="E688" i="106"/>
  <c r="G688" i="106" s="1"/>
  <c r="H688" i="106" s="1"/>
  <c r="E687" i="106"/>
  <c r="G687" i="106" s="1"/>
  <c r="H687" i="106" s="1"/>
  <c r="D687" i="106"/>
  <c r="E686" i="106"/>
  <c r="G686" i="106" s="1"/>
  <c r="H686" i="106" s="1"/>
  <c r="D686" i="106"/>
  <c r="E685" i="106"/>
  <c r="G685" i="106" s="1"/>
  <c r="H685" i="106" s="1"/>
  <c r="D685" i="106"/>
  <c r="E684" i="106"/>
  <c r="G684" i="106" s="1"/>
  <c r="H684" i="106" s="1"/>
  <c r="D684" i="106"/>
  <c r="E683" i="106"/>
  <c r="G683" i="106" s="1"/>
  <c r="H683" i="106" s="1"/>
  <c r="D683" i="106"/>
  <c r="E682" i="106"/>
  <c r="G682" i="106" s="1"/>
  <c r="H682" i="106" s="1"/>
  <c r="D682" i="106"/>
  <c r="D681" i="106"/>
  <c r="E681" i="106"/>
  <c r="G681" i="106" s="1"/>
  <c r="H681" i="106" s="1"/>
  <c r="E680" i="106"/>
  <c r="G680" i="106" s="1"/>
  <c r="H680" i="106" s="1"/>
  <c r="D680" i="106"/>
  <c r="E679" i="106"/>
  <c r="G679" i="106" s="1"/>
  <c r="H679" i="106" s="1"/>
  <c r="D679" i="106"/>
  <c r="E678" i="106"/>
  <c r="G678" i="106" s="1"/>
  <c r="H678" i="106" s="1"/>
  <c r="D678" i="106"/>
  <c r="E677" i="106"/>
  <c r="G677" i="106" s="1"/>
  <c r="H677" i="106" s="1"/>
  <c r="D677" i="106"/>
  <c r="E676" i="106"/>
  <c r="G676" i="106" s="1"/>
  <c r="H676" i="106" s="1"/>
  <c r="D676" i="106"/>
  <c r="E675" i="106"/>
  <c r="G675" i="106" s="1"/>
  <c r="H675" i="106" s="1"/>
  <c r="D675" i="106"/>
  <c r="E674" i="106"/>
  <c r="G674" i="106" s="1"/>
  <c r="H674" i="106" s="1"/>
  <c r="D674" i="106"/>
  <c r="E673" i="106"/>
  <c r="G673" i="106" s="1"/>
  <c r="H673" i="106" s="1"/>
  <c r="D673" i="106"/>
  <c r="E672" i="106"/>
  <c r="G672" i="106" s="1"/>
  <c r="H672" i="106" s="1"/>
  <c r="D672" i="106"/>
  <c r="E671" i="106"/>
  <c r="G671" i="106" s="1"/>
  <c r="H671" i="106" s="1"/>
  <c r="D671" i="106"/>
  <c r="E670" i="106"/>
  <c r="G670" i="106" s="1"/>
  <c r="H670" i="106" s="1"/>
  <c r="D670" i="106"/>
  <c r="D669" i="106"/>
  <c r="E669" i="106"/>
  <c r="G669" i="106" s="1"/>
  <c r="H669" i="106" s="1"/>
  <c r="E668" i="106"/>
  <c r="G668" i="106" s="1"/>
  <c r="H668" i="106" s="1"/>
  <c r="D668" i="106"/>
  <c r="D667" i="106"/>
  <c r="E667" i="106"/>
  <c r="G667" i="106" s="1"/>
  <c r="H667" i="106" s="1"/>
  <c r="E666" i="106"/>
  <c r="G666" i="106" s="1"/>
  <c r="H666" i="106" s="1"/>
  <c r="D666" i="106"/>
  <c r="D665" i="106"/>
  <c r="E665" i="106"/>
  <c r="G665" i="106" s="1"/>
  <c r="H665" i="106" s="1"/>
  <c r="D664" i="106"/>
  <c r="E664" i="106"/>
  <c r="G664" i="106" s="1"/>
  <c r="H664" i="106" s="1"/>
  <c r="D663" i="106"/>
  <c r="E663" i="106"/>
  <c r="G663" i="106" s="1"/>
  <c r="H663" i="106" s="1"/>
  <c r="D662" i="106"/>
  <c r="E662" i="106"/>
  <c r="G662" i="106" s="1"/>
  <c r="H662" i="106" s="1"/>
  <c r="E661" i="106"/>
  <c r="G661" i="106" s="1"/>
  <c r="H661" i="106" s="1"/>
  <c r="D661" i="106"/>
  <c r="E660" i="106"/>
  <c r="G660" i="106" s="1"/>
  <c r="H660" i="106" s="1"/>
  <c r="D660" i="106"/>
  <c r="D659" i="106"/>
  <c r="E659" i="106"/>
  <c r="G659" i="106" s="1"/>
  <c r="H659" i="106" s="1"/>
  <c r="D658" i="106"/>
  <c r="E658" i="106"/>
  <c r="G658" i="106" s="1"/>
  <c r="H658" i="106" s="1"/>
  <c r="D657" i="106"/>
  <c r="E657" i="106"/>
  <c r="G657" i="106" s="1"/>
  <c r="H657" i="106" s="1"/>
  <c r="D656" i="106"/>
  <c r="E656" i="106"/>
  <c r="G656" i="106" s="1"/>
  <c r="H656" i="106" s="1"/>
  <c r="D655" i="106"/>
  <c r="E655" i="106"/>
  <c r="G655" i="106" s="1"/>
  <c r="H655" i="106" s="1"/>
  <c r="D654" i="106"/>
  <c r="E654" i="106"/>
  <c r="G654" i="106" s="1"/>
  <c r="H654" i="106" s="1"/>
  <c r="D653" i="106"/>
  <c r="E653" i="106"/>
  <c r="G653" i="106" s="1"/>
  <c r="H653" i="106" s="1"/>
  <c r="D652" i="106"/>
  <c r="E652" i="106"/>
  <c r="G652" i="106" s="1"/>
  <c r="H652" i="106" s="1"/>
  <c r="E651" i="106"/>
  <c r="G651" i="106" s="1"/>
  <c r="H651" i="106" s="1"/>
  <c r="D651" i="106"/>
  <c r="E650" i="106"/>
  <c r="G650" i="106" s="1"/>
  <c r="H650" i="106" s="1"/>
  <c r="D650" i="106"/>
  <c r="D649" i="106"/>
  <c r="E649" i="106"/>
  <c r="G649" i="106" s="1"/>
  <c r="H649" i="106" s="1"/>
  <c r="D648" i="106"/>
  <c r="E648" i="106"/>
  <c r="G648" i="106" s="1"/>
  <c r="H648" i="106" s="1"/>
  <c r="D647" i="106"/>
  <c r="E647" i="106"/>
  <c r="G647" i="106" s="1"/>
  <c r="H647" i="106" s="1"/>
  <c r="E646" i="106"/>
  <c r="G646" i="106" s="1"/>
  <c r="H646" i="106" s="1"/>
  <c r="D646" i="106"/>
  <c r="D645" i="106"/>
  <c r="E645" i="106"/>
  <c r="G645" i="106" s="1"/>
  <c r="H645" i="106" s="1"/>
  <c r="D644" i="106"/>
  <c r="E644" i="106"/>
  <c r="G644" i="106" s="1"/>
  <c r="H644" i="106" s="1"/>
  <c r="D643" i="106"/>
  <c r="E643" i="106"/>
  <c r="G643" i="106" s="1"/>
  <c r="H643" i="106" s="1"/>
  <c r="D642" i="106"/>
  <c r="E642" i="106"/>
  <c r="G642" i="106" s="1"/>
  <c r="H642" i="106" s="1"/>
  <c r="D641" i="106"/>
  <c r="E641" i="106"/>
  <c r="G641" i="106" s="1"/>
  <c r="H641" i="106" s="1"/>
  <c r="D640" i="106"/>
  <c r="E640" i="106"/>
  <c r="G640" i="106" s="1"/>
  <c r="H640" i="106" s="1"/>
  <c r="D639" i="106"/>
  <c r="E639" i="106"/>
  <c r="G639" i="106" s="1"/>
  <c r="H639" i="106" s="1"/>
  <c r="D638" i="106"/>
  <c r="E638" i="106"/>
  <c r="G638" i="106" s="1"/>
  <c r="H638" i="106" s="1"/>
  <c r="D637" i="106"/>
  <c r="E637" i="106"/>
  <c r="G637" i="106" s="1"/>
  <c r="H637" i="106" s="1"/>
  <c r="D636" i="106"/>
  <c r="E636" i="106"/>
  <c r="G636" i="106" s="1"/>
  <c r="H636" i="106" s="1"/>
  <c r="D635" i="106"/>
  <c r="E635" i="106"/>
  <c r="G635" i="106" s="1"/>
  <c r="H635" i="106" s="1"/>
  <c r="D634" i="106"/>
  <c r="E634" i="106"/>
  <c r="G634" i="106" s="1"/>
  <c r="H634" i="106" s="1"/>
  <c r="D633" i="106"/>
  <c r="E633" i="106"/>
  <c r="G633" i="106" s="1"/>
  <c r="H633" i="106" s="1"/>
  <c r="E632" i="106"/>
  <c r="G632" i="106" s="1"/>
  <c r="H632" i="106" s="1"/>
  <c r="D632" i="106"/>
  <c r="D631" i="106"/>
  <c r="E631" i="106"/>
  <c r="G631" i="106" s="1"/>
  <c r="H631" i="106" s="1"/>
  <c r="D630" i="106"/>
  <c r="E630" i="106"/>
  <c r="G630" i="106" s="1"/>
  <c r="H630" i="106" s="1"/>
  <c r="E629" i="106"/>
  <c r="G629" i="106" s="1"/>
  <c r="H629" i="106" s="1"/>
  <c r="D629" i="106"/>
  <c r="D628" i="106"/>
  <c r="E628" i="106"/>
  <c r="G628" i="106" s="1"/>
  <c r="H628" i="106" s="1"/>
  <c r="D627" i="106"/>
  <c r="E627" i="106"/>
  <c r="G627" i="106" s="1"/>
  <c r="H627" i="106" s="1"/>
  <c r="D626" i="106"/>
  <c r="E626" i="106"/>
  <c r="G626" i="106" s="1"/>
  <c r="H626" i="106" s="1"/>
  <c r="D625" i="106"/>
  <c r="E625" i="106"/>
  <c r="G625" i="106" s="1"/>
  <c r="H625" i="106" s="1"/>
  <c r="E624" i="106"/>
  <c r="G624" i="106" s="1"/>
  <c r="H624" i="106" s="1"/>
  <c r="D624" i="106"/>
  <c r="E623" i="106"/>
  <c r="G623" i="106" s="1"/>
  <c r="H623" i="106" s="1"/>
  <c r="D623" i="106"/>
  <c r="D622" i="106"/>
  <c r="E622" i="106"/>
  <c r="G622" i="106" s="1"/>
  <c r="H622" i="106" s="1"/>
  <c r="D621" i="106"/>
  <c r="E621" i="106"/>
  <c r="G621" i="106" s="1"/>
  <c r="H621" i="106" s="1"/>
  <c r="D620" i="106"/>
  <c r="E620" i="106"/>
  <c r="G620" i="106" s="1"/>
  <c r="H620" i="106" s="1"/>
  <c r="D619" i="106"/>
  <c r="E619" i="106"/>
  <c r="G619" i="106" s="1"/>
  <c r="H619" i="106" s="1"/>
  <c r="D618" i="106"/>
  <c r="E618" i="106"/>
  <c r="G618" i="106" s="1"/>
  <c r="H618" i="106" s="1"/>
  <c r="E617" i="106"/>
  <c r="G617" i="106" s="1"/>
  <c r="H617" i="106" s="1"/>
  <c r="D617" i="106"/>
  <c r="E616" i="106"/>
  <c r="G616" i="106" s="1"/>
  <c r="H616" i="106" s="1"/>
  <c r="D616" i="106"/>
  <c r="D615" i="106"/>
  <c r="E615" i="106"/>
  <c r="G615" i="106" s="1"/>
  <c r="H615" i="106" s="1"/>
  <c r="D614" i="106"/>
  <c r="E614" i="106"/>
  <c r="G614" i="106" s="1"/>
  <c r="H614" i="106" s="1"/>
  <c r="D613" i="106"/>
  <c r="E613" i="106"/>
  <c r="G613" i="106" s="1"/>
  <c r="H613" i="106" s="1"/>
  <c r="D612" i="106"/>
  <c r="E612" i="106"/>
  <c r="G612" i="106" s="1"/>
  <c r="H612" i="106" s="1"/>
  <c r="D611" i="106"/>
  <c r="E611" i="106"/>
  <c r="G611" i="106" s="1"/>
  <c r="H611" i="106" s="1"/>
  <c r="E610" i="106"/>
  <c r="G610" i="106" s="1"/>
  <c r="H610" i="106" s="1"/>
  <c r="D610" i="106"/>
  <c r="D609" i="106"/>
  <c r="E609" i="106"/>
  <c r="G609" i="106" s="1"/>
  <c r="H609" i="106" s="1"/>
  <c r="D608" i="106"/>
  <c r="E608" i="106"/>
  <c r="G608" i="106" s="1"/>
  <c r="H608" i="106" s="1"/>
  <c r="D607" i="106"/>
  <c r="E607" i="106"/>
  <c r="G607" i="106" s="1"/>
  <c r="H607" i="106" s="1"/>
  <c r="D606" i="106"/>
  <c r="E606" i="106"/>
  <c r="G606" i="106" s="1"/>
  <c r="H606" i="106" s="1"/>
  <c r="E605" i="106"/>
  <c r="G605" i="106" s="1"/>
  <c r="H605" i="106" s="1"/>
  <c r="D605" i="106"/>
  <c r="D604" i="106"/>
  <c r="E604" i="106"/>
  <c r="G604" i="106" s="1"/>
  <c r="H604" i="106" s="1"/>
  <c r="D603" i="106"/>
  <c r="E603" i="106"/>
  <c r="G603" i="106" s="1"/>
  <c r="H603" i="106" s="1"/>
  <c r="D602" i="106"/>
  <c r="E602" i="106"/>
  <c r="G602" i="106" s="1"/>
  <c r="H602" i="106" s="1"/>
  <c r="D601" i="106"/>
  <c r="E601" i="106"/>
  <c r="G601" i="106" s="1"/>
  <c r="H601" i="106" s="1"/>
  <c r="D600" i="106"/>
  <c r="E600" i="106"/>
  <c r="G600" i="106" s="1"/>
  <c r="H600" i="106" s="1"/>
  <c r="D599" i="106"/>
  <c r="E599" i="106"/>
  <c r="G599" i="106" s="1"/>
  <c r="H599" i="106" s="1"/>
  <c r="D598" i="106"/>
  <c r="E598" i="106"/>
  <c r="G598" i="106" s="1"/>
  <c r="H598" i="106" s="1"/>
  <c r="D597" i="106"/>
  <c r="E597" i="106"/>
  <c r="G597" i="106" s="1"/>
  <c r="H597" i="106" s="1"/>
  <c r="D596" i="106"/>
  <c r="E596" i="106"/>
  <c r="G596" i="106" s="1"/>
  <c r="H596" i="106" s="1"/>
  <c r="D595" i="106"/>
  <c r="E595" i="106"/>
  <c r="G595" i="106" s="1"/>
  <c r="H595" i="106" s="1"/>
  <c r="D594" i="106"/>
  <c r="E594" i="106"/>
  <c r="G594" i="106" s="1"/>
  <c r="H594" i="106" s="1"/>
  <c r="E593" i="106"/>
  <c r="G593" i="106" s="1"/>
  <c r="H593" i="106" s="1"/>
  <c r="D593" i="106"/>
  <c r="D592" i="106"/>
  <c r="E592" i="106"/>
  <c r="G592" i="106" s="1"/>
  <c r="H592" i="106" s="1"/>
  <c r="D591" i="106"/>
  <c r="E591" i="106"/>
  <c r="G591" i="106" s="1"/>
  <c r="H591" i="106" s="1"/>
  <c r="D590" i="106"/>
  <c r="E590" i="106"/>
  <c r="G590" i="106" s="1"/>
  <c r="H590" i="106" s="1"/>
  <c r="D589" i="106"/>
  <c r="E589" i="106"/>
  <c r="G589" i="106" s="1"/>
  <c r="H589" i="106" s="1"/>
  <c r="E588" i="106"/>
  <c r="G588" i="106" s="1"/>
  <c r="H588" i="106" s="1"/>
  <c r="D588" i="106"/>
  <c r="D587" i="106"/>
  <c r="E587" i="106"/>
  <c r="G587" i="106" s="1"/>
  <c r="H587" i="106" s="1"/>
  <c r="D586" i="106"/>
  <c r="E586" i="106"/>
  <c r="G586" i="106" s="1"/>
  <c r="H586" i="106" s="1"/>
  <c r="D585" i="106"/>
  <c r="E585" i="106"/>
  <c r="G585" i="106" s="1"/>
  <c r="H585" i="106" s="1"/>
  <c r="D584" i="106"/>
  <c r="E584" i="106"/>
  <c r="G584" i="106" s="1"/>
  <c r="H584" i="106" s="1"/>
  <c r="E583" i="106"/>
  <c r="G583" i="106" s="1"/>
  <c r="H583" i="106" s="1"/>
  <c r="D583" i="106"/>
  <c r="E582" i="106"/>
  <c r="G582" i="106" s="1"/>
  <c r="H582" i="106" s="1"/>
  <c r="D582" i="106"/>
  <c r="D581" i="106"/>
  <c r="E581" i="106"/>
  <c r="G581" i="106" s="1"/>
  <c r="H581" i="106" s="1"/>
  <c r="E580" i="106"/>
  <c r="G580" i="106" s="1"/>
  <c r="H580" i="106" s="1"/>
  <c r="D580" i="106"/>
  <c r="D579" i="106"/>
  <c r="E579" i="106"/>
  <c r="G579" i="106" s="1"/>
  <c r="H579" i="106" s="1"/>
  <c r="D578" i="106"/>
  <c r="E578" i="106"/>
  <c r="G578" i="106" s="1"/>
  <c r="H578" i="106" s="1"/>
  <c r="E577" i="106"/>
  <c r="G577" i="106" s="1"/>
  <c r="H577" i="106" s="1"/>
  <c r="D577" i="106"/>
  <c r="D576" i="106"/>
  <c r="E576" i="106"/>
  <c r="G576" i="106" s="1"/>
  <c r="H576" i="106" s="1"/>
  <c r="D575" i="106"/>
  <c r="E575" i="106"/>
  <c r="G575" i="106" s="1"/>
  <c r="H575" i="106" s="1"/>
  <c r="E574" i="106"/>
  <c r="G574" i="106" s="1"/>
  <c r="H574" i="106" s="1"/>
  <c r="D574" i="106"/>
  <c r="E573" i="106"/>
  <c r="G573" i="106" s="1"/>
  <c r="H573" i="106" s="1"/>
  <c r="D573" i="106"/>
  <c r="D572" i="106"/>
  <c r="E572" i="106"/>
  <c r="G572" i="106" s="1"/>
  <c r="H572" i="106" s="1"/>
  <c r="E571" i="106"/>
  <c r="G571" i="106" s="1"/>
  <c r="H571" i="106" s="1"/>
  <c r="D571" i="106"/>
  <c r="E570" i="106"/>
  <c r="G570" i="106" s="1"/>
  <c r="H570" i="106" s="1"/>
  <c r="D570" i="106"/>
  <c r="E569" i="106"/>
  <c r="G569" i="106" s="1"/>
  <c r="H569" i="106" s="1"/>
  <c r="D569" i="106"/>
  <c r="E568" i="106"/>
  <c r="G568" i="106" s="1"/>
  <c r="H568" i="106" s="1"/>
  <c r="D568" i="106"/>
  <c r="E567" i="106"/>
  <c r="G567" i="106" s="1"/>
  <c r="H567" i="106" s="1"/>
  <c r="D567" i="106"/>
  <c r="E566" i="106"/>
  <c r="G566" i="106" s="1"/>
  <c r="H566" i="106" s="1"/>
  <c r="D566" i="106"/>
  <c r="E565" i="106"/>
  <c r="G565" i="106" s="1"/>
  <c r="H565" i="106" s="1"/>
  <c r="D565" i="106"/>
  <c r="D564" i="106"/>
  <c r="E564" i="106"/>
  <c r="G564" i="106" s="1"/>
  <c r="H564" i="106" s="1"/>
  <c r="D563" i="106"/>
  <c r="E563" i="106"/>
  <c r="G563" i="106" s="1"/>
  <c r="H563" i="106" s="1"/>
  <c r="D562" i="106"/>
  <c r="E562" i="106"/>
  <c r="G562" i="106" s="1"/>
  <c r="H562" i="106" s="1"/>
  <c r="D561" i="106"/>
  <c r="E561" i="106"/>
  <c r="G561" i="106" s="1"/>
  <c r="H561" i="106" s="1"/>
  <c r="E560" i="106"/>
  <c r="G560" i="106" s="1"/>
  <c r="H560" i="106" s="1"/>
  <c r="D560" i="106"/>
  <c r="E559" i="106"/>
  <c r="G559" i="106" s="1"/>
  <c r="H559" i="106" s="1"/>
  <c r="D559" i="106"/>
  <c r="E558" i="106"/>
  <c r="G558" i="106" s="1"/>
  <c r="H558" i="106" s="1"/>
  <c r="D558" i="106"/>
  <c r="E557" i="106"/>
  <c r="G557" i="106" s="1"/>
  <c r="H557" i="106" s="1"/>
  <c r="D557" i="106"/>
  <c r="E556" i="106"/>
  <c r="G556" i="106" s="1"/>
  <c r="H556" i="106" s="1"/>
  <c r="D556" i="106"/>
  <c r="E555" i="106"/>
  <c r="G555" i="106" s="1"/>
  <c r="H555" i="106" s="1"/>
  <c r="D555" i="106"/>
  <c r="E554" i="106"/>
  <c r="G554" i="106" s="1"/>
  <c r="H554" i="106" s="1"/>
  <c r="D554" i="106"/>
  <c r="E553" i="106"/>
  <c r="G553" i="106" s="1"/>
  <c r="H553" i="106" s="1"/>
  <c r="D553" i="106"/>
  <c r="D552" i="106"/>
  <c r="E552" i="106"/>
  <c r="G552" i="106" s="1"/>
  <c r="H552" i="106" s="1"/>
  <c r="E551" i="106"/>
  <c r="G551" i="106" s="1"/>
  <c r="H551" i="106" s="1"/>
  <c r="D551" i="106"/>
  <c r="D550" i="106"/>
  <c r="E550" i="106"/>
  <c r="G550" i="106" s="1"/>
  <c r="H550" i="106" s="1"/>
  <c r="D549" i="106"/>
  <c r="E549" i="106"/>
  <c r="G549" i="106" s="1"/>
  <c r="H549" i="106" s="1"/>
  <c r="E548" i="106"/>
  <c r="G548" i="106" s="1"/>
  <c r="H548" i="106" s="1"/>
  <c r="D548" i="106"/>
  <c r="E547" i="106"/>
  <c r="G547" i="106" s="1"/>
  <c r="H547" i="106" s="1"/>
  <c r="D547" i="106"/>
  <c r="E546" i="106"/>
  <c r="G546" i="106" s="1"/>
  <c r="H546" i="106" s="1"/>
  <c r="D546" i="106"/>
  <c r="D545" i="106"/>
  <c r="E545" i="106"/>
  <c r="G545" i="106" s="1"/>
  <c r="H545" i="106" s="1"/>
  <c r="D544" i="106"/>
  <c r="E544" i="106"/>
  <c r="G544" i="106" s="1"/>
  <c r="H544" i="106" s="1"/>
  <c r="E543" i="106"/>
  <c r="G543" i="106" s="1"/>
  <c r="H543" i="106" s="1"/>
  <c r="D543" i="106"/>
  <c r="E542" i="106"/>
  <c r="G542" i="106" s="1"/>
  <c r="H542" i="106" s="1"/>
  <c r="D542" i="106"/>
  <c r="D541" i="106"/>
  <c r="E541" i="106"/>
  <c r="G541" i="106" s="1"/>
  <c r="H541" i="106" s="1"/>
  <c r="E540" i="106"/>
  <c r="G540" i="106" s="1"/>
  <c r="H540" i="106" s="1"/>
  <c r="D540" i="106"/>
  <c r="D539" i="106"/>
  <c r="E539" i="106"/>
  <c r="G539" i="106" s="1"/>
  <c r="H539" i="106" s="1"/>
  <c r="E538" i="106"/>
  <c r="G538" i="106" s="1"/>
  <c r="H538" i="106" s="1"/>
  <c r="D538" i="106"/>
  <c r="E537" i="106"/>
  <c r="G537" i="106" s="1"/>
  <c r="H537" i="106" s="1"/>
  <c r="D537" i="106"/>
  <c r="E536" i="106"/>
  <c r="G536" i="106" s="1"/>
  <c r="H536" i="106" s="1"/>
  <c r="D536" i="106"/>
  <c r="D535" i="106"/>
  <c r="E535" i="106"/>
  <c r="G535" i="106" s="1"/>
  <c r="H535" i="106" s="1"/>
  <c r="E534" i="106"/>
  <c r="G534" i="106" s="1"/>
  <c r="H534" i="106" s="1"/>
  <c r="D534" i="106"/>
  <c r="E533" i="106"/>
  <c r="G533" i="106" s="1"/>
  <c r="H533" i="106" s="1"/>
  <c r="D533" i="106"/>
  <c r="E532" i="106"/>
  <c r="G532" i="106" s="1"/>
  <c r="H532" i="106" s="1"/>
  <c r="D532" i="106"/>
  <c r="D531" i="106"/>
  <c r="E531" i="106"/>
  <c r="G531" i="106" s="1"/>
  <c r="H531" i="106" s="1"/>
  <c r="E530" i="106"/>
  <c r="G530" i="106" s="1"/>
  <c r="H530" i="106" s="1"/>
  <c r="D530" i="106"/>
  <c r="D529" i="106"/>
  <c r="E529" i="106"/>
  <c r="G529" i="106" s="1"/>
  <c r="H529" i="106" s="1"/>
  <c r="E528" i="106"/>
  <c r="G528" i="106" s="1"/>
  <c r="H528" i="106" s="1"/>
  <c r="D528" i="106"/>
  <c r="E527" i="106"/>
  <c r="G527" i="106" s="1"/>
  <c r="H527" i="106" s="1"/>
  <c r="D527" i="106"/>
  <c r="E526" i="106"/>
  <c r="G526" i="106" s="1"/>
  <c r="H526" i="106" s="1"/>
  <c r="D526" i="106"/>
  <c r="E525" i="106"/>
  <c r="G525" i="106" s="1"/>
  <c r="H525" i="106" s="1"/>
  <c r="D525" i="106"/>
  <c r="E524" i="106"/>
  <c r="G524" i="106" s="1"/>
  <c r="H524" i="106" s="1"/>
  <c r="D524" i="106"/>
  <c r="D523" i="106"/>
  <c r="E523" i="106"/>
  <c r="G523" i="106" s="1"/>
  <c r="H523" i="106" s="1"/>
  <c r="E522" i="106"/>
  <c r="G522" i="106" s="1"/>
  <c r="H522" i="106" s="1"/>
  <c r="D522" i="106"/>
  <c r="D521" i="106"/>
  <c r="E521" i="106"/>
  <c r="G521" i="106" s="1"/>
  <c r="H521" i="106" s="1"/>
  <c r="E520" i="106"/>
  <c r="G520" i="106" s="1"/>
  <c r="H520" i="106" s="1"/>
  <c r="D520" i="106"/>
  <c r="E519" i="106"/>
  <c r="G519" i="106" s="1"/>
  <c r="H519" i="106" s="1"/>
  <c r="D519" i="106"/>
  <c r="E518" i="106"/>
  <c r="G518" i="106" s="1"/>
  <c r="H518" i="106" s="1"/>
  <c r="D518" i="106"/>
  <c r="D517" i="106"/>
  <c r="E517" i="106"/>
  <c r="G517" i="106" s="1"/>
  <c r="H517" i="106" s="1"/>
  <c r="E516" i="106"/>
  <c r="G516" i="106" s="1"/>
  <c r="H516" i="106" s="1"/>
  <c r="D516" i="106"/>
  <c r="D515" i="106"/>
  <c r="E515" i="106"/>
  <c r="G515" i="106" s="1"/>
  <c r="H515" i="106" s="1"/>
  <c r="D514" i="106"/>
  <c r="E514" i="106"/>
  <c r="G514" i="106" s="1"/>
  <c r="H514" i="106" s="1"/>
  <c r="D513" i="106"/>
  <c r="E513" i="106"/>
  <c r="G513" i="106" s="1"/>
  <c r="H513" i="106" s="1"/>
  <c r="E512" i="106"/>
  <c r="G512" i="106" s="1"/>
  <c r="H512" i="106" s="1"/>
  <c r="D512" i="106"/>
  <c r="D511" i="106"/>
  <c r="E511" i="106"/>
  <c r="G511" i="106" s="1"/>
  <c r="H511" i="106" s="1"/>
  <c r="D510" i="106"/>
  <c r="E510" i="106"/>
  <c r="G510" i="106" s="1"/>
  <c r="H510" i="106" s="1"/>
  <c r="E509" i="106"/>
  <c r="G509" i="106" s="1"/>
  <c r="H509" i="106" s="1"/>
  <c r="D509" i="106"/>
  <c r="D508" i="106"/>
  <c r="E508" i="106"/>
  <c r="G508" i="106" s="1"/>
  <c r="H508" i="106" s="1"/>
  <c r="E507" i="106"/>
  <c r="G507" i="106" s="1"/>
  <c r="H507" i="106" s="1"/>
  <c r="D507" i="106"/>
  <c r="E506" i="106"/>
  <c r="G506" i="106" s="1"/>
  <c r="H506" i="106" s="1"/>
  <c r="D506" i="106"/>
  <c r="D505" i="106"/>
  <c r="E505" i="106"/>
  <c r="G505" i="106" s="1"/>
  <c r="H505" i="106" s="1"/>
  <c r="E504" i="106"/>
  <c r="G504" i="106" s="1"/>
  <c r="H504" i="106" s="1"/>
  <c r="D504" i="106"/>
  <c r="D503" i="106"/>
  <c r="E503" i="106"/>
  <c r="G503" i="106" s="1"/>
  <c r="H503" i="106" s="1"/>
  <c r="E502" i="106"/>
  <c r="G502" i="106" s="1"/>
  <c r="H502" i="106" s="1"/>
  <c r="D502" i="106"/>
  <c r="D501" i="106"/>
  <c r="E501" i="106"/>
  <c r="G501" i="106" s="1"/>
  <c r="H501" i="106" s="1"/>
  <c r="E500" i="106"/>
  <c r="G500" i="106" s="1"/>
  <c r="H500" i="106" s="1"/>
  <c r="D500" i="106"/>
  <c r="E499" i="106"/>
  <c r="G499" i="106" s="1"/>
  <c r="H499" i="106" s="1"/>
  <c r="D499" i="106"/>
  <c r="E498" i="106"/>
  <c r="G498" i="106" s="1"/>
  <c r="H498" i="106" s="1"/>
  <c r="D498" i="106"/>
  <c r="D497" i="106"/>
  <c r="E497" i="106"/>
  <c r="G497" i="106" s="1"/>
  <c r="H497" i="106" s="1"/>
  <c r="E496" i="106"/>
  <c r="G496" i="106" s="1"/>
  <c r="H496" i="106" s="1"/>
  <c r="D496" i="106"/>
  <c r="E495" i="106"/>
  <c r="G495" i="106" s="1"/>
  <c r="H495" i="106" s="1"/>
  <c r="D495" i="106"/>
  <c r="E494" i="106"/>
  <c r="G494" i="106" s="1"/>
  <c r="H494" i="106" s="1"/>
  <c r="D494" i="106"/>
  <c r="D493" i="106"/>
  <c r="E493" i="106"/>
  <c r="G493" i="106" s="1"/>
  <c r="H493" i="106" s="1"/>
  <c r="D492" i="106"/>
  <c r="E492" i="106"/>
  <c r="G492" i="106" s="1"/>
  <c r="H492" i="106" s="1"/>
  <c r="E491" i="106"/>
  <c r="G491" i="106" s="1"/>
  <c r="H491" i="106" s="1"/>
  <c r="D491" i="106"/>
  <c r="D490" i="106"/>
  <c r="E490" i="106"/>
  <c r="G490" i="106" s="1"/>
  <c r="H490" i="106" s="1"/>
  <c r="D489" i="106"/>
  <c r="E489" i="106"/>
  <c r="G489" i="106" s="1"/>
  <c r="H489" i="106" s="1"/>
  <c r="E488" i="106"/>
  <c r="G488" i="106" s="1"/>
  <c r="H488" i="106" s="1"/>
  <c r="D488" i="106"/>
  <c r="D487" i="106"/>
  <c r="E487" i="106"/>
  <c r="G487" i="106" s="1"/>
  <c r="H487" i="106" s="1"/>
  <c r="E486" i="106"/>
  <c r="G486" i="106" s="1"/>
  <c r="H486" i="106" s="1"/>
  <c r="D486" i="106"/>
  <c r="D485" i="106"/>
  <c r="E485" i="106"/>
  <c r="G485" i="106" s="1"/>
  <c r="H485" i="106" s="1"/>
  <c r="E484" i="106"/>
  <c r="G484" i="106" s="1"/>
  <c r="H484" i="106" s="1"/>
  <c r="D484" i="106"/>
  <c r="D483" i="106"/>
  <c r="E483" i="106"/>
  <c r="G483" i="106" s="1"/>
  <c r="H483" i="106" s="1"/>
  <c r="E482" i="106"/>
  <c r="G482" i="106" s="1"/>
  <c r="H482" i="106" s="1"/>
  <c r="D482" i="106"/>
  <c r="D481" i="106"/>
  <c r="E481" i="106"/>
  <c r="G481" i="106" s="1"/>
  <c r="H481" i="106" s="1"/>
  <c r="E480" i="106"/>
  <c r="G480" i="106" s="1"/>
  <c r="H480" i="106" s="1"/>
  <c r="D480" i="106"/>
  <c r="E479" i="106"/>
  <c r="G479" i="106" s="1"/>
  <c r="H479" i="106" s="1"/>
  <c r="D479" i="106"/>
  <c r="D478" i="106"/>
  <c r="E478" i="106"/>
  <c r="G478" i="106" s="1"/>
  <c r="H478" i="106" s="1"/>
  <c r="D477" i="106"/>
  <c r="E477" i="106"/>
  <c r="G477" i="106" s="1"/>
  <c r="H477" i="106" s="1"/>
  <c r="E476" i="106"/>
  <c r="G476" i="106" s="1"/>
  <c r="H476" i="106" s="1"/>
  <c r="D476" i="106"/>
  <c r="E475" i="106"/>
  <c r="G475" i="106" s="1"/>
  <c r="H475" i="106" s="1"/>
  <c r="D475" i="106"/>
  <c r="D474" i="106"/>
  <c r="E474" i="106"/>
  <c r="G474" i="106" s="1"/>
  <c r="H474" i="106" s="1"/>
  <c r="D473" i="106"/>
  <c r="E473" i="106"/>
  <c r="G473" i="106" s="1"/>
  <c r="H473" i="106" s="1"/>
  <c r="D472" i="106"/>
  <c r="E472" i="106"/>
  <c r="G472" i="106" s="1"/>
  <c r="H472" i="106" s="1"/>
  <c r="D471" i="106"/>
  <c r="E471" i="106"/>
  <c r="G471" i="106" s="1"/>
  <c r="H471" i="106" s="1"/>
  <c r="E470" i="106"/>
  <c r="G470" i="106" s="1"/>
  <c r="H470" i="106" s="1"/>
  <c r="D470" i="106"/>
  <c r="D469" i="106"/>
  <c r="E469" i="106"/>
  <c r="G469" i="106" s="1"/>
  <c r="H469" i="106" s="1"/>
  <c r="E468" i="106"/>
  <c r="G468" i="106" s="1"/>
  <c r="H468" i="106" s="1"/>
  <c r="D468" i="106"/>
  <c r="E467" i="106"/>
  <c r="G467" i="106" s="1"/>
  <c r="H467" i="106" s="1"/>
  <c r="D467" i="106"/>
  <c r="D466" i="106"/>
  <c r="E466" i="106"/>
  <c r="G466" i="106" s="1"/>
  <c r="H466" i="106" s="1"/>
  <c r="E465" i="106"/>
  <c r="G465" i="106" s="1"/>
  <c r="H465" i="106" s="1"/>
  <c r="D465" i="106"/>
  <c r="E464" i="106"/>
  <c r="G464" i="106" s="1"/>
  <c r="H464" i="106" s="1"/>
  <c r="D464" i="106"/>
  <c r="D463" i="106"/>
  <c r="E463" i="106"/>
  <c r="G463" i="106" s="1"/>
  <c r="H463" i="106" s="1"/>
  <c r="E462" i="106"/>
  <c r="G462" i="106" s="1"/>
  <c r="H462" i="106" s="1"/>
  <c r="D462" i="106"/>
  <c r="D461" i="106"/>
  <c r="E461" i="106"/>
  <c r="G461" i="106" s="1"/>
  <c r="H461" i="106" s="1"/>
  <c r="E460" i="106"/>
  <c r="G460" i="106" s="1"/>
  <c r="H460" i="106" s="1"/>
  <c r="D460" i="106"/>
  <c r="E459" i="106"/>
  <c r="G459" i="106" s="1"/>
  <c r="H459" i="106" s="1"/>
  <c r="D459" i="106"/>
  <c r="D458" i="106"/>
  <c r="E458" i="106"/>
  <c r="G458" i="106" s="1"/>
  <c r="H458" i="106" s="1"/>
  <c r="E457" i="106"/>
  <c r="G457" i="106" s="1"/>
  <c r="H457" i="106" s="1"/>
  <c r="D457" i="106"/>
  <c r="E456" i="106"/>
  <c r="G456" i="106" s="1"/>
  <c r="H456" i="106" s="1"/>
  <c r="D456" i="106"/>
  <c r="E455" i="106"/>
  <c r="G455" i="106" s="1"/>
  <c r="H455" i="106" s="1"/>
  <c r="D455" i="106"/>
  <c r="E454" i="106"/>
  <c r="G454" i="106" s="1"/>
  <c r="H454" i="106" s="1"/>
  <c r="D454" i="106"/>
  <c r="E453" i="106"/>
  <c r="G453" i="106" s="1"/>
  <c r="H453" i="106" s="1"/>
  <c r="D453" i="106"/>
  <c r="D452" i="106"/>
  <c r="E452" i="106"/>
  <c r="G452" i="106" s="1"/>
  <c r="H452" i="106" s="1"/>
  <c r="E451" i="106"/>
  <c r="G451" i="106" s="1"/>
  <c r="H451" i="106" s="1"/>
  <c r="D451" i="106"/>
  <c r="E450" i="106"/>
  <c r="G450" i="106" s="1"/>
  <c r="H450" i="106" s="1"/>
  <c r="D450" i="106"/>
  <c r="E449" i="106"/>
  <c r="G449" i="106" s="1"/>
  <c r="H449" i="106" s="1"/>
  <c r="D449" i="106"/>
  <c r="E448" i="106"/>
  <c r="G448" i="106" s="1"/>
  <c r="H448" i="106" s="1"/>
  <c r="D448" i="106"/>
  <c r="E447" i="106"/>
  <c r="G447" i="106" s="1"/>
  <c r="H447" i="106" s="1"/>
  <c r="D447" i="106"/>
  <c r="E446" i="106"/>
  <c r="G446" i="106" s="1"/>
  <c r="H446" i="106" s="1"/>
  <c r="D446" i="106"/>
  <c r="E445" i="106"/>
  <c r="G445" i="106" s="1"/>
  <c r="H445" i="106" s="1"/>
  <c r="D445" i="106"/>
  <c r="E444" i="106"/>
  <c r="G444" i="106" s="1"/>
  <c r="H444" i="106" s="1"/>
  <c r="D444" i="106"/>
  <c r="D443" i="106"/>
  <c r="E443" i="106"/>
  <c r="G443" i="106" s="1"/>
  <c r="H443" i="106" s="1"/>
  <c r="E442" i="106"/>
  <c r="G442" i="106" s="1"/>
  <c r="H442" i="106" s="1"/>
  <c r="D442" i="106"/>
  <c r="E441" i="106"/>
  <c r="G441" i="106" s="1"/>
  <c r="H441" i="106" s="1"/>
  <c r="D441" i="106"/>
  <c r="E440" i="106"/>
  <c r="G440" i="106" s="1"/>
  <c r="H440" i="106" s="1"/>
  <c r="D440" i="106"/>
  <c r="E439" i="106"/>
  <c r="G439" i="106" s="1"/>
  <c r="H439" i="106" s="1"/>
  <c r="D439" i="106"/>
  <c r="D438" i="106"/>
  <c r="E438" i="106"/>
  <c r="G438" i="106" s="1"/>
  <c r="H438" i="106" s="1"/>
  <c r="E437" i="106"/>
  <c r="G437" i="106" s="1"/>
  <c r="H437" i="106" s="1"/>
  <c r="D437" i="106"/>
  <c r="E436" i="106"/>
  <c r="G436" i="106" s="1"/>
  <c r="H436" i="106" s="1"/>
  <c r="D436" i="106"/>
  <c r="D435" i="106"/>
  <c r="E435" i="106"/>
  <c r="G435" i="106" s="1"/>
  <c r="H435" i="106" s="1"/>
  <c r="E434" i="106"/>
  <c r="G434" i="106" s="1"/>
  <c r="H434" i="106" s="1"/>
  <c r="D434" i="106"/>
  <c r="E433" i="106"/>
  <c r="G433" i="106" s="1"/>
  <c r="H433" i="106" s="1"/>
  <c r="D433" i="106"/>
  <c r="D432" i="106"/>
  <c r="E432" i="106"/>
  <c r="G432" i="106" s="1"/>
  <c r="H432" i="106" s="1"/>
  <c r="D431" i="106"/>
  <c r="E431" i="106"/>
  <c r="G431" i="106" s="1"/>
  <c r="H431" i="106" s="1"/>
  <c r="E430" i="106"/>
  <c r="G430" i="106" s="1"/>
  <c r="H430" i="106" s="1"/>
  <c r="D430" i="106"/>
  <c r="E429" i="106"/>
  <c r="G429" i="106" s="1"/>
  <c r="H429" i="106" s="1"/>
  <c r="D429" i="106"/>
  <c r="D428" i="106"/>
  <c r="E428" i="106"/>
  <c r="G428" i="106" s="1"/>
  <c r="H428" i="106" s="1"/>
  <c r="E427" i="106"/>
  <c r="G427" i="106" s="1"/>
  <c r="H427" i="106" s="1"/>
  <c r="D427" i="106"/>
  <c r="E426" i="106"/>
  <c r="G426" i="106" s="1"/>
  <c r="H426" i="106" s="1"/>
  <c r="D426" i="106"/>
  <c r="E425" i="106"/>
  <c r="G425" i="106" s="1"/>
  <c r="H425" i="106" s="1"/>
  <c r="D425" i="106"/>
  <c r="E424" i="106"/>
  <c r="G424" i="106" s="1"/>
  <c r="H424" i="106" s="1"/>
  <c r="D424" i="106"/>
  <c r="E423" i="106"/>
  <c r="G423" i="106" s="1"/>
  <c r="H423" i="106" s="1"/>
  <c r="D423" i="106"/>
  <c r="E422" i="106"/>
  <c r="G422" i="106" s="1"/>
  <c r="H422" i="106" s="1"/>
  <c r="D422" i="106"/>
  <c r="D421" i="106"/>
  <c r="E421" i="106"/>
  <c r="G421" i="106" s="1"/>
  <c r="H421" i="106" s="1"/>
  <c r="E420" i="106"/>
  <c r="G420" i="106" s="1"/>
  <c r="H420" i="106" s="1"/>
  <c r="D420" i="106"/>
  <c r="E419" i="106"/>
  <c r="G419" i="106" s="1"/>
  <c r="H419" i="106" s="1"/>
  <c r="D419" i="106"/>
  <c r="D418" i="106"/>
  <c r="E418" i="106"/>
  <c r="G418" i="106" s="1"/>
  <c r="H418" i="106" s="1"/>
  <c r="E417" i="106"/>
  <c r="G417" i="106" s="1"/>
  <c r="H417" i="106" s="1"/>
  <c r="D417" i="106"/>
  <c r="E416" i="106"/>
  <c r="G416" i="106" s="1"/>
  <c r="H416" i="106" s="1"/>
  <c r="D416" i="106"/>
  <c r="E415" i="106"/>
  <c r="G415" i="106" s="1"/>
  <c r="H415" i="106" s="1"/>
  <c r="D415" i="106"/>
  <c r="E414" i="106"/>
  <c r="G414" i="106" s="1"/>
  <c r="H414" i="106" s="1"/>
  <c r="D414" i="106"/>
  <c r="D413" i="106"/>
  <c r="E413" i="106"/>
  <c r="G413" i="106" s="1"/>
  <c r="H413" i="106" s="1"/>
  <c r="E412" i="106"/>
  <c r="G412" i="106" s="1"/>
  <c r="H412" i="106" s="1"/>
  <c r="D412" i="106"/>
  <c r="E411" i="106"/>
  <c r="G411" i="106" s="1"/>
  <c r="H411" i="106" s="1"/>
  <c r="D411" i="106"/>
  <c r="D410" i="106"/>
  <c r="E410" i="106"/>
  <c r="G410" i="106" s="1"/>
  <c r="H410" i="106" s="1"/>
  <c r="D409" i="106"/>
  <c r="E409" i="106"/>
  <c r="G409" i="106" s="1"/>
  <c r="H409" i="106" s="1"/>
  <c r="D408" i="106"/>
  <c r="E408" i="106"/>
  <c r="G408" i="106" s="1"/>
  <c r="H408" i="106" s="1"/>
  <c r="D407" i="106"/>
  <c r="E407" i="106"/>
  <c r="G407" i="106" s="1"/>
  <c r="H407" i="106" s="1"/>
  <c r="E406" i="106"/>
  <c r="G406" i="106" s="1"/>
  <c r="H406" i="106" s="1"/>
  <c r="D406" i="106"/>
  <c r="E405" i="106"/>
  <c r="G405" i="106" s="1"/>
  <c r="H405" i="106" s="1"/>
  <c r="D405" i="106"/>
  <c r="E404" i="106"/>
  <c r="G404" i="106" s="1"/>
  <c r="H404" i="106" s="1"/>
  <c r="D404" i="106"/>
  <c r="D403" i="106"/>
  <c r="E403" i="106"/>
  <c r="G403" i="106" s="1"/>
  <c r="H403" i="106" s="1"/>
  <c r="D402" i="106"/>
  <c r="E402" i="106"/>
  <c r="G402" i="106" s="1"/>
  <c r="H402" i="106" s="1"/>
  <c r="D401" i="106"/>
  <c r="E401" i="106"/>
  <c r="G401" i="106" s="1"/>
  <c r="H401" i="106" s="1"/>
  <c r="E400" i="106"/>
  <c r="G400" i="106" s="1"/>
  <c r="H400" i="106" s="1"/>
  <c r="D400" i="106"/>
  <c r="E399" i="106"/>
  <c r="G399" i="106" s="1"/>
  <c r="H399" i="106" s="1"/>
  <c r="D399" i="106"/>
  <c r="D398" i="106"/>
  <c r="E398" i="106"/>
  <c r="G398" i="106" s="1"/>
  <c r="H398" i="106" s="1"/>
  <c r="E397" i="106"/>
  <c r="G397" i="106" s="1"/>
  <c r="H397" i="106" s="1"/>
  <c r="D397" i="106"/>
  <c r="E396" i="106"/>
  <c r="G396" i="106" s="1"/>
  <c r="H396" i="106" s="1"/>
  <c r="D396" i="106"/>
  <c r="E395" i="106"/>
  <c r="G395" i="106" s="1"/>
  <c r="H395" i="106" s="1"/>
  <c r="D395" i="106"/>
  <c r="D394" i="106"/>
  <c r="E394" i="106"/>
  <c r="G394" i="106" s="1"/>
  <c r="H394" i="106" s="1"/>
  <c r="E393" i="106"/>
  <c r="G393" i="106" s="1"/>
  <c r="H393" i="106" s="1"/>
  <c r="D393" i="106"/>
  <c r="E392" i="106"/>
  <c r="G392" i="106" s="1"/>
  <c r="H392" i="106" s="1"/>
  <c r="D392" i="106"/>
  <c r="D391" i="106"/>
  <c r="E391" i="106"/>
  <c r="G391" i="106" s="1"/>
  <c r="H391" i="106" s="1"/>
  <c r="E390" i="106"/>
  <c r="G390" i="106" s="1"/>
  <c r="H390" i="106" s="1"/>
  <c r="D390" i="106"/>
  <c r="E389" i="106"/>
  <c r="G389" i="106" s="1"/>
  <c r="H389" i="106" s="1"/>
  <c r="D389" i="106"/>
  <c r="E388" i="106"/>
  <c r="G388" i="106" s="1"/>
  <c r="H388" i="106" s="1"/>
  <c r="D388" i="106"/>
  <c r="E387" i="106"/>
  <c r="G387" i="106" s="1"/>
  <c r="H387" i="106" s="1"/>
  <c r="D387" i="106"/>
  <c r="D386" i="106"/>
  <c r="E386" i="106"/>
  <c r="G386" i="106" s="1"/>
  <c r="H386" i="106" s="1"/>
  <c r="D385" i="106"/>
  <c r="E385" i="106"/>
  <c r="G385" i="106" s="1"/>
  <c r="H385" i="106" s="1"/>
  <c r="E384" i="106"/>
  <c r="G384" i="106" s="1"/>
  <c r="H384" i="106" s="1"/>
  <c r="D384" i="106"/>
  <c r="E383" i="106"/>
  <c r="G383" i="106" s="1"/>
  <c r="H383" i="106" s="1"/>
  <c r="D383" i="106"/>
  <c r="E382" i="106"/>
  <c r="G382" i="106" s="1"/>
  <c r="H382" i="106" s="1"/>
  <c r="D382" i="106"/>
  <c r="E381" i="106"/>
  <c r="G381" i="106" s="1"/>
  <c r="H381" i="106" s="1"/>
  <c r="D381" i="106"/>
  <c r="E380" i="106"/>
  <c r="G380" i="106" s="1"/>
  <c r="H380" i="106" s="1"/>
  <c r="D380" i="106"/>
  <c r="D379" i="106"/>
  <c r="E379" i="106"/>
  <c r="G379" i="106" s="1"/>
  <c r="H379" i="106" s="1"/>
  <c r="D378" i="106"/>
  <c r="E378" i="106"/>
  <c r="G378" i="106" s="1"/>
  <c r="H378" i="106" s="1"/>
  <c r="E377" i="106"/>
  <c r="G377" i="106" s="1"/>
  <c r="H377" i="106" s="1"/>
  <c r="D377" i="106"/>
  <c r="E376" i="106"/>
  <c r="G376" i="106" s="1"/>
  <c r="H376" i="106" s="1"/>
  <c r="D376" i="106"/>
  <c r="E375" i="106"/>
  <c r="G375" i="106" s="1"/>
  <c r="H375" i="106" s="1"/>
  <c r="D375" i="106"/>
  <c r="D374" i="106"/>
  <c r="E374" i="106"/>
  <c r="G374" i="106" s="1"/>
  <c r="H374" i="106" s="1"/>
  <c r="D373" i="106"/>
  <c r="E373" i="106"/>
  <c r="G373" i="106" s="1"/>
  <c r="H373" i="106" s="1"/>
  <c r="D372" i="106"/>
  <c r="E372" i="106"/>
  <c r="G372" i="106" s="1"/>
  <c r="H372" i="106" s="1"/>
  <c r="D371" i="106"/>
  <c r="E371" i="106"/>
  <c r="G371" i="106" s="1"/>
  <c r="H371" i="106" s="1"/>
  <c r="D370" i="106"/>
  <c r="E370" i="106"/>
  <c r="G370" i="106" s="1"/>
  <c r="H370" i="106" s="1"/>
  <c r="D369" i="106"/>
  <c r="E369" i="106"/>
  <c r="G369" i="106" s="1"/>
  <c r="H369" i="106" s="1"/>
  <c r="E368" i="106"/>
  <c r="G368" i="106" s="1"/>
  <c r="H368" i="106" s="1"/>
  <c r="D368" i="106"/>
  <c r="D367" i="106"/>
  <c r="E367" i="106"/>
  <c r="G367" i="106" s="1"/>
  <c r="H367" i="106" s="1"/>
  <c r="E366" i="106"/>
  <c r="G366" i="106" s="1"/>
  <c r="H366" i="106" s="1"/>
  <c r="D366" i="106"/>
  <c r="D365" i="106"/>
  <c r="E365" i="106"/>
  <c r="G365" i="106" s="1"/>
  <c r="H365" i="106" s="1"/>
  <c r="E364" i="106"/>
  <c r="G364" i="106" s="1"/>
  <c r="H364" i="106" s="1"/>
  <c r="D364" i="106"/>
  <c r="D363" i="106"/>
  <c r="E363" i="106"/>
  <c r="G363" i="106" s="1"/>
  <c r="H363" i="106" s="1"/>
  <c r="E362" i="106"/>
  <c r="G362" i="106" s="1"/>
  <c r="H362" i="106" s="1"/>
  <c r="D362" i="106"/>
  <c r="E361" i="106"/>
  <c r="G361" i="106" s="1"/>
  <c r="H361" i="106" s="1"/>
  <c r="D361" i="106"/>
  <c r="E360" i="106"/>
  <c r="G360" i="106" s="1"/>
  <c r="H360" i="106" s="1"/>
  <c r="D360" i="106"/>
  <c r="D359" i="106"/>
  <c r="E359" i="106"/>
  <c r="G359" i="106" s="1"/>
  <c r="H359" i="106" s="1"/>
  <c r="D358" i="106"/>
  <c r="E358" i="106"/>
  <c r="G358" i="106" s="1"/>
  <c r="H358" i="106" s="1"/>
  <c r="E357" i="106"/>
  <c r="G357" i="106" s="1"/>
  <c r="H357" i="106" s="1"/>
  <c r="D357" i="106"/>
  <c r="E356" i="106"/>
  <c r="G356" i="106" s="1"/>
  <c r="H356" i="106" s="1"/>
  <c r="D356" i="106"/>
  <c r="D355" i="106"/>
  <c r="E355" i="106"/>
  <c r="G355" i="106" s="1"/>
  <c r="H355" i="106" s="1"/>
  <c r="E354" i="106"/>
  <c r="G354" i="106" s="1"/>
  <c r="H354" i="106" s="1"/>
  <c r="D354" i="106"/>
  <c r="D353" i="106"/>
  <c r="E353" i="106"/>
  <c r="G353" i="106" s="1"/>
  <c r="H353" i="106" s="1"/>
  <c r="D352" i="106"/>
  <c r="E352" i="106"/>
  <c r="G352" i="106" s="1"/>
  <c r="H352" i="106" s="1"/>
  <c r="E351" i="106"/>
  <c r="G351" i="106" s="1"/>
  <c r="H351" i="106" s="1"/>
  <c r="D351" i="106"/>
  <c r="E350" i="106"/>
  <c r="G350" i="106" s="1"/>
  <c r="H350" i="106" s="1"/>
  <c r="D350" i="106"/>
  <c r="E349" i="106"/>
  <c r="G349" i="106" s="1"/>
  <c r="H349" i="106" s="1"/>
  <c r="D349" i="106"/>
  <c r="E348" i="106"/>
  <c r="G348" i="106" s="1"/>
  <c r="H348" i="106" s="1"/>
  <c r="D348" i="106"/>
  <c r="E347" i="106"/>
  <c r="G347" i="106" s="1"/>
  <c r="H347" i="106" s="1"/>
  <c r="D347" i="106"/>
  <c r="E346" i="106"/>
  <c r="G346" i="106" s="1"/>
  <c r="H346" i="106" s="1"/>
  <c r="D346" i="106"/>
  <c r="E345" i="106"/>
  <c r="G345" i="106" s="1"/>
  <c r="H345" i="106" s="1"/>
  <c r="D345" i="106"/>
  <c r="D344" i="106"/>
  <c r="E344" i="106"/>
  <c r="G344" i="106" s="1"/>
  <c r="H344" i="106" s="1"/>
  <c r="D343" i="106"/>
  <c r="E343" i="106"/>
  <c r="G343" i="106" s="1"/>
  <c r="H343" i="106" s="1"/>
  <c r="E342" i="106"/>
  <c r="G342" i="106" s="1"/>
  <c r="H342" i="106" s="1"/>
  <c r="D342" i="106"/>
  <c r="D341" i="106"/>
  <c r="E341" i="106"/>
  <c r="G341" i="106" s="1"/>
  <c r="H341" i="106" s="1"/>
  <c r="E340" i="106"/>
  <c r="G340" i="106" s="1"/>
  <c r="H340" i="106" s="1"/>
  <c r="D340" i="106"/>
  <c r="D339" i="106"/>
  <c r="E339" i="106"/>
  <c r="G339" i="106" s="1"/>
  <c r="H339" i="106" s="1"/>
  <c r="E338" i="106"/>
  <c r="G338" i="106" s="1"/>
  <c r="H338" i="106" s="1"/>
  <c r="D338" i="106"/>
  <c r="E337" i="106"/>
  <c r="G337" i="106" s="1"/>
  <c r="H337" i="106" s="1"/>
  <c r="D337" i="106"/>
  <c r="E336" i="106"/>
  <c r="G336" i="106" s="1"/>
  <c r="H336" i="106" s="1"/>
  <c r="D336" i="106"/>
  <c r="D335" i="106"/>
  <c r="E335" i="106"/>
  <c r="G335" i="106" s="1"/>
  <c r="H335" i="106" s="1"/>
  <c r="D334" i="106"/>
  <c r="E334" i="106"/>
  <c r="G334" i="106" s="1"/>
  <c r="H334" i="106" s="1"/>
  <c r="D333" i="106"/>
  <c r="E333" i="106"/>
  <c r="G333" i="106" s="1"/>
  <c r="H333" i="106" s="1"/>
  <c r="D332" i="106"/>
  <c r="E332" i="106"/>
  <c r="G332" i="106" s="1"/>
  <c r="H332" i="106" s="1"/>
  <c r="D331" i="106"/>
  <c r="E331" i="106"/>
  <c r="G331" i="106" s="1"/>
  <c r="H331" i="106" s="1"/>
  <c r="E330" i="106"/>
  <c r="G330" i="106" s="1"/>
  <c r="H330" i="106" s="1"/>
  <c r="D330" i="106"/>
  <c r="D329" i="106"/>
  <c r="E329" i="106"/>
  <c r="G329" i="106" s="1"/>
  <c r="H329" i="106" s="1"/>
  <c r="D328" i="106"/>
  <c r="E328" i="106"/>
  <c r="G328" i="106" s="1"/>
  <c r="H328" i="106" s="1"/>
  <c r="D327" i="106"/>
  <c r="E327" i="106"/>
  <c r="G327" i="106" s="1"/>
  <c r="H327" i="106" s="1"/>
  <c r="E326" i="106"/>
  <c r="G326" i="106" s="1"/>
  <c r="H326" i="106" s="1"/>
  <c r="D326" i="106"/>
  <c r="D325" i="106"/>
  <c r="E325" i="106"/>
  <c r="G325" i="106" s="1"/>
  <c r="H325" i="106" s="1"/>
  <c r="E324" i="106"/>
  <c r="G324" i="106" s="1"/>
  <c r="H324" i="106" s="1"/>
  <c r="D324" i="106"/>
  <c r="D323" i="106"/>
  <c r="E323" i="106"/>
  <c r="G323" i="106" s="1"/>
  <c r="H323" i="106" s="1"/>
  <c r="D322" i="106"/>
  <c r="E322" i="106"/>
  <c r="G322" i="106" s="1"/>
  <c r="H322" i="106" s="1"/>
  <c r="D321" i="106"/>
  <c r="E321" i="106"/>
  <c r="G321" i="106" s="1"/>
  <c r="H321" i="106" s="1"/>
  <c r="D320" i="106"/>
  <c r="E320" i="106"/>
  <c r="G320" i="106" s="1"/>
  <c r="H320" i="106" s="1"/>
  <c r="D319" i="106"/>
  <c r="E319" i="106"/>
  <c r="G319" i="106" s="1"/>
  <c r="H319" i="106" s="1"/>
  <c r="D318" i="106"/>
  <c r="E318" i="106"/>
  <c r="G318" i="106" s="1"/>
  <c r="H318" i="106" s="1"/>
  <c r="D317" i="106"/>
  <c r="E317" i="106"/>
  <c r="G317" i="106" s="1"/>
  <c r="H317" i="106" s="1"/>
  <c r="E316" i="106"/>
  <c r="G316" i="106" s="1"/>
  <c r="H316" i="106" s="1"/>
  <c r="D316" i="106"/>
  <c r="D315" i="106"/>
  <c r="E315" i="106"/>
  <c r="G315" i="106" s="1"/>
  <c r="H315" i="106" s="1"/>
  <c r="E314" i="106"/>
  <c r="G314" i="106" s="1"/>
  <c r="H314" i="106" s="1"/>
  <c r="D314" i="106"/>
  <c r="E313" i="106"/>
  <c r="G313" i="106" s="1"/>
  <c r="H313" i="106" s="1"/>
  <c r="D313" i="106"/>
  <c r="D312" i="106"/>
  <c r="E312" i="106"/>
  <c r="G312" i="106" s="1"/>
  <c r="H312" i="106" s="1"/>
  <c r="D311" i="106"/>
  <c r="E311" i="106"/>
  <c r="G311" i="106" s="1"/>
  <c r="H311" i="106" s="1"/>
  <c r="D310" i="106"/>
  <c r="E310" i="106"/>
  <c r="G310" i="106" s="1"/>
  <c r="H310" i="106" s="1"/>
  <c r="D309" i="106"/>
  <c r="E309" i="106"/>
  <c r="G309" i="106" s="1"/>
  <c r="H309" i="106" s="1"/>
  <c r="E308" i="106"/>
  <c r="G308" i="106" s="1"/>
  <c r="H308" i="106" s="1"/>
  <c r="D308" i="106"/>
  <c r="D307" i="106"/>
  <c r="E307" i="106"/>
  <c r="G307" i="106" s="1"/>
  <c r="H307" i="106" s="1"/>
  <c r="E306" i="106"/>
  <c r="G306" i="106" s="1"/>
  <c r="H306" i="106" s="1"/>
  <c r="D306" i="106"/>
  <c r="E305" i="106"/>
  <c r="G305" i="106" s="1"/>
  <c r="H305" i="106" s="1"/>
  <c r="D305" i="106"/>
  <c r="D304" i="106"/>
  <c r="E304" i="106"/>
  <c r="G304" i="106" s="1"/>
  <c r="H304" i="106" s="1"/>
  <c r="D303" i="106"/>
  <c r="E303" i="106"/>
  <c r="G303" i="106" s="1"/>
  <c r="H303" i="106" s="1"/>
  <c r="E302" i="106"/>
  <c r="G302" i="106" s="1"/>
  <c r="H302" i="106" s="1"/>
  <c r="D302" i="106"/>
  <c r="D301" i="106"/>
  <c r="E301" i="106"/>
  <c r="G301" i="106" s="1"/>
  <c r="H301" i="106" s="1"/>
  <c r="E300" i="106"/>
  <c r="G300" i="106" s="1"/>
  <c r="H300" i="106" s="1"/>
  <c r="D300" i="106"/>
  <c r="D299" i="106"/>
  <c r="E299" i="106"/>
  <c r="G299" i="106" s="1"/>
  <c r="H299" i="106" s="1"/>
  <c r="E298" i="106"/>
  <c r="G298" i="106" s="1"/>
  <c r="H298" i="106" s="1"/>
  <c r="D298" i="106"/>
  <c r="D297" i="106"/>
  <c r="E297" i="106"/>
  <c r="G297" i="106" s="1"/>
  <c r="H297" i="106" s="1"/>
  <c r="D296" i="106"/>
  <c r="E296" i="106"/>
  <c r="G296" i="106" s="1"/>
  <c r="H296" i="106" s="1"/>
  <c r="D295" i="106"/>
  <c r="E295" i="106"/>
  <c r="G295" i="106" s="1"/>
  <c r="H295" i="106" s="1"/>
  <c r="D294" i="106"/>
  <c r="E294" i="106"/>
  <c r="G294" i="106" s="1"/>
  <c r="H294" i="106" s="1"/>
  <c r="D293" i="106"/>
  <c r="E293" i="106"/>
  <c r="G293" i="106" s="1"/>
  <c r="H293" i="106" s="1"/>
  <c r="D292" i="106"/>
  <c r="E292" i="106"/>
  <c r="G292" i="106" s="1"/>
  <c r="H292" i="106" s="1"/>
  <c r="E291" i="106"/>
  <c r="G291" i="106" s="1"/>
  <c r="H291" i="106" s="1"/>
  <c r="D291" i="106"/>
  <c r="E290" i="106"/>
  <c r="G290" i="106" s="1"/>
  <c r="H290" i="106" s="1"/>
  <c r="D290" i="106"/>
  <c r="D289" i="106"/>
  <c r="E289" i="106"/>
  <c r="G289" i="106" s="1"/>
  <c r="H289" i="106" s="1"/>
  <c r="E288" i="106"/>
  <c r="G288" i="106" s="1"/>
  <c r="H288" i="106" s="1"/>
  <c r="D288" i="106"/>
  <c r="D287" i="106"/>
  <c r="E287" i="106"/>
  <c r="G287" i="106" s="1"/>
  <c r="H287" i="106" s="1"/>
  <c r="E286" i="106"/>
  <c r="G286" i="106" s="1"/>
  <c r="H286" i="106" s="1"/>
  <c r="D286" i="106"/>
  <c r="D285" i="106"/>
  <c r="E285" i="106"/>
  <c r="G285" i="106" s="1"/>
  <c r="H285" i="106" s="1"/>
  <c r="D284" i="106"/>
  <c r="E284" i="106"/>
  <c r="G284" i="106" s="1"/>
  <c r="H284" i="106" s="1"/>
  <c r="D283" i="106"/>
  <c r="E283" i="106"/>
  <c r="G283" i="106" s="1"/>
  <c r="H283" i="106" s="1"/>
  <c r="E282" i="106"/>
  <c r="G282" i="106" s="1"/>
  <c r="H282" i="106" s="1"/>
  <c r="D282" i="106"/>
  <c r="D281" i="106"/>
  <c r="E281" i="106"/>
  <c r="G281" i="106" s="1"/>
  <c r="H281" i="106" s="1"/>
  <c r="E280" i="106"/>
  <c r="G280" i="106" s="1"/>
  <c r="H280" i="106" s="1"/>
  <c r="D280" i="106"/>
  <c r="D279" i="106"/>
  <c r="E279" i="106"/>
  <c r="G279" i="106" s="1"/>
  <c r="H279" i="106" s="1"/>
  <c r="D278" i="106"/>
  <c r="E278" i="106"/>
  <c r="G278" i="106" s="1"/>
  <c r="H278" i="106" s="1"/>
  <c r="D277" i="106"/>
  <c r="E277" i="106"/>
  <c r="G277" i="106" s="1"/>
  <c r="H277" i="106" s="1"/>
  <c r="D276" i="106"/>
  <c r="E276" i="106"/>
  <c r="G276" i="106" s="1"/>
  <c r="H276" i="106" s="1"/>
  <c r="D275" i="106"/>
  <c r="E275" i="106"/>
  <c r="G275" i="106" s="1"/>
  <c r="H275" i="106" s="1"/>
  <c r="D274" i="106"/>
  <c r="E274" i="106"/>
  <c r="G274" i="106" s="1"/>
  <c r="H274" i="106" s="1"/>
  <c r="D273" i="106"/>
  <c r="E273" i="106"/>
  <c r="G273" i="106" s="1"/>
  <c r="H273" i="106" s="1"/>
  <c r="D272" i="106"/>
  <c r="E272" i="106"/>
  <c r="G272" i="106" s="1"/>
  <c r="H272" i="106" s="1"/>
  <c r="D271" i="106"/>
  <c r="E271" i="106"/>
  <c r="G271" i="106" s="1"/>
  <c r="H271" i="106" s="1"/>
  <c r="D270" i="106"/>
  <c r="E270" i="106"/>
  <c r="G270" i="106" s="1"/>
  <c r="H270" i="106" s="1"/>
  <c r="D269" i="106"/>
  <c r="E269" i="106"/>
  <c r="G269" i="106" s="1"/>
  <c r="H269" i="106" s="1"/>
  <c r="E268" i="106"/>
  <c r="G268" i="106" s="1"/>
  <c r="H268" i="106" s="1"/>
  <c r="D268" i="106"/>
  <c r="D267" i="106"/>
  <c r="E267" i="106"/>
  <c r="G267" i="106" s="1"/>
  <c r="H267" i="106" s="1"/>
  <c r="E266" i="106"/>
  <c r="G266" i="106" s="1"/>
  <c r="H266" i="106" s="1"/>
  <c r="D266" i="106"/>
  <c r="E265" i="106"/>
  <c r="G265" i="106" s="1"/>
  <c r="H265" i="106" s="1"/>
  <c r="D265" i="106"/>
  <c r="E264" i="106"/>
  <c r="G264" i="106" s="1"/>
  <c r="H264" i="106" s="1"/>
  <c r="D264" i="106"/>
  <c r="D263" i="106"/>
  <c r="E263" i="106"/>
  <c r="G263" i="106" s="1"/>
  <c r="H263" i="106" s="1"/>
  <c r="D262" i="106"/>
  <c r="E262" i="106"/>
  <c r="G262" i="106" s="1"/>
  <c r="H262" i="106" s="1"/>
  <c r="D261" i="106"/>
  <c r="E261" i="106"/>
  <c r="G261" i="106" s="1"/>
  <c r="H261" i="106" s="1"/>
  <c r="D260" i="106"/>
  <c r="E260" i="106"/>
  <c r="G260" i="106" s="1"/>
  <c r="H260" i="106" s="1"/>
  <c r="D259" i="106"/>
  <c r="E259" i="106"/>
  <c r="G259" i="106" s="1"/>
  <c r="H259" i="106" s="1"/>
  <c r="D258" i="106"/>
  <c r="E258" i="106"/>
  <c r="G258" i="106" s="1"/>
  <c r="H258" i="106" s="1"/>
  <c r="D257" i="106"/>
  <c r="E257" i="106"/>
  <c r="G257" i="106" s="1"/>
  <c r="H257" i="106" s="1"/>
  <c r="E256" i="106"/>
  <c r="G256" i="106" s="1"/>
  <c r="H256" i="106" s="1"/>
  <c r="D256" i="106"/>
  <c r="D255" i="106"/>
  <c r="E255" i="106"/>
  <c r="G255" i="106" s="1"/>
  <c r="H255" i="106" s="1"/>
  <c r="D254" i="106"/>
  <c r="E254" i="106"/>
  <c r="G254" i="106" s="1"/>
  <c r="H254" i="106" s="1"/>
  <c r="D253" i="106"/>
  <c r="E253" i="106"/>
  <c r="G253" i="106" s="1"/>
  <c r="H253" i="106" s="1"/>
  <c r="E252" i="106"/>
  <c r="G252" i="106" s="1"/>
  <c r="H252" i="106" s="1"/>
  <c r="D252" i="106"/>
  <c r="D251" i="106"/>
  <c r="E251" i="106"/>
  <c r="G251" i="106" s="1"/>
  <c r="H251" i="106" s="1"/>
  <c r="E250" i="106"/>
  <c r="G250" i="106" s="1"/>
  <c r="H250" i="106" s="1"/>
  <c r="D250" i="106"/>
  <c r="E249" i="106"/>
  <c r="G249" i="106" s="1"/>
  <c r="H249" i="106" s="1"/>
  <c r="D249" i="106"/>
  <c r="D248" i="106"/>
  <c r="E248" i="106"/>
  <c r="G248" i="106" s="1"/>
  <c r="H248" i="106" s="1"/>
  <c r="E247" i="106"/>
  <c r="G247" i="106" s="1"/>
  <c r="H247" i="106" s="1"/>
  <c r="D247" i="106"/>
  <c r="D246" i="106"/>
  <c r="E246" i="106"/>
  <c r="G246" i="106" s="1"/>
  <c r="H246" i="106" s="1"/>
  <c r="D245" i="106"/>
  <c r="E245" i="106"/>
  <c r="G245" i="106" s="1"/>
  <c r="H245" i="106" s="1"/>
  <c r="D244" i="106"/>
  <c r="E244" i="106"/>
  <c r="G244" i="106" s="1"/>
  <c r="H244" i="106" s="1"/>
  <c r="D243" i="106"/>
  <c r="E243" i="106"/>
  <c r="G243" i="106" s="1"/>
  <c r="H243" i="106" s="1"/>
  <c r="E242" i="106"/>
  <c r="G242" i="106" s="1"/>
  <c r="H242" i="106" s="1"/>
  <c r="D242" i="106"/>
  <c r="D241" i="106"/>
  <c r="E241" i="106"/>
  <c r="G241" i="106" s="1"/>
  <c r="H241" i="106" s="1"/>
  <c r="D240" i="106"/>
  <c r="E240" i="106"/>
  <c r="G240" i="106" s="1"/>
  <c r="H240" i="106" s="1"/>
  <c r="D239" i="106"/>
  <c r="E239" i="106"/>
  <c r="G239" i="106" s="1"/>
  <c r="H239" i="106" s="1"/>
  <c r="E238" i="106"/>
  <c r="G238" i="106" s="1"/>
  <c r="H238" i="106" s="1"/>
  <c r="D238" i="106"/>
  <c r="D237" i="106"/>
  <c r="E237" i="106"/>
  <c r="G237" i="106" s="1"/>
  <c r="H237" i="106" s="1"/>
  <c r="D236" i="106"/>
  <c r="E236" i="106"/>
  <c r="G236" i="106" s="1"/>
  <c r="H236" i="106" s="1"/>
  <c r="D235" i="106"/>
  <c r="E235" i="106"/>
  <c r="G235" i="106" s="1"/>
  <c r="H235" i="106" s="1"/>
  <c r="D234" i="106"/>
  <c r="E234" i="106"/>
  <c r="G234" i="106" s="1"/>
  <c r="H234" i="106" s="1"/>
  <c r="D233" i="106"/>
  <c r="E233" i="106"/>
  <c r="G233" i="106" s="1"/>
  <c r="H233" i="106" s="1"/>
  <c r="D232" i="106"/>
  <c r="E232" i="106"/>
  <c r="G232" i="106" s="1"/>
  <c r="H232" i="106" s="1"/>
  <c r="D231" i="106"/>
  <c r="E231" i="106"/>
  <c r="G231" i="106" s="1"/>
  <c r="H231" i="106" s="1"/>
  <c r="E230" i="106"/>
  <c r="G230" i="106" s="1"/>
  <c r="H230" i="106" s="1"/>
  <c r="D230" i="106"/>
  <c r="D229" i="106"/>
  <c r="E229" i="106"/>
  <c r="G229" i="106" s="1"/>
  <c r="H229" i="106" s="1"/>
  <c r="E228" i="106"/>
  <c r="G228" i="106" s="1"/>
  <c r="H228" i="106" s="1"/>
  <c r="D228" i="106"/>
  <c r="D227" i="106"/>
  <c r="E227" i="106"/>
  <c r="G227" i="106" s="1"/>
  <c r="H227" i="106" s="1"/>
  <c r="D226" i="106"/>
  <c r="E226" i="106"/>
  <c r="G226" i="106" s="1"/>
  <c r="H226" i="106" s="1"/>
  <c r="D225" i="106"/>
  <c r="E225" i="106"/>
  <c r="G225" i="106" s="1"/>
  <c r="H225" i="106" s="1"/>
  <c r="D224" i="106"/>
  <c r="E224" i="106"/>
  <c r="G224" i="106" s="1"/>
  <c r="H224" i="106" s="1"/>
  <c r="D223" i="106"/>
  <c r="E223" i="106"/>
  <c r="G223" i="106" s="1"/>
  <c r="H223" i="106" s="1"/>
  <c r="E222" i="106"/>
  <c r="G222" i="106" s="1"/>
  <c r="H222" i="106" s="1"/>
  <c r="D222" i="106"/>
  <c r="D221" i="106"/>
  <c r="E221" i="106"/>
  <c r="G221" i="106" s="1"/>
  <c r="H221" i="106" s="1"/>
  <c r="E220" i="106"/>
  <c r="G220" i="106" s="1"/>
  <c r="H220" i="106" s="1"/>
  <c r="D220" i="106"/>
  <c r="D219" i="106"/>
  <c r="E219" i="106"/>
  <c r="G219" i="106" s="1"/>
  <c r="H219" i="106" s="1"/>
  <c r="D218" i="106"/>
  <c r="E218" i="106"/>
  <c r="G218" i="106" s="1"/>
  <c r="H218" i="106" s="1"/>
  <c r="E217" i="106"/>
  <c r="G217" i="106" s="1"/>
  <c r="H217" i="106" s="1"/>
  <c r="D217" i="106"/>
  <c r="E216" i="106"/>
  <c r="G216" i="106" s="1"/>
  <c r="H216" i="106" s="1"/>
  <c r="D216" i="106"/>
  <c r="E215" i="106"/>
  <c r="G215" i="106" s="1"/>
  <c r="H215" i="106" s="1"/>
  <c r="D215" i="106"/>
  <c r="E214" i="106"/>
  <c r="G214" i="106" s="1"/>
  <c r="H214" i="106" s="1"/>
  <c r="D214" i="106"/>
  <c r="E213" i="106"/>
  <c r="G213" i="106" s="1"/>
  <c r="H213" i="106" s="1"/>
  <c r="D213" i="106"/>
  <c r="D212" i="106"/>
  <c r="E212" i="106"/>
  <c r="G212" i="106" s="1"/>
  <c r="H212" i="106" s="1"/>
  <c r="D211" i="106"/>
  <c r="E211" i="106"/>
  <c r="G211" i="106" s="1"/>
  <c r="H211" i="106" s="1"/>
  <c r="D210" i="106"/>
  <c r="E210" i="106"/>
  <c r="G210" i="106" s="1"/>
  <c r="H210" i="106" s="1"/>
  <c r="D209" i="106"/>
  <c r="E209" i="106"/>
  <c r="G209" i="106" s="1"/>
  <c r="H209" i="106" s="1"/>
  <c r="E208" i="106"/>
  <c r="G208" i="106" s="1"/>
  <c r="H208" i="106" s="1"/>
  <c r="D208" i="106"/>
  <c r="D207" i="106"/>
  <c r="E207" i="106"/>
  <c r="G207" i="106" s="1"/>
  <c r="H207" i="106" s="1"/>
  <c r="E206" i="106"/>
  <c r="G206" i="106" s="1"/>
  <c r="H206" i="106" s="1"/>
  <c r="D206" i="106"/>
  <c r="D205" i="106"/>
  <c r="E205" i="106"/>
  <c r="G205" i="106" s="1"/>
  <c r="H205" i="106" s="1"/>
  <c r="E204" i="106"/>
  <c r="G204" i="106" s="1"/>
  <c r="H204" i="106" s="1"/>
  <c r="D204" i="106"/>
  <c r="D203" i="106"/>
  <c r="E203" i="106"/>
  <c r="G203" i="106" s="1"/>
  <c r="H203" i="106" s="1"/>
  <c r="E202" i="106"/>
  <c r="G202" i="106" s="1"/>
  <c r="H202" i="106" s="1"/>
  <c r="D202" i="106"/>
  <c r="E201" i="106"/>
  <c r="G201" i="106" s="1"/>
  <c r="H201" i="106" s="1"/>
  <c r="D201" i="106"/>
  <c r="D200" i="106"/>
  <c r="E200" i="106"/>
  <c r="G200" i="106" s="1"/>
  <c r="H200" i="106" s="1"/>
  <c r="D199" i="106"/>
  <c r="E199" i="106"/>
  <c r="G199" i="106" s="1"/>
  <c r="H199" i="106" s="1"/>
  <c r="D198" i="106"/>
  <c r="E198" i="106"/>
  <c r="G198" i="106" s="1"/>
  <c r="H198" i="106" s="1"/>
  <c r="E197" i="106"/>
  <c r="G197" i="106" s="1"/>
  <c r="H197" i="106" s="1"/>
  <c r="D197" i="106"/>
  <c r="D196" i="106"/>
  <c r="E196" i="106"/>
  <c r="G196" i="106" s="1"/>
  <c r="H196" i="106" s="1"/>
  <c r="D195" i="106"/>
  <c r="E195" i="106"/>
  <c r="G195" i="106" s="1"/>
  <c r="H195" i="106" s="1"/>
  <c r="E194" i="106"/>
  <c r="G194" i="106" s="1"/>
  <c r="H194" i="106" s="1"/>
  <c r="D194" i="106"/>
  <c r="D193" i="106"/>
  <c r="E193" i="106"/>
  <c r="G193" i="106" s="1"/>
  <c r="H193" i="106" s="1"/>
  <c r="E192" i="106"/>
  <c r="G192" i="106" s="1"/>
  <c r="H192" i="106" s="1"/>
  <c r="D192" i="106"/>
  <c r="E191" i="106"/>
  <c r="G191" i="106" s="1"/>
  <c r="H191" i="106" s="1"/>
  <c r="D191" i="106"/>
  <c r="E190" i="106"/>
  <c r="G190" i="106" s="1"/>
  <c r="H190" i="106" s="1"/>
  <c r="D190" i="106"/>
  <c r="E189" i="106"/>
  <c r="G189" i="106" s="1"/>
  <c r="H189" i="106" s="1"/>
  <c r="D189" i="106"/>
  <c r="E188" i="106"/>
  <c r="G188" i="106" s="1"/>
  <c r="H188" i="106" s="1"/>
  <c r="D188" i="106"/>
  <c r="E187" i="106"/>
  <c r="G187" i="106" s="1"/>
  <c r="H187" i="106" s="1"/>
  <c r="D187" i="106"/>
  <c r="E186" i="106"/>
  <c r="G186" i="106" s="1"/>
  <c r="H186" i="106" s="1"/>
  <c r="D186" i="106"/>
  <c r="D185" i="106"/>
  <c r="E185" i="106"/>
  <c r="G185" i="106" s="1"/>
  <c r="H185" i="106" s="1"/>
  <c r="E184" i="106"/>
  <c r="G184" i="106" s="1"/>
  <c r="H184" i="106" s="1"/>
  <c r="D184" i="106"/>
  <c r="E183" i="106"/>
  <c r="G183" i="106" s="1"/>
  <c r="H183" i="106" s="1"/>
  <c r="D183" i="106"/>
  <c r="D182" i="106"/>
  <c r="E182" i="106"/>
  <c r="G182" i="106" s="1"/>
  <c r="H182" i="106" s="1"/>
  <c r="E181" i="106"/>
  <c r="G181" i="106" s="1"/>
  <c r="H181" i="106" s="1"/>
  <c r="D181" i="106"/>
  <c r="E180" i="106"/>
  <c r="G180" i="106" s="1"/>
  <c r="H180" i="106" s="1"/>
  <c r="D180" i="106"/>
  <c r="E179" i="106"/>
  <c r="G179" i="106" s="1"/>
  <c r="H179" i="106" s="1"/>
  <c r="D179" i="106"/>
  <c r="E178" i="106"/>
  <c r="G178" i="106" s="1"/>
  <c r="H178" i="106" s="1"/>
  <c r="D178" i="106"/>
  <c r="E177" i="106"/>
  <c r="G177" i="106" s="1"/>
  <c r="H177" i="106" s="1"/>
  <c r="D177" i="106"/>
  <c r="E176" i="106"/>
  <c r="G176" i="106" s="1"/>
  <c r="H176" i="106" s="1"/>
  <c r="D176" i="106"/>
  <c r="E175" i="106"/>
  <c r="G175" i="106" s="1"/>
  <c r="H175" i="106" s="1"/>
  <c r="D175" i="106"/>
  <c r="E174" i="106"/>
  <c r="G174" i="106" s="1"/>
  <c r="H174" i="106" s="1"/>
  <c r="D174" i="106"/>
  <c r="E173" i="106"/>
  <c r="G173" i="106" s="1"/>
  <c r="H173" i="106" s="1"/>
  <c r="D173" i="106"/>
  <c r="E172" i="106"/>
  <c r="G172" i="106" s="1"/>
  <c r="H172" i="106" s="1"/>
  <c r="D172" i="106"/>
  <c r="E171" i="106"/>
  <c r="G171" i="106" s="1"/>
  <c r="H171" i="106" s="1"/>
  <c r="D171" i="106"/>
  <c r="E170" i="106"/>
  <c r="G170" i="106" s="1"/>
  <c r="H170" i="106" s="1"/>
  <c r="D170" i="106"/>
  <c r="E169" i="106"/>
  <c r="G169" i="106" s="1"/>
  <c r="H169" i="106" s="1"/>
  <c r="D169" i="106"/>
  <c r="D168" i="106"/>
  <c r="E168" i="106"/>
  <c r="G168" i="106" s="1"/>
  <c r="H168" i="106" s="1"/>
  <c r="E167" i="106"/>
  <c r="G167" i="106" s="1"/>
  <c r="H167" i="106" s="1"/>
  <c r="D167" i="106"/>
  <c r="D166" i="106"/>
  <c r="E166" i="106"/>
  <c r="G166" i="106" s="1"/>
  <c r="H166" i="106" s="1"/>
  <c r="E165" i="106"/>
  <c r="G165" i="106" s="1"/>
  <c r="H165" i="106" s="1"/>
  <c r="D165" i="106"/>
  <c r="E164" i="106"/>
  <c r="G164" i="106" s="1"/>
  <c r="H164" i="106" s="1"/>
  <c r="D164" i="106"/>
  <c r="D163" i="106"/>
  <c r="E163" i="106"/>
  <c r="G163" i="106" s="1"/>
  <c r="H163" i="106" s="1"/>
  <c r="D162" i="106"/>
  <c r="E162" i="106"/>
  <c r="G162" i="106" s="1"/>
  <c r="H162" i="106" s="1"/>
  <c r="E161" i="106"/>
  <c r="G161" i="106" s="1"/>
  <c r="H161" i="106" s="1"/>
  <c r="D161" i="106"/>
  <c r="D160" i="106"/>
  <c r="E160" i="106"/>
  <c r="G160" i="106" s="1"/>
  <c r="H160" i="106" s="1"/>
  <c r="E159" i="106"/>
  <c r="G159" i="106" s="1"/>
  <c r="H159" i="106" s="1"/>
  <c r="D159" i="106"/>
  <c r="E158" i="106"/>
  <c r="G158" i="106" s="1"/>
  <c r="H158" i="106" s="1"/>
  <c r="D158" i="106"/>
  <c r="E157" i="106"/>
  <c r="G157" i="106" s="1"/>
  <c r="H157" i="106" s="1"/>
  <c r="D157" i="106"/>
  <c r="E156" i="106"/>
  <c r="G156" i="106" s="1"/>
  <c r="H156" i="106" s="1"/>
  <c r="D156" i="106"/>
  <c r="E155" i="106"/>
  <c r="G155" i="106" s="1"/>
  <c r="H155" i="106" s="1"/>
  <c r="D155" i="106"/>
  <c r="D154" i="106"/>
  <c r="E154" i="106"/>
  <c r="G154" i="106" s="1"/>
  <c r="H154" i="106" s="1"/>
  <c r="E153" i="106"/>
  <c r="G153" i="106" s="1"/>
  <c r="H153" i="106" s="1"/>
  <c r="D153" i="106"/>
  <c r="E152" i="106"/>
  <c r="G152" i="106" s="1"/>
  <c r="H152" i="106" s="1"/>
  <c r="D152" i="106"/>
  <c r="D151" i="106"/>
  <c r="E151" i="106"/>
  <c r="G151" i="106" s="1"/>
  <c r="H151" i="106" s="1"/>
  <c r="E150" i="106"/>
  <c r="G150" i="106" s="1"/>
  <c r="H150" i="106" s="1"/>
  <c r="D150" i="106"/>
  <c r="E149" i="106"/>
  <c r="G149" i="106" s="1"/>
  <c r="H149" i="106" s="1"/>
  <c r="D149" i="106"/>
  <c r="D148" i="106"/>
  <c r="E148" i="106"/>
  <c r="G148" i="106" s="1"/>
  <c r="H148" i="106" s="1"/>
  <c r="D147" i="106"/>
  <c r="E147" i="106"/>
  <c r="G147" i="106" s="1"/>
  <c r="H147" i="106" s="1"/>
  <c r="D146" i="106"/>
  <c r="E146" i="106"/>
  <c r="G146" i="106" s="1"/>
  <c r="H146" i="106" s="1"/>
  <c r="E145" i="106"/>
  <c r="G145" i="106" s="1"/>
  <c r="H145" i="106" s="1"/>
  <c r="D145" i="106"/>
  <c r="E144" i="106"/>
  <c r="G144" i="106" s="1"/>
  <c r="H144" i="106" s="1"/>
  <c r="D144" i="106"/>
  <c r="E143" i="106"/>
  <c r="G143" i="106" s="1"/>
  <c r="H143" i="106" s="1"/>
  <c r="D143" i="106"/>
  <c r="D142" i="106"/>
  <c r="E142" i="106"/>
  <c r="G142" i="106" s="1"/>
  <c r="H142" i="106" s="1"/>
  <c r="E141" i="106"/>
  <c r="G141" i="106" s="1"/>
  <c r="H141" i="106" s="1"/>
  <c r="D141" i="106"/>
  <c r="D140" i="106"/>
  <c r="E140" i="106"/>
  <c r="G140" i="106" s="1"/>
  <c r="H140" i="106" s="1"/>
  <c r="E139" i="106"/>
  <c r="G139" i="106" s="1"/>
  <c r="H139" i="106" s="1"/>
  <c r="D139" i="106"/>
  <c r="E138" i="106"/>
  <c r="G138" i="106" s="1"/>
  <c r="H138" i="106" s="1"/>
  <c r="D138" i="106"/>
  <c r="E137" i="106"/>
  <c r="G137" i="106" s="1"/>
  <c r="H137" i="106" s="1"/>
  <c r="D137" i="106"/>
  <c r="D136" i="106"/>
  <c r="E136" i="106"/>
  <c r="G136" i="106" s="1"/>
  <c r="H136" i="106" s="1"/>
  <c r="D135" i="106"/>
  <c r="E135" i="106"/>
  <c r="G135" i="106" s="1"/>
  <c r="H135" i="106" s="1"/>
  <c r="E134" i="106"/>
  <c r="G134" i="106" s="1"/>
  <c r="H134" i="106" s="1"/>
  <c r="D134" i="106"/>
  <c r="D133" i="106"/>
  <c r="E133" i="106"/>
  <c r="G133" i="106" s="1"/>
  <c r="H133" i="106" s="1"/>
  <c r="E132" i="106"/>
  <c r="G132" i="106" s="1"/>
  <c r="H132" i="106" s="1"/>
  <c r="D132" i="106"/>
  <c r="D131" i="106"/>
  <c r="E131" i="106"/>
  <c r="G131" i="106" s="1"/>
  <c r="H131" i="106" s="1"/>
  <c r="D130" i="106"/>
  <c r="E130" i="106"/>
  <c r="G130" i="106" s="1"/>
  <c r="H130" i="106" s="1"/>
  <c r="D129" i="106"/>
  <c r="E129" i="106"/>
  <c r="G129" i="106" s="1"/>
  <c r="H129" i="106" s="1"/>
  <c r="E128" i="106"/>
  <c r="G128" i="106" s="1"/>
  <c r="H128" i="106" s="1"/>
  <c r="D128" i="106"/>
  <c r="E127" i="106"/>
  <c r="G127" i="106" s="1"/>
  <c r="H127" i="106" s="1"/>
  <c r="D127" i="106"/>
  <c r="E126" i="106"/>
  <c r="G126" i="106" s="1"/>
  <c r="H126" i="106" s="1"/>
  <c r="D126" i="106"/>
  <c r="D125" i="106"/>
  <c r="E125" i="106"/>
  <c r="G125" i="106" s="1"/>
  <c r="H125" i="106" s="1"/>
  <c r="D124" i="106"/>
  <c r="E124" i="106"/>
  <c r="G124" i="106" s="1"/>
  <c r="H124" i="106" s="1"/>
  <c r="D123" i="106"/>
  <c r="E123" i="106"/>
  <c r="G123" i="106" s="1"/>
  <c r="H123" i="106" s="1"/>
  <c r="D122" i="106"/>
  <c r="E122" i="106"/>
  <c r="G122" i="106" s="1"/>
  <c r="H122" i="106" s="1"/>
  <c r="E121" i="106"/>
  <c r="G121" i="106" s="1"/>
  <c r="H121" i="106" s="1"/>
  <c r="D121" i="106"/>
  <c r="E120" i="106"/>
  <c r="G120" i="106" s="1"/>
  <c r="H120" i="106" s="1"/>
  <c r="D120" i="106"/>
  <c r="D119" i="106"/>
  <c r="E119" i="106"/>
  <c r="G119" i="106" s="1"/>
  <c r="H119" i="106" s="1"/>
  <c r="E118" i="106"/>
  <c r="G118" i="106" s="1"/>
  <c r="H118" i="106" s="1"/>
  <c r="D118" i="106"/>
  <c r="D117" i="106"/>
  <c r="E117" i="106"/>
  <c r="G117" i="106" s="1"/>
  <c r="H117" i="106" s="1"/>
  <c r="E116" i="106"/>
  <c r="G116" i="106" s="1"/>
  <c r="H116" i="106" s="1"/>
  <c r="D116" i="106"/>
  <c r="D115" i="106"/>
  <c r="E115" i="106"/>
  <c r="G115" i="106" s="1"/>
  <c r="H115" i="106" s="1"/>
  <c r="D114" i="106"/>
  <c r="E114" i="106"/>
  <c r="G114" i="106" s="1"/>
  <c r="H114" i="106" s="1"/>
  <c r="E113" i="106"/>
  <c r="G113" i="106" s="1"/>
  <c r="H113" i="106" s="1"/>
  <c r="D113" i="106"/>
  <c r="D112" i="106"/>
  <c r="E112" i="106"/>
  <c r="G112" i="106" s="1"/>
  <c r="H112" i="106" s="1"/>
  <c r="D111" i="106"/>
  <c r="E111" i="106"/>
  <c r="G111" i="106" s="1"/>
  <c r="H111" i="106" s="1"/>
  <c r="E110" i="106"/>
  <c r="G110" i="106" s="1"/>
  <c r="H110" i="106" s="1"/>
  <c r="D110" i="106"/>
  <c r="E109" i="106"/>
  <c r="G109" i="106" s="1"/>
  <c r="H109" i="106" s="1"/>
  <c r="D109" i="106"/>
  <c r="E108" i="106"/>
  <c r="G108" i="106" s="1"/>
  <c r="H108" i="106" s="1"/>
  <c r="D108" i="106"/>
  <c r="D107" i="106"/>
  <c r="E107" i="106"/>
  <c r="G107" i="106" s="1"/>
  <c r="H107" i="106" s="1"/>
  <c r="E106" i="106"/>
  <c r="G106" i="106" s="1"/>
  <c r="H106" i="106" s="1"/>
  <c r="D106" i="106"/>
  <c r="D105" i="106"/>
  <c r="E105" i="106"/>
  <c r="G105" i="106" s="1"/>
  <c r="H105" i="106" s="1"/>
  <c r="D104" i="106"/>
  <c r="E104" i="106"/>
  <c r="G104" i="106" s="1"/>
  <c r="H104" i="106" s="1"/>
  <c r="D103" i="106"/>
  <c r="E103" i="106"/>
  <c r="G103" i="106" s="1"/>
  <c r="H103" i="106" s="1"/>
  <c r="E102" i="106"/>
  <c r="G102" i="106" s="1"/>
  <c r="H102" i="106" s="1"/>
  <c r="D102" i="106"/>
  <c r="D101" i="106"/>
  <c r="E101" i="106"/>
  <c r="G101" i="106" s="1"/>
  <c r="H101" i="106" s="1"/>
  <c r="E100" i="106"/>
  <c r="G100" i="106" s="1"/>
  <c r="H100" i="106" s="1"/>
  <c r="D100" i="106"/>
  <c r="D99" i="106"/>
  <c r="E99" i="106"/>
  <c r="G99" i="106" s="1"/>
  <c r="H99" i="106" s="1"/>
  <c r="D98" i="106"/>
  <c r="E98" i="106"/>
  <c r="G98" i="106" s="1"/>
  <c r="H98" i="106" s="1"/>
  <c r="E97" i="106"/>
  <c r="G97" i="106" s="1"/>
  <c r="H97" i="106" s="1"/>
  <c r="D97" i="106"/>
  <c r="D96" i="106"/>
  <c r="E96" i="106"/>
  <c r="G96" i="106" s="1"/>
  <c r="H96" i="106" s="1"/>
  <c r="D95" i="106"/>
  <c r="E95" i="106"/>
  <c r="G95" i="106" s="1"/>
  <c r="H95" i="106" s="1"/>
  <c r="E94" i="106"/>
  <c r="G94" i="106" s="1"/>
  <c r="H94" i="106" s="1"/>
  <c r="D94" i="106"/>
  <c r="D93" i="106"/>
  <c r="E93" i="106"/>
  <c r="G93" i="106" s="1"/>
  <c r="H93" i="106" s="1"/>
  <c r="E92" i="106"/>
  <c r="G92" i="106" s="1"/>
  <c r="H92" i="106" s="1"/>
  <c r="D92" i="106"/>
  <c r="D91" i="106"/>
  <c r="E91" i="106"/>
  <c r="G91" i="106" s="1"/>
  <c r="H91" i="106" s="1"/>
  <c r="E90" i="106"/>
  <c r="G90" i="106" s="1"/>
  <c r="H90" i="106" s="1"/>
  <c r="D90" i="106"/>
  <c r="D89" i="106"/>
  <c r="E89" i="106"/>
  <c r="G89" i="106" s="1"/>
  <c r="H89" i="106" s="1"/>
  <c r="E88" i="106"/>
  <c r="G88" i="106" s="1"/>
  <c r="H88" i="106" s="1"/>
  <c r="D88" i="106"/>
  <c r="D87" i="106"/>
  <c r="E87" i="106"/>
  <c r="G87" i="106" s="1"/>
  <c r="H87" i="106" s="1"/>
  <c r="E86" i="106"/>
  <c r="G86" i="106" s="1"/>
  <c r="H86" i="106" s="1"/>
  <c r="D86" i="106"/>
  <c r="D85" i="106"/>
  <c r="E85" i="106"/>
  <c r="G85" i="106" s="1"/>
  <c r="H85" i="106" s="1"/>
  <c r="E84" i="106"/>
  <c r="G84" i="106" s="1"/>
  <c r="H84" i="106" s="1"/>
  <c r="D84" i="106"/>
  <c r="E83" i="106"/>
  <c r="G83" i="106" s="1"/>
  <c r="H83" i="106" s="1"/>
  <c r="D83" i="106"/>
  <c r="E82" i="106"/>
  <c r="G82" i="106" s="1"/>
  <c r="H82" i="106" s="1"/>
  <c r="D82" i="106"/>
  <c r="D81" i="106"/>
  <c r="E81" i="106"/>
  <c r="G81" i="106" s="1"/>
  <c r="H81" i="106" s="1"/>
  <c r="E80" i="106"/>
  <c r="G80" i="106" s="1"/>
  <c r="H80" i="106" s="1"/>
  <c r="D80" i="106"/>
  <c r="D79" i="106"/>
  <c r="E79" i="106"/>
  <c r="G79" i="106" s="1"/>
  <c r="H79" i="106" s="1"/>
  <c r="E78" i="106"/>
  <c r="G78" i="106" s="1"/>
  <c r="H78" i="106" s="1"/>
  <c r="D78" i="106"/>
  <c r="D77" i="106"/>
  <c r="E77" i="106"/>
  <c r="G77" i="106" s="1"/>
  <c r="H77" i="106" s="1"/>
  <c r="D76" i="106"/>
  <c r="E76" i="106"/>
  <c r="G76" i="106" s="1"/>
  <c r="H76" i="106" s="1"/>
  <c r="D75" i="106"/>
  <c r="E75" i="106"/>
  <c r="G75" i="106" s="1"/>
  <c r="H75" i="106" s="1"/>
  <c r="D74" i="106"/>
  <c r="E74" i="106"/>
  <c r="G74" i="106" s="1"/>
  <c r="H74" i="106" s="1"/>
  <c r="D73" i="106"/>
  <c r="E73" i="106"/>
  <c r="G73" i="106" s="1"/>
  <c r="H73" i="106" s="1"/>
  <c r="E72" i="106"/>
  <c r="G72" i="106" s="1"/>
  <c r="H72" i="106" s="1"/>
  <c r="D72" i="106"/>
  <c r="D71" i="106"/>
  <c r="E71" i="106"/>
  <c r="G71" i="106" s="1"/>
  <c r="H71" i="106" s="1"/>
  <c r="E70" i="106"/>
  <c r="G70" i="106" s="1"/>
  <c r="H70" i="106" s="1"/>
  <c r="D70" i="106"/>
  <c r="E69" i="106"/>
  <c r="G69" i="106" s="1"/>
  <c r="H69" i="106" s="1"/>
  <c r="D69" i="106"/>
  <c r="E68" i="106"/>
  <c r="G68" i="106" s="1"/>
  <c r="H68" i="106" s="1"/>
  <c r="D68" i="106"/>
  <c r="D67" i="106"/>
  <c r="E67" i="106"/>
  <c r="G67" i="106" s="1"/>
  <c r="H67" i="106" s="1"/>
  <c r="E66" i="106"/>
  <c r="G66" i="106" s="1"/>
  <c r="H66" i="106" s="1"/>
  <c r="D66" i="106"/>
  <c r="D65" i="106"/>
  <c r="E65" i="106"/>
  <c r="G65" i="106" s="1"/>
  <c r="H65" i="106" s="1"/>
  <c r="E64" i="106"/>
  <c r="G64" i="106" s="1"/>
  <c r="H64" i="106" s="1"/>
  <c r="D64" i="106"/>
  <c r="D63" i="106"/>
  <c r="E63" i="106"/>
  <c r="G63" i="106" s="1"/>
  <c r="H63" i="106" s="1"/>
  <c r="E62" i="106"/>
  <c r="G62" i="106" s="1"/>
  <c r="H62" i="106" s="1"/>
  <c r="D62" i="106"/>
  <c r="D61" i="106"/>
  <c r="E61" i="106"/>
  <c r="G61" i="106" s="1"/>
  <c r="H61" i="106" s="1"/>
  <c r="E60" i="106"/>
  <c r="G60" i="106" s="1"/>
  <c r="H60" i="106" s="1"/>
  <c r="D60" i="106"/>
  <c r="D59" i="106"/>
  <c r="E59" i="106"/>
  <c r="G59" i="106" s="1"/>
  <c r="H59" i="106" s="1"/>
  <c r="E58" i="106"/>
  <c r="G58" i="106" s="1"/>
  <c r="H58" i="106" s="1"/>
  <c r="D58" i="106"/>
  <c r="D57" i="106"/>
  <c r="E57" i="106"/>
  <c r="G57" i="106" s="1"/>
  <c r="H57" i="106" s="1"/>
  <c r="D56" i="106"/>
  <c r="E56" i="106"/>
  <c r="G56" i="106" s="1"/>
  <c r="H56" i="106" s="1"/>
  <c r="D55" i="106"/>
  <c r="E55" i="106"/>
  <c r="G55" i="106" s="1"/>
  <c r="H55" i="106" s="1"/>
  <c r="E54" i="106"/>
  <c r="G54" i="106" s="1"/>
  <c r="H54" i="106" s="1"/>
  <c r="D54" i="106"/>
  <c r="E53" i="106"/>
  <c r="G53" i="106" s="1"/>
  <c r="H53" i="106" s="1"/>
  <c r="D53" i="106"/>
  <c r="E52" i="106"/>
  <c r="G52" i="106" s="1"/>
  <c r="H52" i="106" s="1"/>
  <c r="D52" i="106"/>
  <c r="D51" i="106"/>
  <c r="E51" i="106"/>
  <c r="G51" i="106" s="1"/>
  <c r="H51" i="106" s="1"/>
  <c r="E50" i="106"/>
  <c r="G50" i="106" s="1"/>
  <c r="H50" i="106" s="1"/>
  <c r="D50" i="106"/>
  <c r="D49" i="106"/>
  <c r="E49" i="106"/>
  <c r="G49" i="106" s="1"/>
  <c r="H49" i="106" s="1"/>
  <c r="E48" i="106"/>
  <c r="G48" i="106" s="1"/>
  <c r="H48" i="106" s="1"/>
  <c r="D48" i="106"/>
  <c r="D47" i="106"/>
  <c r="E47" i="106"/>
  <c r="G47" i="106" s="1"/>
  <c r="H47" i="106" s="1"/>
  <c r="E46" i="106"/>
  <c r="G46" i="106" s="1"/>
  <c r="H46" i="106" s="1"/>
  <c r="D46" i="106"/>
  <c r="D45" i="106"/>
  <c r="E45" i="106"/>
  <c r="G45" i="106" s="1"/>
  <c r="H45" i="106" s="1"/>
  <c r="E44" i="106"/>
  <c r="G44" i="106" s="1"/>
  <c r="H44" i="106" s="1"/>
  <c r="D44" i="106"/>
  <c r="D43" i="106"/>
  <c r="E43" i="106"/>
  <c r="G43" i="106" s="1"/>
  <c r="H43" i="106" s="1"/>
  <c r="E42" i="106"/>
  <c r="G42" i="106" s="1"/>
  <c r="H42" i="106" s="1"/>
  <c r="D42" i="106"/>
  <c r="D41" i="106"/>
  <c r="E41" i="106"/>
  <c r="G41" i="106" s="1"/>
  <c r="H41" i="106" s="1"/>
  <c r="E40" i="106"/>
  <c r="G40" i="106" s="1"/>
  <c r="H40" i="106" s="1"/>
  <c r="D40" i="106"/>
  <c r="D39" i="106"/>
  <c r="E39" i="106"/>
  <c r="G39" i="106" s="1"/>
  <c r="H39" i="106" s="1"/>
  <c r="D38" i="106"/>
  <c r="E38" i="106"/>
  <c r="G38" i="106" s="1"/>
  <c r="H38" i="106" s="1"/>
  <c r="D37" i="106"/>
  <c r="E37" i="106"/>
  <c r="G37" i="106" s="1"/>
  <c r="H37" i="106" s="1"/>
  <c r="E36" i="106"/>
  <c r="G36" i="106" s="1"/>
  <c r="H36" i="106" s="1"/>
  <c r="D36" i="106"/>
  <c r="D35" i="106"/>
  <c r="E35" i="106"/>
  <c r="G35" i="106" s="1"/>
  <c r="H35" i="106" s="1"/>
  <c r="D34" i="106"/>
  <c r="E34" i="106"/>
  <c r="G34" i="106" s="1"/>
  <c r="H34" i="106" s="1"/>
  <c r="D33" i="106"/>
  <c r="E33" i="106"/>
  <c r="G33" i="106" s="1"/>
  <c r="H33" i="106" s="1"/>
  <c r="D32" i="106"/>
  <c r="E32" i="106"/>
  <c r="G32" i="106" s="1"/>
  <c r="H32" i="106" s="1"/>
  <c r="E31" i="106"/>
  <c r="G31" i="106" s="1"/>
  <c r="H31" i="106" s="1"/>
  <c r="D31" i="106"/>
  <c r="E30" i="106"/>
  <c r="G30" i="106" s="1"/>
  <c r="H30" i="106" s="1"/>
  <c r="D30" i="106"/>
  <c r="E29" i="106"/>
  <c r="G29" i="106" s="1"/>
  <c r="H29" i="106" s="1"/>
  <c r="D29" i="106"/>
  <c r="E28" i="106"/>
  <c r="G28" i="106" s="1"/>
  <c r="H28" i="106" s="1"/>
  <c r="D28" i="106"/>
  <c r="D27" i="106"/>
  <c r="E27" i="106"/>
  <c r="G27" i="106" s="1"/>
  <c r="H27" i="106" s="1"/>
  <c r="E26" i="106"/>
  <c r="G26" i="106" s="1"/>
  <c r="H26" i="106" s="1"/>
  <c r="D26" i="106"/>
  <c r="D25" i="106"/>
  <c r="E25" i="106"/>
  <c r="G25" i="106" s="1"/>
  <c r="H25" i="106" s="1"/>
  <c r="D24" i="106"/>
  <c r="E24" i="106"/>
  <c r="G24" i="106" s="1"/>
  <c r="H24" i="106" s="1"/>
  <c r="D23" i="106"/>
  <c r="E23" i="106"/>
  <c r="G23" i="106" s="1"/>
  <c r="H23" i="106" s="1"/>
  <c r="D22" i="106"/>
  <c r="E22" i="106"/>
  <c r="G22" i="106" s="1"/>
  <c r="H22" i="106" s="1"/>
  <c r="E21" i="106"/>
  <c r="G21" i="106" s="1"/>
  <c r="H21" i="106" s="1"/>
  <c r="D21" i="106"/>
  <c r="E20" i="106"/>
  <c r="G20" i="106" s="1"/>
  <c r="H20" i="106" s="1"/>
  <c r="D20" i="106"/>
  <c r="D19" i="106"/>
  <c r="E19" i="106"/>
  <c r="G19" i="106" s="1"/>
  <c r="H19" i="106" s="1"/>
  <c r="E18" i="106"/>
  <c r="G18" i="106" s="1"/>
  <c r="H18" i="106" s="1"/>
  <c r="D18" i="106"/>
  <c r="D17" i="106"/>
  <c r="E17" i="106"/>
  <c r="G17" i="106" s="1"/>
  <c r="H17" i="106" s="1"/>
  <c r="H15" i="106" l="1"/>
  <c r="W29" i="113" l="1"/>
  <c r="R29" i="113"/>
  <c r="T29" i="113"/>
  <c r="BC29" i="113"/>
  <c r="AJ29" i="113"/>
  <c r="L29" i="113"/>
  <c r="AG29" i="113"/>
  <c r="AQ29" i="113"/>
  <c r="AX29" i="113"/>
  <c r="AU29" i="113"/>
  <c r="X29" i="113"/>
  <c r="AN29" i="113"/>
  <c r="AV29" i="113"/>
  <c r="AP29" i="113"/>
  <c r="V29" i="113"/>
  <c r="AB29" i="113"/>
  <c r="AK29" i="113"/>
  <c r="N29" i="113"/>
  <c r="AZ29" i="113"/>
  <c r="Z29" i="113"/>
  <c r="M29" i="113"/>
  <c r="AS29" i="113"/>
  <c r="AH29" i="113"/>
  <c r="K29" i="113"/>
  <c r="AD29" i="113"/>
  <c r="AY29" i="113"/>
  <c r="AR29" i="113"/>
  <c r="AL29" i="113"/>
  <c r="BA29" i="113"/>
  <c r="S29" i="113"/>
  <c r="Y29" i="113"/>
  <c r="U29" i="113"/>
  <c r="AA29" i="113"/>
  <c r="Q29" i="113"/>
  <c r="AO29" i="113"/>
  <c r="AT29" i="113"/>
  <c r="AW29" i="113"/>
  <c r="O29" i="113"/>
  <c r="AI29" i="113"/>
  <c r="BB29" i="113"/>
  <c r="AM29" i="113"/>
  <c r="AE29" i="113"/>
  <c r="AC29" i="113"/>
  <c r="P29" i="113"/>
  <c r="AF29" i="113"/>
  <c r="H29" i="113"/>
  <c r="I29" i="113"/>
  <c r="J29" i="113" l="1"/>
  <c r="G29" i="113"/>
  <c r="BB28" i="113"/>
  <c r="BA28" i="113" s="1"/>
  <c r="AZ28" i="113" s="1"/>
  <c r="AY28" i="113" s="1"/>
  <c r="AX28" i="113" s="1"/>
  <c r="AW28" i="113" s="1"/>
  <c r="AV28" i="113" s="1"/>
  <c r="AU28" i="113" s="1"/>
  <c r="AT28" i="113" s="1"/>
  <c r="AS28" i="113" s="1"/>
  <c r="AR28" i="113" s="1"/>
  <c r="AQ28" i="113" s="1"/>
  <c r="AP28" i="113" s="1"/>
  <c r="AO28" i="113" s="1"/>
  <c r="AN28" i="113" s="1"/>
  <c r="AM28" i="113" s="1"/>
  <c r="AL28" i="113" s="1"/>
  <c r="AK28" i="113" s="1"/>
  <c r="AJ28" i="113" s="1"/>
  <c r="AI28" i="113" s="1"/>
  <c r="AH28" i="113" s="1"/>
  <c r="AG28" i="113" s="1"/>
  <c r="AF28" i="113" s="1"/>
  <c r="AE28" i="113" s="1"/>
  <c r="AD28" i="113" s="1"/>
  <c r="AC28" i="113" s="1"/>
  <c r="AB28" i="113" s="1"/>
  <c r="AA28" i="113" s="1"/>
  <c r="Z28" i="113" s="1"/>
  <c r="Y28" i="113" s="1"/>
  <c r="X28" i="113" s="1"/>
  <c r="W28" i="113" s="1"/>
  <c r="V28" i="113" s="1"/>
  <c r="U28" i="113" s="1"/>
  <c r="T28" i="113" s="1"/>
  <c r="S28" i="113" s="1"/>
  <c r="R28" i="113" s="1"/>
  <c r="Q28" i="113" s="1"/>
  <c r="P28" i="113" s="1"/>
  <c r="O28" i="113" s="1"/>
  <c r="N28" i="113" s="1"/>
  <c r="M28" i="113" s="1"/>
  <c r="L28" i="113" s="1"/>
  <c r="K28" i="113" s="1"/>
  <c r="J28" i="113" s="1"/>
  <c r="I28" i="113" s="1"/>
  <c r="H28" i="113" s="1"/>
  <c r="G28" i="113" s="1"/>
  <c r="C17" i="113"/>
  <c r="D17" i="113" s="1"/>
  <c r="C18" i="113" l="1"/>
  <c r="D18" i="113" s="1"/>
  <c r="C1476" i="109" l="1"/>
  <c r="F1476" i="109" l="1"/>
  <c r="C1475" i="109"/>
  <c r="F1475" i="109" l="1"/>
  <c r="C1474" i="109"/>
  <c r="F1474" i="109" l="1"/>
  <c r="C1473" i="109"/>
  <c r="F1473" i="109" l="1"/>
  <c r="C1472" i="109"/>
  <c r="F1472" i="109" l="1"/>
  <c r="C1471" i="109"/>
  <c r="F1471" i="109" l="1"/>
  <c r="C1470" i="109"/>
  <c r="F1470" i="109" l="1"/>
  <c r="C1469" i="109"/>
  <c r="F1469" i="109" l="1"/>
  <c r="C1468" i="109"/>
  <c r="F1468" i="109" l="1"/>
  <c r="C1467" i="109"/>
  <c r="F1467" i="109" l="1"/>
  <c r="C1466" i="109"/>
  <c r="F1466" i="109" l="1"/>
  <c r="C1465" i="109"/>
  <c r="F1465" i="109" l="1"/>
  <c r="C1464" i="109"/>
  <c r="F1464" i="109" l="1"/>
  <c r="C1463" i="109"/>
  <c r="F1463" i="109" l="1"/>
  <c r="C1462" i="109"/>
  <c r="F1462" i="109" l="1"/>
  <c r="C1461" i="109"/>
  <c r="F1461" i="109" l="1"/>
  <c r="C1460" i="109"/>
  <c r="F1460" i="109" l="1"/>
  <c r="C1459" i="109"/>
  <c r="F1459" i="109" l="1"/>
  <c r="C1458" i="109"/>
  <c r="F1458" i="109" l="1"/>
  <c r="C1457" i="109"/>
  <c r="F1457" i="109" l="1"/>
  <c r="C1456" i="109"/>
  <c r="F1456" i="109" l="1"/>
  <c r="C1455" i="109"/>
  <c r="F1455" i="109" l="1"/>
  <c r="C1454" i="109"/>
  <c r="F1454" i="109" l="1"/>
  <c r="C1453" i="109"/>
  <c r="F1453" i="109" l="1"/>
  <c r="C1452" i="109"/>
  <c r="F1452" i="109" l="1"/>
  <c r="C1451" i="109"/>
  <c r="F1451" i="109" l="1"/>
  <c r="C1450" i="109"/>
  <c r="F1450" i="109" l="1"/>
  <c r="C1449" i="109"/>
  <c r="F1449" i="109" l="1"/>
  <c r="C1448" i="109"/>
  <c r="F1448" i="109" l="1"/>
  <c r="C1447" i="109"/>
  <c r="F1447" i="109" l="1"/>
  <c r="C1446" i="109"/>
  <c r="F1446" i="109" l="1"/>
  <c r="C1445" i="109"/>
  <c r="F1445" i="109" l="1"/>
  <c r="C1444" i="109"/>
  <c r="F1444" i="109" l="1"/>
  <c r="C1443" i="109"/>
  <c r="F1443" i="109" l="1"/>
  <c r="C1442" i="109"/>
  <c r="F1442" i="109" l="1"/>
  <c r="C1441" i="109"/>
  <c r="F1441" i="109" l="1"/>
  <c r="C1440" i="109"/>
  <c r="F1440" i="109" l="1"/>
  <c r="C1439" i="109"/>
  <c r="F1439" i="109" l="1"/>
  <c r="C1438" i="109"/>
  <c r="F1438" i="109" l="1"/>
  <c r="C1437" i="109"/>
  <c r="F1437" i="109" l="1"/>
  <c r="C1436" i="109"/>
  <c r="F1436" i="109" l="1"/>
  <c r="C1435" i="109"/>
  <c r="F1435" i="109" l="1"/>
  <c r="C1434" i="109"/>
  <c r="F1434" i="109" l="1"/>
  <c r="C1433" i="109"/>
  <c r="F1433" i="109" l="1"/>
  <c r="C1432" i="109"/>
  <c r="F1432" i="109" l="1"/>
  <c r="C1431" i="109"/>
  <c r="F1431" i="109" l="1"/>
  <c r="C1430" i="109"/>
  <c r="F1430" i="109" l="1"/>
  <c r="C1429" i="109"/>
  <c r="F1429" i="109" l="1"/>
  <c r="C1428" i="109"/>
  <c r="F1428" i="109" l="1"/>
  <c r="C1427" i="109"/>
  <c r="F1427" i="109" l="1"/>
  <c r="C1426" i="109"/>
  <c r="F1426" i="109" l="1"/>
  <c r="C1425" i="109"/>
  <c r="F1425" i="109" l="1"/>
  <c r="C1424" i="109"/>
  <c r="F1424" i="109" l="1"/>
  <c r="C1423" i="109"/>
  <c r="F1423" i="109" l="1"/>
  <c r="C1422" i="109"/>
  <c r="F1422" i="109" l="1"/>
  <c r="C1421" i="109"/>
  <c r="F1421" i="109" l="1"/>
  <c r="C1420" i="109"/>
  <c r="F1420" i="109" l="1"/>
  <c r="C1419" i="109"/>
  <c r="F1419" i="109" l="1"/>
  <c r="C1418" i="109"/>
  <c r="F1418" i="109" l="1"/>
  <c r="C1417" i="109"/>
  <c r="F1417" i="109" l="1"/>
  <c r="C1416" i="109"/>
  <c r="F1416" i="109" l="1"/>
  <c r="C1415" i="109"/>
  <c r="F1415" i="109" l="1"/>
  <c r="C1414" i="109"/>
  <c r="F1414" i="109" l="1"/>
  <c r="C1413" i="109"/>
  <c r="F1413" i="109" l="1"/>
  <c r="C1412" i="109"/>
  <c r="F1412" i="109" l="1"/>
  <c r="C1411" i="109"/>
  <c r="F1411" i="109" l="1"/>
  <c r="C1410" i="109"/>
  <c r="F1410" i="109" l="1"/>
  <c r="C1409" i="109"/>
  <c r="F1409" i="109" l="1"/>
  <c r="C1408" i="109"/>
  <c r="F1408" i="109" l="1"/>
  <c r="C1407" i="109"/>
  <c r="F1407" i="109" l="1"/>
  <c r="C1406" i="109"/>
  <c r="F1406" i="109" l="1"/>
  <c r="C1405" i="109"/>
  <c r="F1405" i="109" l="1"/>
  <c r="C1404" i="109"/>
  <c r="F1404" i="109" l="1"/>
  <c r="C1403" i="109"/>
  <c r="F1403" i="109" l="1"/>
  <c r="C1402" i="109"/>
  <c r="F1402" i="109" l="1"/>
  <c r="C1401" i="109"/>
  <c r="F1401" i="109" l="1"/>
  <c r="C1400" i="109"/>
  <c r="F1400" i="109" l="1"/>
  <c r="C1399" i="109"/>
  <c r="F1399" i="109" l="1"/>
  <c r="C1398" i="109"/>
  <c r="F1398" i="109" l="1"/>
  <c r="C1397" i="109"/>
  <c r="F1397" i="109" l="1"/>
  <c r="C1396" i="109"/>
  <c r="F1396" i="109" l="1"/>
  <c r="C1395" i="109"/>
  <c r="F1395" i="109" l="1"/>
  <c r="C1394" i="109"/>
  <c r="F1394" i="109" l="1"/>
  <c r="C1393" i="109"/>
  <c r="F1393" i="109" l="1"/>
  <c r="C1392" i="109"/>
  <c r="F1392" i="109" l="1"/>
  <c r="C1391" i="109"/>
  <c r="F1391" i="109" l="1"/>
  <c r="C1390" i="109"/>
  <c r="F1390" i="109" l="1"/>
  <c r="C1389" i="109"/>
  <c r="F1389" i="109" l="1"/>
  <c r="C1388" i="109"/>
  <c r="F1388" i="109" l="1"/>
  <c r="C1387" i="109"/>
  <c r="F1387" i="109" l="1"/>
  <c r="C1386" i="109"/>
  <c r="F1386" i="109" l="1"/>
  <c r="C1385" i="109"/>
  <c r="F1385" i="109" l="1"/>
  <c r="C1384" i="109"/>
  <c r="F1384" i="109" l="1"/>
  <c r="C1383" i="109"/>
  <c r="F1383" i="109" l="1"/>
  <c r="C1382" i="109"/>
  <c r="F1382" i="109" l="1"/>
  <c r="C1381" i="109"/>
  <c r="F1381" i="109" l="1"/>
  <c r="C1380" i="109"/>
  <c r="F1380" i="109" l="1"/>
  <c r="C1379" i="109"/>
  <c r="F1379" i="109" l="1"/>
  <c r="C1378" i="109"/>
  <c r="F1378" i="109" l="1"/>
  <c r="C1377" i="109"/>
  <c r="F1377" i="109" l="1"/>
  <c r="C1376" i="109"/>
  <c r="F1376" i="109" l="1"/>
  <c r="C1375" i="109"/>
  <c r="F1375" i="109" l="1"/>
  <c r="C1374" i="109"/>
  <c r="F1374" i="109" l="1"/>
  <c r="C1373" i="109"/>
  <c r="F1373" i="109" l="1"/>
  <c r="C1372" i="109"/>
  <c r="F1372" i="109" l="1"/>
  <c r="C1371" i="109"/>
  <c r="F1371" i="109" l="1"/>
  <c r="C1370" i="109"/>
  <c r="F1370" i="109" l="1"/>
  <c r="C1369" i="109"/>
  <c r="F1369" i="109" l="1"/>
  <c r="C1368" i="109"/>
  <c r="F1368" i="109" l="1"/>
  <c r="C1367" i="109"/>
  <c r="F1367" i="109" l="1"/>
  <c r="C1366" i="109"/>
  <c r="F1366" i="109" l="1"/>
  <c r="C1365" i="109"/>
  <c r="F1365" i="109" l="1"/>
  <c r="C1364" i="109"/>
  <c r="F1364" i="109" l="1"/>
  <c r="C1363" i="109"/>
  <c r="F1363" i="109" l="1"/>
  <c r="C1362" i="109"/>
  <c r="F1362" i="109" l="1"/>
  <c r="C1361" i="109"/>
  <c r="F1361" i="109" l="1"/>
  <c r="C1360" i="109"/>
  <c r="F1360" i="109" l="1"/>
  <c r="C1359" i="109"/>
  <c r="F1359" i="109" l="1"/>
  <c r="C1358" i="109"/>
  <c r="F1358" i="109" l="1"/>
  <c r="C1357" i="109"/>
  <c r="F1357" i="109" l="1"/>
  <c r="C1356" i="109"/>
  <c r="F1356" i="109" l="1"/>
  <c r="C1355" i="109"/>
  <c r="F1355" i="109" l="1"/>
  <c r="C1354" i="109"/>
  <c r="F1354" i="109" l="1"/>
  <c r="C1353" i="109"/>
  <c r="F1353" i="109" l="1"/>
  <c r="C1352" i="109"/>
  <c r="F1352" i="109" l="1"/>
  <c r="C1351" i="109"/>
  <c r="F1351" i="109" l="1"/>
  <c r="C1350" i="109"/>
  <c r="F1350" i="109" l="1"/>
  <c r="C1349" i="109"/>
  <c r="F1349" i="109" l="1"/>
  <c r="C1348" i="109"/>
  <c r="F1348" i="109" l="1"/>
  <c r="C1347" i="109"/>
  <c r="F1347" i="109" l="1"/>
  <c r="C1346" i="109"/>
  <c r="F1346" i="109" l="1"/>
  <c r="C1345" i="109"/>
  <c r="F1345" i="109" l="1"/>
  <c r="C1344" i="109"/>
  <c r="F1344" i="109" l="1"/>
  <c r="C1343" i="109"/>
  <c r="F1343" i="109" l="1"/>
  <c r="C1342" i="109"/>
  <c r="F1342" i="109" l="1"/>
  <c r="C1341" i="109"/>
  <c r="F1341" i="109" l="1"/>
  <c r="C1340" i="109"/>
  <c r="F1340" i="109" l="1"/>
  <c r="C1339" i="109"/>
  <c r="F1339" i="109" l="1"/>
  <c r="C1338" i="109"/>
  <c r="F1338" i="109" l="1"/>
  <c r="C1337" i="109"/>
  <c r="F1337" i="109" l="1"/>
  <c r="C1336" i="109"/>
  <c r="F1336" i="109" l="1"/>
  <c r="C1335" i="109"/>
  <c r="F1335" i="109" l="1"/>
  <c r="C1334" i="109"/>
  <c r="F1334" i="109" l="1"/>
  <c r="C1333" i="109"/>
  <c r="F1333" i="109" l="1"/>
  <c r="C1332" i="109"/>
  <c r="F1332" i="109" l="1"/>
  <c r="C1331" i="109"/>
  <c r="F1331" i="109" l="1"/>
  <c r="C1330" i="109"/>
  <c r="F1330" i="109" l="1"/>
  <c r="C1329" i="109"/>
  <c r="F1329" i="109" l="1"/>
  <c r="C1328" i="109"/>
  <c r="F1328" i="109" l="1"/>
  <c r="C1327" i="109"/>
  <c r="F1327" i="109" l="1"/>
  <c r="C1326" i="109"/>
  <c r="F1326" i="109" l="1"/>
  <c r="C1325" i="109"/>
  <c r="F1325" i="109" l="1"/>
  <c r="C1324" i="109"/>
  <c r="F1324" i="109" l="1"/>
  <c r="C1323" i="109"/>
  <c r="F1323" i="109" l="1"/>
  <c r="C1322" i="109"/>
  <c r="F1322" i="109" l="1"/>
  <c r="C1321" i="109"/>
  <c r="F1321" i="109" l="1"/>
  <c r="C1320" i="109"/>
  <c r="F1320" i="109" l="1"/>
  <c r="C1319" i="109"/>
  <c r="F1319" i="109" l="1"/>
  <c r="C1318" i="109"/>
  <c r="C1317" i="109" l="1"/>
  <c r="F1318" i="109"/>
  <c r="F1317" i="109" l="1"/>
  <c r="C1316" i="109"/>
  <c r="F1316" i="109" l="1"/>
  <c r="C1315" i="109"/>
  <c r="F1315" i="109" l="1"/>
  <c r="C1314" i="109"/>
  <c r="F1314" i="109" l="1"/>
  <c r="C1313" i="109"/>
  <c r="F1313" i="109" l="1"/>
  <c r="C1312" i="109"/>
  <c r="F1312" i="109" l="1"/>
  <c r="C1311" i="109"/>
  <c r="F1311" i="109" l="1"/>
  <c r="C1310" i="109"/>
  <c r="F1310" i="109" l="1"/>
  <c r="C1309" i="109"/>
  <c r="F1309" i="109" l="1"/>
  <c r="C1308" i="109"/>
  <c r="F1308" i="109" l="1"/>
  <c r="C1307" i="109"/>
  <c r="F1307" i="109" l="1"/>
  <c r="C1306" i="109"/>
  <c r="F1306" i="109" l="1"/>
  <c r="C1305" i="109"/>
  <c r="F1305" i="109" l="1"/>
  <c r="C1304" i="109"/>
  <c r="F1304" i="109" l="1"/>
  <c r="C1303" i="109"/>
  <c r="F1303" i="109" l="1"/>
  <c r="C1302" i="109"/>
  <c r="F1302" i="109" l="1"/>
  <c r="C1301" i="109"/>
  <c r="F1301" i="109" l="1"/>
  <c r="C1300" i="109"/>
  <c r="F1300" i="109" l="1"/>
  <c r="C1299" i="109"/>
  <c r="F1299" i="109" l="1"/>
  <c r="C1298" i="109"/>
  <c r="F1298" i="109" l="1"/>
  <c r="C1297" i="109"/>
  <c r="F1297" i="109" l="1"/>
  <c r="C1296" i="109"/>
  <c r="C1295" i="109" l="1"/>
  <c r="F1296" i="109"/>
  <c r="F1295" i="109" l="1"/>
  <c r="C1294" i="109"/>
  <c r="F1294" i="109" l="1"/>
  <c r="C1293" i="109"/>
  <c r="F1293" i="109" l="1"/>
  <c r="C1292" i="109"/>
  <c r="F1292" i="109" l="1"/>
  <c r="C1291" i="109"/>
  <c r="F1291" i="109" l="1"/>
  <c r="C1290" i="109"/>
  <c r="F1290" i="109" l="1"/>
  <c r="C1289" i="109"/>
  <c r="F1289" i="109" l="1"/>
  <c r="C1288" i="109"/>
  <c r="F1288" i="109" l="1"/>
  <c r="C1287" i="109"/>
  <c r="F1287" i="109" l="1"/>
  <c r="C1286" i="109"/>
  <c r="F1286" i="109" l="1"/>
  <c r="C1285" i="109"/>
  <c r="F1285" i="109" l="1"/>
  <c r="C1284" i="109"/>
  <c r="F1284" i="109" l="1"/>
  <c r="C1283" i="109"/>
  <c r="F1283" i="109" l="1"/>
  <c r="C1282" i="109"/>
  <c r="F1282" i="109" l="1"/>
  <c r="C1281" i="109"/>
  <c r="F1281" i="109" l="1"/>
  <c r="C1280" i="109"/>
  <c r="F1280" i="109" l="1"/>
  <c r="C1279" i="109"/>
  <c r="F1279" i="109" l="1"/>
  <c r="C1278" i="109"/>
  <c r="F1278" i="109" l="1"/>
  <c r="C1277" i="109"/>
  <c r="F1277" i="109" l="1"/>
  <c r="C1276" i="109"/>
  <c r="F1276" i="109" l="1"/>
  <c r="C1275" i="109"/>
  <c r="F1275" i="109" l="1"/>
  <c r="C1274" i="109"/>
  <c r="F1274" i="109" l="1"/>
  <c r="C1273" i="109"/>
  <c r="F1273" i="109" l="1"/>
  <c r="C1272" i="109"/>
  <c r="F1272" i="109" l="1"/>
  <c r="C1271" i="109"/>
  <c r="F1271" i="109" l="1"/>
  <c r="C1270" i="109"/>
  <c r="F1270" i="109" l="1"/>
  <c r="C1269" i="109"/>
  <c r="F1269" i="109" l="1"/>
  <c r="C1268" i="109"/>
  <c r="F1268" i="109" l="1"/>
  <c r="C1267" i="109"/>
  <c r="C1266" i="109" l="1"/>
  <c r="F1267" i="109"/>
  <c r="F1266" i="109" l="1"/>
  <c r="C1265" i="109"/>
  <c r="F1265" i="109" l="1"/>
  <c r="C1264" i="109"/>
  <c r="F1264" i="109" l="1"/>
  <c r="C1263" i="109"/>
  <c r="F1263" i="109" l="1"/>
  <c r="C1262" i="109"/>
  <c r="F1262" i="109" l="1"/>
  <c r="C1261" i="109"/>
  <c r="F1261" i="109" l="1"/>
  <c r="C1260" i="109"/>
  <c r="F1260" i="109" l="1"/>
  <c r="C1259" i="109"/>
  <c r="F1259" i="109" l="1"/>
  <c r="C1258" i="109"/>
  <c r="F1258" i="109" l="1"/>
  <c r="C1257" i="109"/>
  <c r="F1257" i="109" l="1"/>
  <c r="C1256" i="109"/>
  <c r="F1256" i="109" l="1"/>
  <c r="C1255" i="109"/>
  <c r="F1255" i="109" l="1"/>
  <c r="C1254" i="109"/>
  <c r="F1254" i="109" l="1"/>
  <c r="C1253" i="109"/>
  <c r="F1253" i="109" l="1"/>
  <c r="C1252" i="109"/>
  <c r="F1252" i="109" l="1"/>
  <c r="C1251" i="109"/>
  <c r="F1251" i="109" l="1"/>
  <c r="C1250" i="109"/>
  <c r="F1250" i="109" l="1"/>
  <c r="C1249" i="109"/>
  <c r="F1249" i="109" l="1"/>
  <c r="C1248" i="109"/>
  <c r="F1248" i="109" l="1"/>
  <c r="C1247" i="109"/>
  <c r="F1247" i="109" l="1"/>
  <c r="C1246" i="109"/>
  <c r="F1246" i="109" l="1"/>
  <c r="C1245" i="109"/>
  <c r="F1245" i="109" l="1"/>
  <c r="C1244" i="109"/>
  <c r="F1244" i="109" l="1"/>
  <c r="C1243" i="109"/>
  <c r="F1243" i="109" l="1"/>
  <c r="C1242" i="109"/>
  <c r="F1242" i="109" l="1"/>
  <c r="C1241" i="109"/>
  <c r="F1241" i="109" l="1"/>
  <c r="C1240" i="109"/>
  <c r="F1240" i="109" l="1"/>
  <c r="C1239" i="109"/>
  <c r="F1239" i="109" l="1"/>
  <c r="C1238" i="109"/>
  <c r="F1238" i="109" l="1"/>
  <c r="C1237" i="109"/>
  <c r="F1237" i="109" l="1"/>
  <c r="C1236" i="109"/>
  <c r="F1236" i="109" l="1"/>
  <c r="C1235" i="109"/>
  <c r="F1235" i="109" l="1"/>
  <c r="C1234" i="109"/>
  <c r="F1234" i="109" l="1"/>
  <c r="C1233" i="109"/>
  <c r="F1233" i="109" l="1"/>
  <c r="C1232" i="109"/>
  <c r="F1232" i="109" l="1"/>
  <c r="C1231" i="109"/>
  <c r="F1231" i="109" l="1"/>
  <c r="C1230" i="109"/>
  <c r="F1230" i="109" l="1"/>
  <c r="C1229" i="109"/>
  <c r="F1229" i="109" l="1"/>
  <c r="C1228" i="109"/>
  <c r="F1228" i="109" l="1"/>
  <c r="C1227" i="109"/>
  <c r="F1227" i="109" l="1"/>
  <c r="C1226" i="109"/>
  <c r="F1226" i="109" l="1"/>
  <c r="C1225" i="109"/>
  <c r="F1225" i="109" l="1"/>
  <c r="C1224" i="109"/>
  <c r="F1224" i="109" l="1"/>
  <c r="C1223" i="109"/>
  <c r="F1223" i="109" l="1"/>
  <c r="C1222" i="109"/>
  <c r="F1222" i="109" l="1"/>
  <c r="C1221" i="109"/>
  <c r="F1221" i="109" l="1"/>
  <c r="C1220" i="109"/>
  <c r="F1220" i="109" l="1"/>
  <c r="C1219" i="109"/>
  <c r="F1219" i="109" l="1"/>
  <c r="C1218" i="109"/>
  <c r="F1218" i="109" l="1"/>
  <c r="C1217" i="109"/>
  <c r="F1217" i="109" l="1"/>
  <c r="C1216" i="109"/>
  <c r="F1216" i="109" l="1"/>
  <c r="C1215" i="109"/>
  <c r="F1215" i="109" l="1"/>
  <c r="C1214" i="109"/>
  <c r="F1214" i="109" l="1"/>
  <c r="C1213" i="109"/>
  <c r="F1213" i="109" l="1"/>
  <c r="C1212" i="109"/>
  <c r="F1212" i="109" l="1"/>
  <c r="C1211" i="109"/>
  <c r="F1211" i="109" l="1"/>
  <c r="C1210" i="109"/>
  <c r="F1210" i="109" l="1"/>
  <c r="C1209" i="109"/>
  <c r="F1209" i="109" l="1"/>
  <c r="C1208" i="109"/>
  <c r="F1208" i="109" l="1"/>
  <c r="C1207" i="109"/>
  <c r="F1207" i="109" l="1"/>
  <c r="C1206" i="109"/>
  <c r="F1206" i="109" l="1"/>
  <c r="C1205" i="109"/>
  <c r="F1205" i="109" l="1"/>
  <c r="C1204" i="109"/>
  <c r="F1204" i="109" l="1"/>
  <c r="C1203" i="109"/>
  <c r="F1203" i="109" l="1"/>
  <c r="C1202" i="109"/>
  <c r="F1202" i="109" l="1"/>
  <c r="C1201" i="109"/>
  <c r="F1201" i="109" l="1"/>
  <c r="C1200" i="109"/>
  <c r="F1200" i="109" l="1"/>
  <c r="C1199" i="109"/>
  <c r="F1199" i="109" l="1"/>
  <c r="C1198" i="109"/>
  <c r="F1198" i="109" l="1"/>
  <c r="C1197" i="109"/>
  <c r="F1197" i="109" l="1"/>
  <c r="C1196" i="109"/>
  <c r="F1196" i="109" l="1"/>
  <c r="C1195" i="109"/>
  <c r="F1195" i="109" l="1"/>
  <c r="C1194" i="109"/>
  <c r="F1194" i="109" l="1"/>
  <c r="C1193" i="109"/>
  <c r="F1193" i="109" l="1"/>
  <c r="C1192" i="109"/>
  <c r="F1192" i="109" l="1"/>
  <c r="C1191" i="109"/>
  <c r="F1191" i="109" l="1"/>
  <c r="C1190" i="109"/>
  <c r="F1190" i="109" l="1"/>
  <c r="C1189" i="109"/>
  <c r="F1189" i="109" l="1"/>
  <c r="C1188" i="109"/>
  <c r="F1188" i="109" l="1"/>
  <c r="C1187" i="109"/>
  <c r="F1187" i="109" l="1"/>
  <c r="C1186" i="109"/>
  <c r="F1186" i="109" l="1"/>
  <c r="C1185" i="109"/>
  <c r="F1185" i="109" l="1"/>
  <c r="C1184" i="109"/>
  <c r="F1184" i="109" l="1"/>
  <c r="C1183" i="109"/>
  <c r="F1183" i="109" l="1"/>
  <c r="C1182" i="109"/>
  <c r="F1182" i="109" l="1"/>
  <c r="C1181" i="109"/>
  <c r="F1181" i="109" l="1"/>
  <c r="C1180" i="109"/>
  <c r="F1180" i="109" l="1"/>
  <c r="C1179" i="109"/>
  <c r="F1179" i="109" l="1"/>
  <c r="C1178" i="109"/>
  <c r="C1177" i="109" l="1"/>
  <c r="F1178" i="109"/>
  <c r="F1177" i="109" l="1"/>
  <c r="C1176" i="109"/>
  <c r="F1176" i="109" l="1"/>
  <c r="C1175" i="109"/>
  <c r="F1175" i="109" l="1"/>
  <c r="C1174" i="109"/>
  <c r="F1174" i="109" l="1"/>
  <c r="C1173" i="109"/>
  <c r="F1173" i="109" l="1"/>
  <c r="C1172" i="109"/>
  <c r="F1172" i="109" l="1"/>
  <c r="C1171" i="109"/>
  <c r="F1171" i="109" l="1"/>
  <c r="C1170" i="109"/>
  <c r="F1170" i="109" l="1"/>
  <c r="C1169" i="109"/>
  <c r="F1169" i="109" l="1"/>
  <c r="C1168" i="109"/>
  <c r="F1168" i="109" l="1"/>
  <c r="C1167" i="109"/>
  <c r="F1167" i="109" l="1"/>
  <c r="C1166" i="109"/>
  <c r="F1166" i="109" l="1"/>
  <c r="C1165" i="109"/>
  <c r="F1165" i="109" l="1"/>
  <c r="C1164" i="109"/>
  <c r="F1164" i="109" l="1"/>
  <c r="C1163" i="109"/>
  <c r="F1163" i="109" l="1"/>
  <c r="C1162" i="109"/>
  <c r="F1162" i="109" l="1"/>
  <c r="C1161" i="109"/>
  <c r="F1161" i="109" l="1"/>
  <c r="C1160" i="109"/>
  <c r="F1160" i="109" l="1"/>
  <c r="C1159" i="109"/>
  <c r="F1159" i="109" l="1"/>
  <c r="C1158" i="109"/>
  <c r="F1158" i="109" l="1"/>
  <c r="C1157" i="109"/>
  <c r="F1157" i="109" l="1"/>
  <c r="C1156" i="109"/>
  <c r="F1156" i="109" l="1"/>
  <c r="C1155" i="109"/>
  <c r="F1155" i="109" l="1"/>
  <c r="C1154" i="109"/>
  <c r="F1154" i="109" l="1"/>
  <c r="C1153" i="109"/>
  <c r="C1152" i="109" l="1"/>
  <c r="F1153" i="109"/>
  <c r="F1152" i="109" l="1"/>
  <c r="C1151" i="109"/>
  <c r="F1151" i="109" l="1"/>
  <c r="C1150" i="109"/>
  <c r="F1150" i="109" l="1"/>
  <c r="C1149" i="109"/>
  <c r="F1149" i="109" l="1"/>
  <c r="C1148" i="109"/>
  <c r="F1148" i="109" l="1"/>
  <c r="C1147" i="109"/>
  <c r="F1147" i="109" l="1"/>
  <c r="C1146" i="109"/>
  <c r="F1146" i="109" l="1"/>
  <c r="C1145" i="109"/>
  <c r="F1145" i="109" l="1"/>
  <c r="C1144" i="109"/>
  <c r="F1144" i="109" l="1"/>
  <c r="C1143" i="109"/>
  <c r="F1143" i="109" l="1"/>
  <c r="C1142" i="109"/>
  <c r="F1142" i="109" l="1"/>
  <c r="C1141" i="109"/>
  <c r="F1141" i="109" l="1"/>
  <c r="C1140" i="109"/>
  <c r="F1140" i="109" l="1"/>
  <c r="C1139" i="109"/>
  <c r="F1139" i="109" l="1"/>
  <c r="C1138" i="109"/>
  <c r="F1138" i="109" l="1"/>
  <c r="C1137" i="109"/>
  <c r="F1137" i="109" l="1"/>
  <c r="C1136" i="109"/>
  <c r="F1136" i="109" l="1"/>
  <c r="C1135" i="109"/>
  <c r="F1135" i="109" l="1"/>
  <c r="C1134" i="109"/>
  <c r="F1134" i="109" l="1"/>
  <c r="C1133" i="109"/>
  <c r="F1133" i="109" l="1"/>
  <c r="C1132" i="109"/>
  <c r="F1132" i="109" l="1"/>
  <c r="C1131" i="109"/>
  <c r="F1131" i="109" l="1"/>
  <c r="C1130" i="109"/>
  <c r="F1130" i="109" l="1"/>
  <c r="C1129" i="109"/>
  <c r="F1129" i="109" l="1"/>
  <c r="C1128" i="109"/>
  <c r="F1128" i="109" l="1"/>
  <c r="C1127" i="109"/>
  <c r="F1127" i="109" l="1"/>
  <c r="C1126" i="109"/>
  <c r="F1126" i="109" l="1"/>
  <c r="C1125" i="109"/>
  <c r="F1125" i="109" l="1"/>
  <c r="C1124" i="109"/>
  <c r="F1124" i="109" l="1"/>
  <c r="C1123" i="109"/>
  <c r="F1123" i="109" l="1"/>
  <c r="C1122" i="109"/>
  <c r="F1122" i="109" l="1"/>
  <c r="C1121" i="109"/>
  <c r="F1121" i="109" l="1"/>
  <c r="C1120" i="109"/>
  <c r="F1120" i="109" l="1"/>
  <c r="C1119" i="109"/>
  <c r="F1119" i="109" l="1"/>
  <c r="C1118" i="109"/>
  <c r="F1118" i="109" l="1"/>
  <c r="C1117" i="109"/>
  <c r="F1117" i="109" l="1"/>
  <c r="C1116" i="109"/>
  <c r="F1116" i="109" l="1"/>
  <c r="C1115" i="109"/>
  <c r="F1115" i="109" l="1"/>
  <c r="C1114" i="109"/>
  <c r="F1114" i="109" l="1"/>
  <c r="C1113" i="109"/>
  <c r="F1113" i="109" l="1"/>
  <c r="C1112" i="109"/>
  <c r="F1112" i="109" l="1"/>
  <c r="C1111" i="109"/>
  <c r="F1111" i="109" l="1"/>
  <c r="C1110" i="109"/>
  <c r="C1109" i="109" l="1"/>
  <c r="F1110" i="109"/>
  <c r="F1109" i="109" l="1"/>
  <c r="C1108" i="109"/>
  <c r="F1108" i="109" l="1"/>
  <c r="C1107" i="109"/>
  <c r="F1107" i="109" l="1"/>
  <c r="C1106" i="109"/>
  <c r="C1105" i="109" l="1"/>
  <c r="F1106" i="109"/>
  <c r="F1105" i="109" l="1"/>
  <c r="C1104" i="109"/>
  <c r="F1104" i="109" l="1"/>
  <c r="C1103" i="109"/>
  <c r="F1103" i="109" l="1"/>
  <c r="C1102" i="109"/>
  <c r="F1102" i="109" l="1"/>
  <c r="C1101" i="109"/>
  <c r="F1101" i="109" l="1"/>
  <c r="C1100" i="109"/>
  <c r="F1100" i="109" l="1"/>
  <c r="C1099" i="109"/>
  <c r="F1099" i="109" l="1"/>
  <c r="C1098" i="109"/>
  <c r="F1098" i="109" l="1"/>
  <c r="C1097" i="109"/>
  <c r="F1097" i="109" l="1"/>
  <c r="C1096" i="109"/>
  <c r="F1096" i="109" l="1"/>
  <c r="C1095" i="109"/>
  <c r="F1095" i="109" l="1"/>
  <c r="C1094" i="109"/>
  <c r="F1094" i="109" l="1"/>
  <c r="C1093" i="109"/>
  <c r="F1093" i="109" l="1"/>
  <c r="C1092" i="109"/>
  <c r="F1092" i="109" l="1"/>
  <c r="C1091" i="109"/>
  <c r="F1091" i="109" l="1"/>
  <c r="C1090" i="109"/>
  <c r="F1090" i="109" l="1"/>
  <c r="C1089" i="109"/>
  <c r="F1089" i="109" l="1"/>
  <c r="C1088" i="109"/>
  <c r="F1088" i="109" l="1"/>
  <c r="C1087" i="109"/>
  <c r="F1087" i="109" l="1"/>
  <c r="C1086" i="109"/>
  <c r="F1086" i="109" l="1"/>
  <c r="C1085" i="109"/>
  <c r="F1085" i="109" l="1"/>
  <c r="C1084" i="109"/>
  <c r="F1084" i="109" l="1"/>
  <c r="C1083" i="109"/>
  <c r="F1083" i="109" l="1"/>
  <c r="C1082" i="109"/>
  <c r="F1082" i="109" l="1"/>
  <c r="C1081" i="109"/>
  <c r="F1081" i="109" l="1"/>
  <c r="C1080" i="109"/>
  <c r="F1080" i="109" l="1"/>
  <c r="C1079" i="109"/>
  <c r="F1079" i="109" l="1"/>
  <c r="C1078" i="109"/>
  <c r="F1078" i="109" l="1"/>
  <c r="C1077" i="109"/>
  <c r="F1077" i="109" l="1"/>
  <c r="C1076" i="109"/>
  <c r="F1076" i="109" l="1"/>
  <c r="C1075" i="109"/>
  <c r="F1075" i="109" l="1"/>
  <c r="C1074" i="109"/>
  <c r="F1074" i="109" l="1"/>
  <c r="C1073" i="109"/>
  <c r="F1073" i="109" l="1"/>
  <c r="C1072" i="109"/>
  <c r="F1072" i="109" l="1"/>
  <c r="C1071" i="109"/>
  <c r="F1071" i="109" l="1"/>
  <c r="C1070" i="109"/>
  <c r="F1070" i="109" l="1"/>
  <c r="C1069" i="109"/>
  <c r="F1069" i="109" l="1"/>
  <c r="C1068" i="109"/>
  <c r="F1068" i="109" l="1"/>
  <c r="C1067" i="109"/>
  <c r="F1067" i="109" l="1"/>
  <c r="C1066" i="109"/>
  <c r="F1066" i="109" l="1"/>
  <c r="C1065" i="109"/>
  <c r="F1065" i="109" l="1"/>
  <c r="C1064" i="109"/>
  <c r="F1064" i="109" l="1"/>
  <c r="C1063" i="109"/>
  <c r="F1063" i="109" l="1"/>
  <c r="C1062" i="109"/>
  <c r="F1062" i="109" l="1"/>
  <c r="C1061" i="109"/>
  <c r="F1061" i="109" l="1"/>
  <c r="C1060" i="109"/>
  <c r="F1060" i="109" l="1"/>
  <c r="C1059" i="109"/>
  <c r="F1059" i="109" l="1"/>
  <c r="C1058" i="109"/>
  <c r="F1058" i="109" l="1"/>
  <c r="C1057" i="109"/>
  <c r="F1057" i="109" l="1"/>
  <c r="C1056" i="109"/>
  <c r="F1056" i="109" l="1"/>
  <c r="C1055" i="109"/>
  <c r="F1055" i="109" l="1"/>
  <c r="C1054" i="109"/>
  <c r="F1054" i="109" l="1"/>
  <c r="C1053" i="109"/>
  <c r="F1053" i="109" l="1"/>
  <c r="C1052" i="109"/>
  <c r="F1052" i="109" l="1"/>
  <c r="C1051" i="109"/>
  <c r="F1051" i="109" l="1"/>
  <c r="C1050" i="109"/>
  <c r="F1050" i="109" l="1"/>
  <c r="C1049" i="109"/>
  <c r="F1049" i="109" l="1"/>
  <c r="C1048" i="109"/>
  <c r="F1048" i="109" l="1"/>
  <c r="C1047" i="109"/>
  <c r="F1047" i="109" l="1"/>
  <c r="C1046" i="109"/>
  <c r="F1046" i="109" l="1"/>
  <c r="C1045" i="109"/>
  <c r="F1045" i="109" l="1"/>
  <c r="C1044" i="109"/>
  <c r="F1044" i="109" l="1"/>
  <c r="C1043" i="109"/>
  <c r="F1043" i="109" l="1"/>
  <c r="C1042" i="109"/>
  <c r="F1042" i="109" l="1"/>
  <c r="C1041" i="109"/>
  <c r="F1041" i="109" l="1"/>
  <c r="C1040" i="109"/>
  <c r="F1040" i="109" l="1"/>
  <c r="C1039" i="109"/>
  <c r="F1039" i="109" l="1"/>
  <c r="C1038" i="109"/>
  <c r="F1038" i="109" l="1"/>
  <c r="C1037" i="109"/>
  <c r="F1037" i="109" l="1"/>
  <c r="C1036" i="109"/>
  <c r="F1036" i="109" l="1"/>
  <c r="C1035" i="109"/>
  <c r="F1035" i="109" l="1"/>
  <c r="C1034" i="109"/>
  <c r="F1034" i="109" l="1"/>
  <c r="C1033" i="109"/>
  <c r="F1033" i="109" l="1"/>
  <c r="C1032" i="109"/>
  <c r="F1032" i="109" l="1"/>
  <c r="C1031" i="109"/>
  <c r="F1031" i="109" l="1"/>
  <c r="C1030" i="109"/>
  <c r="F1030" i="109" l="1"/>
  <c r="C1029" i="109"/>
  <c r="F1029" i="109" l="1"/>
  <c r="C1028" i="109"/>
  <c r="F1028" i="109" l="1"/>
  <c r="C1027" i="109"/>
  <c r="F1027" i="109" l="1"/>
  <c r="C1026" i="109"/>
  <c r="F1026" i="109" l="1"/>
  <c r="C1025" i="109"/>
  <c r="F1025" i="109" l="1"/>
  <c r="C1024" i="109"/>
  <c r="F1024" i="109" l="1"/>
  <c r="C1023" i="109"/>
  <c r="F1023" i="109" l="1"/>
  <c r="C1022" i="109"/>
  <c r="F1022" i="109" l="1"/>
  <c r="C1021" i="109"/>
  <c r="F1021" i="109" l="1"/>
  <c r="C1020" i="109"/>
  <c r="F1020" i="109" l="1"/>
  <c r="C1019" i="109"/>
  <c r="F1019" i="109" l="1"/>
  <c r="C1018" i="109"/>
  <c r="F1018" i="109" l="1"/>
  <c r="C1017" i="109"/>
  <c r="F1017" i="109" l="1"/>
  <c r="C1016" i="109"/>
  <c r="F1016" i="109" l="1"/>
  <c r="C1015" i="109"/>
  <c r="F1015" i="109" l="1"/>
  <c r="C1014" i="109"/>
  <c r="F1014" i="109" l="1"/>
  <c r="C1013" i="109"/>
  <c r="F1013" i="109" l="1"/>
  <c r="C1012" i="109"/>
  <c r="F1012" i="109" l="1"/>
  <c r="C1011" i="109"/>
  <c r="F1011" i="109" l="1"/>
  <c r="C1010" i="109"/>
  <c r="F1010" i="109" l="1"/>
  <c r="C1009" i="109"/>
  <c r="F1009" i="109" l="1"/>
  <c r="C1008" i="109"/>
  <c r="F1008" i="109" l="1"/>
  <c r="C1007" i="109"/>
  <c r="F1007" i="109" l="1"/>
  <c r="C1006" i="109"/>
  <c r="F1006" i="109" l="1"/>
  <c r="C1005" i="109"/>
  <c r="F1005" i="109" l="1"/>
  <c r="C1004" i="109"/>
  <c r="F1004" i="109" l="1"/>
  <c r="C1003" i="109"/>
  <c r="F1003" i="109" l="1"/>
  <c r="C1002" i="109"/>
  <c r="F1002" i="109" l="1"/>
  <c r="C1001" i="109"/>
  <c r="F1001" i="109" l="1"/>
  <c r="C1000" i="109"/>
  <c r="F1000" i="109" l="1"/>
  <c r="C999" i="109"/>
  <c r="F999" i="109" l="1"/>
  <c r="C998" i="109"/>
  <c r="F998" i="109" l="1"/>
  <c r="C997" i="109"/>
  <c r="F997" i="109" l="1"/>
  <c r="C996" i="109"/>
  <c r="F996" i="109" l="1"/>
  <c r="C995" i="109"/>
  <c r="F995" i="109" l="1"/>
  <c r="C994" i="109"/>
  <c r="F994" i="109" l="1"/>
  <c r="C993" i="109"/>
  <c r="F993" i="109" l="1"/>
  <c r="C992" i="109"/>
  <c r="F992" i="109" l="1"/>
  <c r="C991" i="109"/>
  <c r="F991" i="109" l="1"/>
  <c r="C990" i="109"/>
  <c r="F990" i="109" l="1"/>
  <c r="C989" i="109"/>
  <c r="F989" i="109" l="1"/>
  <c r="C988" i="109"/>
  <c r="F988" i="109" l="1"/>
  <c r="C987" i="109"/>
  <c r="F987" i="109" l="1"/>
  <c r="C986" i="109"/>
  <c r="F986" i="109" l="1"/>
  <c r="C985" i="109"/>
  <c r="F985" i="109" l="1"/>
  <c r="C984" i="109"/>
  <c r="F984" i="109" l="1"/>
  <c r="C983" i="109"/>
  <c r="F983" i="109" l="1"/>
  <c r="C982" i="109"/>
  <c r="F982" i="109" l="1"/>
  <c r="C981" i="109"/>
  <c r="F981" i="109" l="1"/>
  <c r="C980" i="109"/>
  <c r="F980" i="109" l="1"/>
  <c r="C979" i="109"/>
  <c r="F979" i="109" l="1"/>
  <c r="C978" i="109"/>
  <c r="F978" i="109" l="1"/>
  <c r="C977" i="109"/>
  <c r="F977" i="109" l="1"/>
  <c r="C976" i="109"/>
  <c r="F976" i="109" l="1"/>
  <c r="C975" i="109"/>
  <c r="F975" i="109" l="1"/>
  <c r="C974" i="109"/>
  <c r="F974" i="109" l="1"/>
  <c r="C973" i="109"/>
  <c r="F973" i="109" l="1"/>
  <c r="C972" i="109"/>
  <c r="F972" i="109" l="1"/>
  <c r="C971" i="109"/>
  <c r="F971" i="109" l="1"/>
  <c r="C970" i="109"/>
  <c r="F970" i="109" l="1"/>
  <c r="C969" i="109"/>
  <c r="F969" i="109" l="1"/>
  <c r="C968" i="109"/>
  <c r="F968" i="109" l="1"/>
  <c r="C967" i="109"/>
  <c r="F967" i="109" l="1"/>
  <c r="C966" i="109"/>
  <c r="F966" i="109" l="1"/>
  <c r="C965" i="109"/>
  <c r="F965" i="109" l="1"/>
  <c r="C964" i="109"/>
  <c r="F964" i="109" l="1"/>
  <c r="C963" i="109"/>
  <c r="F963" i="109" l="1"/>
  <c r="C962" i="109"/>
  <c r="F962" i="109" l="1"/>
  <c r="C961" i="109"/>
  <c r="F961" i="109" l="1"/>
  <c r="C960" i="109"/>
  <c r="F960" i="109" l="1"/>
  <c r="C959" i="109"/>
  <c r="F959" i="109" l="1"/>
  <c r="C958" i="109"/>
  <c r="F958" i="109" l="1"/>
  <c r="C957" i="109"/>
  <c r="F957" i="109" l="1"/>
  <c r="C956" i="109"/>
  <c r="F956" i="109" l="1"/>
  <c r="C955" i="109"/>
  <c r="F955" i="109" l="1"/>
  <c r="C954" i="109"/>
  <c r="F954" i="109" l="1"/>
  <c r="C953" i="109"/>
  <c r="F953" i="109" l="1"/>
  <c r="C952" i="109"/>
  <c r="F952" i="109" l="1"/>
  <c r="C951" i="109"/>
  <c r="F951" i="109" l="1"/>
  <c r="C950" i="109"/>
  <c r="F950" i="109" l="1"/>
  <c r="C949" i="109"/>
  <c r="F949" i="109" l="1"/>
  <c r="C948" i="109"/>
  <c r="F948" i="109" l="1"/>
  <c r="C947" i="109"/>
  <c r="F947" i="109" l="1"/>
  <c r="C946" i="109"/>
  <c r="F946" i="109" l="1"/>
  <c r="C945" i="109"/>
  <c r="F945" i="109" l="1"/>
  <c r="C944" i="109"/>
  <c r="F944" i="109" l="1"/>
  <c r="C943" i="109"/>
  <c r="F943" i="109" l="1"/>
  <c r="C942" i="109"/>
  <c r="F942" i="109" l="1"/>
  <c r="C941" i="109"/>
  <c r="F941" i="109" l="1"/>
  <c r="C940" i="109"/>
  <c r="F940" i="109" l="1"/>
  <c r="C939" i="109"/>
  <c r="F939" i="109" l="1"/>
  <c r="C938" i="109"/>
  <c r="F938" i="109" l="1"/>
  <c r="C937" i="109"/>
  <c r="F937" i="109" l="1"/>
  <c r="C936" i="109"/>
  <c r="F936" i="109" l="1"/>
  <c r="C935" i="109"/>
  <c r="F935" i="109" l="1"/>
  <c r="C934" i="109"/>
  <c r="F934" i="109" l="1"/>
  <c r="C933" i="109"/>
  <c r="F933" i="109" l="1"/>
  <c r="C932" i="109"/>
  <c r="F932" i="109" l="1"/>
  <c r="C931" i="109"/>
  <c r="F931" i="109" l="1"/>
  <c r="C930" i="109"/>
  <c r="F930" i="109" l="1"/>
  <c r="C929" i="109"/>
  <c r="F929" i="109" l="1"/>
  <c r="C928" i="109"/>
  <c r="F928" i="109" l="1"/>
  <c r="C927" i="109"/>
  <c r="F927" i="109" l="1"/>
  <c r="C926" i="109"/>
  <c r="F926" i="109" l="1"/>
  <c r="C925" i="109"/>
  <c r="F925" i="109" l="1"/>
  <c r="C924" i="109"/>
  <c r="F924" i="109" l="1"/>
  <c r="C923" i="109"/>
  <c r="F923" i="109" l="1"/>
  <c r="C922" i="109"/>
  <c r="F922" i="109" l="1"/>
  <c r="C921" i="109"/>
  <c r="F921" i="109" l="1"/>
  <c r="C920" i="109"/>
  <c r="F920" i="109" l="1"/>
  <c r="C919" i="109"/>
  <c r="F919" i="109" l="1"/>
  <c r="C918" i="109"/>
  <c r="F918" i="109" l="1"/>
  <c r="C917" i="109"/>
  <c r="F917" i="109" l="1"/>
  <c r="C916" i="109"/>
  <c r="F916" i="109" l="1"/>
  <c r="C915" i="109"/>
  <c r="F915" i="109" l="1"/>
  <c r="C914" i="109"/>
  <c r="F914" i="109" l="1"/>
  <c r="C913" i="109"/>
  <c r="F913" i="109" l="1"/>
  <c r="C912" i="109"/>
  <c r="F912" i="109" l="1"/>
  <c r="C911" i="109"/>
  <c r="F911" i="109" l="1"/>
  <c r="C910" i="109"/>
  <c r="F910" i="109" l="1"/>
  <c r="C909" i="109"/>
  <c r="F909" i="109" l="1"/>
  <c r="C908" i="109"/>
  <c r="F908" i="109" l="1"/>
  <c r="C907" i="109"/>
  <c r="F907" i="109" l="1"/>
  <c r="C906" i="109"/>
  <c r="F906" i="109" l="1"/>
  <c r="C905" i="109"/>
  <c r="F905" i="109" l="1"/>
  <c r="C904" i="109"/>
  <c r="F904" i="109" l="1"/>
  <c r="C903" i="109"/>
  <c r="F903" i="109" l="1"/>
  <c r="C902" i="109"/>
  <c r="F902" i="109" l="1"/>
  <c r="C901" i="109"/>
  <c r="F901" i="109" l="1"/>
  <c r="C900" i="109"/>
  <c r="F900" i="109" l="1"/>
  <c r="C899" i="109"/>
  <c r="F899" i="109" l="1"/>
  <c r="C898" i="109"/>
  <c r="F898" i="109" l="1"/>
  <c r="C897" i="109"/>
  <c r="F897" i="109" l="1"/>
  <c r="C896" i="109"/>
  <c r="F896" i="109" l="1"/>
  <c r="C895" i="109"/>
  <c r="F895" i="109" l="1"/>
  <c r="C894" i="109"/>
  <c r="F894" i="109" l="1"/>
  <c r="C893" i="109"/>
  <c r="F893" i="109" l="1"/>
  <c r="C892" i="109"/>
  <c r="F892" i="109" l="1"/>
  <c r="C891" i="109"/>
  <c r="F891" i="109" l="1"/>
  <c r="C890" i="109"/>
  <c r="F890" i="109" l="1"/>
  <c r="C889" i="109"/>
  <c r="F889" i="109" l="1"/>
  <c r="C888" i="109"/>
  <c r="F888" i="109" l="1"/>
  <c r="C887" i="109"/>
  <c r="F887" i="109" l="1"/>
  <c r="C886" i="109"/>
  <c r="F886" i="109" l="1"/>
  <c r="C885" i="109"/>
  <c r="F885" i="109" l="1"/>
  <c r="C884" i="109"/>
  <c r="F884" i="109" l="1"/>
  <c r="C883" i="109"/>
  <c r="F883" i="109" l="1"/>
  <c r="C882" i="109"/>
  <c r="F882" i="109" l="1"/>
  <c r="C881" i="109"/>
  <c r="F881" i="109" l="1"/>
  <c r="C880" i="109"/>
  <c r="F880" i="109" l="1"/>
  <c r="C879" i="109"/>
  <c r="F879" i="109" l="1"/>
  <c r="C878" i="109"/>
  <c r="F878" i="109" l="1"/>
  <c r="C877" i="109"/>
  <c r="F877" i="109" l="1"/>
  <c r="C876" i="109"/>
  <c r="F876" i="109" l="1"/>
  <c r="C875" i="109"/>
  <c r="F875" i="109" l="1"/>
  <c r="C874" i="109"/>
  <c r="F874" i="109" l="1"/>
  <c r="C873" i="109"/>
  <c r="F873" i="109" l="1"/>
  <c r="C872" i="109"/>
  <c r="F872" i="109" l="1"/>
  <c r="C871" i="109"/>
  <c r="F871" i="109" l="1"/>
  <c r="C870" i="109"/>
  <c r="F870" i="109" l="1"/>
  <c r="C869" i="109"/>
  <c r="F869" i="109" l="1"/>
  <c r="C868" i="109"/>
  <c r="F868" i="109" l="1"/>
  <c r="C867" i="109"/>
  <c r="F867" i="109" l="1"/>
  <c r="C866" i="109"/>
  <c r="F866" i="109" l="1"/>
  <c r="C865" i="109"/>
  <c r="F865" i="109" l="1"/>
  <c r="C864" i="109"/>
  <c r="F864" i="109" l="1"/>
  <c r="C863" i="109"/>
  <c r="F863" i="109" l="1"/>
  <c r="C862" i="109"/>
  <c r="F862" i="109" l="1"/>
  <c r="C861" i="109"/>
  <c r="F861" i="109" l="1"/>
  <c r="C860" i="109"/>
  <c r="F860" i="109" l="1"/>
  <c r="C859" i="109"/>
  <c r="F859" i="109" l="1"/>
  <c r="C858" i="109"/>
  <c r="F858" i="109" l="1"/>
  <c r="C857" i="109"/>
  <c r="F857" i="109" l="1"/>
  <c r="C856" i="109"/>
  <c r="F856" i="109" l="1"/>
  <c r="C855" i="109"/>
  <c r="F855" i="109" l="1"/>
  <c r="C854" i="109"/>
  <c r="F854" i="109" l="1"/>
  <c r="C853" i="109"/>
  <c r="F853" i="109" l="1"/>
  <c r="C852" i="109"/>
  <c r="F852" i="109" l="1"/>
  <c r="C851" i="109"/>
  <c r="F851" i="109" l="1"/>
  <c r="C850" i="109"/>
  <c r="F850" i="109" l="1"/>
  <c r="C849" i="109"/>
  <c r="F849" i="109" l="1"/>
  <c r="C848" i="109"/>
  <c r="F848" i="109" l="1"/>
  <c r="C847" i="109"/>
  <c r="F847" i="109" l="1"/>
  <c r="C846" i="109"/>
  <c r="F846" i="109" l="1"/>
  <c r="C845" i="109"/>
  <c r="F845" i="109" l="1"/>
  <c r="C844" i="109"/>
  <c r="F844" i="109" l="1"/>
  <c r="C843" i="109"/>
  <c r="F843" i="109" l="1"/>
  <c r="C842" i="109"/>
  <c r="C841" i="109" l="1"/>
  <c r="F842" i="109"/>
  <c r="F841" i="109" l="1"/>
  <c r="C840" i="109"/>
  <c r="F840" i="109" l="1"/>
  <c r="C839" i="109"/>
  <c r="F839" i="109" l="1"/>
  <c r="C838" i="109"/>
  <c r="F838" i="109" l="1"/>
  <c r="C837" i="109"/>
  <c r="F837" i="109" l="1"/>
  <c r="C836" i="109"/>
  <c r="F836" i="109" l="1"/>
  <c r="C835" i="109"/>
  <c r="F835" i="109" l="1"/>
  <c r="C834" i="109"/>
  <c r="F834" i="109" l="1"/>
  <c r="C833" i="109"/>
  <c r="F833" i="109" l="1"/>
  <c r="C832" i="109"/>
  <c r="F832" i="109" l="1"/>
  <c r="C831" i="109"/>
  <c r="F831" i="109" l="1"/>
  <c r="C830" i="109"/>
  <c r="F830" i="109" l="1"/>
  <c r="C829" i="109"/>
  <c r="F829" i="109" l="1"/>
  <c r="C828" i="109"/>
  <c r="F828" i="109" l="1"/>
  <c r="C827" i="109"/>
  <c r="F827" i="109" l="1"/>
  <c r="C826" i="109"/>
  <c r="F826" i="109" l="1"/>
  <c r="C825" i="109"/>
  <c r="F825" i="109" l="1"/>
  <c r="C824" i="109"/>
  <c r="F824" i="109" l="1"/>
  <c r="C823" i="109"/>
  <c r="F823" i="109" l="1"/>
  <c r="C822" i="109"/>
  <c r="F822" i="109" l="1"/>
  <c r="C821" i="109"/>
  <c r="F821" i="109" l="1"/>
  <c r="C820" i="109"/>
  <c r="F820" i="109" l="1"/>
  <c r="C819" i="109"/>
  <c r="F819" i="109" l="1"/>
  <c r="C818" i="109"/>
  <c r="F818" i="109" l="1"/>
  <c r="C817" i="109"/>
  <c r="F817" i="109" l="1"/>
  <c r="C816" i="109"/>
  <c r="F816" i="109" l="1"/>
  <c r="C815" i="109"/>
  <c r="F815" i="109" l="1"/>
  <c r="C814" i="109"/>
  <c r="F814" i="109" l="1"/>
  <c r="C813" i="109"/>
  <c r="F813" i="109" l="1"/>
  <c r="C812" i="109"/>
  <c r="F812" i="109" l="1"/>
  <c r="C811" i="109"/>
  <c r="F811" i="109" l="1"/>
  <c r="C810" i="109"/>
  <c r="F810" i="109" l="1"/>
  <c r="C809" i="109"/>
  <c r="F809" i="109" l="1"/>
  <c r="C808" i="109"/>
  <c r="F808" i="109" l="1"/>
  <c r="C807" i="109"/>
  <c r="F807" i="109" l="1"/>
  <c r="C806" i="109"/>
  <c r="F806" i="109" l="1"/>
  <c r="C805" i="109"/>
  <c r="F805" i="109" l="1"/>
  <c r="C804" i="109"/>
  <c r="F804" i="109" l="1"/>
  <c r="C803" i="109"/>
  <c r="F803" i="109" l="1"/>
  <c r="C802" i="109"/>
  <c r="F802" i="109" l="1"/>
  <c r="C801" i="109"/>
  <c r="F801" i="109" l="1"/>
  <c r="C800" i="109"/>
  <c r="F800" i="109" l="1"/>
  <c r="C799" i="109"/>
  <c r="F799" i="109" l="1"/>
  <c r="C798" i="109"/>
  <c r="F798" i="109" l="1"/>
  <c r="C797" i="109"/>
  <c r="F797" i="109" l="1"/>
  <c r="C796" i="109"/>
  <c r="F796" i="109" l="1"/>
  <c r="C795" i="109"/>
  <c r="F795" i="109" l="1"/>
  <c r="C794" i="109"/>
  <c r="F794" i="109" l="1"/>
  <c r="C793" i="109"/>
  <c r="F793" i="109" l="1"/>
  <c r="C792" i="109"/>
  <c r="F792" i="109" l="1"/>
  <c r="C791" i="109"/>
  <c r="F791" i="109" l="1"/>
  <c r="C790" i="109"/>
  <c r="F790" i="109" l="1"/>
  <c r="C789" i="109"/>
  <c r="F789" i="109" l="1"/>
  <c r="C788" i="109"/>
  <c r="F788" i="109" l="1"/>
  <c r="C787" i="109"/>
  <c r="F787" i="109" l="1"/>
  <c r="C786" i="109"/>
  <c r="F786" i="109" l="1"/>
  <c r="C785" i="109"/>
  <c r="F785" i="109" l="1"/>
  <c r="C784" i="109"/>
  <c r="F784" i="109" l="1"/>
  <c r="C783" i="109"/>
  <c r="F783" i="109" l="1"/>
  <c r="C782" i="109"/>
  <c r="F782" i="109" l="1"/>
  <c r="C781" i="109"/>
  <c r="F781" i="109" l="1"/>
  <c r="C780" i="109"/>
  <c r="F780" i="109" l="1"/>
  <c r="C779" i="109"/>
  <c r="F779" i="109" l="1"/>
  <c r="C778" i="109"/>
  <c r="F778" i="109" l="1"/>
  <c r="C777" i="109"/>
  <c r="F777" i="109" l="1"/>
  <c r="C776" i="109"/>
  <c r="F776" i="109" l="1"/>
  <c r="C775" i="109"/>
  <c r="F775" i="109" l="1"/>
  <c r="C774" i="109"/>
  <c r="F774" i="109" l="1"/>
  <c r="C773" i="109"/>
  <c r="F773" i="109" l="1"/>
  <c r="C772" i="109"/>
  <c r="F772" i="109" l="1"/>
  <c r="C771" i="109"/>
  <c r="F771" i="109" l="1"/>
  <c r="C770" i="109"/>
  <c r="F770" i="109" l="1"/>
  <c r="C769" i="109"/>
  <c r="F769" i="109" l="1"/>
  <c r="C768" i="109"/>
  <c r="F768" i="109" l="1"/>
  <c r="C767" i="109"/>
  <c r="F767" i="109" l="1"/>
  <c r="C766" i="109"/>
  <c r="F766" i="109" l="1"/>
  <c r="C765" i="109"/>
  <c r="F765" i="109" l="1"/>
  <c r="C764" i="109"/>
  <c r="F764" i="109" l="1"/>
  <c r="C763" i="109"/>
  <c r="F763" i="109" l="1"/>
  <c r="C762" i="109"/>
  <c r="F762" i="109" l="1"/>
  <c r="C761" i="109"/>
  <c r="F761" i="109" l="1"/>
  <c r="C760" i="109"/>
  <c r="F760" i="109" l="1"/>
  <c r="C759" i="109"/>
  <c r="F759" i="109" l="1"/>
  <c r="C758" i="109"/>
  <c r="F758" i="109" l="1"/>
  <c r="C757" i="109"/>
  <c r="F757" i="109" l="1"/>
  <c r="C756" i="109"/>
  <c r="F756" i="109" l="1"/>
  <c r="C755" i="109"/>
  <c r="F755" i="109" l="1"/>
  <c r="C754" i="109"/>
  <c r="F754" i="109" l="1"/>
  <c r="C753" i="109"/>
  <c r="F753" i="109" l="1"/>
  <c r="C752" i="109"/>
  <c r="F752" i="109" l="1"/>
  <c r="C751" i="109"/>
  <c r="F751" i="109" l="1"/>
  <c r="C750" i="109"/>
  <c r="F750" i="109" l="1"/>
  <c r="C749" i="109"/>
  <c r="F749" i="109" l="1"/>
  <c r="C748" i="109"/>
  <c r="F748" i="109" l="1"/>
  <c r="C747" i="109"/>
  <c r="F747" i="109" l="1"/>
  <c r="C746" i="109"/>
  <c r="F746" i="109" l="1"/>
  <c r="C745" i="109"/>
  <c r="F745" i="109" l="1"/>
  <c r="C744" i="109"/>
  <c r="F744" i="109" l="1"/>
  <c r="C743" i="109"/>
  <c r="C742" i="109" l="1"/>
  <c r="F743" i="109"/>
  <c r="F742" i="109" l="1"/>
  <c r="C741" i="109"/>
  <c r="F741" i="109" l="1"/>
  <c r="C740" i="109"/>
  <c r="F740" i="109" l="1"/>
  <c r="C739" i="109"/>
  <c r="F739" i="109" l="1"/>
  <c r="C738" i="109"/>
  <c r="F738" i="109" l="1"/>
  <c r="C737" i="109"/>
  <c r="F737" i="109" l="1"/>
  <c r="C736" i="109"/>
  <c r="F736" i="109" l="1"/>
  <c r="C735" i="109"/>
  <c r="F735" i="109" l="1"/>
  <c r="C734" i="109"/>
  <c r="F734" i="109" l="1"/>
  <c r="C733" i="109"/>
  <c r="F733" i="109" l="1"/>
  <c r="C732" i="109"/>
  <c r="F732" i="109" l="1"/>
  <c r="C731" i="109"/>
  <c r="F731" i="109" l="1"/>
  <c r="C730" i="109"/>
  <c r="F730" i="109" l="1"/>
  <c r="C729" i="109"/>
  <c r="F729" i="109" l="1"/>
  <c r="C728" i="109"/>
  <c r="F728" i="109" l="1"/>
  <c r="C727" i="109"/>
  <c r="F727" i="109" l="1"/>
  <c r="C726" i="109"/>
  <c r="F726" i="109" l="1"/>
  <c r="C725" i="109"/>
  <c r="F725" i="109" l="1"/>
  <c r="C724" i="109"/>
  <c r="F724" i="109" l="1"/>
  <c r="C723" i="109"/>
  <c r="F723" i="109" l="1"/>
  <c r="C722" i="109"/>
  <c r="F722" i="109" l="1"/>
  <c r="C721" i="109"/>
  <c r="F721" i="109" l="1"/>
  <c r="C720" i="109"/>
  <c r="F720" i="109" l="1"/>
  <c r="C719" i="109"/>
  <c r="F719" i="109" l="1"/>
  <c r="C718" i="109"/>
  <c r="F718" i="109" l="1"/>
  <c r="C717" i="109"/>
  <c r="F717" i="109" l="1"/>
  <c r="C716" i="109"/>
  <c r="F716" i="109" l="1"/>
  <c r="C715" i="109"/>
  <c r="F715" i="109" l="1"/>
  <c r="C714" i="109"/>
  <c r="F714" i="109" l="1"/>
  <c r="C713" i="109"/>
  <c r="F713" i="109" l="1"/>
  <c r="C712" i="109"/>
  <c r="F712" i="109" l="1"/>
  <c r="C711" i="109"/>
  <c r="F711" i="109" l="1"/>
  <c r="C710" i="109"/>
  <c r="C709" i="109" l="1"/>
  <c r="F710" i="109"/>
  <c r="F709" i="109" l="1"/>
  <c r="C708" i="109"/>
  <c r="F708" i="109" l="1"/>
  <c r="C707" i="109"/>
  <c r="F707" i="109" l="1"/>
  <c r="C706" i="109"/>
  <c r="F706" i="109" l="1"/>
  <c r="C705" i="109"/>
  <c r="F705" i="109" l="1"/>
  <c r="C704" i="109"/>
  <c r="F704" i="109" l="1"/>
  <c r="C703" i="109"/>
  <c r="F703" i="109" l="1"/>
  <c r="C702" i="109"/>
  <c r="F702" i="109" l="1"/>
  <c r="C701" i="109"/>
  <c r="F701" i="109" l="1"/>
  <c r="C700" i="109"/>
  <c r="F700" i="109" l="1"/>
  <c r="C699" i="109"/>
  <c r="F699" i="109" l="1"/>
  <c r="C698" i="109"/>
  <c r="F698" i="109" l="1"/>
  <c r="C697" i="109"/>
  <c r="F697" i="109" l="1"/>
  <c r="C696" i="109"/>
  <c r="F696" i="109" l="1"/>
  <c r="C695" i="109"/>
  <c r="F695" i="109" l="1"/>
  <c r="C694" i="109"/>
  <c r="C693" i="109" l="1"/>
  <c r="F694" i="109"/>
  <c r="C692" i="109" l="1"/>
  <c r="F693" i="109"/>
  <c r="F692" i="109" l="1"/>
  <c r="C691" i="109"/>
  <c r="F691" i="109" l="1"/>
  <c r="C690" i="109"/>
  <c r="F690" i="109" l="1"/>
  <c r="C689" i="109"/>
  <c r="F689" i="109" l="1"/>
  <c r="C688" i="109"/>
  <c r="F688" i="109" l="1"/>
  <c r="C687" i="109"/>
  <c r="F687" i="109" l="1"/>
  <c r="C686" i="109"/>
  <c r="F686" i="109" l="1"/>
  <c r="C685" i="109"/>
  <c r="F685" i="109" l="1"/>
  <c r="C684" i="109"/>
  <c r="F684" i="109" l="1"/>
  <c r="C683" i="109"/>
  <c r="F683" i="109" l="1"/>
  <c r="C682" i="109"/>
  <c r="F682" i="109" l="1"/>
  <c r="C681" i="109"/>
  <c r="F681" i="109" l="1"/>
  <c r="C680" i="109"/>
  <c r="F680" i="109" l="1"/>
  <c r="C679" i="109"/>
  <c r="F679" i="109" l="1"/>
  <c r="C678" i="109"/>
  <c r="F678" i="109" l="1"/>
  <c r="C677" i="109"/>
  <c r="F677" i="109" l="1"/>
  <c r="C676" i="109"/>
  <c r="F676" i="109" l="1"/>
  <c r="C675" i="109"/>
  <c r="F675" i="109" l="1"/>
  <c r="C674" i="109"/>
  <c r="F674" i="109" l="1"/>
  <c r="C673" i="109"/>
  <c r="F673" i="109" l="1"/>
  <c r="C672" i="109"/>
  <c r="F672" i="109" l="1"/>
  <c r="C671" i="109"/>
  <c r="F671" i="109" l="1"/>
  <c r="C670" i="109"/>
  <c r="F670" i="109" l="1"/>
  <c r="C669" i="109"/>
  <c r="F669" i="109" l="1"/>
  <c r="C668" i="109"/>
  <c r="F668" i="109" l="1"/>
  <c r="C667" i="109"/>
  <c r="F667" i="109" l="1"/>
  <c r="C666" i="109"/>
  <c r="F666" i="109" l="1"/>
  <c r="C665" i="109"/>
  <c r="F665" i="109" l="1"/>
  <c r="C664" i="109"/>
  <c r="F664" i="109" l="1"/>
  <c r="C663" i="109"/>
  <c r="F663" i="109" l="1"/>
  <c r="C662" i="109"/>
  <c r="F662" i="109" l="1"/>
  <c r="C661" i="109"/>
  <c r="F661" i="109" l="1"/>
  <c r="C660" i="109"/>
  <c r="F660" i="109" l="1"/>
  <c r="C659" i="109"/>
  <c r="F659" i="109" l="1"/>
  <c r="C658" i="109"/>
  <c r="F658" i="109" l="1"/>
  <c r="C657" i="109"/>
  <c r="F657" i="109" l="1"/>
  <c r="C656" i="109"/>
  <c r="F656" i="109" l="1"/>
  <c r="C655" i="109"/>
  <c r="F655" i="109" l="1"/>
  <c r="C654" i="109"/>
  <c r="F654" i="109" l="1"/>
  <c r="C653" i="109"/>
  <c r="F653" i="109" l="1"/>
  <c r="C652" i="109"/>
  <c r="F652" i="109" l="1"/>
  <c r="C651" i="109"/>
  <c r="F651" i="109" l="1"/>
  <c r="C650" i="109"/>
  <c r="F650" i="109" l="1"/>
  <c r="C649" i="109"/>
  <c r="F649" i="109" l="1"/>
  <c r="C648" i="109"/>
  <c r="F648" i="109" l="1"/>
  <c r="C647" i="109"/>
  <c r="F647" i="109" l="1"/>
  <c r="C646" i="109"/>
  <c r="F646" i="109" l="1"/>
  <c r="C645" i="109"/>
  <c r="F645" i="109" l="1"/>
  <c r="C644" i="109"/>
  <c r="F644" i="109" l="1"/>
  <c r="C643" i="109"/>
  <c r="F643" i="109" l="1"/>
  <c r="C642" i="109"/>
  <c r="F642" i="109" l="1"/>
  <c r="C641" i="109"/>
  <c r="F641" i="109" l="1"/>
  <c r="C640" i="109"/>
  <c r="F640" i="109" l="1"/>
  <c r="C639" i="109"/>
  <c r="F639" i="109" l="1"/>
  <c r="C638" i="109"/>
  <c r="F638" i="109" l="1"/>
  <c r="C637" i="109"/>
  <c r="F637" i="109" l="1"/>
  <c r="C636" i="109"/>
  <c r="F636" i="109" l="1"/>
  <c r="C635" i="109"/>
  <c r="F635" i="109" l="1"/>
  <c r="C634" i="109"/>
  <c r="F634" i="109" l="1"/>
  <c r="C633" i="109"/>
  <c r="F633" i="109" l="1"/>
  <c r="C632" i="109"/>
  <c r="F632" i="109" l="1"/>
  <c r="C631" i="109"/>
  <c r="F631" i="109" l="1"/>
  <c r="C630" i="109"/>
  <c r="F630" i="109" l="1"/>
  <c r="C629" i="109"/>
  <c r="F629" i="109" l="1"/>
  <c r="C628" i="109"/>
  <c r="F628" i="109" l="1"/>
  <c r="C627" i="109"/>
  <c r="F627" i="109" l="1"/>
  <c r="C626" i="109"/>
  <c r="F626" i="109" l="1"/>
  <c r="C625" i="109"/>
  <c r="F625" i="109" l="1"/>
  <c r="C624" i="109"/>
  <c r="F624" i="109" l="1"/>
  <c r="C623" i="109"/>
  <c r="F623" i="109" l="1"/>
  <c r="C622" i="109"/>
  <c r="F622" i="109" l="1"/>
  <c r="C621" i="109"/>
  <c r="F621" i="109" l="1"/>
  <c r="C620" i="109"/>
  <c r="F620" i="109" l="1"/>
  <c r="C619" i="109"/>
  <c r="F619" i="109" l="1"/>
  <c r="C618" i="109"/>
  <c r="F618" i="109" l="1"/>
  <c r="C617" i="109"/>
  <c r="F617" i="109" l="1"/>
  <c r="C616" i="109"/>
  <c r="F616" i="109" l="1"/>
  <c r="C615" i="109"/>
  <c r="F615" i="109" l="1"/>
  <c r="C614" i="109"/>
  <c r="F614" i="109" l="1"/>
  <c r="C613" i="109"/>
  <c r="F613" i="109" l="1"/>
  <c r="C612" i="109"/>
  <c r="F612" i="109" l="1"/>
  <c r="C611" i="109"/>
  <c r="F611" i="109" l="1"/>
  <c r="C610" i="109"/>
  <c r="F610" i="109" l="1"/>
  <c r="C609" i="109"/>
  <c r="F609" i="109" l="1"/>
  <c r="C608" i="109"/>
  <c r="F608" i="109" l="1"/>
  <c r="C607" i="109"/>
  <c r="F607" i="109" l="1"/>
  <c r="C606" i="109"/>
  <c r="F606" i="109" l="1"/>
  <c r="C605" i="109"/>
  <c r="F605" i="109" l="1"/>
  <c r="C604" i="109"/>
  <c r="F604" i="109" l="1"/>
  <c r="C603" i="109"/>
  <c r="F603" i="109" l="1"/>
  <c r="C602" i="109"/>
  <c r="F602" i="109" l="1"/>
  <c r="C601" i="109"/>
  <c r="F601" i="109" l="1"/>
  <c r="C600" i="109"/>
  <c r="F600" i="109" l="1"/>
  <c r="C599" i="109"/>
  <c r="F599" i="109" l="1"/>
  <c r="C598" i="109"/>
  <c r="F598" i="109" l="1"/>
  <c r="C597" i="109"/>
  <c r="F597" i="109" l="1"/>
  <c r="C596" i="109"/>
  <c r="F596" i="109" l="1"/>
  <c r="C595" i="109"/>
  <c r="F595" i="109" l="1"/>
  <c r="C594" i="109"/>
  <c r="F594" i="109" l="1"/>
  <c r="C593" i="109"/>
  <c r="F593" i="109" l="1"/>
  <c r="C592" i="109"/>
  <c r="F592" i="109" l="1"/>
  <c r="C591" i="109"/>
  <c r="F591" i="109" l="1"/>
  <c r="C590" i="109"/>
  <c r="F590" i="109" l="1"/>
  <c r="C589" i="109"/>
  <c r="F589" i="109" l="1"/>
  <c r="C588" i="109"/>
  <c r="F588" i="109" l="1"/>
  <c r="C587" i="109"/>
  <c r="F587" i="109" l="1"/>
  <c r="C586" i="109"/>
  <c r="F586" i="109" l="1"/>
  <c r="C585" i="109"/>
  <c r="F585" i="109" l="1"/>
  <c r="C584" i="109"/>
  <c r="F584" i="109" l="1"/>
  <c r="C583" i="109"/>
  <c r="F583" i="109" l="1"/>
  <c r="C582" i="109"/>
  <c r="F582" i="109" l="1"/>
  <c r="C581" i="109"/>
  <c r="F581" i="109" l="1"/>
  <c r="C580" i="109"/>
  <c r="F580" i="109" l="1"/>
  <c r="C579" i="109"/>
  <c r="F579" i="109" l="1"/>
  <c r="C578" i="109"/>
  <c r="F578" i="109" l="1"/>
  <c r="C577" i="109"/>
  <c r="F577" i="109" l="1"/>
  <c r="C576" i="109"/>
  <c r="F576" i="109" l="1"/>
  <c r="C575" i="109"/>
  <c r="F575" i="109" l="1"/>
  <c r="C574" i="109"/>
  <c r="F574" i="109" l="1"/>
  <c r="C573" i="109"/>
  <c r="F573" i="109" l="1"/>
  <c r="C572" i="109"/>
  <c r="F572" i="109" l="1"/>
  <c r="C571" i="109"/>
  <c r="F571" i="109" l="1"/>
  <c r="C570" i="109"/>
  <c r="C569" i="109" l="1"/>
  <c r="F570" i="109"/>
  <c r="F569" i="109" l="1"/>
  <c r="C568" i="109"/>
  <c r="F568" i="109" l="1"/>
  <c r="C567" i="109"/>
  <c r="F567" i="109" l="1"/>
  <c r="C566" i="109"/>
  <c r="F566" i="109" l="1"/>
  <c r="C565" i="109"/>
  <c r="F565" i="109" l="1"/>
  <c r="C564" i="109"/>
  <c r="F564" i="109" l="1"/>
  <c r="C563" i="109"/>
  <c r="F563" i="109" l="1"/>
  <c r="C562" i="109"/>
  <c r="F562" i="109" l="1"/>
  <c r="C561" i="109"/>
  <c r="F561" i="109" l="1"/>
  <c r="C560" i="109"/>
  <c r="F560" i="109" l="1"/>
  <c r="C559" i="109"/>
  <c r="F559" i="109" l="1"/>
  <c r="C558" i="109"/>
  <c r="F558" i="109" l="1"/>
  <c r="C557" i="109"/>
  <c r="F557" i="109" l="1"/>
  <c r="C556" i="109"/>
  <c r="F556" i="109" l="1"/>
  <c r="C555" i="109"/>
  <c r="C554" i="109" l="1"/>
  <c r="F555" i="109"/>
  <c r="F554" i="109" l="1"/>
  <c r="C553" i="109"/>
  <c r="F553" i="109" l="1"/>
  <c r="C552" i="109"/>
  <c r="F552" i="109" l="1"/>
  <c r="C551" i="109"/>
  <c r="F551" i="109" l="1"/>
  <c r="C550" i="109"/>
  <c r="F550" i="109" l="1"/>
  <c r="C549" i="109"/>
  <c r="C548" i="109" l="1"/>
  <c r="F549" i="109"/>
  <c r="F548" i="109" l="1"/>
  <c r="C547" i="109"/>
  <c r="F547" i="109" l="1"/>
  <c r="C546" i="109"/>
  <c r="F546" i="109" l="1"/>
  <c r="C545" i="109"/>
  <c r="F545" i="109" l="1"/>
  <c r="C544" i="109"/>
  <c r="F544" i="109" l="1"/>
  <c r="C543" i="109"/>
  <c r="F543" i="109" l="1"/>
  <c r="C542" i="109"/>
  <c r="F542" i="109" l="1"/>
  <c r="C541" i="109"/>
  <c r="F541" i="109" l="1"/>
  <c r="C540" i="109"/>
  <c r="F540" i="109" l="1"/>
  <c r="C539" i="109"/>
  <c r="F539" i="109" l="1"/>
  <c r="C538" i="109"/>
  <c r="F538" i="109" l="1"/>
  <c r="C537" i="109"/>
  <c r="F537" i="109" l="1"/>
  <c r="C536" i="109"/>
  <c r="F536" i="109" l="1"/>
  <c r="C535" i="109"/>
  <c r="F535" i="109" l="1"/>
  <c r="C534" i="109"/>
  <c r="F534" i="109" l="1"/>
  <c r="C533" i="109"/>
  <c r="F533" i="109" l="1"/>
  <c r="C532" i="109"/>
  <c r="F532" i="109" l="1"/>
  <c r="C531" i="109"/>
  <c r="F531" i="109" l="1"/>
  <c r="C530" i="109"/>
  <c r="F530" i="109" l="1"/>
  <c r="C529" i="109"/>
  <c r="F529" i="109" l="1"/>
  <c r="C528" i="109"/>
  <c r="F528" i="109" l="1"/>
  <c r="C527" i="109"/>
  <c r="F527" i="109" l="1"/>
  <c r="C526" i="109"/>
  <c r="F526" i="109" l="1"/>
  <c r="C525" i="109"/>
  <c r="F525" i="109" l="1"/>
  <c r="C524" i="109"/>
  <c r="F524" i="109" l="1"/>
  <c r="C523" i="109"/>
  <c r="F523" i="109" l="1"/>
  <c r="C522" i="109"/>
  <c r="F522" i="109" l="1"/>
  <c r="C521" i="109"/>
  <c r="F521" i="109" l="1"/>
  <c r="C520" i="109"/>
  <c r="F520" i="109" l="1"/>
  <c r="C519" i="109"/>
  <c r="F519" i="109" l="1"/>
  <c r="C518" i="109"/>
  <c r="F518" i="109" l="1"/>
  <c r="C517" i="109"/>
  <c r="F517" i="109" l="1"/>
  <c r="C516" i="109"/>
  <c r="F516" i="109" l="1"/>
  <c r="C515" i="109"/>
  <c r="F515" i="109" l="1"/>
  <c r="C514" i="109"/>
  <c r="F514" i="109" l="1"/>
  <c r="C513" i="109"/>
  <c r="F513" i="109" l="1"/>
  <c r="C512" i="109"/>
  <c r="F512" i="109" l="1"/>
  <c r="C511" i="109"/>
  <c r="F511" i="109" l="1"/>
  <c r="C510" i="109"/>
  <c r="F510" i="109" l="1"/>
  <c r="C509" i="109"/>
  <c r="F509" i="109" l="1"/>
  <c r="C508" i="109"/>
  <c r="F508" i="109" l="1"/>
  <c r="C507" i="109"/>
  <c r="F507" i="109" l="1"/>
  <c r="C506" i="109"/>
  <c r="F506" i="109" l="1"/>
  <c r="C505" i="109"/>
  <c r="F505" i="109" l="1"/>
  <c r="C504" i="109"/>
  <c r="F504" i="109" l="1"/>
  <c r="C503" i="109"/>
  <c r="F503" i="109" l="1"/>
  <c r="C502" i="109"/>
  <c r="F502" i="109" l="1"/>
  <c r="C501" i="109"/>
  <c r="F501" i="109" l="1"/>
  <c r="C500" i="109"/>
  <c r="F500" i="109" l="1"/>
  <c r="C499" i="109"/>
  <c r="F499" i="109" l="1"/>
  <c r="C498" i="109"/>
  <c r="F498" i="109" l="1"/>
  <c r="C497" i="109"/>
  <c r="C496" i="109" l="1"/>
  <c r="F497" i="109"/>
  <c r="F496" i="109" l="1"/>
  <c r="C495" i="109"/>
  <c r="F495" i="109" l="1"/>
  <c r="C494" i="109"/>
  <c r="F494" i="109" l="1"/>
  <c r="C493" i="109"/>
  <c r="F493" i="109" l="1"/>
  <c r="C492" i="109"/>
  <c r="F492" i="109" l="1"/>
  <c r="C491" i="109"/>
  <c r="F491" i="109" l="1"/>
  <c r="C490" i="109"/>
  <c r="F490" i="109" l="1"/>
  <c r="C489" i="109"/>
  <c r="F489" i="109" l="1"/>
  <c r="C488" i="109"/>
  <c r="F488" i="109" l="1"/>
  <c r="C487" i="109"/>
  <c r="F487" i="109" l="1"/>
  <c r="C486" i="109"/>
  <c r="F486" i="109" l="1"/>
  <c r="C485" i="109"/>
  <c r="F485" i="109" l="1"/>
  <c r="C484" i="109"/>
  <c r="F484" i="109" l="1"/>
  <c r="C483" i="109"/>
  <c r="F483" i="109" l="1"/>
  <c r="C482" i="109"/>
  <c r="F482" i="109" l="1"/>
  <c r="C481" i="109"/>
  <c r="F481" i="109" l="1"/>
  <c r="C480" i="109"/>
  <c r="F480" i="109" l="1"/>
  <c r="C479" i="109"/>
  <c r="F479" i="109" l="1"/>
  <c r="C478" i="109"/>
  <c r="F478" i="109" l="1"/>
  <c r="C477" i="109"/>
  <c r="F477" i="109" l="1"/>
  <c r="C476" i="109"/>
  <c r="F476" i="109" l="1"/>
  <c r="C475" i="109"/>
  <c r="F475" i="109" l="1"/>
  <c r="C474" i="109"/>
  <c r="F474" i="109" l="1"/>
  <c r="C473" i="109"/>
  <c r="F473" i="109" l="1"/>
  <c r="C472" i="109"/>
  <c r="F472" i="109" l="1"/>
  <c r="C471" i="109"/>
  <c r="F471" i="109" l="1"/>
  <c r="C470" i="109"/>
  <c r="F470" i="109" l="1"/>
  <c r="C469" i="109"/>
  <c r="F469" i="109" l="1"/>
  <c r="C468" i="109"/>
  <c r="F468" i="109" l="1"/>
  <c r="C467" i="109"/>
  <c r="F467" i="109" l="1"/>
  <c r="C466" i="109"/>
  <c r="F466" i="109" l="1"/>
  <c r="C465" i="109"/>
  <c r="F465" i="109" l="1"/>
  <c r="C464" i="109"/>
  <c r="F464" i="109" l="1"/>
  <c r="C463" i="109"/>
  <c r="F463" i="109" l="1"/>
  <c r="C462" i="109"/>
  <c r="F462" i="109" l="1"/>
  <c r="C461" i="109"/>
  <c r="F461" i="109" l="1"/>
  <c r="C460" i="109"/>
  <c r="F460" i="109" l="1"/>
  <c r="C459" i="109"/>
  <c r="F459" i="109" l="1"/>
  <c r="C458" i="109"/>
  <c r="F458" i="109" l="1"/>
  <c r="C457" i="109"/>
  <c r="F457" i="109" l="1"/>
  <c r="C456" i="109"/>
  <c r="F456" i="109" l="1"/>
  <c r="C455" i="109"/>
  <c r="F455" i="109" l="1"/>
  <c r="C454" i="109"/>
  <c r="F454" i="109" l="1"/>
  <c r="C453" i="109"/>
  <c r="F453" i="109" l="1"/>
  <c r="C452" i="109"/>
  <c r="F452" i="109" l="1"/>
  <c r="C451" i="109"/>
  <c r="F451" i="109" l="1"/>
  <c r="C450" i="109"/>
  <c r="F450" i="109" l="1"/>
  <c r="C449" i="109"/>
  <c r="F449" i="109" l="1"/>
  <c r="C448" i="109"/>
  <c r="F448" i="109" l="1"/>
  <c r="C447" i="109"/>
  <c r="F447" i="109" l="1"/>
  <c r="C446" i="109"/>
  <c r="F446" i="109" l="1"/>
  <c r="C445" i="109"/>
  <c r="F445" i="109" l="1"/>
  <c r="C444" i="109"/>
  <c r="F444" i="109" l="1"/>
  <c r="C443" i="109"/>
  <c r="F443" i="109" l="1"/>
  <c r="C442" i="109"/>
  <c r="F442" i="109" l="1"/>
  <c r="C441" i="109"/>
  <c r="F441" i="109" l="1"/>
  <c r="C440" i="109"/>
  <c r="F440" i="109" l="1"/>
  <c r="C439" i="109"/>
  <c r="F439" i="109" l="1"/>
  <c r="C438" i="109"/>
  <c r="F438" i="109" l="1"/>
  <c r="C437" i="109"/>
  <c r="F437" i="109" l="1"/>
  <c r="C436" i="109"/>
  <c r="F436" i="109" l="1"/>
  <c r="C435" i="109"/>
  <c r="F435" i="109" l="1"/>
  <c r="C434" i="109"/>
  <c r="F434" i="109" l="1"/>
  <c r="C433" i="109"/>
  <c r="F433" i="109" l="1"/>
  <c r="C432" i="109"/>
  <c r="F432" i="109" l="1"/>
  <c r="C431" i="109"/>
  <c r="F431" i="109" l="1"/>
  <c r="C430" i="109"/>
  <c r="F430" i="109" l="1"/>
  <c r="C429" i="109"/>
  <c r="F429" i="109" l="1"/>
  <c r="C428" i="109"/>
  <c r="F428" i="109" l="1"/>
  <c r="C427" i="109"/>
  <c r="F427" i="109" l="1"/>
  <c r="C426" i="109"/>
  <c r="F426" i="109" l="1"/>
  <c r="C425" i="109"/>
  <c r="F425" i="109" l="1"/>
  <c r="C424" i="109"/>
  <c r="F424" i="109" l="1"/>
  <c r="C423" i="109"/>
  <c r="F423" i="109" l="1"/>
  <c r="C422" i="109"/>
  <c r="F422" i="109" l="1"/>
  <c r="C421" i="109"/>
  <c r="F421" i="109" l="1"/>
  <c r="C420" i="109"/>
  <c r="F420" i="109" l="1"/>
  <c r="C419" i="109"/>
  <c r="F419" i="109" l="1"/>
  <c r="C418" i="109"/>
  <c r="F418" i="109" l="1"/>
  <c r="C417" i="109"/>
  <c r="F417" i="109" l="1"/>
  <c r="C416" i="109"/>
  <c r="F416" i="109" l="1"/>
  <c r="C415" i="109"/>
  <c r="F415" i="109" l="1"/>
  <c r="C414" i="109"/>
  <c r="F414" i="109" l="1"/>
  <c r="C413" i="109"/>
  <c r="F413" i="109" l="1"/>
  <c r="C412" i="109"/>
  <c r="F412" i="109" l="1"/>
  <c r="C411" i="109"/>
  <c r="F411" i="109" l="1"/>
  <c r="C410" i="109"/>
  <c r="F410" i="109" l="1"/>
  <c r="C409" i="109"/>
  <c r="F409" i="109" l="1"/>
  <c r="C408" i="109"/>
  <c r="F408" i="109" l="1"/>
  <c r="C407" i="109"/>
  <c r="C406" i="109" l="1"/>
  <c r="F407" i="109"/>
  <c r="F406" i="109" l="1"/>
  <c r="C405" i="109"/>
  <c r="F405" i="109" l="1"/>
  <c r="C404" i="109"/>
  <c r="F404" i="109" l="1"/>
  <c r="C403" i="109"/>
  <c r="F403" i="109" l="1"/>
  <c r="C402" i="109"/>
  <c r="F402" i="109" l="1"/>
  <c r="C401" i="109"/>
  <c r="F401" i="109" l="1"/>
  <c r="C400" i="109"/>
  <c r="F400" i="109" l="1"/>
  <c r="C399" i="109"/>
  <c r="F399" i="109" l="1"/>
  <c r="C398" i="109"/>
  <c r="F398" i="109" l="1"/>
  <c r="C397" i="109"/>
  <c r="F397" i="109" l="1"/>
  <c r="C396" i="109"/>
  <c r="C395" i="109" l="1"/>
  <c r="F396" i="109"/>
  <c r="F395" i="109" l="1"/>
  <c r="C394" i="109"/>
  <c r="F394" i="109" l="1"/>
  <c r="C393" i="109"/>
  <c r="F393" i="109" l="1"/>
  <c r="C392" i="109"/>
  <c r="F392" i="109" l="1"/>
  <c r="C391" i="109"/>
  <c r="F391" i="109" l="1"/>
  <c r="C390" i="109"/>
  <c r="F390" i="109" l="1"/>
  <c r="C389" i="109"/>
  <c r="F389" i="109" l="1"/>
  <c r="C388" i="109"/>
  <c r="F388" i="109" l="1"/>
  <c r="C387" i="109"/>
  <c r="F387" i="109" l="1"/>
  <c r="C386" i="109"/>
  <c r="F386" i="109" l="1"/>
  <c r="C385" i="109"/>
  <c r="F385" i="109" l="1"/>
  <c r="C384" i="109"/>
  <c r="F384" i="109" l="1"/>
  <c r="C383" i="109"/>
  <c r="F383" i="109" l="1"/>
  <c r="C382" i="109"/>
  <c r="F382" i="109" l="1"/>
  <c r="C381" i="109"/>
  <c r="F381" i="109" l="1"/>
  <c r="C380" i="109"/>
  <c r="F380" i="109" l="1"/>
  <c r="C379" i="109"/>
  <c r="F379" i="109" l="1"/>
  <c r="C378" i="109"/>
  <c r="F378" i="109" l="1"/>
  <c r="C377" i="109"/>
  <c r="C376" i="109" l="1"/>
  <c r="F377" i="109"/>
  <c r="C375" i="109" l="1"/>
  <c r="F376" i="109"/>
  <c r="F375" i="109" l="1"/>
  <c r="C374" i="109"/>
  <c r="F374" i="109" l="1"/>
  <c r="C373" i="109"/>
  <c r="F373" i="109" l="1"/>
  <c r="C372" i="109"/>
  <c r="F372" i="109" l="1"/>
  <c r="C371" i="109"/>
  <c r="F371" i="109" l="1"/>
  <c r="C370" i="109"/>
  <c r="F370" i="109" l="1"/>
  <c r="C369" i="109"/>
  <c r="C368" i="109" l="1"/>
  <c r="F369" i="109"/>
  <c r="F368" i="109" l="1"/>
  <c r="C367" i="109"/>
  <c r="F367" i="109" l="1"/>
  <c r="C366" i="109"/>
  <c r="F366" i="109" l="1"/>
  <c r="C365" i="109"/>
  <c r="F365" i="109" l="1"/>
  <c r="C364" i="109"/>
  <c r="F364" i="109" l="1"/>
  <c r="C363" i="109"/>
  <c r="F363" i="109" l="1"/>
  <c r="C362" i="109"/>
  <c r="F362" i="109" l="1"/>
  <c r="C361" i="109"/>
  <c r="F361" i="109" l="1"/>
  <c r="C360" i="109"/>
  <c r="F360" i="109" l="1"/>
  <c r="C359" i="109"/>
  <c r="F359" i="109" l="1"/>
  <c r="C358" i="109"/>
  <c r="F358" i="109" l="1"/>
  <c r="C357" i="109"/>
  <c r="F357" i="109" l="1"/>
  <c r="C356" i="109"/>
  <c r="F356" i="109" l="1"/>
  <c r="C355" i="109"/>
  <c r="F355" i="109" l="1"/>
  <c r="C354" i="109"/>
  <c r="F354" i="109" l="1"/>
  <c r="C353" i="109"/>
  <c r="F353" i="109" l="1"/>
  <c r="C352" i="109"/>
  <c r="F352" i="109" l="1"/>
  <c r="C351" i="109"/>
  <c r="F351" i="109" l="1"/>
  <c r="C350" i="109"/>
  <c r="F350" i="109" l="1"/>
  <c r="C349" i="109"/>
  <c r="F349" i="109" l="1"/>
  <c r="C348" i="109"/>
  <c r="F348" i="109" l="1"/>
  <c r="C347" i="109"/>
  <c r="F347" i="109" l="1"/>
  <c r="C346" i="109"/>
  <c r="F346" i="109" l="1"/>
  <c r="C345" i="109"/>
  <c r="F345" i="109" l="1"/>
  <c r="C344" i="109"/>
  <c r="F344" i="109" l="1"/>
  <c r="C343" i="109"/>
  <c r="F343" i="109" l="1"/>
  <c r="C342" i="109"/>
  <c r="F342" i="109" l="1"/>
  <c r="C341" i="109"/>
  <c r="F341" i="109" l="1"/>
  <c r="C340" i="109"/>
  <c r="F340" i="109" l="1"/>
  <c r="C339" i="109"/>
  <c r="F339" i="109" l="1"/>
  <c r="C338" i="109"/>
  <c r="F338" i="109" l="1"/>
  <c r="C337" i="109"/>
  <c r="F337" i="109" l="1"/>
  <c r="C336" i="109"/>
  <c r="F336" i="109" l="1"/>
  <c r="C335" i="109"/>
  <c r="F335" i="109" l="1"/>
  <c r="C334" i="109"/>
  <c r="F334" i="109" l="1"/>
  <c r="C333" i="109"/>
  <c r="F333" i="109" l="1"/>
  <c r="C332" i="109"/>
  <c r="F332" i="109" l="1"/>
  <c r="C331" i="109"/>
  <c r="F331" i="109" l="1"/>
  <c r="C330" i="109"/>
  <c r="F330" i="109" l="1"/>
  <c r="C329" i="109"/>
  <c r="F329" i="109" l="1"/>
  <c r="C328" i="109"/>
  <c r="F328" i="109" l="1"/>
  <c r="C327" i="109"/>
  <c r="F327" i="109" l="1"/>
  <c r="C326" i="109"/>
  <c r="F326" i="109" l="1"/>
  <c r="C325" i="109"/>
  <c r="F325" i="109" l="1"/>
  <c r="C324" i="109"/>
  <c r="F324" i="109" l="1"/>
  <c r="C323" i="109"/>
  <c r="F323" i="109" l="1"/>
  <c r="C322" i="109"/>
  <c r="F322" i="109" l="1"/>
  <c r="C321" i="109"/>
  <c r="F321" i="109" l="1"/>
  <c r="C320" i="109"/>
  <c r="F320" i="109" l="1"/>
  <c r="C319" i="109"/>
  <c r="F319" i="109" l="1"/>
  <c r="C318" i="109"/>
  <c r="F318" i="109" l="1"/>
  <c r="C317" i="109"/>
  <c r="F317" i="109" l="1"/>
  <c r="C316" i="109"/>
  <c r="F316" i="109" l="1"/>
  <c r="C315" i="109"/>
  <c r="F315" i="109" l="1"/>
  <c r="C314" i="109"/>
  <c r="F314" i="109" l="1"/>
  <c r="C313" i="109"/>
  <c r="F313" i="109" l="1"/>
  <c r="C312" i="109"/>
  <c r="F312" i="109" l="1"/>
  <c r="C311" i="109"/>
  <c r="F311" i="109" l="1"/>
  <c r="C310" i="109"/>
  <c r="F310" i="109" l="1"/>
  <c r="C309" i="109"/>
  <c r="F309" i="109" l="1"/>
  <c r="C308" i="109"/>
  <c r="F308" i="109" l="1"/>
  <c r="C307" i="109"/>
  <c r="F307" i="109" l="1"/>
  <c r="C306" i="109"/>
  <c r="F306" i="109" l="1"/>
  <c r="C305" i="109"/>
  <c r="F305" i="109" l="1"/>
  <c r="C304" i="109"/>
  <c r="F304" i="109" l="1"/>
  <c r="C303" i="109"/>
  <c r="F303" i="109" l="1"/>
  <c r="C302" i="109"/>
  <c r="F302" i="109" l="1"/>
  <c r="C301" i="109"/>
  <c r="F301" i="109" l="1"/>
  <c r="C300" i="109"/>
  <c r="F300" i="109" l="1"/>
  <c r="C299" i="109"/>
  <c r="F299" i="109" l="1"/>
  <c r="C298" i="109"/>
  <c r="F298" i="109" l="1"/>
  <c r="C297" i="109"/>
  <c r="F297" i="109" l="1"/>
  <c r="C296" i="109"/>
  <c r="F296" i="109" l="1"/>
  <c r="C295" i="109"/>
  <c r="F295" i="109" l="1"/>
  <c r="C294" i="109"/>
  <c r="F294" i="109" l="1"/>
  <c r="C293" i="109"/>
  <c r="F293" i="109" l="1"/>
  <c r="C292" i="109"/>
  <c r="F292" i="109" l="1"/>
  <c r="C291" i="109"/>
  <c r="F291" i="109" l="1"/>
  <c r="C290" i="109"/>
  <c r="F290" i="109" l="1"/>
  <c r="C289" i="109"/>
  <c r="F289" i="109" l="1"/>
  <c r="C288" i="109"/>
  <c r="F288" i="109" l="1"/>
  <c r="C287" i="109"/>
  <c r="F287" i="109" l="1"/>
  <c r="C286" i="109"/>
  <c r="F286" i="109" l="1"/>
  <c r="C285" i="109"/>
  <c r="F285" i="109" l="1"/>
  <c r="C284" i="109"/>
  <c r="F284" i="109" l="1"/>
  <c r="C283" i="109"/>
  <c r="F283" i="109" l="1"/>
  <c r="C282" i="109"/>
  <c r="F282" i="109" l="1"/>
  <c r="C281" i="109"/>
  <c r="F281" i="109" l="1"/>
  <c r="C280" i="109"/>
  <c r="F280" i="109" l="1"/>
  <c r="C279" i="109"/>
  <c r="F279" i="109" l="1"/>
  <c r="C278" i="109"/>
  <c r="F278" i="109" l="1"/>
  <c r="C277" i="109"/>
  <c r="F277" i="109" l="1"/>
  <c r="C276" i="109"/>
  <c r="F276" i="109" l="1"/>
  <c r="C275" i="109"/>
  <c r="C274" i="109" l="1"/>
  <c r="F275" i="109"/>
  <c r="F274" i="109" l="1"/>
  <c r="C273" i="109"/>
  <c r="F273" i="109" l="1"/>
  <c r="C272" i="109"/>
  <c r="F272" i="109" l="1"/>
  <c r="C271" i="109"/>
  <c r="F271" i="109" l="1"/>
  <c r="C270" i="109"/>
  <c r="F270" i="109" l="1"/>
  <c r="C269" i="109"/>
  <c r="F269" i="109" l="1"/>
  <c r="C268" i="109"/>
  <c r="F268" i="109" l="1"/>
  <c r="C267" i="109"/>
  <c r="F267" i="109" l="1"/>
  <c r="C266" i="109"/>
  <c r="F266" i="109" l="1"/>
  <c r="C265" i="109"/>
  <c r="F265" i="109" l="1"/>
  <c r="C264" i="109"/>
  <c r="F264" i="109" l="1"/>
  <c r="C263" i="109"/>
  <c r="F263" i="109" l="1"/>
  <c r="C262" i="109"/>
  <c r="F262" i="109" l="1"/>
  <c r="C261" i="109"/>
  <c r="F261" i="109" l="1"/>
  <c r="C260" i="109"/>
  <c r="F260" i="109" l="1"/>
  <c r="C259" i="109"/>
  <c r="F259" i="109" l="1"/>
  <c r="C258" i="109"/>
  <c r="F258" i="109" l="1"/>
  <c r="C257" i="109"/>
  <c r="F257" i="109" l="1"/>
  <c r="C256" i="109"/>
  <c r="F256" i="109" l="1"/>
  <c r="C255" i="109"/>
  <c r="F255" i="109" l="1"/>
  <c r="C254" i="109"/>
  <c r="F254" i="109" l="1"/>
  <c r="C253" i="109"/>
  <c r="F253" i="109" l="1"/>
  <c r="C252" i="109"/>
  <c r="F252" i="109" l="1"/>
  <c r="C251" i="109"/>
  <c r="F251" i="109" l="1"/>
  <c r="C250" i="109"/>
  <c r="F250" i="109" l="1"/>
  <c r="C249" i="109"/>
  <c r="F249" i="109" l="1"/>
  <c r="C248" i="109"/>
  <c r="F248" i="109" l="1"/>
  <c r="C247" i="109"/>
  <c r="F247" i="109" l="1"/>
  <c r="C246" i="109"/>
  <c r="F246" i="109" l="1"/>
  <c r="C245" i="109"/>
  <c r="F245" i="109" l="1"/>
  <c r="C244" i="109"/>
  <c r="F244" i="109" l="1"/>
  <c r="C243" i="109"/>
  <c r="F243" i="109" l="1"/>
  <c r="C242" i="109"/>
  <c r="F242" i="109" l="1"/>
  <c r="C241" i="109"/>
  <c r="F241" i="109" l="1"/>
  <c r="C240" i="109"/>
  <c r="F240" i="109" l="1"/>
  <c r="C239" i="109"/>
  <c r="F239" i="109" l="1"/>
  <c r="C238" i="109"/>
  <c r="F238" i="109" l="1"/>
  <c r="C237" i="109"/>
  <c r="F237" i="109" l="1"/>
  <c r="C236" i="109"/>
  <c r="F236" i="109" l="1"/>
  <c r="C235" i="109"/>
  <c r="F235" i="109" l="1"/>
  <c r="C234" i="109"/>
  <c r="F234" i="109" l="1"/>
  <c r="C233" i="109"/>
  <c r="F233" i="109" l="1"/>
  <c r="C232" i="109"/>
  <c r="F232" i="109" l="1"/>
  <c r="C231" i="109"/>
  <c r="F231" i="109" l="1"/>
  <c r="C230" i="109"/>
  <c r="F230" i="109" l="1"/>
  <c r="C229" i="109"/>
  <c r="F229" i="109" l="1"/>
  <c r="C228" i="109"/>
  <c r="F228" i="109" l="1"/>
  <c r="C227" i="109"/>
  <c r="F227" i="109" l="1"/>
  <c r="C226" i="109"/>
  <c r="F226" i="109" l="1"/>
  <c r="C225" i="109"/>
  <c r="F225" i="109" l="1"/>
  <c r="C224" i="109"/>
  <c r="F224" i="109" l="1"/>
  <c r="C223" i="109"/>
  <c r="F223" i="109" l="1"/>
  <c r="C222" i="109"/>
  <c r="F222" i="109" l="1"/>
  <c r="C221" i="109"/>
  <c r="F221" i="109" l="1"/>
  <c r="C220" i="109"/>
  <c r="F220" i="109" l="1"/>
  <c r="C219" i="109"/>
  <c r="F219" i="109" l="1"/>
  <c r="C218" i="109"/>
  <c r="F218" i="109" l="1"/>
  <c r="C217" i="109"/>
  <c r="F217" i="109" l="1"/>
  <c r="C216" i="109"/>
  <c r="F216" i="109" l="1"/>
  <c r="C215" i="109"/>
  <c r="F215" i="109" l="1"/>
  <c r="C214" i="109"/>
  <c r="F214" i="109" l="1"/>
  <c r="C213" i="109"/>
  <c r="F213" i="109" l="1"/>
  <c r="C212" i="109"/>
  <c r="F212" i="109" l="1"/>
  <c r="C211" i="109"/>
  <c r="F211" i="109" l="1"/>
  <c r="C210" i="109"/>
  <c r="F210" i="109" l="1"/>
  <c r="C209" i="109"/>
  <c r="F209" i="109" l="1"/>
  <c r="C208" i="109"/>
  <c r="F208" i="109" l="1"/>
  <c r="C207" i="109"/>
  <c r="F207" i="109" l="1"/>
  <c r="C206" i="109"/>
  <c r="F206" i="109" l="1"/>
  <c r="C205" i="109"/>
  <c r="F205" i="109" l="1"/>
  <c r="C204" i="109"/>
  <c r="F204" i="109" l="1"/>
  <c r="C203" i="109"/>
  <c r="F203" i="109" l="1"/>
  <c r="C202" i="109"/>
  <c r="F202" i="109" l="1"/>
  <c r="C201" i="109"/>
  <c r="F201" i="109" l="1"/>
  <c r="C200" i="109"/>
  <c r="C199" i="109" l="1"/>
  <c r="F200" i="109"/>
  <c r="F199" i="109" l="1"/>
  <c r="C198" i="109"/>
  <c r="F198" i="109" l="1"/>
  <c r="C197" i="109"/>
  <c r="F197" i="109" l="1"/>
  <c r="C196" i="109"/>
  <c r="F196" i="109" l="1"/>
  <c r="C195" i="109"/>
  <c r="F195" i="109" l="1"/>
  <c r="C194" i="109"/>
  <c r="F194" i="109" l="1"/>
  <c r="C193" i="109"/>
  <c r="F193" i="109" l="1"/>
  <c r="C192" i="109"/>
  <c r="F192" i="109" l="1"/>
  <c r="C191" i="109"/>
  <c r="F191" i="109" l="1"/>
  <c r="C190" i="109"/>
  <c r="F190" i="109" l="1"/>
  <c r="C189" i="109"/>
  <c r="F189" i="109" l="1"/>
  <c r="C188" i="109"/>
  <c r="F188" i="109" l="1"/>
  <c r="C187" i="109"/>
  <c r="F187" i="109" l="1"/>
  <c r="C186" i="109"/>
  <c r="F186" i="109" l="1"/>
  <c r="C185" i="109"/>
  <c r="F185" i="109" l="1"/>
  <c r="C184" i="109"/>
  <c r="F184" i="109" l="1"/>
  <c r="C183" i="109"/>
  <c r="F183" i="109" l="1"/>
  <c r="C182" i="109"/>
  <c r="F182" i="109" l="1"/>
  <c r="C181" i="109"/>
  <c r="F181" i="109" l="1"/>
  <c r="C180" i="109"/>
  <c r="F180" i="109" l="1"/>
  <c r="C179" i="109"/>
  <c r="F179" i="109" l="1"/>
  <c r="C178" i="109"/>
  <c r="F178" i="109" l="1"/>
  <c r="C177" i="109"/>
  <c r="F177" i="109" l="1"/>
  <c r="C176" i="109"/>
  <c r="F176" i="109" l="1"/>
  <c r="C175" i="109"/>
  <c r="F175" i="109" l="1"/>
  <c r="C174" i="109"/>
  <c r="F174" i="109" l="1"/>
  <c r="C173" i="109"/>
  <c r="F173" i="109" l="1"/>
  <c r="C172" i="109"/>
  <c r="F172" i="109" l="1"/>
  <c r="C171" i="109"/>
  <c r="F171" i="109" l="1"/>
  <c r="C170" i="109"/>
  <c r="F170" i="109" l="1"/>
  <c r="C169" i="109"/>
  <c r="F169" i="109" l="1"/>
  <c r="C168" i="109"/>
  <c r="F168" i="109" l="1"/>
  <c r="C167" i="109"/>
  <c r="F167" i="109" l="1"/>
  <c r="C166" i="109"/>
  <c r="F166" i="109" l="1"/>
  <c r="C165" i="109"/>
  <c r="F165" i="109" l="1"/>
  <c r="C164" i="109"/>
  <c r="F164" i="109" l="1"/>
  <c r="C163" i="109"/>
  <c r="F163" i="109" l="1"/>
  <c r="C162" i="109"/>
  <c r="F162" i="109" l="1"/>
  <c r="C161" i="109"/>
  <c r="F161" i="109" l="1"/>
  <c r="C160" i="109"/>
  <c r="F160" i="109" l="1"/>
  <c r="C159" i="109"/>
  <c r="F159" i="109" l="1"/>
  <c r="C158" i="109"/>
  <c r="F158" i="109" l="1"/>
  <c r="C157" i="109"/>
  <c r="F157" i="109" l="1"/>
  <c r="C156" i="109"/>
  <c r="F156" i="109" l="1"/>
  <c r="C155" i="109"/>
  <c r="F155" i="109" l="1"/>
  <c r="C154" i="109"/>
  <c r="F154" i="109" l="1"/>
  <c r="C153" i="109"/>
  <c r="F153" i="109" l="1"/>
  <c r="C152" i="109"/>
  <c r="F152" i="109" l="1"/>
  <c r="C151" i="109"/>
  <c r="F151" i="109" l="1"/>
  <c r="C150" i="109"/>
  <c r="F150" i="109" l="1"/>
  <c r="C149" i="109"/>
  <c r="F149" i="109" l="1"/>
  <c r="C148" i="109"/>
  <c r="F148" i="109" l="1"/>
  <c r="C147" i="109"/>
  <c r="F147" i="109" l="1"/>
  <c r="C146" i="109"/>
  <c r="F146" i="109" l="1"/>
  <c r="C145" i="109"/>
  <c r="F145" i="109" l="1"/>
  <c r="C144" i="109"/>
  <c r="F144" i="109" l="1"/>
  <c r="C143" i="109"/>
  <c r="F143" i="109" l="1"/>
  <c r="C142" i="109"/>
  <c r="F142" i="109" l="1"/>
  <c r="C141" i="109"/>
  <c r="F141" i="109" l="1"/>
  <c r="C140" i="109"/>
  <c r="F140" i="109" l="1"/>
  <c r="C139" i="109"/>
  <c r="F139" i="109" l="1"/>
  <c r="C138" i="109"/>
  <c r="F138" i="109" l="1"/>
  <c r="C137" i="109"/>
  <c r="F137" i="109" l="1"/>
  <c r="C136" i="109"/>
  <c r="F136" i="109" l="1"/>
  <c r="C135" i="109"/>
  <c r="F135" i="109" l="1"/>
  <c r="C134" i="109"/>
  <c r="F134" i="109" l="1"/>
  <c r="C133" i="109"/>
  <c r="F133" i="109" l="1"/>
  <c r="C132" i="109"/>
  <c r="F132" i="109" l="1"/>
  <c r="C131" i="109"/>
  <c r="F131" i="109" l="1"/>
  <c r="C130" i="109"/>
  <c r="F130" i="109" l="1"/>
  <c r="C129" i="109"/>
  <c r="F129" i="109" l="1"/>
  <c r="C128" i="109"/>
  <c r="F128" i="109" l="1"/>
  <c r="C127" i="109"/>
  <c r="F127" i="109" l="1"/>
  <c r="C126" i="109"/>
  <c r="F126" i="109" l="1"/>
  <c r="C125" i="109"/>
  <c r="F125" i="109" l="1"/>
  <c r="C124" i="109"/>
  <c r="F124" i="109" l="1"/>
  <c r="C123" i="109"/>
  <c r="F123" i="109" l="1"/>
  <c r="C122" i="109"/>
  <c r="F122" i="109" l="1"/>
  <c r="C121" i="109"/>
  <c r="F121" i="109" l="1"/>
  <c r="C120" i="109"/>
  <c r="F120" i="109" l="1"/>
  <c r="C119" i="109"/>
  <c r="F119" i="109" l="1"/>
  <c r="C118" i="109"/>
  <c r="F118" i="109" l="1"/>
  <c r="C117" i="109"/>
  <c r="F117" i="109" l="1"/>
  <c r="C116" i="109"/>
  <c r="F116" i="109" l="1"/>
  <c r="C115" i="109"/>
  <c r="F115" i="109" l="1"/>
  <c r="C114" i="109"/>
  <c r="F114" i="109" l="1"/>
  <c r="C113" i="109"/>
  <c r="F113" i="109" l="1"/>
  <c r="C112" i="109"/>
  <c r="F112" i="109" l="1"/>
  <c r="C111" i="109"/>
  <c r="F111" i="109" l="1"/>
  <c r="C110" i="109"/>
  <c r="F110" i="109" l="1"/>
  <c r="C109" i="109"/>
  <c r="F109" i="109" l="1"/>
  <c r="C108" i="109"/>
  <c r="F108" i="109" l="1"/>
  <c r="C107" i="109"/>
  <c r="C106" i="109" l="1"/>
  <c r="F107" i="109"/>
  <c r="F106" i="109" l="1"/>
  <c r="C105" i="109"/>
  <c r="C104" i="109" l="1"/>
  <c r="F105" i="109"/>
  <c r="F104" i="109" l="1"/>
  <c r="C103" i="109"/>
  <c r="F103" i="109" l="1"/>
  <c r="C102" i="109"/>
  <c r="F102" i="109" l="1"/>
  <c r="C101" i="109"/>
  <c r="F101" i="109" l="1"/>
  <c r="C100" i="109"/>
  <c r="F100" i="109" l="1"/>
  <c r="C99" i="109"/>
  <c r="F99" i="109" l="1"/>
  <c r="C98" i="109"/>
  <c r="F98" i="109" l="1"/>
  <c r="C97" i="109"/>
  <c r="F97" i="109" l="1"/>
  <c r="C96" i="109"/>
  <c r="F96" i="109" l="1"/>
  <c r="C95" i="109"/>
  <c r="F95" i="109" l="1"/>
  <c r="C94" i="109"/>
  <c r="F94" i="109" l="1"/>
  <c r="C93" i="109"/>
  <c r="F93" i="109" l="1"/>
  <c r="C92" i="109"/>
  <c r="F92" i="109" l="1"/>
  <c r="C91" i="109"/>
  <c r="F91" i="109" l="1"/>
  <c r="C90" i="109"/>
  <c r="F90" i="109" l="1"/>
  <c r="C89" i="109"/>
  <c r="F89" i="109" l="1"/>
  <c r="C88" i="109"/>
  <c r="F88" i="109" l="1"/>
  <c r="C87" i="109"/>
  <c r="F87" i="109" l="1"/>
  <c r="C86" i="109"/>
  <c r="F86" i="109" l="1"/>
  <c r="C85" i="109"/>
  <c r="F85" i="109" l="1"/>
  <c r="C84" i="109"/>
  <c r="F84" i="109" l="1"/>
  <c r="C83" i="109"/>
  <c r="F83" i="109" l="1"/>
  <c r="C82" i="109"/>
  <c r="F82" i="109" l="1"/>
  <c r="C81" i="109"/>
  <c r="F81" i="109" l="1"/>
  <c r="C80" i="109"/>
  <c r="F80" i="109" l="1"/>
  <c r="C79" i="109"/>
  <c r="F79" i="109" l="1"/>
  <c r="C78" i="109"/>
  <c r="F78" i="109" l="1"/>
  <c r="C77" i="109"/>
  <c r="F77" i="109" l="1"/>
  <c r="C76" i="109"/>
  <c r="F76" i="109" l="1"/>
  <c r="C75" i="109"/>
  <c r="F75" i="109" l="1"/>
  <c r="C74" i="109"/>
  <c r="F74" i="109" l="1"/>
  <c r="C73" i="109"/>
  <c r="F73" i="109" l="1"/>
  <c r="C72" i="109"/>
  <c r="F72" i="109" l="1"/>
  <c r="C71" i="109"/>
  <c r="F71" i="109" l="1"/>
  <c r="C70" i="109"/>
  <c r="F70" i="109" l="1"/>
  <c r="C69" i="109"/>
  <c r="F69" i="109" l="1"/>
  <c r="C68" i="109"/>
  <c r="F68" i="109" l="1"/>
  <c r="C67" i="109"/>
  <c r="F67" i="109" l="1"/>
  <c r="C66" i="109"/>
  <c r="F66" i="109" l="1"/>
  <c r="C65" i="109"/>
  <c r="F65" i="109" l="1"/>
  <c r="C64" i="109"/>
  <c r="F64" i="109" l="1"/>
  <c r="C63" i="109"/>
  <c r="F63" i="109" l="1"/>
  <c r="C62" i="109"/>
  <c r="F62" i="109" l="1"/>
  <c r="C61" i="109"/>
  <c r="F61" i="109" l="1"/>
  <c r="C60" i="109"/>
  <c r="F60" i="109" l="1"/>
  <c r="C59" i="109"/>
  <c r="F59" i="109" l="1"/>
  <c r="C58" i="109"/>
  <c r="F58" i="109" l="1"/>
  <c r="C57" i="109"/>
  <c r="F57" i="109" l="1"/>
  <c r="C56" i="109"/>
  <c r="F56" i="109" l="1"/>
  <c r="C55" i="109"/>
  <c r="F55" i="109" l="1"/>
  <c r="C54" i="109"/>
  <c r="F54" i="109" l="1"/>
  <c r="C53" i="109"/>
  <c r="F53" i="109" l="1"/>
  <c r="C52" i="109"/>
  <c r="F52" i="109" l="1"/>
  <c r="C51" i="109"/>
  <c r="F51" i="109" l="1"/>
  <c r="C50" i="109"/>
  <c r="F50" i="109" l="1"/>
  <c r="C49" i="109"/>
  <c r="F49" i="109" l="1"/>
  <c r="C48" i="109"/>
  <c r="F48" i="109" l="1"/>
  <c r="C47" i="109"/>
  <c r="F47" i="109" l="1"/>
  <c r="C46" i="109"/>
  <c r="F46" i="109" l="1"/>
  <c r="C45" i="109"/>
  <c r="F45" i="109" l="1"/>
  <c r="C44" i="109"/>
  <c r="F44" i="109" l="1"/>
  <c r="C43" i="109"/>
  <c r="F43" i="109" l="1"/>
  <c r="C42" i="109"/>
  <c r="F42" i="109" l="1"/>
  <c r="C41" i="109"/>
  <c r="F41" i="109" l="1"/>
  <c r="C40" i="109"/>
  <c r="F40" i="109" l="1"/>
  <c r="C39" i="109"/>
  <c r="F39" i="109" l="1"/>
  <c r="C38" i="109"/>
  <c r="F38" i="109" l="1"/>
  <c r="C37" i="109"/>
  <c r="F37" i="109" l="1"/>
  <c r="C36" i="109"/>
  <c r="F36" i="109" l="1"/>
  <c r="C35" i="109"/>
  <c r="F35" i="109" l="1"/>
  <c r="C34" i="109"/>
  <c r="F34" i="109" l="1"/>
  <c r="C33" i="109"/>
  <c r="F33" i="109" l="1"/>
  <c r="C32" i="109"/>
  <c r="F32" i="109" l="1"/>
  <c r="C31" i="109"/>
  <c r="F31" i="109" l="1"/>
  <c r="C30" i="109"/>
  <c r="C29" i="109" l="1"/>
  <c r="F30" i="109"/>
  <c r="F29" i="109" l="1"/>
  <c r="C28" i="109"/>
  <c r="F28" i="109" l="1"/>
  <c r="C27" i="109"/>
  <c r="F27" i="109" l="1"/>
  <c r="C26" i="109"/>
  <c r="F26" i="109" l="1"/>
  <c r="C25" i="109"/>
  <c r="F25" i="109" l="1"/>
  <c r="C24" i="109"/>
  <c r="C23" i="109" l="1"/>
  <c r="F24" i="109"/>
  <c r="F23" i="109" l="1"/>
  <c r="C22" i="109"/>
  <c r="F22" i="109" l="1"/>
  <c r="C21" i="109"/>
  <c r="C20" i="109" l="1"/>
  <c r="F21" i="109"/>
  <c r="F20" i="109" l="1"/>
  <c r="C19" i="109"/>
  <c r="F19" i="109" l="1"/>
  <c r="C18" i="109"/>
  <c r="F18" i="109" l="1"/>
  <c r="C17" i="109"/>
  <c r="F17" i="109" l="1"/>
  <c r="C16" i="109"/>
  <c r="F16" i="109" l="1"/>
  <c r="C15" i="109"/>
  <c r="D16" i="109"/>
  <c r="E16" i="109"/>
  <c r="G16" i="109" s="1"/>
  <c r="H16" i="109" s="1"/>
  <c r="D15" i="109" l="1"/>
  <c r="F15" i="109"/>
  <c r="E15" i="109"/>
  <c r="G15" i="109" s="1"/>
  <c r="D1476" i="109"/>
  <c r="E1476" i="109"/>
  <c r="G1476" i="109" s="1"/>
  <c r="H1476" i="109" s="1"/>
  <c r="E1475" i="109"/>
  <c r="G1475" i="109" s="1"/>
  <c r="H1475" i="109" s="1"/>
  <c r="D1475" i="109"/>
  <c r="D1474" i="109"/>
  <c r="E1474" i="109"/>
  <c r="G1474" i="109" s="1"/>
  <c r="H1474" i="109" s="1"/>
  <c r="E1473" i="109"/>
  <c r="G1473" i="109" s="1"/>
  <c r="H1473" i="109" s="1"/>
  <c r="D1473" i="109"/>
  <c r="D1472" i="109"/>
  <c r="E1472" i="109"/>
  <c r="G1472" i="109" s="1"/>
  <c r="H1472" i="109" s="1"/>
  <c r="D1471" i="109"/>
  <c r="E1471" i="109"/>
  <c r="G1471" i="109" s="1"/>
  <c r="H1471" i="109" s="1"/>
  <c r="D1470" i="109"/>
  <c r="E1470" i="109"/>
  <c r="G1470" i="109" s="1"/>
  <c r="H1470" i="109" s="1"/>
  <c r="E1469" i="109"/>
  <c r="G1469" i="109" s="1"/>
  <c r="H1469" i="109" s="1"/>
  <c r="D1469" i="109"/>
  <c r="E1468" i="109"/>
  <c r="G1468" i="109" s="1"/>
  <c r="H1468" i="109" s="1"/>
  <c r="D1468" i="109"/>
  <c r="E1467" i="109"/>
  <c r="G1467" i="109" s="1"/>
  <c r="H1467" i="109" s="1"/>
  <c r="D1467" i="109"/>
  <c r="D1466" i="109"/>
  <c r="E1466" i="109"/>
  <c r="G1466" i="109" s="1"/>
  <c r="H1466" i="109" s="1"/>
  <c r="E1465" i="109"/>
  <c r="G1465" i="109" s="1"/>
  <c r="H1465" i="109" s="1"/>
  <c r="D1465" i="109"/>
  <c r="E1464" i="109"/>
  <c r="G1464" i="109" s="1"/>
  <c r="H1464" i="109" s="1"/>
  <c r="D1464" i="109"/>
  <c r="E1463" i="109"/>
  <c r="G1463" i="109" s="1"/>
  <c r="H1463" i="109" s="1"/>
  <c r="D1463" i="109"/>
  <c r="D1462" i="109"/>
  <c r="E1462" i="109"/>
  <c r="G1462" i="109" s="1"/>
  <c r="H1462" i="109" s="1"/>
  <c r="D1461" i="109"/>
  <c r="E1461" i="109"/>
  <c r="G1461" i="109" s="1"/>
  <c r="H1461" i="109" s="1"/>
  <c r="D1460" i="109"/>
  <c r="E1460" i="109"/>
  <c r="G1460" i="109" s="1"/>
  <c r="H1460" i="109" s="1"/>
  <c r="E1459" i="109"/>
  <c r="G1459" i="109" s="1"/>
  <c r="H1459" i="109" s="1"/>
  <c r="D1459" i="109"/>
  <c r="D1458" i="109"/>
  <c r="E1458" i="109"/>
  <c r="G1458" i="109" s="1"/>
  <c r="H1458" i="109" s="1"/>
  <c r="D1457" i="109"/>
  <c r="E1457" i="109"/>
  <c r="G1457" i="109" s="1"/>
  <c r="H1457" i="109" s="1"/>
  <c r="E1456" i="109"/>
  <c r="G1456" i="109" s="1"/>
  <c r="H1456" i="109" s="1"/>
  <c r="D1456" i="109"/>
  <c r="D1455" i="109"/>
  <c r="E1455" i="109"/>
  <c r="G1455" i="109" s="1"/>
  <c r="H1455" i="109" s="1"/>
  <c r="E1454" i="109"/>
  <c r="G1454" i="109" s="1"/>
  <c r="H1454" i="109" s="1"/>
  <c r="D1454" i="109"/>
  <c r="D1453" i="109"/>
  <c r="E1453" i="109"/>
  <c r="G1453" i="109" s="1"/>
  <c r="H1453" i="109" s="1"/>
  <c r="D1452" i="109"/>
  <c r="E1452" i="109"/>
  <c r="G1452" i="109" s="1"/>
  <c r="H1452" i="109" s="1"/>
  <c r="E1451" i="109"/>
  <c r="G1451" i="109" s="1"/>
  <c r="H1451" i="109" s="1"/>
  <c r="D1451" i="109"/>
  <c r="E1450" i="109"/>
  <c r="G1450" i="109" s="1"/>
  <c r="H1450" i="109" s="1"/>
  <c r="D1450" i="109"/>
  <c r="E1449" i="109"/>
  <c r="G1449" i="109" s="1"/>
  <c r="H1449" i="109" s="1"/>
  <c r="D1449" i="109"/>
  <c r="D1448" i="109"/>
  <c r="E1448" i="109"/>
  <c r="G1448" i="109" s="1"/>
  <c r="H1448" i="109" s="1"/>
  <c r="E1447" i="109"/>
  <c r="G1447" i="109" s="1"/>
  <c r="H1447" i="109" s="1"/>
  <c r="D1447" i="109"/>
  <c r="D1446" i="109"/>
  <c r="E1446" i="109"/>
  <c r="G1446" i="109" s="1"/>
  <c r="H1446" i="109" s="1"/>
  <c r="D1445" i="109"/>
  <c r="E1445" i="109"/>
  <c r="G1445" i="109" s="1"/>
  <c r="H1445" i="109" s="1"/>
  <c r="D1444" i="109"/>
  <c r="E1444" i="109"/>
  <c r="G1444" i="109" s="1"/>
  <c r="H1444" i="109" s="1"/>
  <c r="D1443" i="109"/>
  <c r="E1443" i="109"/>
  <c r="G1443" i="109" s="1"/>
  <c r="H1443" i="109" s="1"/>
  <c r="D1442" i="109"/>
  <c r="E1442" i="109"/>
  <c r="G1442" i="109" s="1"/>
  <c r="H1442" i="109" s="1"/>
  <c r="E1441" i="109"/>
  <c r="G1441" i="109" s="1"/>
  <c r="H1441" i="109" s="1"/>
  <c r="D1441" i="109"/>
  <c r="D1440" i="109"/>
  <c r="E1440" i="109"/>
  <c r="G1440" i="109" s="1"/>
  <c r="H1440" i="109" s="1"/>
  <c r="E1439" i="109"/>
  <c r="G1439" i="109" s="1"/>
  <c r="H1439" i="109" s="1"/>
  <c r="D1439" i="109"/>
  <c r="D1438" i="109"/>
  <c r="E1438" i="109"/>
  <c r="G1438" i="109" s="1"/>
  <c r="H1438" i="109" s="1"/>
  <c r="E1437" i="109"/>
  <c r="G1437" i="109" s="1"/>
  <c r="H1437" i="109" s="1"/>
  <c r="D1437" i="109"/>
  <c r="D1436" i="109"/>
  <c r="E1436" i="109"/>
  <c r="G1436" i="109" s="1"/>
  <c r="H1436" i="109" s="1"/>
  <c r="D1435" i="109"/>
  <c r="E1435" i="109"/>
  <c r="G1435" i="109" s="1"/>
  <c r="H1435" i="109" s="1"/>
  <c r="E1434" i="109"/>
  <c r="G1434" i="109" s="1"/>
  <c r="H1434" i="109" s="1"/>
  <c r="D1434" i="109"/>
  <c r="E1433" i="109"/>
  <c r="G1433" i="109" s="1"/>
  <c r="H1433" i="109" s="1"/>
  <c r="D1433" i="109"/>
  <c r="E1432" i="109"/>
  <c r="G1432" i="109" s="1"/>
  <c r="H1432" i="109" s="1"/>
  <c r="D1432" i="109"/>
  <c r="D1431" i="109"/>
  <c r="E1431" i="109"/>
  <c r="G1431" i="109" s="1"/>
  <c r="H1431" i="109" s="1"/>
  <c r="D1430" i="109"/>
  <c r="E1430" i="109"/>
  <c r="G1430" i="109" s="1"/>
  <c r="H1430" i="109" s="1"/>
  <c r="E1429" i="109"/>
  <c r="G1429" i="109" s="1"/>
  <c r="H1429" i="109" s="1"/>
  <c r="D1429" i="109"/>
  <c r="D1428" i="109"/>
  <c r="E1428" i="109"/>
  <c r="G1428" i="109" s="1"/>
  <c r="H1428" i="109" s="1"/>
  <c r="D1427" i="109"/>
  <c r="E1427" i="109"/>
  <c r="G1427" i="109" s="1"/>
  <c r="H1427" i="109" s="1"/>
  <c r="D1426" i="109"/>
  <c r="E1426" i="109"/>
  <c r="G1426" i="109" s="1"/>
  <c r="H1426" i="109" s="1"/>
  <c r="E1425" i="109"/>
  <c r="G1425" i="109" s="1"/>
  <c r="H1425" i="109" s="1"/>
  <c r="D1425" i="109"/>
  <c r="D1424" i="109"/>
  <c r="E1424" i="109"/>
  <c r="G1424" i="109" s="1"/>
  <c r="H1424" i="109" s="1"/>
  <c r="D1423" i="109"/>
  <c r="E1423" i="109"/>
  <c r="G1423" i="109" s="1"/>
  <c r="H1423" i="109" s="1"/>
  <c r="D1422" i="109"/>
  <c r="E1422" i="109"/>
  <c r="G1422" i="109" s="1"/>
  <c r="H1422" i="109" s="1"/>
  <c r="D1421" i="109"/>
  <c r="E1421" i="109"/>
  <c r="G1421" i="109" s="1"/>
  <c r="H1421" i="109" s="1"/>
  <c r="E1420" i="109"/>
  <c r="G1420" i="109" s="1"/>
  <c r="H1420" i="109" s="1"/>
  <c r="D1420" i="109"/>
  <c r="E1419" i="109"/>
  <c r="G1419" i="109" s="1"/>
  <c r="H1419" i="109" s="1"/>
  <c r="D1419" i="109"/>
  <c r="D1418" i="109"/>
  <c r="E1418" i="109"/>
  <c r="G1418" i="109" s="1"/>
  <c r="H1418" i="109" s="1"/>
  <c r="D1417" i="109"/>
  <c r="E1417" i="109"/>
  <c r="G1417" i="109" s="1"/>
  <c r="H1417" i="109" s="1"/>
  <c r="E1416" i="109"/>
  <c r="G1416" i="109" s="1"/>
  <c r="H1416" i="109" s="1"/>
  <c r="D1416" i="109"/>
  <c r="D1415" i="109"/>
  <c r="E1415" i="109"/>
  <c r="G1415" i="109" s="1"/>
  <c r="H1415" i="109" s="1"/>
  <c r="D1414" i="109"/>
  <c r="E1414" i="109"/>
  <c r="G1414" i="109" s="1"/>
  <c r="H1414" i="109" s="1"/>
  <c r="E1413" i="109"/>
  <c r="G1413" i="109" s="1"/>
  <c r="H1413" i="109" s="1"/>
  <c r="D1413" i="109"/>
  <c r="E1412" i="109"/>
  <c r="G1412" i="109" s="1"/>
  <c r="H1412" i="109" s="1"/>
  <c r="D1412" i="109"/>
  <c r="E1411" i="109"/>
  <c r="G1411" i="109" s="1"/>
  <c r="H1411" i="109" s="1"/>
  <c r="D1411" i="109"/>
  <c r="D1410" i="109"/>
  <c r="E1410" i="109"/>
  <c r="G1410" i="109" s="1"/>
  <c r="H1410" i="109" s="1"/>
  <c r="D1409" i="109"/>
  <c r="E1409" i="109"/>
  <c r="G1409" i="109" s="1"/>
  <c r="H1409" i="109" s="1"/>
  <c r="E1408" i="109"/>
  <c r="G1408" i="109" s="1"/>
  <c r="H1408" i="109" s="1"/>
  <c r="D1408" i="109"/>
  <c r="D1407" i="109"/>
  <c r="E1407" i="109"/>
  <c r="G1407" i="109" s="1"/>
  <c r="H1407" i="109" s="1"/>
  <c r="E1406" i="109"/>
  <c r="G1406" i="109" s="1"/>
  <c r="H1406" i="109" s="1"/>
  <c r="D1406" i="109"/>
  <c r="E1405" i="109"/>
  <c r="G1405" i="109" s="1"/>
  <c r="H1405" i="109" s="1"/>
  <c r="D1405" i="109"/>
  <c r="E1404" i="109"/>
  <c r="G1404" i="109" s="1"/>
  <c r="H1404" i="109" s="1"/>
  <c r="D1404" i="109"/>
  <c r="E1403" i="109"/>
  <c r="G1403" i="109" s="1"/>
  <c r="H1403" i="109" s="1"/>
  <c r="D1403" i="109"/>
  <c r="D1402" i="109"/>
  <c r="E1402" i="109"/>
  <c r="G1402" i="109" s="1"/>
  <c r="H1402" i="109" s="1"/>
  <c r="D1401" i="109"/>
  <c r="E1401" i="109"/>
  <c r="G1401" i="109" s="1"/>
  <c r="H1401" i="109" s="1"/>
  <c r="E1400" i="109"/>
  <c r="G1400" i="109" s="1"/>
  <c r="H1400" i="109" s="1"/>
  <c r="D1400" i="109"/>
  <c r="D1399" i="109"/>
  <c r="E1399" i="109"/>
  <c r="G1399" i="109" s="1"/>
  <c r="H1399" i="109" s="1"/>
  <c r="D1398" i="109"/>
  <c r="E1398" i="109"/>
  <c r="G1398" i="109" s="1"/>
  <c r="H1398" i="109" s="1"/>
  <c r="E1397" i="109"/>
  <c r="G1397" i="109" s="1"/>
  <c r="H1397" i="109" s="1"/>
  <c r="D1397" i="109"/>
  <c r="E1396" i="109"/>
  <c r="G1396" i="109" s="1"/>
  <c r="H1396" i="109" s="1"/>
  <c r="D1396" i="109"/>
  <c r="D1395" i="109"/>
  <c r="E1395" i="109"/>
  <c r="G1395" i="109" s="1"/>
  <c r="H1395" i="109" s="1"/>
  <c r="D1394" i="109"/>
  <c r="E1394" i="109"/>
  <c r="G1394" i="109" s="1"/>
  <c r="H1394" i="109" s="1"/>
  <c r="D1393" i="109"/>
  <c r="E1393" i="109"/>
  <c r="G1393" i="109" s="1"/>
  <c r="H1393" i="109" s="1"/>
  <c r="D1392" i="109"/>
  <c r="E1392" i="109"/>
  <c r="G1392" i="109" s="1"/>
  <c r="H1392" i="109" s="1"/>
  <c r="E1391" i="109"/>
  <c r="G1391" i="109" s="1"/>
  <c r="H1391" i="109" s="1"/>
  <c r="D1391" i="109"/>
  <c r="D1390" i="109"/>
  <c r="E1390" i="109"/>
  <c r="G1390" i="109" s="1"/>
  <c r="H1390" i="109" s="1"/>
  <c r="D1389" i="109"/>
  <c r="E1389" i="109"/>
  <c r="G1389" i="109" s="1"/>
  <c r="H1389" i="109" s="1"/>
  <c r="E1388" i="109"/>
  <c r="G1388" i="109" s="1"/>
  <c r="H1388" i="109" s="1"/>
  <c r="D1388" i="109"/>
  <c r="D1387" i="109"/>
  <c r="E1387" i="109"/>
  <c r="G1387" i="109" s="1"/>
  <c r="H1387" i="109" s="1"/>
  <c r="D1386" i="109"/>
  <c r="E1386" i="109"/>
  <c r="G1386" i="109" s="1"/>
  <c r="H1386" i="109" s="1"/>
  <c r="D1385" i="109"/>
  <c r="E1385" i="109"/>
  <c r="G1385" i="109" s="1"/>
  <c r="H1385" i="109" s="1"/>
  <c r="D1384" i="109"/>
  <c r="E1384" i="109"/>
  <c r="G1384" i="109" s="1"/>
  <c r="H1384" i="109" s="1"/>
  <c r="D1383" i="109"/>
  <c r="E1383" i="109"/>
  <c r="G1383" i="109" s="1"/>
  <c r="H1383" i="109" s="1"/>
  <c r="E1382" i="109"/>
  <c r="G1382" i="109" s="1"/>
  <c r="H1382" i="109" s="1"/>
  <c r="D1382" i="109"/>
  <c r="D1381" i="109"/>
  <c r="E1381" i="109"/>
  <c r="G1381" i="109" s="1"/>
  <c r="H1381" i="109" s="1"/>
  <c r="E1380" i="109"/>
  <c r="G1380" i="109" s="1"/>
  <c r="H1380" i="109" s="1"/>
  <c r="D1380" i="109"/>
  <c r="D1379" i="109"/>
  <c r="E1379" i="109"/>
  <c r="G1379" i="109" s="1"/>
  <c r="H1379" i="109" s="1"/>
  <c r="D1378" i="109"/>
  <c r="E1378" i="109"/>
  <c r="G1378" i="109" s="1"/>
  <c r="H1378" i="109" s="1"/>
  <c r="D1377" i="109"/>
  <c r="E1377" i="109"/>
  <c r="G1377" i="109" s="1"/>
  <c r="H1377" i="109" s="1"/>
  <c r="D1376" i="109"/>
  <c r="E1376" i="109"/>
  <c r="G1376" i="109" s="1"/>
  <c r="H1376" i="109" s="1"/>
  <c r="E1375" i="109"/>
  <c r="G1375" i="109" s="1"/>
  <c r="H1375" i="109" s="1"/>
  <c r="D1375" i="109"/>
  <c r="E1374" i="109"/>
  <c r="G1374" i="109" s="1"/>
  <c r="H1374" i="109" s="1"/>
  <c r="D1374" i="109"/>
  <c r="E1373" i="109"/>
  <c r="G1373" i="109" s="1"/>
  <c r="H1373" i="109" s="1"/>
  <c r="D1373" i="109"/>
  <c r="E1372" i="109"/>
  <c r="G1372" i="109" s="1"/>
  <c r="H1372" i="109" s="1"/>
  <c r="D1372" i="109"/>
  <c r="E1371" i="109"/>
  <c r="G1371" i="109" s="1"/>
  <c r="H1371" i="109" s="1"/>
  <c r="D1371" i="109"/>
  <c r="E1370" i="109"/>
  <c r="G1370" i="109" s="1"/>
  <c r="H1370" i="109" s="1"/>
  <c r="D1370" i="109"/>
  <c r="D1369" i="109"/>
  <c r="E1369" i="109"/>
  <c r="G1369" i="109" s="1"/>
  <c r="H1369" i="109" s="1"/>
  <c r="E1368" i="109"/>
  <c r="G1368" i="109" s="1"/>
  <c r="H1368" i="109" s="1"/>
  <c r="D1368" i="109"/>
  <c r="D1367" i="109"/>
  <c r="E1367" i="109"/>
  <c r="G1367" i="109" s="1"/>
  <c r="H1367" i="109" s="1"/>
  <c r="E1366" i="109"/>
  <c r="G1366" i="109" s="1"/>
  <c r="H1366" i="109" s="1"/>
  <c r="D1366" i="109"/>
  <c r="E1365" i="109"/>
  <c r="G1365" i="109" s="1"/>
  <c r="H1365" i="109" s="1"/>
  <c r="D1365" i="109"/>
  <c r="D1364" i="109"/>
  <c r="E1364" i="109"/>
  <c r="G1364" i="109" s="1"/>
  <c r="H1364" i="109" s="1"/>
  <c r="D1363" i="109"/>
  <c r="E1363" i="109"/>
  <c r="G1363" i="109" s="1"/>
  <c r="H1363" i="109" s="1"/>
  <c r="D1362" i="109"/>
  <c r="E1362" i="109"/>
  <c r="G1362" i="109" s="1"/>
  <c r="H1362" i="109" s="1"/>
  <c r="E1361" i="109"/>
  <c r="G1361" i="109" s="1"/>
  <c r="H1361" i="109" s="1"/>
  <c r="D1361" i="109"/>
  <c r="E1360" i="109"/>
  <c r="G1360" i="109" s="1"/>
  <c r="H1360" i="109" s="1"/>
  <c r="D1360" i="109"/>
  <c r="D1359" i="109"/>
  <c r="E1359" i="109"/>
  <c r="G1359" i="109" s="1"/>
  <c r="H1359" i="109" s="1"/>
  <c r="E1358" i="109"/>
  <c r="G1358" i="109" s="1"/>
  <c r="H1358" i="109" s="1"/>
  <c r="D1358" i="109"/>
  <c r="D1357" i="109"/>
  <c r="E1357" i="109"/>
  <c r="G1357" i="109" s="1"/>
  <c r="H1357" i="109" s="1"/>
  <c r="E1356" i="109"/>
  <c r="G1356" i="109" s="1"/>
  <c r="H1356" i="109" s="1"/>
  <c r="D1356" i="109"/>
  <c r="D1355" i="109"/>
  <c r="E1355" i="109"/>
  <c r="G1355" i="109" s="1"/>
  <c r="H1355" i="109" s="1"/>
  <c r="D1354" i="109"/>
  <c r="E1354" i="109"/>
  <c r="G1354" i="109" s="1"/>
  <c r="H1354" i="109" s="1"/>
  <c r="D1353" i="109"/>
  <c r="E1353" i="109"/>
  <c r="G1353" i="109" s="1"/>
  <c r="H1353" i="109" s="1"/>
  <c r="D1352" i="109"/>
  <c r="E1352" i="109"/>
  <c r="G1352" i="109" s="1"/>
  <c r="H1352" i="109" s="1"/>
  <c r="E1351" i="109"/>
  <c r="G1351" i="109" s="1"/>
  <c r="H1351" i="109" s="1"/>
  <c r="D1351" i="109"/>
  <c r="E1350" i="109"/>
  <c r="G1350" i="109" s="1"/>
  <c r="H1350" i="109" s="1"/>
  <c r="D1350" i="109"/>
  <c r="E1349" i="109"/>
  <c r="G1349" i="109" s="1"/>
  <c r="H1349" i="109" s="1"/>
  <c r="D1349" i="109"/>
  <c r="D1348" i="109"/>
  <c r="E1348" i="109"/>
  <c r="G1348" i="109" s="1"/>
  <c r="H1348" i="109" s="1"/>
  <c r="D1347" i="109"/>
  <c r="E1347" i="109"/>
  <c r="G1347" i="109" s="1"/>
  <c r="H1347" i="109" s="1"/>
  <c r="E1346" i="109"/>
  <c r="G1346" i="109" s="1"/>
  <c r="H1346" i="109" s="1"/>
  <c r="D1346" i="109"/>
  <c r="D1345" i="109"/>
  <c r="E1345" i="109"/>
  <c r="G1345" i="109" s="1"/>
  <c r="H1345" i="109" s="1"/>
  <c r="E1344" i="109"/>
  <c r="G1344" i="109" s="1"/>
  <c r="H1344" i="109" s="1"/>
  <c r="D1344" i="109"/>
  <c r="E1343" i="109"/>
  <c r="G1343" i="109" s="1"/>
  <c r="H1343" i="109" s="1"/>
  <c r="D1343" i="109"/>
  <c r="E1342" i="109"/>
  <c r="G1342" i="109" s="1"/>
  <c r="H1342" i="109" s="1"/>
  <c r="D1342" i="109"/>
  <c r="E1341" i="109"/>
  <c r="G1341" i="109" s="1"/>
  <c r="H1341" i="109" s="1"/>
  <c r="D1341" i="109"/>
  <c r="E1340" i="109"/>
  <c r="G1340" i="109" s="1"/>
  <c r="H1340" i="109" s="1"/>
  <c r="D1340" i="109"/>
  <c r="E1339" i="109"/>
  <c r="G1339" i="109" s="1"/>
  <c r="H1339" i="109" s="1"/>
  <c r="D1339" i="109"/>
  <c r="D1338" i="109"/>
  <c r="E1338" i="109"/>
  <c r="G1338" i="109" s="1"/>
  <c r="H1338" i="109" s="1"/>
  <c r="D1337" i="109"/>
  <c r="E1337" i="109"/>
  <c r="G1337" i="109" s="1"/>
  <c r="H1337" i="109" s="1"/>
  <c r="E1336" i="109"/>
  <c r="G1336" i="109" s="1"/>
  <c r="H1336" i="109" s="1"/>
  <c r="D1336" i="109"/>
  <c r="E1335" i="109"/>
  <c r="G1335" i="109" s="1"/>
  <c r="H1335" i="109" s="1"/>
  <c r="D1335" i="109"/>
  <c r="D1334" i="109"/>
  <c r="E1334" i="109"/>
  <c r="G1334" i="109" s="1"/>
  <c r="H1334" i="109" s="1"/>
  <c r="D1333" i="109"/>
  <c r="E1333" i="109"/>
  <c r="G1333" i="109" s="1"/>
  <c r="H1333" i="109" s="1"/>
  <c r="D1332" i="109"/>
  <c r="E1332" i="109"/>
  <c r="G1332" i="109" s="1"/>
  <c r="H1332" i="109" s="1"/>
  <c r="D1331" i="109"/>
  <c r="E1331" i="109"/>
  <c r="G1331" i="109" s="1"/>
  <c r="H1331" i="109" s="1"/>
  <c r="D1330" i="109"/>
  <c r="E1330" i="109"/>
  <c r="G1330" i="109" s="1"/>
  <c r="H1330" i="109" s="1"/>
  <c r="D1329" i="109"/>
  <c r="E1329" i="109"/>
  <c r="G1329" i="109" s="1"/>
  <c r="H1329" i="109" s="1"/>
  <c r="D1328" i="109"/>
  <c r="E1328" i="109"/>
  <c r="G1328" i="109" s="1"/>
  <c r="H1328" i="109" s="1"/>
  <c r="E1327" i="109"/>
  <c r="G1327" i="109" s="1"/>
  <c r="H1327" i="109" s="1"/>
  <c r="D1327" i="109"/>
  <c r="E1326" i="109"/>
  <c r="G1326" i="109" s="1"/>
  <c r="H1326" i="109" s="1"/>
  <c r="D1326" i="109"/>
  <c r="D1325" i="109"/>
  <c r="E1325" i="109"/>
  <c r="G1325" i="109" s="1"/>
  <c r="H1325" i="109" s="1"/>
  <c r="E1324" i="109"/>
  <c r="G1324" i="109" s="1"/>
  <c r="H1324" i="109" s="1"/>
  <c r="D1324" i="109"/>
  <c r="D1323" i="109"/>
  <c r="E1323" i="109"/>
  <c r="G1323" i="109" s="1"/>
  <c r="H1323" i="109" s="1"/>
  <c r="E1322" i="109"/>
  <c r="G1322" i="109" s="1"/>
  <c r="H1322" i="109" s="1"/>
  <c r="D1322" i="109"/>
  <c r="D1321" i="109"/>
  <c r="E1321" i="109"/>
  <c r="G1321" i="109" s="1"/>
  <c r="H1321" i="109" s="1"/>
  <c r="D1320" i="109"/>
  <c r="E1320" i="109"/>
  <c r="G1320" i="109" s="1"/>
  <c r="H1320" i="109" s="1"/>
  <c r="D1319" i="109"/>
  <c r="E1319" i="109"/>
  <c r="G1319" i="109" s="1"/>
  <c r="H1319" i="109" s="1"/>
  <c r="D1318" i="109"/>
  <c r="E1318" i="109"/>
  <c r="G1318" i="109" s="1"/>
  <c r="H1318" i="109" s="1"/>
  <c r="E1317" i="109"/>
  <c r="G1317" i="109" s="1"/>
  <c r="H1317" i="109" s="1"/>
  <c r="D1317" i="109"/>
  <c r="E1316" i="109"/>
  <c r="G1316" i="109" s="1"/>
  <c r="H1316" i="109" s="1"/>
  <c r="D1316" i="109"/>
  <c r="E1315" i="109"/>
  <c r="G1315" i="109" s="1"/>
  <c r="H1315" i="109" s="1"/>
  <c r="D1315" i="109"/>
  <c r="E1314" i="109"/>
  <c r="G1314" i="109" s="1"/>
  <c r="H1314" i="109" s="1"/>
  <c r="D1314" i="109"/>
  <c r="D1313" i="109"/>
  <c r="E1313" i="109"/>
  <c r="G1313" i="109" s="1"/>
  <c r="H1313" i="109" s="1"/>
  <c r="D1312" i="109"/>
  <c r="E1312" i="109"/>
  <c r="G1312" i="109" s="1"/>
  <c r="H1312" i="109" s="1"/>
  <c r="D1311" i="109"/>
  <c r="E1311" i="109"/>
  <c r="G1311" i="109" s="1"/>
  <c r="H1311" i="109" s="1"/>
  <c r="D1310" i="109"/>
  <c r="E1310" i="109"/>
  <c r="G1310" i="109" s="1"/>
  <c r="H1310" i="109" s="1"/>
  <c r="D1309" i="109"/>
  <c r="E1309" i="109"/>
  <c r="G1309" i="109" s="1"/>
  <c r="H1309" i="109" s="1"/>
  <c r="D1308" i="109"/>
  <c r="E1308" i="109"/>
  <c r="G1308" i="109" s="1"/>
  <c r="H1308" i="109" s="1"/>
  <c r="D1307" i="109"/>
  <c r="E1307" i="109"/>
  <c r="G1307" i="109" s="1"/>
  <c r="H1307" i="109" s="1"/>
  <c r="D1306" i="109"/>
  <c r="E1306" i="109"/>
  <c r="G1306" i="109" s="1"/>
  <c r="H1306" i="109" s="1"/>
  <c r="E1305" i="109"/>
  <c r="G1305" i="109" s="1"/>
  <c r="H1305" i="109" s="1"/>
  <c r="D1305" i="109"/>
  <c r="E1304" i="109"/>
  <c r="G1304" i="109" s="1"/>
  <c r="H1304" i="109" s="1"/>
  <c r="D1304" i="109"/>
  <c r="E1303" i="109"/>
  <c r="G1303" i="109" s="1"/>
  <c r="H1303" i="109" s="1"/>
  <c r="D1303" i="109"/>
  <c r="D1302" i="109"/>
  <c r="E1302" i="109"/>
  <c r="G1302" i="109" s="1"/>
  <c r="H1302" i="109" s="1"/>
  <c r="D1301" i="109"/>
  <c r="E1301" i="109"/>
  <c r="G1301" i="109" s="1"/>
  <c r="H1301" i="109" s="1"/>
  <c r="D1300" i="109"/>
  <c r="E1300" i="109"/>
  <c r="G1300" i="109" s="1"/>
  <c r="H1300" i="109" s="1"/>
  <c r="E1299" i="109"/>
  <c r="G1299" i="109" s="1"/>
  <c r="H1299" i="109" s="1"/>
  <c r="D1299" i="109"/>
  <c r="D1298" i="109"/>
  <c r="E1298" i="109"/>
  <c r="G1298" i="109" s="1"/>
  <c r="H1298" i="109" s="1"/>
  <c r="D1297" i="109"/>
  <c r="E1297" i="109"/>
  <c r="G1297" i="109" s="1"/>
  <c r="H1297" i="109" s="1"/>
  <c r="E1296" i="109"/>
  <c r="G1296" i="109" s="1"/>
  <c r="H1296" i="109" s="1"/>
  <c r="D1296" i="109"/>
  <c r="D1295" i="109"/>
  <c r="E1295" i="109"/>
  <c r="G1295" i="109" s="1"/>
  <c r="H1295" i="109" s="1"/>
  <c r="D1294" i="109"/>
  <c r="E1294" i="109"/>
  <c r="G1294" i="109" s="1"/>
  <c r="H1294" i="109" s="1"/>
  <c r="E1293" i="109"/>
  <c r="G1293" i="109" s="1"/>
  <c r="H1293" i="109" s="1"/>
  <c r="D1293" i="109"/>
  <c r="E1292" i="109"/>
  <c r="G1292" i="109" s="1"/>
  <c r="H1292" i="109" s="1"/>
  <c r="D1292" i="109"/>
  <c r="E1291" i="109"/>
  <c r="G1291" i="109" s="1"/>
  <c r="H1291" i="109" s="1"/>
  <c r="D1291" i="109"/>
  <c r="E1290" i="109"/>
  <c r="G1290" i="109" s="1"/>
  <c r="H1290" i="109" s="1"/>
  <c r="D1290" i="109"/>
  <c r="E1289" i="109"/>
  <c r="G1289" i="109" s="1"/>
  <c r="H1289" i="109" s="1"/>
  <c r="D1289" i="109"/>
  <c r="D1288" i="109"/>
  <c r="E1288" i="109"/>
  <c r="G1288" i="109" s="1"/>
  <c r="H1288" i="109" s="1"/>
  <c r="D1287" i="109"/>
  <c r="E1287" i="109"/>
  <c r="G1287" i="109" s="1"/>
  <c r="H1287" i="109" s="1"/>
  <c r="E1286" i="109"/>
  <c r="G1286" i="109" s="1"/>
  <c r="H1286" i="109" s="1"/>
  <c r="D1286" i="109"/>
  <c r="E1285" i="109"/>
  <c r="G1285" i="109" s="1"/>
  <c r="H1285" i="109" s="1"/>
  <c r="D1285" i="109"/>
  <c r="D1284" i="109"/>
  <c r="E1284" i="109"/>
  <c r="G1284" i="109" s="1"/>
  <c r="H1284" i="109" s="1"/>
  <c r="E1283" i="109"/>
  <c r="G1283" i="109" s="1"/>
  <c r="H1283" i="109" s="1"/>
  <c r="D1283" i="109"/>
  <c r="E1282" i="109"/>
  <c r="G1282" i="109" s="1"/>
  <c r="H1282" i="109" s="1"/>
  <c r="D1282" i="109"/>
  <c r="E1281" i="109"/>
  <c r="G1281" i="109" s="1"/>
  <c r="H1281" i="109" s="1"/>
  <c r="D1281" i="109"/>
  <c r="E1280" i="109"/>
  <c r="G1280" i="109" s="1"/>
  <c r="H1280" i="109" s="1"/>
  <c r="D1280" i="109"/>
  <c r="E1279" i="109"/>
  <c r="G1279" i="109" s="1"/>
  <c r="H1279" i="109" s="1"/>
  <c r="D1279" i="109"/>
  <c r="D1278" i="109"/>
  <c r="E1278" i="109"/>
  <c r="G1278" i="109" s="1"/>
  <c r="H1278" i="109" s="1"/>
  <c r="E1277" i="109"/>
  <c r="G1277" i="109" s="1"/>
  <c r="H1277" i="109" s="1"/>
  <c r="D1277" i="109"/>
  <c r="D1276" i="109"/>
  <c r="E1276" i="109"/>
  <c r="G1276" i="109" s="1"/>
  <c r="H1276" i="109" s="1"/>
  <c r="D1275" i="109"/>
  <c r="E1275" i="109"/>
  <c r="G1275" i="109" s="1"/>
  <c r="H1275" i="109" s="1"/>
  <c r="D1274" i="109"/>
  <c r="E1274" i="109"/>
  <c r="G1274" i="109" s="1"/>
  <c r="H1274" i="109" s="1"/>
  <c r="D1273" i="109"/>
  <c r="E1273" i="109"/>
  <c r="G1273" i="109" s="1"/>
  <c r="H1273" i="109" s="1"/>
  <c r="E1272" i="109"/>
  <c r="G1272" i="109" s="1"/>
  <c r="H1272" i="109" s="1"/>
  <c r="D1272" i="109"/>
  <c r="D1271" i="109"/>
  <c r="E1271" i="109"/>
  <c r="G1271" i="109" s="1"/>
  <c r="H1271" i="109" s="1"/>
  <c r="E1270" i="109"/>
  <c r="G1270" i="109" s="1"/>
  <c r="H1270" i="109" s="1"/>
  <c r="D1270" i="109"/>
  <c r="E1269" i="109"/>
  <c r="G1269" i="109" s="1"/>
  <c r="H1269" i="109" s="1"/>
  <c r="D1269" i="109"/>
  <c r="E1268" i="109"/>
  <c r="G1268" i="109" s="1"/>
  <c r="H1268" i="109" s="1"/>
  <c r="D1268" i="109"/>
  <c r="E1267" i="109"/>
  <c r="G1267" i="109" s="1"/>
  <c r="H1267" i="109" s="1"/>
  <c r="D1267" i="109"/>
  <c r="D1266" i="109"/>
  <c r="E1266" i="109"/>
  <c r="G1266" i="109" s="1"/>
  <c r="H1266" i="109" s="1"/>
  <c r="E1265" i="109"/>
  <c r="G1265" i="109" s="1"/>
  <c r="H1265" i="109" s="1"/>
  <c r="D1265" i="109"/>
  <c r="E1264" i="109"/>
  <c r="G1264" i="109" s="1"/>
  <c r="H1264" i="109" s="1"/>
  <c r="D1264" i="109"/>
  <c r="D1263" i="109"/>
  <c r="E1263" i="109"/>
  <c r="G1263" i="109" s="1"/>
  <c r="H1263" i="109" s="1"/>
  <c r="D1262" i="109"/>
  <c r="E1262" i="109"/>
  <c r="G1262" i="109" s="1"/>
  <c r="H1262" i="109" s="1"/>
  <c r="D1261" i="109"/>
  <c r="E1261" i="109"/>
  <c r="G1261" i="109" s="1"/>
  <c r="H1261" i="109" s="1"/>
  <c r="E1260" i="109"/>
  <c r="G1260" i="109" s="1"/>
  <c r="H1260" i="109" s="1"/>
  <c r="D1260" i="109"/>
  <c r="E1259" i="109"/>
  <c r="G1259" i="109" s="1"/>
  <c r="H1259" i="109" s="1"/>
  <c r="D1259" i="109"/>
  <c r="D1258" i="109"/>
  <c r="E1258" i="109"/>
  <c r="G1258" i="109" s="1"/>
  <c r="H1258" i="109" s="1"/>
  <c r="E1257" i="109"/>
  <c r="G1257" i="109" s="1"/>
  <c r="H1257" i="109" s="1"/>
  <c r="D1257" i="109"/>
  <c r="D1256" i="109"/>
  <c r="E1256" i="109"/>
  <c r="G1256" i="109" s="1"/>
  <c r="H1256" i="109" s="1"/>
  <c r="D1255" i="109"/>
  <c r="E1255" i="109"/>
  <c r="G1255" i="109" s="1"/>
  <c r="H1255" i="109" s="1"/>
  <c r="D1254" i="109"/>
  <c r="E1254" i="109"/>
  <c r="G1254" i="109" s="1"/>
  <c r="H1254" i="109" s="1"/>
  <c r="D1253" i="109"/>
  <c r="E1253" i="109"/>
  <c r="G1253" i="109" s="1"/>
  <c r="H1253" i="109" s="1"/>
  <c r="D1252" i="109"/>
  <c r="E1252" i="109"/>
  <c r="G1252" i="109" s="1"/>
  <c r="H1252" i="109" s="1"/>
  <c r="E1251" i="109"/>
  <c r="G1251" i="109" s="1"/>
  <c r="H1251" i="109" s="1"/>
  <c r="D1251" i="109"/>
  <c r="E1250" i="109"/>
  <c r="G1250" i="109" s="1"/>
  <c r="H1250" i="109" s="1"/>
  <c r="D1250" i="109"/>
  <c r="D1249" i="109"/>
  <c r="E1249" i="109"/>
  <c r="G1249" i="109" s="1"/>
  <c r="H1249" i="109" s="1"/>
  <c r="E1248" i="109"/>
  <c r="G1248" i="109" s="1"/>
  <c r="H1248" i="109" s="1"/>
  <c r="D1248" i="109"/>
  <c r="D1247" i="109"/>
  <c r="E1247" i="109"/>
  <c r="G1247" i="109" s="1"/>
  <c r="H1247" i="109" s="1"/>
  <c r="D1246" i="109"/>
  <c r="E1246" i="109"/>
  <c r="G1246" i="109" s="1"/>
  <c r="H1246" i="109" s="1"/>
  <c r="D1245" i="109"/>
  <c r="E1245" i="109"/>
  <c r="G1245" i="109" s="1"/>
  <c r="H1245" i="109" s="1"/>
  <c r="E1244" i="109"/>
  <c r="G1244" i="109" s="1"/>
  <c r="H1244" i="109" s="1"/>
  <c r="D1244" i="109"/>
  <c r="E1243" i="109"/>
  <c r="G1243" i="109" s="1"/>
  <c r="H1243" i="109" s="1"/>
  <c r="D1243" i="109"/>
  <c r="E1242" i="109"/>
  <c r="G1242" i="109" s="1"/>
  <c r="H1242" i="109" s="1"/>
  <c r="D1242" i="109"/>
  <c r="D1241" i="109"/>
  <c r="E1241" i="109"/>
  <c r="G1241" i="109" s="1"/>
  <c r="H1241" i="109" s="1"/>
  <c r="E1240" i="109"/>
  <c r="G1240" i="109" s="1"/>
  <c r="H1240" i="109" s="1"/>
  <c r="D1240" i="109"/>
  <c r="E1239" i="109"/>
  <c r="G1239" i="109" s="1"/>
  <c r="H1239" i="109" s="1"/>
  <c r="D1239" i="109"/>
  <c r="D1238" i="109"/>
  <c r="E1238" i="109"/>
  <c r="G1238" i="109" s="1"/>
  <c r="H1238" i="109" s="1"/>
  <c r="E1237" i="109"/>
  <c r="G1237" i="109" s="1"/>
  <c r="H1237" i="109" s="1"/>
  <c r="D1237" i="109"/>
  <c r="D1236" i="109"/>
  <c r="E1236" i="109"/>
  <c r="G1236" i="109" s="1"/>
  <c r="H1236" i="109" s="1"/>
  <c r="E1235" i="109"/>
  <c r="G1235" i="109" s="1"/>
  <c r="H1235" i="109" s="1"/>
  <c r="D1235" i="109"/>
  <c r="E1234" i="109"/>
  <c r="G1234" i="109" s="1"/>
  <c r="H1234" i="109" s="1"/>
  <c r="D1234" i="109"/>
  <c r="D1233" i="109"/>
  <c r="E1233" i="109"/>
  <c r="G1233" i="109" s="1"/>
  <c r="H1233" i="109" s="1"/>
  <c r="D1232" i="109"/>
  <c r="E1232" i="109"/>
  <c r="G1232" i="109" s="1"/>
  <c r="H1232" i="109" s="1"/>
  <c r="D1231" i="109"/>
  <c r="E1231" i="109"/>
  <c r="G1231" i="109" s="1"/>
  <c r="H1231" i="109" s="1"/>
  <c r="E1230" i="109"/>
  <c r="G1230" i="109" s="1"/>
  <c r="H1230" i="109" s="1"/>
  <c r="D1230" i="109"/>
  <c r="E1229" i="109"/>
  <c r="G1229" i="109" s="1"/>
  <c r="H1229" i="109" s="1"/>
  <c r="D1229" i="109"/>
  <c r="D1228" i="109"/>
  <c r="E1228" i="109"/>
  <c r="G1228" i="109" s="1"/>
  <c r="H1228" i="109" s="1"/>
  <c r="E1227" i="109"/>
  <c r="G1227" i="109" s="1"/>
  <c r="H1227" i="109" s="1"/>
  <c r="D1227" i="109"/>
  <c r="E1226" i="109"/>
  <c r="G1226" i="109" s="1"/>
  <c r="H1226" i="109" s="1"/>
  <c r="D1226" i="109"/>
  <c r="D1225" i="109"/>
  <c r="E1225" i="109"/>
  <c r="G1225" i="109" s="1"/>
  <c r="H1225" i="109" s="1"/>
  <c r="D1224" i="109"/>
  <c r="E1224" i="109"/>
  <c r="G1224" i="109" s="1"/>
  <c r="H1224" i="109" s="1"/>
  <c r="E1223" i="109"/>
  <c r="G1223" i="109" s="1"/>
  <c r="H1223" i="109" s="1"/>
  <c r="D1223" i="109"/>
  <c r="D1222" i="109"/>
  <c r="E1222" i="109"/>
  <c r="G1222" i="109" s="1"/>
  <c r="H1222" i="109" s="1"/>
  <c r="E1221" i="109"/>
  <c r="G1221" i="109" s="1"/>
  <c r="H1221" i="109" s="1"/>
  <c r="D1221" i="109"/>
  <c r="E1220" i="109"/>
  <c r="G1220" i="109" s="1"/>
  <c r="H1220" i="109" s="1"/>
  <c r="D1220" i="109"/>
  <c r="D1219" i="109"/>
  <c r="E1219" i="109"/>
  <c r="G1219" i="109" s="1"/>
  <c r="H1219" i="109" s="1"/>
  <c r="D1218" i="109"/>
  <c r="E1218" i="109"/>
  <c r="G1218" i="109" s="1"/>
  <c r="H1218" i="109" s="1"/>
  <c r="D1217" i="109"/>
  <c r="E1217" i="109"/>
  <c r="G1217" i="109" s="1"/>
  <c r="H1217" i="109" s="1"/>
  <c r="D1216" i="109"/>
  <c r="E1216" i="109"/>
  <c r="G1216" i="109" s="1"/>
  <c r="H1216" i="109" s="1"/>
  <c r="D1215" i="109"/>
  <c r="E1215" i="109"/>
  <c r="G1215" i="109" s="1"/>
  <c r="H1215" i="109" s="1"/>
  <c r="D1214" i="109"/>
  <c r="E1214" i="109"/>
  <c r="G1214" i="109" s="1"/>
  <c r="H1214" i="109" s="1"/>
  <c r="D1213" i="109"/>
  <c r="E1213" i="109"/>
  <c r="G1213" i="109" s="1"/>
  <c r="H1213" i="109" s="1"/>
  <c r="D1212" i="109"/>
  <c r="E1212" i="109"/>
  <c r="G1212" i="109" s="1"/>
  <c r="H1212" i="109" s="1"/>
  <c r="D1211" i="109"/>
  <c r="E1211" i="109"/>
  <c r="G1211" i="109" s="1"/>
  <c r="H1211" i="109" s="1"/>
  <c r="E1210" i="109"/>
  <c r="G1210" i="109" s="1"/>
  <c r="H1210" i="109" s="1"/>
  <c r="D1210" i="109"/>
  <c r="E1209" i="109"/>
  <c r="G1209" i="109" s="1"/>
  <c r="H1209" i="109" s="1"/>
  <c r="D1209" i="109"/>
  <c r="E1208" i="109"/>
  <c r="G1208" i="109" s="1"/>
  <c r="H1208" i="109" s="1"/>
  <c r="D1208" i="109"/>
  <c r="E1207" i="109"/>
  <c r="G1207" i="109" s="1"/>
  <c r="H1207" i="109" s="1"/>
  <c r="D1207" i="109"/>
  <c r="E1206" i="109"/>
  <c r="G1206" i="109" s="1"/>
  <c r="H1206" i="109" s="1"/>
  <c r="D1206" i="109"/>
  <c r="D1205" i="109"/>
  <c r="E1205" i="109"/>
  <c r="G1205" i="109" s="1"/>
  <c r="H1205" i="109" s="1"/>
  <c r="E1204" i="109"/>
  <c r="G1204" i="109" s="1"/>
  <c r="H1204" i="109" s="1"/>
  <c r="D1204" i="109"/>
  <c r="D1203" i="109"/>
  <c r="E1203" i="109"/>
  <c r="G1203" i="109" s="1"/>
  <c r="H1203" i="109" s="1"/>
  <c r="D1202" i="109"/>
  <c r="E1202" i="109"/>
  <c r="G1202" i="109" s="1"/>
  <c r="H1202" i="109" s="1"/>
  <c r="E1201" i="109"/>
  <c r="G1201" i="109" s="1"/>
  <c r="H1201" i="109" s="1"/>
  <c r="D1201" i="109"/>
  <c r="D1200" i="109"/>
  <c r="E1200" i="109"/>
  <c r="G1200" i="109" s="1"/>
  <c r="H1200" i="109" s="1"/>
  <c r="D1199" i="109"/>
  <c r="E1199" i="109"/>
  <c r="G1199" i="109" s="1"/>
  <c r="H1199" i="109" s="1"/>
  <c r="E1198" i="109"/>
  <c r="G1198" i="109" s="1"/>
  <c r="H1198" i="109" s="1"/>
  <c r="D1198" i="109"/>
  <c r="E1197" i="109"/>
  <c r="G1197" i="109" s="1"/>
  <c r="H1197" i="109" s="1"/>
  <c r="D1197" i="109"/>
  <c r="E1196" i="109"/>
  <c r="G1196" i="109" s="1"/>
  <c r="H1196" i="109" s="1"/>
  <c r="D1196" i="109"/>
  <c r="D1195" i="109"/>
  <c r="E1195" i="109"/>
  <c r="G1195" i="109" s="1"/>
  <c r="H1195" i="109" s="1"/>
  <c r="E1194" i="109"/>
  <c r="G1194" i="109" s="1"/>
  <c r="H1194" i="109" s="1"/>
  <c r="D1194" i="109"/>
  <c r="D1193" i="109"/>
  <c r="E1193" i="109"/>
  <c r="G1193" i="109" s="1"/>
  <c r="H1193" i="109" s="1"/>
  <c r="D1192" i="109"/>
  <c r="E1192" i="109"/>
  <c r="G1192" i="109" s="1"/>
  <c r="H1192" i="109" s="1"/>
  <c r="E1191" i="109"/>
  <c r="G1191" i="109" s="1"/>
  <c r="H1191" i="109" s="1"/>
  <c r="D1191" i="109"/>
  <c r="D1190" i="109"/>
  <c r="E1190" i="109"/>
  <c r="G1190" i="109" s="1"/>
  <c r="H1190" i="109" s="1"/>
  <c r="D1189" i="109"/>
  <c r="E1189" i="109"/>
  <c r="G1189" i="109" s="1"/>
  <c r="H1189" i="109" s="1"/>
  <c r="E1188" i="109"/>
  <c r="G1188" i="109" s="1"/>
  <c r="H1188" i="109" s="1"/>
  <c r="D1188" i="109"/>
  <c r="E1187" i="109"/>
  <c r="G1187" i="109" s="1"/>
  <c r="H1187" i="109" s="1"/>
  <c r="D1187" i="109"/>
  <c r="D1186" i="109"/>
  <c r="E1186" i="109"/>
  <c r="G1186" i="109" s="1"/>
  <c r="H1186" i="109" s="1"/>
  <c r="D1185" i="109"/>
  <c r="E1185" i="109"/>
  <c r="G1185" i="109" s="1"/>
  <c r="H1185" i="109" s="1"/>
  <c r="E1184" i="109"/>
  <c r="G1184" i="109" s="1"/>
  <c r="H1184" i="109" s="1"/>
  <c r="D1184" i="109"/>
  <c r="D1183" i="109"/>
  <c r="E1183" i="109"/>
  <c r="G1183" i="109" s="1"/>
  <c r="H1183" i="109" s="1"/>
  <c r="E1182" i="109"/>
  <c r="G1182" i="109" s="1"/>
  <c r="H1182" i="109" s="1"/>
  <c r="D1182" i="109"/>
  <c r="E1181" i="109"/>
  <c r="G1181" i="109" s="1"/>
  <c r="H1181" i="109" s="1"/>
  <c r="D1181" i="109"/>
  <c r="E1180" i="109"/>
  <c r="G1180" i="109" s="1"/>
  <c r="H1180" i="109" s="1"/>
  <c r="D1180" i="109"/>
  <c r="D1179" i="109"/>
  <c r="E1179" i="109"/>
  <c r="G1179" i="109" s="1"/>
  <c r="H1179" i="109" s="1"/>
  <c r="D1178" i="109"/>
  <c r="E1178" i="109"/>
  <c r="G1178" i="109" s="1"/>
  <c r="H1178" i="109" s="1"/>
  <c r="D1177" i="109"/>
  <c r="E1177" i="109"/>
  <c r="G1177" i="109" s="1"/>
  <c r="H1177" i="109" s="1"/>
  <c r="D1176" i="109"/>
  <c r="E1176" i="109"/>
  <c r="G1176" i="109" s="1"/>
  <c r="H1176" i="109" s="1"/>
  <c r="E1175" i="109"/>
  <c r="G1175" i="109" s="1"/>
  <c r="H1175" i="109" s="1"/>
  <c r="D1175" i="109"/>
  <c r="D1174" i="109"/>
  <c r="E1174" i="109"/>
  <c r="G1174" i="109" s="1"/>
  <c r="H1174" i="109" s="1"/>
  <c r="E1173" i="109"/>
  <c r="G1173" i="109" s="1"/>
  <c r="H1173" i="109" s="1"/>
  <c r="D1173" i="109"/>
  <c r="D1172" i="109"/>
  <c r="E1172" i="109"/>
  <c r="G1172" i="109" s="1"/>
  <c r="H1172" i="109" s="1"/>
  <c r="E1171" i="109"/>
  <c r="G1171" i="109" s="1"/>
  <c r="H1171" i="109" s="1"/>
  <c r="D1171" i="109"/>
  <c r="D1170" i="109"/>
  <c r="E1170" i="109"/>
  <c r="G1170" i="109" s="1"/>
  <c r="H1170" i="109" s="1"/>
  <c r="D1169" i="109"/>
  <c r="E1169" i="109"/>
  <c r="G1169" i="109" s="1"/>
  <c r="H1169" i="109" s="1"/>
  <c r="E1168" i="109"/>
  <c r="G1168" i="109" s="1"/>
  <c r="H1168" i="109" s="1"/>
  <c r="D1168" i="109"/>
  <c r="D1167" i="109"/>
  <c r="E1167" i="109"/>
  <c r="G1167" i="109" s="1"/>
  <c r="H1167" i="109" s="1"/>
  <c r="E1166" i="109"/>
  <c r="G1166" i="109" s="1"/>
  <c r="H1166" i="109" s="1"/>
  <c r="D1166" i="109"/>
  <c r="D1165" i="109"/>
  <c r="E1165" i="109"/>
  <c r="G1165" i="109" s="1"/>
  <c r="H1165" i="109" s="1"/>
  <c r="D1164" i="109"/>
  <c r="E1164" i="109"/>
  <c r="G1164" i="109" s="1"/>
  <c r="H1164" i="109" s="1"/>
  <c r="E1163" i="109"/>
  <c r="G1163" i="109" s="1"/>
  <c r="H1163" i="109" s="1"/>
  <c r="D1163" i="109"/>
  <c r="D1162" i="109"/>
  <c r="E1162" i="109"/>
  <c r="G1162" i="109" s="1"/>
  <c r="H1162" i="109" s="1"/>
  <c r="E1161" i="109"/>
  <c r="G1161" i="109" s="1"/>
  <c r="H1161" i="109" s="1"/>
  <c r="D1161" i="109"/>
  <c r="E1160" i="109"/>
  <c r="G1160" i="109" s="1"/>
  <c r="H1160" i="109" s="1"/>
  <c r="D1160" i="109"/>
  <c r="D1159" i="109"/>
  <c r="E1159" i="109"/>
  <c r="G1159" i="109" s="1"/>
  <c r="H1159" i="109" s="1"/>
  <c r="D1158" i="109"/>
  <c r="E1158" i="109"/>
  <c r="G1158" i="109" s="1"/>
  <c r="H1158" i="109" s="1"/>
  <c r="D1157" i="109"/>
  <c r="E1157" i="109"/>
  <c r="G1157" i="109" s="1"/>
  <c r="H1157" i="109" s="1"/>
  <c r="E1156" i="109"/>
  <c r="G1156" i="109" s="1"/>
  <c r="H1156" i="109" s="1"/>
  <c r="D1156" i="109"/>
  <c r="D1155" i="109"/>
  <c r="E1155" i="109"/>
  <c r="G1155" i="109" s="1"/>
  <c r="H1155" i="109" s="1"/>
  <c r="E1154" i="109"/>
  <c r="G1154" i="109" s="1"/>
  <c r="H1154" i="109" s="1"/>
  <c r="D1154" i="109"/>
  <c r="D1153" i="109"/>
  <c r="E1153" i="109"/>
  <c r="G1153" i="109" s="1"/>
  <c r="H1153" i="109" s="1"/>
  <c r="E1152" i="109"/>
  <c r="G1152" i="109" s="1"/>
  <c r="H1152" i="109" s="1"/>
  <c r="D1152" i="109"/>
  <c r="D1151" i="109"/>
  <c r="E1151" i="109"/>
  <c r="G1151" i="109" s="1"/>
  <c r="H1151" i="109" s="1"/>
  <c r="D1150" i="109"/>
  <c r="E1150" i="109"/>
  <c r="G1150" i="109" s="1"/>
  <c r="H1150" i="109" s="1"/>
  <c r="D1149" i="109"/>
  <c r="E1149" i="109"/>
  <c r="G1149" i="109" s="1"/>
  <c r="H1149" i="109" s="1"/>
  <c r="D1148" i="109"/>
  <c r="E1148" i="109"/>
  <c r="G1148" i="109" s="1"/>
  <c r="H1148" i="109" s="1"/>
  <c r="D1147" i="109"/>
  <c r="E1147" i="109"/>
  <c r="G1147" i="109" s="1"/>
  <c r="H1147" i="109" s="1"/>
  <c r="D1146" i="109"/>
  <c r="E1146" i="109"/>
  <c r="G1146" i="109" s="1"/>
  <c r="H1146" i="109" s="1"/>
  <c r="E1145" i="109"/>
  <c r="G1145" i="109" s="1"/>
  <c r="H1145" i="109" s="1"/>
  <c r="D1145" i="109"/>
  <c r="E1144" i="109"/>
  <c r="G1144" i="109" s="1"/>
  <c r="H1144" i="109" s="1"/>
  <c r="D1144" i="109"/>
  <c r="E1143" i="109"/>
  <c r="G1143" i="109" s="1"/>
  <c r="H1143" i="109" s="1"/>
  <c r="D1143" i="109"/>
  <c r="E1142" i="109"/>
  <c r="G1142" i="109" s="1"/>
  <c r="H1142" i="109" s="1"/>
  <c r="D1142" i="109"/>
  <c r="E1141" i="109"/>
  <c r="G1141" i="109" s="1"/>
  <c r="H1141" i="109" s="1"/>
  <c r="D1141" i="109"/>
  <c r="E1140" i="109"/>
  <c r="G1140" i="109" s="1"/>
  <c r="H1140" i="109" s="1"/>
  <c r="D1140" i="109"/>
  <c r="E1139" i="109"/>
  <c r="G1139" i="109" s="1"/>
  <c r="H1139" i="109" s="1"/>
  <c r="D1139" i="109"/>
  <c r="E1138" i="109"/>
  <c r="G1138" i="109" s="1"/>
  <c r="H1138" i="109" s="1"/>
  <c r="D1138" i="109"/>
  <c r="E1137" i="109"/>
  <c r="G1137" i="109" s="1"/>
  <c r="H1137" i="109" s="1"/>
  <c r="D1137" i="109"/>
  <c r="D1136" i="109"/>
  <c r="E1136" i="109"/>
  <c r="G1136" i="109" s="1"/>
  <c r="H1136" i="109" s="1"/>
  <c r="E1135" i="109"/>
  <c r="G1135" i="109" s="1"/>
  <c r="H1135" i="109" s="1"/>
  <c r="D1135" i="109"/>
  <c r="E1134" i="109"/>
  <c r="G1134" i="109" s="1"/>
  <c r="H1134" i="109" s="1"/>
  <c r="D1134" i="109"/>
  <c r="E1133" i="109"/>
  <c r="G1133" i="109" s="1"/>
  <c r="H1133" i="109" s="1"/>
  <c r="D1133" i="109"/>
  <c r="E1132" i="109"/>
  <c r="G1132" i="109" s="1"/>
  <c r="H1132" i="109" s="1"/>
  <c r="D1132" i="109"/>
  <c r="E1131" i="109"/>
  <c r="G1131" i="109" s="1"/>
  <c r="H1131" i="109" s="1"/>
  <c r="D1131" i="109"/>
  <c r="E1130" i="109"/>
  <c r="G1130" i="109" s="1"/>
  <c r="H1130" i="109" s="1"/>
  <c r="D1130" i="109"/>
  <c r="E1129" i="109"/>
  <c r="G1129" i="109" s="1"/>
  <c r="H1129" i="109" s="1"/>
  <c r="D1129" i="109"/>
  <c r="E1128" i="109"/>
  <c r="G1128" i="109" s="1"/>
  <c r="H1128" i="109" s="1"/>
  <c r="D1128" i="109"/>
  <c r="E1127" i="109"/>
  <c r="G1127" i="109" s="1"/>
  <c r="H1127" i="109" s="1"/>
  <c r="D1127" i="109"/>
  <c r="E1126" i="109"/>
  <c r="G1126" i="109" s="1"/>
  <c r="H1126" i="109" s="1"/>
  <c r="D1126" i="109"/>
  <c r="D1125" i="109"/>
  <c r="E1125" i="109"/>
  <c r="G1125" i="109" s="1"/>
  <c r="H1125" i="109" s="1"/>
  <c r="E1124" i="109"/>
  <c r="G1124" i="109" s="1"/>
  <c r="H1124" i="109" s="1"/>
  <c r="D1124" i="109"/>
  <c r="D1123" i="109"/>
  <c r="E1123" i="109"/>
  <c r="G1123" i="109" s="1"/>
  <c r="H1123" i="109" s="1"/>
  <c r="E1122" i="109"/>
  <c r="G1122" i="109" s="1"/>
  <c r="H1122" i="109" s="1"/>
  <c r="D1122" i="109"/>
  <c r="E1121" i="109"/>
  <c r="G1121" i="109" s="1"/>
  <c r="H1121" i="109" s="1"/>
  <c r="D1121" i="109"/>
  <c r="E1120" i="109"/>
  <c r="G1120" i="109" s="1"/>
  <c r="H1120" i="109" s="1"/>
  <c r="D1120" i="109"/>
  <c r="E1119" i="109"/>
  <c r="G1119" i="109" s="1"/>
  <c r="H1119" i="109" s="1"/>
  <c r="D1119" i="109"/>
  <c r="E1118" i="109"/>
  <c r="G1118" i="109" s="1"/>
  <c r="H1118" i="109" s="1"/>
  <c r="D1118" i="109"/>
  <c r="D1117" i="109"/>
  <c r="E1117" i="109"/>
  <c r="G1117" i="109" s="1"/>
  <c r="H1117" i="109" s="1"/>
  <c r="D1116" i="109"/>
  <c r="E1116" i="109"/>
  <c r="G1116" i="109" s="1"/>
  <c r="H1116" i="109" s="1"/>
  <c r="D1115" i="109"/>
  <c r="E1115" i="109"/>
  <c r="G1115" i="109" s="1"/>
  <c r="H1115" i="109" s="1"/>
  <c r="E1114" i="109"/>
  <c r="G1114" i="109" s="1"/>
  <c r="H1114" i="109" s="1"/>
  <c r="D1114" i="109"/>
  <c r="E1113" i="109"/>
  <c r="G1113" i="109" s="1"/>
  <c r="H1113" i="109" s="1"/>
  <c r="D1113" i="109"/>
  <c r="E1112" i="109"/>
  <c r="G1112" i="109" s="1"/>
  <c r="H1112" i="109" s="1"/>
  <c r="D1112" i="109"/>
  <c r="D1111" i="109"/>
  <c r="E1111" i="109"/>
  <c r="G1111" i="109" s="1"/>
  <c r="H1111" i="109" s="1"/>
  <c r="D1110" i="109"/>
  <c r="E1110" i="109"/>
  <c r="G1110" i="109" s="1"/>
  <c r="H1110" i="109" s="1"/>
  <c r="E1109" i="109"/>
  <c r="G1109" i="109" s="1"/>
  <c r="H1109" i="109" s="1"/>
  <c r="D1109" i="109"/>
  <c r="D1108" i="109"/>
  <c r="E1108" i="109"/>
  <c r="G1108" i="109" s="1"/>
  <c r="H1108" i="109" s="1"/>
  <c r="E1107" i="109"/>
  <c r="G1107" i="109" s="1"/>
  <c r="H1107" i="109" s="1"/>
  <c r="D1107" i="109"/>
  <c r="E1106" i="109"/>
  <c r="G1106" i="109" s="1"/>
  <c r="H1106" i="109" s="1"/>
  <c r="D1106" i="109"/>
  <c r="E1105" i="109"/>
  <c r="G1105" i="109" s="1"/>
  <c r="H1105" i="109" s="1"/>
  <c r="D1105" i="109"/>
  <c r="E1104" i="109"/>
  <c r="G1104" i="109" s="1"/>
  <c r="H1104" i="109" s="1"/>
  <c r="D1104" i="109"/>
  <c r="D1103" i="109"/>
  <c r="E1103" i="109"/>
  <c r="G1103" i="109" s="1"/>
  <c r="H1103" i="109" s="1"/>
  <c r="D1102" i="109"/>
  <c r="E1102" i="109"/>
  <c r="G1102" i="109" s="1"/>
  <c r="H1102" i="109" s="1"/>
  <c r="E1101" i="109"/>
  <c r="G1101" i="109" s="1"/>
  <c r="H1101" i="109" s="1"/>
  <c r="D1101" i="109"/>
  <c r="D1100" i="109"/>
  <c r="E1100" i="109"/>
  <c r="G1100" i="109" s="1"/>
  <c r="H1100" i="109" s="1"/>
  <c r="D1099" i="109"/>
  <c r="E1099" i="109"/>
  <c r="G1099" i="109" s="1"/>
  <c r="H1099" i="109" s="1"/>
  <c r="D1098" i="109"/>
  <c r="E1098" i="109"/>
  <c r="G1098" i="109" s="1"/>
  <c r="H1098" i="109" s="1"/>
  <c r="D1097" i="109"/>
  <c r="E1097" i="109"/>
  <c r="G1097" i="109" s="1"/>
  <c r="H1097" i="109" s="1"/>
  <c r="E1096" i="109"/>
  <c r="G1096" i="109" s="1"/>
  <c r="H1096" i="109" s="1"/>
  <c r="D1096" i="109"/>
  <c r="E1095" i="109"/>
  <c r="G1095" i="109" s="1"/>
  <c r="H1095" i="109" s="1"/>
  <c r="D1095" i="109"/>
  <c r="D1094" i="109"/>
  <c r="E1094" i="109"/>
  <c r="G1094" i="109" s="1"/>
  <c r="H1094" i="109" s="1"/>
  <c r="D1093" i="109"/>
  <c r="E1093" i="109"/>
  <c r="G1093" i="109" s="1"/>
  <c r="H1093" i="109" s="1"/>
  <c r="D1092" i="109"/>
  <c r="E1092" i="109"/>
  <c r="G1092" i="109" s="1"/>
  <c r="H1092" i="109" s="1"/>
  <c r="D1091" i="109"/>
  <c r="E1091" i="109"/>
  <c r="G1091" i="109" s="1"/>
  <c r="H1091" i="109" s="1"/>
  <c r="D1090" i="109"/>
  <c r="E1090" i="109"/>
  <c r="G1090" i="109" s="1"/>
  <c r="H1090" i="109" s="1"/>
  <c r="D1089" i="109"/>
  <c r="E1089" i="109"/>
  <c r="G1089" i="109" s="1"/>
  <c r="H1089" i="109" s="1"/>
  <c r="D1088" i="109"/>
  <c r="E1088" i="109"/>
  <c r="G1088" i="109" s="1"/>
  <c r="H1088" i="109" s="1"/>
  <c r="E1087" i="109"/>
  <c r="G1087" i="109" s="1"/>
  <c r="H1087" i="109" s="1"/>
  <c r="D1087" i="109"/>
  <c r="E1086" i="109"/>
  <c r="G1086" i="109" s="1"/>
  <c r="H1086" i="109" s="1"/>
  <c r="D1086" i="109"/>
  <c r="E1085" i="109"/>
  <c r="G1085" i="109" s="1"/>
  <c r="H1085" i="109" s="1"/>
  <c r="D1085" i="109"/>
  <c r="E1084" i="109"/>
  <c r="G1084" i="109" s="1"/>
  <c r="H1084" i="109" s="1"/>
  <c r="D1084" i="109"/>
  <c r="E1083" i="109"/>
  <c r="G1083" i="109" s="1"/>
  <c r="H1083" i="109" s="1"/>
  <c r="D1083" i="109"/>
  <c r="D1082" i="109"/>
  <c r="E1082" i="109"/>
  <c r="G1082" i="109" s="1"/>
  <c r="H1082" i="109" s="1"/>
  <c r="E1081" i="109"/>
  <c r="G1081" i="109" s="1"/>
  <c r="H1081" i="109" s="1"/>
  <c r="D1081" i="109"/>
  <c r="E1080" i="109"/>
  <c r="G1080" i="109" s="1"/>
  <c r="H1080" i="109" s="1"/>
  <c r="D1080" i="109"/>
  <c r="E1079" i="109"/>
  <c r="G1079" i="109" s="1"/>
  <c r="H1079" i="109" s="1"/>
  <c r="D1079" i="109"/>
  <c r="D1078" i="109"/>
  <c r="E1078" i="109"/>
  <c r="G1078" i="109" s="1"/>
  <c r="H1078" i="109" s="1"/>
  <c r="D1077" i="109"/>
  <c r="E1077" i="109"/>
  <c r="G1077" i="109" s="1"/>
  <c r="H1077" i="109" s="1"/>
  <c r="E1076" i="109"/>
  <c r="G1076" i="109" s="1"/>
  <c r="H1076" i="109" s="1"/>
  <c r="D1076" i="109"/>
  <c r="E1075" i="109"/>
  <c r="G1075" i="109" s="1"/>
  <c r="H1075" i="109" s="1"/>
  <c r="D1075" i="109"/>
  <c r="D1074" i="109"/>
  <c r="E1074" i="109"/>
  <c r="G1074" i="109" s="1"/>
  <c r="H1074" i="109" s="1"/>
  <c r="D1073" i="109"/>
  <c r="E1073" i="109"/>
  <c r="G1073" i="109" s="1"/>
  <c r="H1073" i="109" s="1"/>
  <c r="D1072" i="109"/>
  <c r="E1072" i="109"/>
  <c r="G1072" i="109" s="1"/>
  <c r="H1072" i="109" s="1"/>
  <c r="D1071" i="109"/>
  <c r="E1071" i="109"/>
  <c r="G1071" i="109" s="1"/>
  <c r="H1071" i="109" s="1"/>
  <c r="E1070" i="109"/>
  <c r="G1070" i="109" s="1"/>
  <c r="H1070" i="109" s="1"/>
  <c r="D1070" i="109"/>
  <c r="E1069" i="109"/>
  <c r="G1069" i="109" s="1"/>
  <c r="H1069" i="109" s="1"/>
  <c r="D1069" i="109"/>
  <c r="E1068" i="109"/>
  <c r="G1068" i="109" s="1"/>
  <c r="H1068" i="109" s="1"/>
  <c r="D1068" i="109"/>
  <c r="E1067" i="109"/>
  <c r="G1067" i="109" s="1"/>
  <c r="H1067" i="109" s="1"/>
  <c r="D1067" i="109"/>
  <c r="E1066" i="109"/>
  <c r="G1066" i="109" s="1"/>
  <c r="H1066" i="109" s="1"/>
  <c r="D1066" i="109"/>
  <c r="E1065" i="109"/>
  <c r="G1065" i="109" s="1"/>
  <c r="H1065" i="109" s="1"/>
  <c r="D1065" i="109"/>
  <c r="E1064" i="109"/>
  <c r="G1064" i="109" s="1"/>
  <c r="H1064" i="109" s="1"/>
  <c r="D1064" i="109"/>
  <c r="E1063" i="109"/>
  <c r="G1063" i="109" s="1"/>
  <c r="H1063" i="109" s="1"/>
  <c r="D1063" i="109"/>
  <c r="D1062" i="109"/>
  <c r="E1062" i="109"/>
  <c r="G1062" i="109" s="1"/>
  <c r="H1062" i="109" s="1"/>
  <c r="E1061" i="109"/>
  <c r="G1061" i="109" s="1"/>
  <c r="H1061" i="109" s="1"/>
  <c r="D1061" i="109"/>
  <c r="E1060" i="109"/>
  <c r="G1060" i="109" s="1"/>
  <c r="H1060" i="109" s="1"/>
  <c r="D1060" i="109"/>
  <c r="E1059" i="109"/>
  <c r="G1059" i="109" s="1"/>
  <c r="H1059" i="109" s="1"/>
  <c r="D1059" i="109"/>
  <c r="D1058" i="109"/>
  <c r="E1058" i="109"/>
  <c r="G1058" i="109" s="1"/>
  <c r="H1058" i="109" s="1"/>
  <c r="E1057" i="109"/>
  <c r="G1057" i="109" s="1"/>
  <c r="H1057" i="109" s="1"/>
  <c r="D1057" i="109"/>
  <c r="D1056" i="109"/>
  <c r="E1056" i="109"/>
  <c r="G1056" i="109" s="1"/>
  <c r="H1056" i="109" s="1"/>
  <c r="D1055" i="109"/>
  <c r="E1055" i="109"/>
  <c r="G1055" i="109" s="1"/>
  <c r="H1055" i="109" s="1"/>
  <c r="D1054" i="109"/>
  <c r="E1054" i="109"/>
  <c r="G1054" i="109" s="1"/>
  <c r="H1054" i="109" s="1"/>
  <c r="E1053" i="109"/>
  <c r="G1053" i="109" s="1"/>
  <c r="H1053" i="109" s="1"/>
  <c r="D1053" i="109"/>
  <c r="D1052" i="109"/>
  <c r="E1052" i="109"/>
  <c r="G1052" i="109" s="1"/>
  <c r="H1052" i="109" s="1"/>
  <c r="D1051" i="109"/>
  <c r="E1051" i="109"/>
  <c r="G1051" i="109" s="1"/>
  <c r="H1051" i="109" s="1"/>
  <c r="D1050" i="109"/>
  <c r="E1050" i="109"/>
  <c r="G1050" i="109" s="1"/>
  <c r="H1050" i="109" s="1"/>
  <c r="D1049" i="109"/>
  <c r="E1049" i="109"/>
  <c r="G1049" i="109" s="1"/>
  <c r="H1049" i="109" s="1"/>
  <c r="D1048" i="109"/>
  <c r="E1048" i="109"/>
  <c r="G1048" i="109" s="1"/>
  <c r="H1048" i="109" s="1"/>
  <c r="E1047" i="109"/>
  <c r="G1047" i="109" s="1"/>
  <c r="H1047" i="109" s="1"/>
  <c r="D1047" i="109"/>
  <c r="E1046" i="109"/>
  <c r="G1046" i="109" s="1"/>
  <c r="H1046" i="109" s="1"/>
  <c r="D1046" i="109"/>
  <c r="D1045" i="109"/>
  <c r="E1045" i="109"/>
  <c r="G1045" i="109" s="1"/>
  <c r="H1045" i="109" s="1"/>
  <c r="D1044" i="109"/>
  <c r="E1044" i="109"/>
  <c r="G1044" i="109" s="1"/>
  <c r="H1044" i="109" s="1"/>
  <c r="E1043" i="109"/>
  <c r="G1043" i="109" s="1"/>
  <c r="H1043" i="109" s="1"/>
  <c r="D1043" i="109"/>
  <c r="E1042" i="109"/>
  <c r="G1042" i="109" s="1"/>
  <c r="H1042" i="109" s="1"/>
  <c r="D1042" i="109"/>
  <c r="D1041" i="109"/>
  <c r="E1041" i="109"/>
  <c r="G1041" i="109" s="1"/>
  <c r="H1041" i="109" s="1"/>
  <c r="E1040" i="109"/>
  <c r="G1040" i="109" s="1"/>
  <c r="H1040" i="109" s="1"/>
  <c r="D1040" i="109"/>
  <c r="E1039" i="109"/>
  <c r="G1039" i="109" s="1"/>
  <c r="H1039" i="109" s="1"/>
  <c r="D1039" i="109"/>
  <c r="D1038" i="109"/>
  <c r="E1038" i="109"/>
  <c r="G1038" i="109" s="1"/>
  <c r="H1038" i="109" s="1"/>
  <c r="D1037" i="109"/>
  <c r="E1037" i="109"/>
  <c r="G1037" i="109" s="1"/>
  <c r="H1037" i="109" s="1"/>
  <c r="D1036" i="109"/>
  <c r="E1036" i="109"/>
  <c r="G1036" i="109" s="1"/>
  <c r="H1036" i="109" s="1"/>
  <c r="E1035" i="109"/>
  <c r="G1035" i="109" s="1"/>
  <c r="H1035" i="109" s="1"/>
  <c r="D1035" i="109"/>
  <c r="D1034" i="109"/>
  <c r="E1034" i="109"/>
  <c r="G1034" i="109" s="1"/>
  <c r="H1034" i="109" s="1"/>
  <c r="E1033" i="109"/>
  <c r="G1033" i="109" s="1"/>
  <c r="H1033" i="109" s="1"/>
  <c r="D1033" i="109"/>
  <c r="D1032" i="109"/>
  <c r="E1032" i="109"/>
  <c r="G1032" i="109" s="1"/>
  <c r="H1032" i="109" s="1"/>
  <c r="E1031" i="109"/>
  <c r="G1031" i="109" s="1"/>
  <c r="H1031" i="109" s="1"/>
  <c r="D1031" i="109"/>
  <c r="E1030" i="109"/>
  <c r="G1030" i="109" s="1"/>
  <c r="H1030" i="109" s="1"/>
  <c r="D1030" i="109"/>
  <c r="E1029" i="109"/>
  <c r="G1029" i="109" s="1"/>
  <c r="H1029" i="109" s="1"/>
  <c r="D1029" i="109"/>
  <c r="E1028" i="109"/>
  <c r="G1028" i="109" s="1"/>
  <c r="H1028" i="109" s="1"/>
  <c r="D1028" i="109"/>
  <c r="E1027" i="109"/>
  <c r="G1027" i="109" s="1"/>
  <c r="H1027" i="109" s="1"/>
  <c r="D1027" i="109"/>
  <c r="D1026" i="109"/>
  <c r="E1026" i="109"/>
  <c r="G1026" i="109" s="1"/>
  <c r="H1026" i="109" s="1"/>
  <c r="E1025" i="109"/>
  <c r="G1025" i="109" s="1"/>
  <c r="H1025" i="109" s="1"/>
  <c r="D1025" i="109"/>
  <c r="D1024" i="109"/>
  <c r="E1024" i="109"/>
  <c r="G1024" i="109" s="1"/>
  <c r="H1024" i="109" s="1"/>
  <c r="E1023" i="109"/>
  <c r="G1023" i="109" s="1"/>
  <c r="H1023" i="109" s="1"/>
  <c r="D1023" i="109"/>
  <c r="E1022" i="109"/>
  <c r="G1022" i="109" s="1"/>
  <c r="H1022" i="109" s="1"/>
  <c r="D1022" i="109"/>
  <c r="D1021" i="109"/>
  <c r="E1021" i="109"/>
  <c r="G1021" i="109" s="1"/>
  <c r="H1021" i="109" s="1"/>
  <c r="D1020" i="109"/>
  <c r="E1020" i="109"/>
  <c r="G1020" i="109" s="1"/>
  <c r="H1020" i="109" s="1"/>
  <c r="D1019" i="109"/>
  <c r="E1019" i="109"/>
  <c r="G1019" i="109" s="1"/>
  <c r="H1019" i="109" s="1"/>
  <c r="E1018" i="109"/>
  <c r="G1018" i="109" s="1"/>
  <c r="H1018" i="109" s="1"/>
  <c r="D1018" i="109"/>
  <c r="D1017" i="109"/>
  <c r="E1017" i="109"/>
  <c r="G1017" i="109" s="1"/>
  <c r="H1017" i="109" s="1"/>
  <c r="E1016" i="109"/>
  <c r="G1016" i="109" s="1"/>
  <c r="H1016" i="109" s="1"/>
  <c r="D1016" i="109"/>
  <c r="D1015" i="109"/>
  <c r="E1015" i="109"/>
  <c r="G1015" i="109" s="1"/>
  <c r="H1015" i="109" s="1"/>
  <c r="D1014" i="109"/>
  <c r="E1014" i="109"/>
  <c r="G1014" i="109" s="1"/>
  <c r="H1014" i="109" s="1"/>
  <c r="E1013" i="109"/>
  <c r="G1013" i="109" s="1"/>
  <c r="H1013" i="109" s="1"/>
  <c r="D1013" i="109"/>
  <c r="E1012" i="109"/>
  <c r="G1012" i="109" s="1"/>
  <c r="H1012" i="109" s="1"/>
  <c r="D1012" i="109"/>
  <c r="E1011" i="109"/>
  <c r="G1011" i="109" s="1"/>
  <c r="H1011" i="109" s="1"/>
  <c r="D1011" i="109"/>
  <c r="E1010" i="109"/>
  <c r="G1010" i="109" s="1"/>
  <c r="H1010" i="109" s="1"/>
  <c r="D1010" i="109"/>
  <c r="D1009" i="109"/>
  <c r="E1009" i="109"/>
  <c r="G1009" i="109" s="1"/>
  <c r="H1009" i="109" s="1"/>
  <c r="E1008" i="109"/>
  <c r="G1008" i="109" s="1"/>
  <c r="H1008" i="109" s="1"/>
  <c r="D1008" i="109"/>
  <c r="E1007" i="109"/>
  <c r="G1007" i="109" s="1"/>
  <c r="H1007" i="109" s="1"/>
  <c r="D1007" i="109"/>
  <c r="D1006" i="109"/>
  <c r="E1006" i="109"/>
  <c r="G1006" i="109" s="1"/>
  <c r="H1006" i="109" s="1"/>
  <c r="D1005" i="109"/>
  <c r="E1005" i="109"/>
  <c r="G1005" i="109" s="1"/>
  <c r="H1005" i="109" s="1"/>
  <c r="E1004" i="109"/>
  <c r="G1004" i="109" s="1"/>
  <c r="H1004" i="109" s="1"/>
  <c r="D1004" i="109"/>
  <c r="D1003" i="109"/>
  <c r="E1003" i="109"/>
  <c r="G1003" i="109" s="1"/>
  <c r="H1003" i="109" s="1"/>
  <c r="D1002" i="109"/>
  <c r="E1002" i="109"/>
  <c r="G1002" i="109" s="1"/>
  <c r="H1002" i="109" s="1"/>
  <c r="E1001" i="109"/>
  <c r="G1001" i="109" s="1"/>
  <c r="H1001" i="109" s="1"/>
  <c r="D1001" i="109"/>
  <c r="E1000" i="109"/>
  <c r="G1000" i="109" s="1"/>
  <c r="H1000" i="109" s="1"/>
  <c r="D1000" i="109"/>
  <c r="E999" i="109"/>
  <c r="G999" i="109" s="1"/>
  <c r="H999" i="109" s="1"/>
  <c r="D999" i="109"/>
  <c r="D998" i="109"/>
  <c r="E998" i="109"/>
  <c r="G998" i="109" s="1"/>
  <c r="H998" i="109" s="1"/>
  <c r="E997" i="109"/>
  <c r="G997" i="109" s="1"/>
  <c r="H997" i="109" s="1"/>
  <c r="D997" i="109"/>
  <c r="D996" i="109"/>
  <c r="E996" i="109"/>
  <c r="G996" i="109" s="1"/>
  <c r="H996" i="109" s="1"/>
  <c r="D995" i="109"/>
  <c r="E995" i="109"/>
  <c r="G995" i="109" s="1"/>
  <c r="H995" i="109" s="1"/>
  <c r="E994" i="109"/>
  <c r="G994" i="109" s="1"/>
  <c r="H994" i="109" s="1"/>
  <c r="D994" i="109"/>
  <c r="E993" i="109"/>
  <c r="G993" i="109" s="1"/>
  <c r="H993" i="109" s="1"/>
  <c r="D993" i="109"/>
  <c r="E992" i="109"/>
  <c r="G992" i="109" s="1"/>
  <c r="H992" i="109" s="1"/>
  <c r="D992" i="109"/>
  <c r="E991" i="109"/>
  <c r="G991" i="109" s="1"/>
  <c r="H991" i="109" s="1"/>
  <c r="D991" i="109"/>
  <c r="E990" i="109"/>
  <c r="G990" i="109" s="1"/>
  <c r="H990" i="109" s="1"/>
  <c r="D990" i="109"/>
  <c r="D989" i="109"/>
  <c r="E989" i="109"/>
  <c r="G989" i="109" s="1"/>
  <c r="H989" i="109" s="1"/>
  <c r="D988" i="109"/>
  <c r="E988" i="109"/>
  <c r="G988" i="109" s="1"/>
  <c r="H988" i="109" s="1"/>
  <c r="D987" i="109"/>
  <c r="E987" i="109"/>
  <c r="G987" i="109" s="1"/>
  <c r="H987" i="109" s="1"/>
  <c r="E986" i="109"/>
  <c r="G986" i="109" s="1"/>
  <c r="H986" i="109" s="1"/>
  <c r="D986" i="109"/>
  <c r="E985" i="109"/>
  <c r="G985" i="109" s="1"/>
  <c r="H985" i="109" s="1"/>
  <c r="D985" i="109"/>
  <c r="D984" i="109"/>
  <c r="E984" i="109"/>
  <c r="G984" i="109" s="1"/>
  <c r="H984" i="109" s="1"/>
  <c r="E983" i="109"/>
  <c r="G983" i="109" s="1"/>
  <c r="H983" i="109" s="1"/>
  <c r="D983" i="109"/>
  <c r="E982" i="109"/>
  <c r="G982" i="109" s="1"/>
  <c r="H982" i="109" s="1"/>
  <c r="D982" i="109"/>
  <c r="E981" i="109"/>
  <c r="G981" i="109" s="1"/>
  <c r="H981" i="109" s="1"/>
  <c r="D981" i="109"/>
  <c r="E980" i="109"/>
  <c r="G980" i="109" s="1"/>
  <c r="H980" i="109" s="1"/>
  <c r="D980" i="109"/>
  <c r="E979" i="109"/>
  <c r="G979" i="109" s="1"/>
  <c r="H979" i="109" s="1"/>
  <c r="D979" i="109"/>
  <c r="E978" i="109"/>
  <c r="G978" i="109" s="1"/>
  <c r="H978" i="109" s="1"/>
  <c r="D978" i="109"/>
  <c r="E977" i="109"/>
  <c r="G977" i="109" s="1"/>
  <c r="H977" i="109" s="1"/>
  <c r="D977" i="109"/>
  <c r="E976" i="109"/>
  <c r="G976" i="109" s="1"/>
  <c r="H976" i="109" s="1"/>
  <c r="D976" i="109"/>
  <c r="D975" i="109"/>
  <c r="E975" i="109"/>
  <c r="G975" i="109" s="1"/>
  <c r="H975" i="109" s="1"/>
  <c r="D974" i="109"/>
  <c r="E974" i="109"/>
  <c r="G974" i="109" s="1"/>
  <c r="H974" i="109" s="1"/>
  <c r="E973" i="109"/>
  <c r="G973" i="109" s="1"/>
  <c r="H973" i="109" s="1"/>
  <c r="D973" i="109"/>
  <c r="D972" i="109"/>
  <c r="E972" i="109"/>
  <c r="G972" i="109" s="1"/>
  <c r="H972" i="109" s="1"/>
  <c r="E971" i="109"/>
  <c r="G971" i="109" s="1"/>
  <c r="H971" i="109" s="1"/>
  <c r="D971" i="109"/>
  <c r="D970" i="109"/>
  <c r="E970" i="109"/>
  <c r="G970" i="109" s="1"/>
  <c r="H970" i="109" s="1"/>
  <c r="E969" i="109"/>
  <c r="G969" i="109" s="1"/>
  <c r="H969" i="109" s="1"/>
  <c r="D969" i="109"/>
  <c r="D968" i="109"/>
  <c r="E968" i="109"/>
  <c r="G968" i="109" s="1"/>
  <c r="H968" i="109" s="1"/>
  <c r="D967" i="109"/>
  <c r="E967" i="109"/>
  <c r="G967" i="109" s="1"/>
  <c r="H967" i="109" s="1"/>
  <c r="D966" i="109"/>
  <c r="E966" i="109"/>
  <c r="G966" i="109" s="1"/>
  <c r="H966" i="109" s="1"/>
  <c r="E965" i="109"/>
  <c r="G965" i="109" s="1"/>
  <c r="H965" i="109" s="1"/>
  <c r="D965" i="109"/>
  <c r="E964" i="109"/>
  <c r="G964" i="109" s="1"/>
  <c r="H964" i="109" s="1"/>
  <c r="D964" i="109"/>
  <c r="E963" i="109"/>
  <c r="G963" i="109" s="1"/>
  <c r="H963" i="109" s="1"/>
  <c r="D963" i="109"/>
  <c r="D962" i="109"/>
  <c r="E962" i="109"/>
  <c r="G962" i="109" s="1"/>
  <c r="H962" i="109" s="1"/>
  <c r="D961" i="109"/>
  <c r="E961" i="109"/>
  <c r="G961" i="109" s="1"/>
  <c r="H961" i="109" s="1"/>
  <c r="E960" i="109"/>
  <c r="G960" i="109" s="1"/>
  <c r="H960" i="109" s="1"/>
  <c r="D960" i="109"/>
  <c r="E959" i="109"/>
  <c r="G959" i="109" s="1"/>
  <c r="H959" i="109" s="1"/>
  <c r="D959" i="109"/>
  <c r="E958" i="109"/>
  <c r="G958" i="109" s="1"/>
  <c r="H958" i="109" s="1"/>
  <c r="D958" i="109"/>
  <c r="D957" i="109"/>
  <c r="E957" i="109"/>
  <c r="G957" i="109" s="1"/>
  <c r="H957" i="109" s="1"/>
  <c r="E956" i="109"/>
  <c r="G956" i="109" s="1"/>
  <c r="H956" i="109" s="1"/>
  <c r="D956" i="109"/>
  <c r="E955" i="109"/>
  <c r="G955" i="109" s="1"/>
  <c r="H955" i="109" s="1"/>
  <c r="D955" i="109"/>
  <c r="D954" i="109"/>
  <c r="E954" i="109"/>
  <c r="G954" i="109" s="1"/>
  <c r="H954" i="109" s="1"/>
  <c r="D953" i="109"/>
  <c r="E953" i="109"/>
  <c r="G953" i="109" s="1"/>
  <c r="H953" i="109" s="1"/>
  <c r="E952" i="109"/>
  <c r="G952" i="109" s="1"/>
  <c r="H952" i="109" s="1"/>
  <c r="D952" i="109"/>
  <c r="D951" i="109"/>
  <c r="E951" i="109"/>
  <c r="G951" i="109" s="1"/>
  <c r="H951" i="109" s="1"/>
  <c r="E950" i="109"/>
  <c r="G950" i="109" s="1"/>
  <c r="H950" i="109" s="1"/>
  <c r="D950" i="109"/>
  <c r="D949" i="109"/>
  <c r="E949" i="109"/>
  <c r="G949" i="109" s="1"/>
  <c r="H949" i="109" s="1"/>
  <c r="E948" i="109"/>
  <c r="G948" i="109" s="1"/>
  <c r="H948" i="109" s="1"/>
  <c r="D948" i="109"/>
  <c r="E947" i="109"/>
  <c r="G947" i="109" s="1"/>
  <c r="H947" i="109" s="1"/>
  <c r="D947" i="109"/>
  <c r="E946" i="109"/>
  <c r="G946" i="109" s="1"/>
  <c r="H946" i="109" s="1"/>
  <c r="D946" i="109"/>
  <c r="D945" i="109"/>
  <c r="E945" i="109"/>
  <c r="G945" i="109" s="1"/>
  <c r="H945" i="109" s="1"/>
  <c r="E944" i="109"/>
  <c r="G944" i="109" s="1"/>
  <c r="H944" i="109" s="1"/>
  <c r="D944" i="109"/>
  <c r="E943" i="109"/>
  <c r="G943" i="109" s="1"/>
  <c r="H943" i="109" s="1"/>
  <c r="D943" i="109"/>
  <c r="E942" i="109"/>
  <c r="G942" i="109" s="1"/>
  <c r="H942" i="109" s="1"/>
  <c r="D942" i="109"/>
  <c r="D941" i="109"/>
  <c r="E941" i="109"/>
  <c r="G941" i="109" s="1"/>
  <c r="H941" i="109" s="1"/>
  <c r="E940" i="109"/>
  <c r="G940" i="109" s="1"/>
  <c r="H940" i="109" s="1"/>
  <c r="D940" i="109"/>
  <c r="D939" i="109"/>
  <c r="E939" i="109"/>
  <c r="G939" i="109" s="1"/>
  <c r="H939" i="109" s="1"/>
  <c r="D938" i="109"/>
  <c r="E938" i="109"/>
  <c r="G938" i="109" s="1"/>
  <c r="H938" i="109" s="1"/>
  <c r="D937" i="109"/>
  <c r="E937" i="109"/>
  <c r="G937" i="109" s="1"/>
  <c r="H937" i="109" s="1"/>
  <c r="D936" i="109"/>
  <c r="E936" i="109"/>
  <c r="G936" i="109" s="1"/>
  <c r="H936" i="109" s="1"/>
  <c r="D935" i="109"/>
  <c r="E935" i="109"/>
  <c r="G935" i="109" s="1"/>
  <c r="H935" i="109" s="1"/>
  <c r="E934" i="109"/>
  <c r="G934" i="109" s="1"/>
  <c r="H934" i="109" s="1"/>
  <c r="D934" i="109"/>
  <c r="E933" i="109"/>
  <c r="G933" i="109" s="1"/>
  <c r="H933" i="109" s="1"/>
  <c r="D933" i="109"/>
  <c r="E932" i="109"/>
  <c r="G932" i="109" s="1"/>
  <c r="H932" i="109" s="1"/>
  <c r="D932" i="109"/>
  <c r="D931" i="109"/>
  <c r="E931" i="109"/>
  <c r="G931" i="109" s="1"/>
  <c r="H931" i="109" s="1"/>
  <c r="D930" i="109"/>
  <c r="E930" i="109"/>
  <c r="G930" i="109" s="1"/>
  <c r="H930" i="109" s="1"/>
  <c r="E929" i="109"/>
  <c r="G929" i="109" s="1"/>
  <c r="H929" i="109" s="1"/>
  <c r="D929" i="109"/>
  <c r="D928" i="109"/>
  <c r="E928" i="109"/>
  <c r="G928" i="109" s="1"/>
  <c r="H928" i="109" s="1"/>
  <c r="D927" i="109"/>
  <c r="E927" i="109"/>
  <c r="G927" i="109" s="1"/>
  <c r="H927" i="109" s="1"/>
  <c r="D926" i="109"/>
  <c r="E926" i="109"/>
  <c r="G926" i="109" s="1"/>
  <c r="H926" i="109" s="1"/>
  <c r="E925" i="109"/>
  <c r="G925" i="109" s="1"/>
  <c r="H925" i="109" s="1"/>
  <c r="D925" i="109"/>
  <c r="D924" i="109"/>
  <c r="E924" i="109"/>
  <c r="G924" i="109" s="1"/>
  <c r="H924" i="109" s="1"/>
  <c r="D923" i="109"/>
  <c r="E923" i="109"/>
  <c r="G923" i="109" s="1"/>
  <c r="H923" i="109" s="1"/>
  <c r="D922" i="109"/>
  <c r="E922" i="109"/>
  <c r="G922" i="109" s="1"/>
  <c r="H922" i="109" s="1"/>
  <c r="D921" i="109"/>
  <c r="E921" i="109"/>
  <c r="G921" i="109" s="1"/>
  <c r="H921" i="109" s="1"/>
  <c r="D920" i="109"/>
  <c r="E920" i="109"/>
  <c r="G920" i="109" s="1"/>
  <c r="H920" i="109" s="1"/>
  <c r="E919" i="109"/>
  <c r="G919" i="109" s="1"/>
  <c r="H919" i="109" s="1"/>
  <c r="D919" i="109"/>
  <c r="E918" i="109"/>
  <c r="G918" i="109" s="1"/>
  <c r="H918" i="109" s="1"/>
  <c r="D918" i="109"/>
  <c r="D917" i="109"/>
  <c r="E917" i="109"/>
  <c r="G917" i="109" s="1"/>
  <c r="H917" i="109" s="1"/>
  <c r="E916" i="109"/>
  <c r="G916" i="109" s="1"/>
  <c r="H916" i="109" s="1"/>
  <c r="D916" i="109"/>
  <c r="D915" i="109"/>
  <c r="E915" i="109"/>
  <c r="G915" i="109" s="1"/>
  <c r="H915" i="109" s="1"/>
  <c r="E914" i="109"/>
  <c r="G914" i="109" s="1"/>
  <c r="H914" i="109" s="1"/>
  <c r="D914" i="109"/>
  <c r="E913" i="109"/>
  <c r="G913" i="109" s="1"/>
  <c r="H913" i="109" s="1"/>
  <c r="D913" i="109"/>
  <c r="D912" i="109"/>
  <c r="E912" i="109"/>
  <c r="G912" i="109" s="1"/>
  <c r="H912" i="109" s="1"/>
  <c r="E911" i="109"/>
  <c r="G911" i="109" s="1"/>
  <c r="H911" i="109" s="1"/>
  <c r="D911" i="109"/>
  <c r="E910" i="109"/>
  <c r="G910" i="109" s="1"/>
  <c r="H910" i="109" s="1"/>
  <c r="D910" i="109"/>
  <c r="E909" i="109"/>
  <c r="G909" i="109" s="1"/>
  <c r="H909" i="109" s="1"/>
  <c r="D909" i="109"/>
  <c r="E908" i="109"/>
  <c r="G908" i="109" s="1"/>
  <c r="H908" i="109" s="1"/>
  <c r="D908" i="109"/>
  <c r="E907" i="109"/>
  <c r="G907" i="109" s="1"/>
  <c r="H907" i="109" s="1"/>
  <c r="D907" i="109"/>
  <c r="E906" i="109"/>
  <c r="G906" i="109" s="1"/>
  <c r="H906" i="109" s="1"/>
  <c r="D906" i="109"/>
  <c r="D905" i="109"/>
  <c r="E905" i="109"/>
  <c r="G905" i="109" s="1"/>
  <c r="H905" i="109" s="1"/>
  <c r="D904" i="109"/>
  <c r="E904" i="109"/>
  <c r="G904" i="109" s="1"/>
  <c r="H904" i="109" s="1"/>
  <c r="E903" i="109"/>
  <c r="G903" i="109" s="1"/>
  <c r="H903" i="109" s="1"/>
  <c r="D903" i="109"/>
  <c r="E902" i="109"/>
  <c r="G902" i="109" s="1"/>
  <c r="H902" i="109" s="1"/>
  <c r="D902" i="109"/>
  <c r="D901" i="109"/>
  <c r="E901" i="109"/>
  <c r="G901" i="109" s="1"/>
  <c r="H901" i="109" s="1"/>
  <c r="E900" i="109"/>
  <c r="G900" i="109" s="1"/>
  <c r="H900" i="109" s="1"/>
  <c r="D900" i="109"/>
  <c r="E899" i="109"/>
  <c r="G899" i="109" s="1"/>
  <c r="H899" i="109" s="1"/>
  <c r="D899" i="109"/>
  <c r="E898" i="109"/>
  <c r="G898" i="109" s="1"/>
  <c r="H898" i="109" s="1"/>
  <c r="D898" i="109"/>
  <c r="D897" i="109"/>
  <c r="E897" i="109"/>
  <c r="G897" i="109" s="1"/>
  <c r="H897" i="109" s="1"/>
  <c r="D896" i="109"/>
  <c r="E896" i="109"/>
  <c r="G896" i="109" s="1"/>
  <c r="H896" i="109" s="1"/>
  <c r="E895" i="109"/>
  <c r="G895" i="109" s="1"/>
  <c r="H895" i="109" s="1"/>
  <c r="D895" i="109"/>
  <c r="D894" i="109"/>
  <c r="E894" i="109"/>
  <c r="G894" i="109" s="1"/>
  <c r="H894" i="109" s="1"/>
  <c r="E893" i="109"/>
  <c r="G893" i="109" s="1"/>
  <c r="H893" i="109" s="1"/>
  <c r="D893" i="109"/>
  <c r="E892" i="109"/>
  <c r="G892" i="109" s="1"/>
  <c r="H892" i="109" s="1"/>
  <c r="D892" i="109"/>
  <c r="D891" i="109"/>
  <c r="E891" i="109"/>
  <c r="G891" i="109" s="1"/>
  <c r="H891" i="109" s="1"/>
  <c r="E890" i="109"/>
  <c r="G890" i="109" s="1"/>
  <c r="H890" i="109" s="1"/>
  <c r="D890" i="109"/>
  <c r="D889" i="109"/>
  <c r="E889" i="109"/>
  <c r="G889" i="109" s="1"/>
  <c r="H889" i="109" s="1"/>
  <c r="E888" i="109"/>
  <c r="G888" i="109" s="1"/>
  <c r="H888" i="109" s="1"/>
  <c r="D888" i="109"/>
  <c r="E887" i="109"/>
  <c r="G887" i="109" s="1"/>
  <c r="H887" i="109" s="1"/>
  <c r="D887" i="109"/>
  <c r="D886" i="109"/>
  <c r="E886" i="109"/>
  <c r="G886" i="109" s="1"/>
  <c r="H886" i="109" s="1"/>
  <c r="E885" i="109"/>
  <c r="G885" i="109" s="1"/>
  <c r="H885" i="109" s="1"/>
  <c r="D885" i="109"/>
  <c r="E884" i="109"/>
  <c r="G884" i="109" s="1"/>
  <c r="H884" i="109" s="1"/>
  <c r="D884" i="109"/>
  <c r="D883" i="109"/>
  <c r="E883" i="109"/>
  <c r="G883" i="109" s="1"/>
  <c r="H883" i="109" s="1"/>
  <c r="D882" i="109"/>
  <c r="E882" i="109"/>
  <c r="G882" i="109" s="1"/>
  <c r="H882" i="109" s="1"/>
  <c r="D881" i="109"/>
  <c r="E881" i="109"/>
  <c r="G881" i="109" s="1"/>
  <c r="H881" i="109" s="1"/>
  <c r="E880" i="109"/>
  <c r="G880" i="109" s="1"/>
  <c r="H880" i="109" s="1"/>
  <c r="D880" i="109"/>
  <c r="E879" i="109"/>
  <c r="G879" i="109" s="1"/>
  <c r="H879" i="109" s="1"/>
  <c r="D879" i="109"/>
  <c r="E878" i="109"/>
  <c r="G878" i="109" s="1"/>
  <c r="H878" i="109" s="1"/>
  <c r="D878" i="109"/>
  <c r="D877" i="109"/>
  <c r="E877" i="109"/>
  <c r="G877" i="109" s="1"/>
  <c r="H877" i="109" s="1"/>
  <c r="E876" i="109"/>
  <c r="G876" i="109" s="1"/>
  <c r="H876" i="109" s="1"/>
  <c r="D876" i="109"/>
  <c r="E875" i="109"/>
  <c r="G875" i="109" s="1"/>
  <c r="H875" i="109" s="1"/>
  <c r="D875" i="109"/>
  <c r="D874" i="109"/>
  <c r="E874" i="109"/>
  <c r="G874" i="109" s="1"/>
  <c r="H874" i="109" s="1"/>
  <c r="E873" i="109"/>
  <c r="G873" i="109" s="1"/>
  <c r="H873" i="109" s="1"/>
  <c r="D873" i="109"/>
  <c r="D872" i="109"/>
  <c r="E872" i="109"/>
  <c r="G872" i="109" s="1"/>
  <c r="H872" i="109" s="1"/>
  <c r="E871" i="109"/>
  <c r="G871" i="109" s="1"/>
  <c r="H871" i="109" s="1"/>
  <c r="D871" i="109"/>
  <c r="D870" i="109"/>
  <c r="E870" i="109"/>
  <c r="G870" i="109" s="1"/>
  <c r="H870" i="109" s="1"/>
  <c r="D869" i="109"/>
  <c r="E869" i="109"/>
  <c r="G869" i="109" s="1"/>
  <c r="H869" i="109" s="1"/>
  <c r="D868" i="109"/>
  <c r="E868" i="109"/>
  <c r="G868" i="109" s="1"/>
  <c r="H868" i="109" s="1"/>
  <c r="D867" i="109"/>
  <c r="E867" i="109"/>
  <c r="G867" i="109" s="1"/>
  <c r="H867" i="109" s="1"/>
  <c r="E866" i="109"/>
  <c r="G866" i="109" s="1"/>
  <c r="H866" i="109" s="1"/>
  <c r="D866" i="109"/>
  <c r="D865" i="109"/>
  <c r="E865" i="109"/>
  <c r="G865" i="109" s="1"/>
  <c r="H865" i="109" s="1"/>
  <c r="E864" i="109"/>
  <c r="G864" i="109" s="1"/>
  <c r="H864" i="109" s="1"/>
  <c r="D864" i="109"/>
  <c r="E863" i="109"/>
  <c r="G863" i="109" s="1"/>
  <c r="H863" i="109" s="1"/>
  <c r="D863" i="109"/>
  <c r="D862" i="109"/>
  <c r="E862" i="109"/>
  <c r="G862" i="109" s="1"/>
  <c r="H862" i="109" s="1"/>
  <c r="D861" i="109"/>
  <c r="E861" i="109"/>
  <c r="G861" i="109" s="1"/>
  <c r="H861" i="109" s="1"/>
  <c r="E860" i="109"/>
  <c r="G860" i="109" s="1"/>
  <c r="H860" i="109" s="1"/>
  <c r="D860" i="109"/>
  <c r="E859" i="109"/>
  <c r="G859" i="109" s="1"/>
  <c r="H859" i="109" s="1"/>
  <c r="D859" i="109"/>
  <c r="E858" i="109"/>
  <c r="G858" i="109" s="1"/>
  <c r="H858" i="109" s="1"/>
  <c r="D858" i="109"/>
  <c r="D857" i="109"/>
  <c r="E857" i="109"/>
  <c r="G857" i="109" s="1"/>
  <c r="H857" i="109" s="1"/>
  <c r="D856" i="109"/>
  <c r="E856" i="109"/>
  <c r="G856" i="109" s="1"/>
  <c r="H856" i="109" s="1"/>
  <c r="D855" i="109"/>
  <c r="E855" i="109"/>
  <c r="G855" i="109" s="1"/>
  <c r="H855" i="109" s="1"/>
  <c r="E854" i="109"/>
  <c r="G854" i="109" s="1"/>
  <c r="H854" i="109" s="1"/>
  <c r="D854" i="109"/>
  <c r="D853" i="109"/>
  <c r="E853" i="109"/>
  <c r="G853" i="109" s="1"/>
  <c r="H853" i="109" s="1"/>
  <c r="E852" i="109"/>
  <c r="G852" i="109" s="1"/>
  <c r="H852" i="109" s="1"/>
  <c r="D852" i="109"/>
  <c r="E851" i="109"/>
  <c r="G851" i="109" s="1"/>
  <c r="H851" i="109" s="1"/>
  <c r="D851" i="109"/>
  <c r="E850" i="109"/>
  <c r="G850" i="109" s="1"/>
  <c r="H850" i="109" s="1"/>
  <c r="D850" i="109"/>
  <c r="E849" i="109"/>
  <c r="G849" i="109" s="1"/>
  <c r="H849" i="109" s="1"/>
  <c r="D849" i="109"/>
  <c r="D848" i="109"/>
  <c r="E848" i="109"/>
  <c r="G848" i="109" s="1"/>
  <c r="H848" i="109" s="1"/>
  <c r="D847" i="109"/>
  <c r="E847" i="109"/>
  <c r="G847" i="109" s="1"/>
  <c r="H847" i="109" s="1"/>
  <c r="E846" i="109"/>
  <c r="G846" i="109" s="1"/>
  <c r="H846" i="109" s="1"/>
  <c r="D846" i="109"/>
  <c r="D845" i="109"/>
  <c r="E845" i="109"/>
  <c r="G845" i="109" s="1"/>
  <c r="H845" i="109" s="1"/>
  <c r="D844" i="109"/>
  <c r="E844" i="109"/>
  <c r="G844" i="109" s="1"/>
  <c r="H844" i="109" s="1"/>
  <c r="E843" i="109"/>
  <c r="G843" i="109" s="1"/>
  <c r="H843" i="109" s="1"/>
  <c r="D843" i="109"/>
  <c r="D842" i="109"/>
  <c r="E842" i="109"/>
  <c r="G842" i="109" s="1"/>
  <c r="H842" i="109" s="1"/>
  <c r="E841" i="109"/>
  <c r="G841" i="109" s="1"/>
  <c r="H841" i="109" s="1"/>
  <c r="D841" i="109"/>
  <c r="D840" i="109"/>
  <c r="E840" i="109"/>
  <c r="G840" i="109" s="1"/>
  <c r="H840" i="109" s="1"/>
  <c r="D839" i="109"/>
  <c r="E839" i="109"/>
  <c r="G839" i="109" s="1"/>
  <c r="H839" i="109" s="1"/>
  <c r="D838" i="109"/>
  <c r="E838" i="109"/>
  <c r="G838" i="109" s="1"/>
  <c r="H838" i="109" s="1"/>
  <c r="D837" i="109"/>
  <c r="E837" i="109"/>
  <c r="G837" i="109" s="1"/>
  <c r="H837" i="109" s="1"/>
  <c r="E836" i="109"/>
  <c r="G836" i="109" s="1"/>
  <c r="H836" i="109" s="1"/>
  <c r="D836" i="109"/>
  <c r="D835" i="109"/>
  <c r="E835" i="109"/>
  <c r="G835" i="109" s="1"/>
  <c r="H835" i="109" s="1"/>
  <c r="E834" i="109"/>
  <c r="G834" i="109" s="1"/>
  <c r="H834" i="109" s="1"/>
  <c r="D834" i="109"/>
  <c r="D833" i="109"/>
  <c r="E833" i="109"/>
  <c r="G833" i="109" s="1"/>
  <c r="H833" i="109" s="1"/>
  <c r="E832" i="109"/>
  <c r="G832" i="109" s="1"/>
  <c r="H832" i="109" s="1"/>
  <c r="D832" i="109"/>
  <c r="E831" i="109"/>
  <c r="G831" i="109" s="1"/>
  <c r="H831" i="109" s="1"/>
  <c r="D831" i="109"/>
  <c r="D830" i="109"/>
  <c r="E830" i="109"/>
  <c r="G830" i="109" s="1"/>
  <c r="H830" i="109" s="1"/>
  <c r="D829" i="109"/>
  <c r="E829" i="109"/>
  <c r="G829" i="109" s="1"/>
  <c r="H829" i="109" s="1"/>
  <c r="D828" i="109"/>
  <c r="E828" i="109"/>
  <c r="G828" i="109" s="1"/>
  <c r="H828" i="109" s="1"/>
  <c r="E827" i="109"/>
  <c r="G827" i="109" s="1"/>
  <c r="H827" i="109" s="1"/>
  <c r="D827" i="109"/>
  <c r="D826" i="109"/>
  <c r="E826" i="109"/>
  <c r="G826" i="109" s="1"/>
  <c r="H826" i="109" s="1"/>
  <c r="D825" i="109"/>
  <c r="E825" i="109"/>
  <c r="G825" i="109" s="1"/>
  <c r="H825" i="109" s="1"/>
  <c r="E824" i="109"/>
  <c r="G824" i="109" s="1"/>
  <c r="H824" i="109" s="1"/>
  <c r="D824" i="109"/>
  <c r="D823" i="109"/>
  <c r="E823" i="109"/>
  <c r="G823" i="109" s="1"/>
  <c r="H823" i="109" s="1"/>
  <c r="E822" i="109"/>
  <c r="G822" i="109" s="1"/>
  <c r="H822" i="109" s="1"/>
  <c r="D822" i="109"/>
  <c r="D821" i="109"/>
  <c r="E821" i="109"/>
  <c r="G821" i="109" s="1"/>
  <c r="H821" i="109" s="1"/>
  <c r="D820" i="109"/>
  <c r="E820" i="109"/>
  <c r="G820" i="109" s="1"/>
  <c r="H820" i="109" s="1"/>
  <c r="E819" i="109"/>
  <c r="G819" i="109" s="1"/>
  <c r="H819" i="109" s="1"/>
  <c r="D819" i="109"/>
  <c r="E818" i="109"/>
  <c r="G818" i="109" s="1"/>
  <c r="H818" i="109" s="1"/>
  <c r="D818" i="109"/>
  <c r="D817" i="109"/>
  <c r="E817" i="109"/>
  <c r="G817" i="109" s="1"/>
  <c r="H817" i="109" s="1"/>
  <c r="D816" i="109"/>
  <c r="E816" i="109"/>
  <c r="G816" i="109" s="1"/>
  <c r="H816" i="109" s="1"/>
  <c r="E815" i="109"/>
  <c r="G815" i="109" s="1"/>
  <c r="H815" i="109" s="1"/>
  <c r="D815" i="109"/>
  <c r="D814" i="109"/>
  <c r="E814" i="109"/>
  <c r="G814" i="109" s="1"/>
  <c r="H814" i="109" s="1"/>
  <c r="D813" i="109"/>
  <c r="E813" i="109"/>
  <c r="G813" i="109" s="1"/>
  <c r="H813" i="109" s="1"/>
  <c r="D812" i="109"/>
  <c r="E812" i="109"/>
  <c r="G812" i="109" s="1"/>
  <c r="H812" i="109" s="1"/>
  <c r="D811" i="109"/>
  <c r="E811" i="109"/>
  <c r="G811" i="109" s="1"/>
  <c r="H811" i="109" s="1"/>
  <c r="E810" i="109"/>
  <c r="G810" i="109" s="1"/>
  <c r="H810" i="109" s="1"/>
  <c r="D810" i="109"/>
  <c r="D809" i="109"/>
  <c r="E809" i="109"/>
  <c r="G809" i="109" s="1"/>
  <c r="H809" i="109" s="1"/>
  <c r="D808" i="109"/>
  <c r="E808" i="109"/>
  <c r="G808" i="109" s="1"/>
  <c r="H808" i="109" s="1"/>
  <c r="E807" i="109"/>
  <c r="G807" i="109" s="1"/>
  <c r="H807" i="109" s="1"/>
  <c r="D807" i="109"/>
  <c r="E806" i="109"/>
  <c r="G806" i="109" s="1"/>
  <c r="H806" i="109" s="1"/>
  <c r="D806" i="109"/>
  <c r="D805" i="109"/>
  <c r="E805" i="109"/>
  <c r="G805" i="109" s="1"/>
  <c r="H805" i="109" s="1"/>
  <c r="E804" i="109"/>
  <c r="G804" i="109" s="1"/>
  <c r="H804" i="109" s="1"/>
  <c r="D804" i="109"/>
  <c r="E803" i="109"/>
  <c r="G803" i="109" s="1"/>
  <c r="H803" i="109" s="1"/>
  <c r="D803" i="109"/>
  <c r="E802" i="109"/>
  <c r="G802" i="109" s="1"/>
  <c r="H802" i="109" s="1"/>
  <c r="D802" i="109"/>
  <c r="E801" i="109"/>
  <c r="G801" i="109" s="1"/>
  <c r="H801" i="109" s="1"/>
  <c r="D801" i="109"/>
  <c r="E800" i="109"/>
  <c r="G800" i="109" s="1"/>
  <c r="H800" i="109" s="1"/>
  <c r="D800" i="109"/>
  <c r="D799" i="109"/>
  <c r="E799" i="109"/>
  <c r="G799" i="109" s="1"/>
  <c r="H799" i="109" s="1"/>
  <c r="D798" i="109"/>
  <c r="E798" i="109"/>
  <c r="G798" i="109" s="1"/>
  <c r="H798" i="109" s="1"/>
  <c r="E797" i="109"/>
  <c r="G797" i="109" s="1"/>
  <c r="H797" i="109" s="1"/>
  <c r="D797" i="109"/>
  <c r="D796" i="109"/>
  <c r="E796" i="109"/>
  <c r="G796" i="109" s="1"/>
  <c r="H796" i="109" s="1"/>
  <c r="E795" i="109"/>
  <c r="G795" i="109" s="1"/>
  <c r="H795" i="109" s="1"/>
  <c r="D795" i="109"/>
  <c r="E794" i="109"/>
  <c r="G794" i="109" s="1"/>
  <c r="H794" i="109" s="1"/>
  <c r="D794" i="109"/>
  <c r="D793" i="109"/>
  <c r="E793" i="109"/>
  <c r="G793" i="109" s="1"/>
  <c r="H793" i="109" s="1"/>
  <c r="E792" i="109"/>
  <c r="G792" i="109" s="1"/>
  <c r="H792" i="109" s="1"/>
  <c r="D792" i="109"/>
  <c r="E791" i="109"/>
  <c r="G791" i="109" s="1"/>
  <c r="H791" i="109" s="1"/>
  <c r="D791" i="109"/>
  <c r="D790" i="109"/>
  <c r="E790" i="109"/>
  <c r="G790" i="109" s="1"/>
  <c r="H790" i="109" s="1"/>
  <c r="E789" i="109"/>
  <c r="G789" i="109" s="1"/>
  <c r="H789" i="109" s="1"/>
  <c r="D789" i="109"/>
  <c r="D788" i="109"/>
  <c r="E788" i="109"/>
  <c r="G788" i="109" s="1"/>
  <c r="H788" i="109" s="1"/>
  <c r="E787" i="109"/>
  <c r="G787" i="109" s="1"/>
  <c r="H787" i="109" s="1"/>
  <c r="D787" i="109"/>
  <c r="D786" i="109"/>
  <c r="E786" i="109"/>
  <c r="G786" i="109" s="1"/>
  <c r="H786" i="109" s="1"/>
  <c r="E785" i="109"/>
  <c r="G785" i="109" s="1"/>
  <c r="H785" i="109" s="1"/>
  <c r="D785" i="109"/>
  <c r="D784" i="109"/>
  <c r="E784" i="109"/>
  <c r="G784" i="109" s="1"/>
  <c r="H784" i="109" s="1"/>
  <c r="E783" i="109"/>
  <c r="G783" i="109" s="1"/>
  <c r="H783" i="109" s="1"/>
  <c r="D783" i="109"/>
  <c r="E782" i="109"/>
  <c r="G782" i="109" s="1"/>
  <c r="H782" i="109" s="1"/>
  <c r="D782" i="109"/>
  <c r="D781" i="109"/>
  <c r="E781" i="109"/>
  <c r="G781" i="109" s="1"/>
  <c r="H781" i="109" s="1"/>
  <c r="E780" i="109"/>
  <c r="G780" i="109" s="1"/>
  <c r="H780" i="109" s="1"/>
  <c r="D780" i="109"/>
  <c r="E779" i="109"/>
  <c r="G779" i="109" s="1"/>
  <c r="H779" i="109" s="1"/>
  <c r="D779" i="109"/>
  <c r="E778" i="109"/>
  <c r="G778" i="109" s="1"/>
  <c r="H778" i="109" s="1"/>
  <c r="D778" i="109"/>
  <c r="E777" i="109"/>
  <c r="G777" i="109" s="1"/>
  <c r="H777" i="109" s="1"/>
  <c r="D777" i="109"/>
  <c r="D776" i="109"/>
  <c r="E776" i="109"/>
  <c r="G776" i="109" s="1"/>
  <c r="H776" i="109" s="1"/>
  <c r="D775" i="109"/>
  <c r="E775" i="109"/>
  <c r="G775" i="109" s="1"/>
  <c r="H775" i="109" s="1"/>
  <c r="D774" i="109"/>
  <c r="E774" i="109"/>
  <c r="G774" i="109" s="1"/>
  <c r="H774" i="109" s="1"/>
  <c r="D773" i="109"/>
  <c r="E773" i="109"/>
  <c r="G773" i="109" s="1"/>
  <c r="H773" i="109" s="1"/>
  <c r="D772" i="109"/>
  <c r="E772" i="109"/>
  <c r="G772" i="109" s="1"/>
  <c r="H772" i="109" s="1"/>
  <c r="D771" i="109"/>
  <c r="E771" i="109"/>
  <c r="G771" i="109" s="1"/>
  <c r="H771" i="109" s="1"/>
  <c r="D770" i="109"/>
  <c r="E770" i="109"/>
  <c r="G770" i="109" s="1"/>
  <c r="H770" i="109" s="1"/>
  <c r="E769" i="109"/>
  <c r="G769" i="109" s="1"/>
  <c r="H769" i="109" s="1"/>
  <c r="D769" i="109"/>
  <c r="E768" i="109"/>
  <c r="G768" i="109" s="1"/>
  <c r="H768" i="109" s="1"/>
  <c r="D768" i="109"/>
  <c r="D767" i="109"/>
  <c r="E767" i="109"/>
  <c r="G767" i="109" s="1"/>
  <c r="H767" i="109" s="1"/>
  <c r="D766" i="109"/>
  <c r="E766" i="109"/>
  <c r="G766" i="109" s="1"/>
  <c r="H766" i="109" s="1"/>
  <c r="D765" i="109"/>
  <c r="E765" i="109"/>
  <c r="G765" i="109" s="1"/>
  <c r="H765" i="109" s="1"/>
  <c r="E764" i="109"/>
  <c r="G764" i="109" s="1"/>
  <c r="H764" i="109" s="1"/>
  <c r="D764" i="109"/>
  <c r="E763" i="109"/>
  <c r="G763" i="109" s="1"/>
  <c r="H763" i="109" s="1"/>
  <c r="D763" i="109"/>
  <c r="D762" i="109"/>
  <c r="E762" i="109"/>
  <c r="G762" i="109" s="1"/>
  <c r="H762" i="109" s="1"/>
  <c r="E761" i="109"/>
  <c r="G761" i="109" s="1"/>
  <c r="H761" i="109" s="1"/>
  <c r="D761" i="109"/>
  <c r="D760" i="109"/>
  <c r="E760" i="109"/>
  <c r="G760" i="109" s="1"/>
  <c r="H760" i="109" s="1"/>
  <c r="E759" i="109"/>
  <c r="G759" i="109" s="1"/>
  <c r="H759" i="109" s="1"/>
  <c r="D759" i="109"/>
  <c r="D758" i="109"/>
  <c r="E758" i="109"/>
  <c r="G758" i="109" s="1"/>
  <c r="H758" i="109" s="1"/>
  <c r="E757" i="109"/>
  <c r="G757" i="109" s="1"/>
  <c r="H757" i="109" s="1"/>
  <c r="D757" i="109"/>
  <c r="E756" i="109"/>
  <c r="G756" i="109" s="1"/>
  <c r="H756" i="109" s="1"/>
  <c r="D756" i="109"/>
  <c r="E755" i="109"/>
  <c r="G755" i="109" s="1"/>
  <c r="H755" i="109" s="1"/>
  <c r="D755" i="109"/>
  <c r="E754" i="109"/>
  <c r="G754" i="109" s="1"/>
  <c r="H754" i="109" s="1"/>
  <c r="D754" i="109"/>
  <c r="D753" i="109"/>
  <c r="E753" i="109"/>
  <c r="G753" i="109" s="1"/>
  <c r="H753" i="109" s="1"/>
  <c r="D752" i="109"/>
  <c r="E752" i="109"/>
  <c r="G752" i="109" s="1"/>
  <c r="H752" i="109" s="1"/>
  <c r="D751" i="109"/>
  <c r="E751" i="109"/>
  <c r="G751" i="109" s="1"/>
  <c r="H751" i="109" s="1"/>
  <c r="D750" i="109"/>
  <c r="E750" i="109"/>
  <c r="G750" i="109" s="1"/>
  <c r="H750" i="109" s="1"/>
  <c r="D749" i="109"/>
  <c r="E749" i="109"/>
  <c r="G749" i="109" s="1"/>
  <c r="H749" i="109" s="1"/>
  <c r="E748" i="109"/>
  <c r="G748" i="109" s="1"/>
  <c r="H748" i="109" s="1"/>
  <c r="D748" i="109"/>
  <c r="E747" i="109"/>
  <c r="G747" i="109" s="1"/>
  <c r="H747" i="109" s="1"/>
  <c r="D747" i="109"/>
  <c r="E746" i="109"/>
  <c r="G746" i="109" s="1"/>
  <c r="H746" i="109" s="1"/>
  <c r="D746" i="109"/>
  <c r="E745" i="109"/>
  <c r="G745" i="109" s="1"/>
  <c r="H745" i="109" s="1"/>
  <c r="D745" i="109"/>
  <c r="E744" i="109"/>
  <c r="G744" i="109" s="1"/>
  <c r="H744" i="109" s="1"/>
  <c r="D744" i="109"/>
  <c r="E743" i="109"/>
  <c r="G743" i="109" s="1"/>
  <c r="H743" i="109" s="1"/>
  <c r="D743" i="109"/>
  <c r="D742" i="109"/>
  <c r="E742" i="109"/>
  <c r="G742" i="109" s="1"/>
  <c r="H742" i="109" s="1"/>
  <c r="D741" i="109"/>
  <c r="E741" i="109"/>
  <c r="G741" i="109" s="1"/>
  <c r="H741" i="109" s="1"/>
  <c r="E740" i="109"/>
  <c r="G740" i="109" s="1"/>
  <c r="H740" i="109" s="1"/>
  <c r="D740" i="109"/>
  <c r="D739" i="109"/>
  <c r="E739" i="109"/>
  <c r="G739" i="109" s="1"/>
  <c r="H739" i="109" s="1"/>
  <c r="D738" i="109"/>
  <c r="E738" i="109"/>
  <c r="G738" i="109" s="1"/>
  <c r="H738" i="109" s="1"/>
  <c r="E737" i="109"/>
  <c r="G737" i="109" s="1"/>
  <c r="H737" i="109" s="1"/>
  <c r="D737" i="109"/>
  <c r="E736" i="109"/>
  <c r="G736" i="109" s="1"/>
  <c r="H736" i="109" s="1"/>
  <c r="D736" i="109"/>
  <c r="D735" i="109"/>
  <c r="E735" i="109"/>
  <c r="G735" i="109" s="1"/>
  <c r="H735" i="109" s="1"/>
  <c r="E734" i="109"/>
  <c r="G734" i="109" s="1"/>
  <c r="H734" i="109" s="1"/>
  <c r="D734" i="109"/>
  <c r="E733" i="109"/>
  <c r="G733" i="109" s="1"/>
  <c r="H733" i="109" s="1"/>
  <c r="D733" i="109"/>
  <c r="E732" i="109"/>
  <c r="G732" i="109" s="1"/>
  <c r="H732" i="109" s="1"/>
  <c r="D732" i="109"/>
  <c r="D731" i="109"/>
  <c r="E731" i="109"/>
  <c r="G731" i="109" s="1"/>
  <c r="H731" i="109" s="1"/>
  <c r="E730" i="109"/>
  <c r="G730" i="109" s="1"/>
  <c r="H730" i="109" s="1"/>
  <c r="D730" i="109"/>
  <c r="E729" i="109"/>
  <c r="G729" i="109" s="1"/>
  <c r="H729" i="109" s="1"/>
  <c r="D729" i="109"/>
  <c r="E728" i="109"/>
  <c r="G728" i="109" s="1"/>
  <c r="H728" i="109" s="1"/>
  <c r="D728" i="109"/>
  <c r="E727" i="109"/>
  <c r="G727" i="109" s="1"/>
  <c r="H727" i="109" s="1"/>
  <c r="D727" i="109"/>
  <c r="E726" i="109"/>
  <c r="G726" i="109" s="1"/>
  <c r="H726" i="109" s="1"/>
  <c r="D726" i="109"/>
  <c r="E725" i="109"/>
  <c r="G725" i="109" s="1"/>
  <c r="H725" i="109" s="1"/>
  <c r="D725" i="109"/>
  <c r="E724" i="109"/>
  <c r="G724" i="109" s="1"/>
  <c r="H724" i="109" s="1"/>
  <c r="D724" i="109"/>
  <c r="E723" i="109"/>
  <c r="G723" i="109" s="1"/>
  <c r="H723" i="109" s="1"/>
  <c r="D723" i="109"/>
  <c r="D722" i="109"/>
  <c r="E722" i="109"/>
  <c r="G722" i="109" s="1"/>
  <c r="H722" i="109" s="1"/>
  <c r="E721" i="109"/>
  <c r="G721" i="109" s="1"/>
  <c r="H721" i="109" s="1"/>
  <c r="D721" i="109"/>
  <c r="D720" i="109"/>
  <c r="E720" i="109"/>
  <c r="G720" i="109" s="1"/>
  <c r="H720" i="109" s="1"/>
  <c r="D719" i="109"/>
  <c r="E719" i="109"/>
  <c r="G719" i="109" s="1"/>
  <c r="H719" i="109" s="1"/>
  <c r="E718" i="109"/>
  <c r="G718" i="109" s="1"/>
  <c r="H718" i="109" s="1"/>
  <c r="D718" i="109"/>
  <c r="D717" i="109"/>
  <c r="E717" i="109"/>
  <c r="G717" i="109" s="1"/>
  <c r="H717" i="109" s="1"/>
  <c r="D716" i="109"/>
  <c r="E716" i="109"/>
  <c r="G716" i="109" s="1"/>
  <c r="H716" i="109" s="1"/>
  <c r="D715" i="109"/>
  <c r="E715" i="109"/>
  <c r="G715" i="109" s="1"/>
  <c r="H715" i="109" s="1"/>
  <c r="D714" i="109"/>
  <c r="E714" i="109"/>
  <c r="G714" i="109" s="1"/>
  <c r="H714" i="109" s="1"/>
  <c r="E713" i="109"/>
  <c r="G713" i="109" s="1"/>
  <c r="H713" i="109" s="1"/>
  <c r="D713" i="109"/>
  <c r="D712" i="109"/>
  <c r="E712" i="109"/>
  <c r="G712" i="109" s="1"/>
  <c r="H712" i="109" s="1"/>
  <c r="E711" i="109"/>
  <c r="G711" i="109" s="1"/>
  <c r="H711" i="109" s="1"/>
  <c r="D711" i="109"/>
  <c r="D710" i="109"/>
  <c r="E710" i="109"/>
  <c r="G710" i="109" s="1"/>
  <c r="H710" i="109" s="1"/>
  <c r="E709" i="109"/>
  <c r="G709" i="109" s="1"/>
  <c r="H709" i="109" s="1"/>
  <c r="D709" i="109"/>
  <c r="E708" i="109"/>
  <c r="G708" i="109" s="1"/>
  <c r="H708" i="109" s="1"/>
  <c r="D708" i="109"/>
  <c r="D707" i="109"/>
  <c r="E707" i="109"/>
  <c r="G707" i="109" s="1"/>
  <c r="H707" i="109" s="1"/>
  <c r="E706" i="109"/>
  <c r="G706" i="109" s="1"/>
  <c r="H706" i="109" s="1"/>
  <c r="D706" i="109"/>
  <c r="E705" i="109"/>
  <c r="G705" i="109" s="1"/>
  <c r="H705" i="109" s="1"/>
  <c r="D705" i="109"/>
  <c r="D704" i="109"/>
  <c r="E704" i="109"/>
  <c r="G704" i="109" s="1"/>
  <c r="H704" i="109" s="1"/>
  <c r="D703" i="109"/>
  <c r="E703" i="109"/>
  <c r="G703" i="109" s="1"/>
  <c r="H703" i="109" s="1"/>
  <c r="D702" i="109"/>
  <c r="E702" i="109"/>
  <c r="G702" i="109" s="1"/>
  <c r="H702" i="109" s="1"/>
  <c r="D701" i="109"/>
  <c r="E701" i="109"/>
  <c r="G701" i="109" s="1"/>
  <c r="H701" i="109" s="1"/>
  <c r="D700" i="109"/>
  <c r="E700" i="109"/>
  <c r="G700" i="109" s="1"/>
  <c r="H700" i="109" s="1"/>
  <c r="D699" i="109"/>
  <c r="E699" i="109"/>
  <c r="G699" i="109" s="1"/>
  <c r="H699" i="109" s="1"/>
  <c r="D698" i="109"/>
  <c r="E698" i="109"/>
  <c r="G698" i="109" s="1"/>
  <c r="H698" i="109" s="1"/>
  <c r="E697" i="109"/>
  <c r="G697" i="109" s="1"/>
  <c r="H697" i="109" s="1"/>
  <c r="D697" i="109"/>
  <c r="D696" i="109"/>
  <c r="E696" i="109"/>
  <c r="G696" i="109" s="1"/>
  <c r="H696" i="109" s="1"/>
  <c r="E695" i="109"/>
  <c r="G695" i="109" s="1"/>
  <c r="H695" i="109" s="1"/>
  <c r="D695" i="109"/>
  <c r="D694" i="109"/>
  <c r="E694" i="109"/>
  <c r="G694" i="109" s="1"/>
  <c r="H694" i="109" s="1"/>
  <c r="E693" i="109"/>
  <c r="G693" i="109" s="1"/>
  <c r="H693" i="109" s="1"/>
  <c r="D693" i="109"/>
  <c r="D692" i="109"/>
  <c r="E692" i="109"/>
  <c r="G692" i="109" s="1"/>
  <c r="H692" i="109" s="1"/>
  <c r="D691" i="109"/>
  <c r="E691" i="109"/>
  <c r="G691" i="109" s="1"/>
  <c r="H691" i="109" s="1"/>
  <c r="E690" i="109"/>
  <c r="G690" i="109" s="1"/>
  <c r="H690" i="109" s="1"/>
  <c r="D690" i="109"/>
  <c r="E689" i="109"/>
  <c r="G689" i="109" s="1"/>
  <c r="H689" i="109" s="1"/>
  <c r="D689" i="109"/>
  <c r="E688" i="109"/>
  <c r="G688" i="109" s="1"/>
  <c r="H688" i="109" s="1"/>
  <c r="D688" i="109"/>
  <c r="E687" i="109"/>
  <c r="G687" i="109" s="1"/>
  <c r="H687" i="109" s="1"/>
  <c r="D687" i="109"/>
  <c r="D686" i="109"/>
  <c r="E686" i="109"/>
  <c r="G686" i="109" s="1"/>
  <c r="H686" i="109" s="1"/>
  <c r="D685" i="109"/>
  <c r="E685" i="109"/>
  <c r="G685" i="109" s="1"/>
  <c r="H685" i="109" s="1"/>
  <c r="D684" i="109"/>
  <c r="E684" i="109"/>
  <c r="G684" i="109" s="1"/>
  <c r="H684" i="109" s="1"/>
  <c r="E683" i="109"/>
  <c r="G683" i="109" s="1"/>
  <c r="H683" i="109" s="1"/>
  <c r="D683" i="109"/>
  <c r="E682" i="109"/>
  <c r="G682" i="109" s="1"/>
  <c r="H682" i="109" s="1"/>
  <c r="D682" i="109"/>
  <c r="E681" i="109"/>
  <c r="G681" i="109" s="1"/>
  <c r="H681" i="109" s="1"/>
  <c r="D681" i="109"/>
  <c r="D680" i="109"/>
  <c r="E680" i="109"/>
  <c r="G680" i="109" s="1"/>
  <c r="H680" i="109" s="1"/>
  <c r="E679" i="109"/>
  <c r="G679" i="109" s="1"/>
  <c r="H679" i="109" s="1"/>
  <c r="D679" i="109"/>
  <c r="E678" i="109"/>
  <c r="G678" i="109" s="1"/>
  <c r="H678" i="109" s="1"/>
  <c r="D678" i="109"/>
  <c r="D677" i="109"/>
  <c r="E677" i="109"/>
  <c r="G677" i="109" s="1"/>
  <c r="H677" i="109" s="1"/>
  <c r="D676" i="109"/>
  <c r="E676" i="109"/>
  <c r="G676" i="109" s="1"/>
  <c r="H676" i="109" s="1"/>
  <c r="D675" i="109"/>
  <c r="E675" i="109"/>
  <c r="G675" i="109" s="1"/>
  <c r="H675" i="109" s="1"/>
  <c r="D674" i="109"/>
  <c r="E674" i="109"/>
  <c r="G674" i="109" s="1"/>
  <c r="H674" i="109" s="1"/>
  <c r="E673" i="109"/>
  <c r="G673" i="109" s="1"/>
  <c r="H673" i="109" s="1"/>
  <c r="D673" i="109"/>
  <c r="D672" i="109"/>
  <c r="E672" i="109"/>
  <c r="G672" i="109" s="1"/>
  <c r="H672" i="109" s="1"/>
  <c r="E671" i="109"/>
  <c r="G671" i="109" s="1"/>
  <c r="H671" i="109" s="1"/>
  <c r="D671" i="109"/>
  <c r="E670" i="109"/>
  <c r="G670" i="109" s="1"/>
  <c r="H670" i="109" s="1"/>
  <c r="D670" i="109"/>
  <c r="E669" i="109"/>
  <c r="G669" i="109" s="1"/>
  <c r="H669" i="109" s="1"/>
  <c r="D669" i="109"/>
  <c r="E668" i="109"/>
  <c r="G668" i="109" s="1"/>
  <c r="H668" i="109" s="1"/>
  <c r="D668" i="109"/>
  <c r="D667" i="109"/>
  <c r="E667" i="109"/>
  <c r="G667" i="109" s="1"/>
  <c r="H667" i="109" s="1"/>
  <c r="E666" i="109"/>
  <c r="G666" i="109" s="1"/>
  <c r="H666" i="109" s="1"/>
  <c r="D666" i="109"/>
  <c r="D665" i="109"/>
  <c r="E665" i="109"/>
  <c r="G665" i="109" s="1"/>
  <c r="H665" i="109" s="1"/>
  <c r="D664" i="109"/>
  <c r="E664" i="109"/>
  <c r="G664" i="109" s="1"/>
  <c r="H664" i="109" s="1"/>
  <c r="E663" i="109"/>
  <c r="G663" i="109" s="1"/>
  <c r="H663" i="109" s="1"/>
  <c r="D663" i="109"/>
  <c r="D662" i="109"/>
  <c r="E662" i="109"/>
  <c r="G662" i="109" s="1"/>
  <c r="H662" i="109" s="1"/>
  <c r="D661" i="109"/>
  <c r="E661" i="109"/>
  <c r="G661" i="109" s="1"/>
  <c r="H661" i="109" s="1"/>
  <c r="E660" i="109"/>
  <c r="G660" i="109" s="1"/>
  <c r="H660" i="109" s="1"/>
  <c r="D660" i="109"/>
  <c r="D659" i="109"/>
  <c r="E659" i="109"/>
  <c r="G659" i="109" s="1"/>
  <c r="H659" i="109" s="1"/>
  <c r="D658" i="109"/>
  <c r="E658" i="109"/>
  <c r="G658" i="109" s="1"/>
  <c r="H658" i="109" s="1"/>
  <c r="D657" i="109"/>
  <c r="E657" i="109"/>
  <c r="G657" i="109" s="1"/>
  <c r="H657" i="109" s="1"/>
  <c r="E656" i="109"/>
  <c r="G656" i="109" s="1"/>
  <c r="H656" i="109" s="1"/>
  <c r="D656" i="109"/>
  <c r="E655" i="109"/>
  <c r="G655" i="109" s="1"/>
  <c r="H655" i="109" s="1"/>
  <c r="D655" i="109"/>
  <c r="E654" i="109"/>
  <c r="G654" i="109" s="1"/>
  <c r="H654" i="109" s="1"/>
  <c r="D654" i="109"/>
  <c r="D653" i="109"/>
  <c r="E653" i="109"/>
  <c r="G653" i="109" s="1"/>
  <c r="H653" i="109" s="1"/>
  <c r="E652" i="109"/>
  <c r="G652" i="109" s="1"/>
  <c r="H652" i="109" s="1"/>
  <c r="D652" i="109"/>
  <c r="E651" i="109"/>
  <c r="G651" i="109" s="1"/>
  <c r="H651" i="109" s="1"/>
  <c r="D651" i="109"/>
  <c r="D650" i="109"/>
  <c r="E650" i="109"/>
  <c r="G650" i="109" s="1"/>
  <c r="H650" i="109" s="1"/>
  <c r="D649" i="109"/>
  <c r="E649" i="109"/>
  <c r="G649" i="109" s="1"/>
  <c r="H649" i="109" s="1"/>
  <c r="E648" i="109"/>
  <c r="G648" i="109" s="1"/>
  <c r="H648" i="109" s="1"/>
  <c r="D648" i="109"/>
  <c r="E647" i="109"/>
  <c r="G647" i="109" s="1"/>
  <c r="H647" i="109" s="1"/>
  <c r="D647" i="109"/>
  <c r="D646" i="109"/>
  <c r="E646" i="109"/>
  <c r="G646" i="109" s="1"/>
  <c r="H646" i="109" s="1"/>
  <c r="D645" i="109"/>
  <c r="E645" i="109"/>
  <c r="G645" i="109" s="1"/>
  <c r="H645" i="109" s="1"/>
  <c r="D644" i="109"/>
  <c r="E644" i="109"/>
  <c r="G644" i="109" s="1"/>
  <c r="H644" i="109" s="1"/>
  <c r="D643" i="109"/>
  <c r="E643" i="109"/>
  <c r="G643" i="109" s="1"/>
  <c r="H643" i="109" s="1"/>
  <c r="D642" i="109"/>
  <c r="E642" i="109"/>
  <c r="G642" i="109" s="1"/>
  <c r="H642" i="109" s="1"/>
  <c r="D641" i="109"/>
  <c r="E641" i="109"/>
  <c r="G641" i="109" s="1"/>
  <c r="H641" i="109" s="1"/>
  <c r="E640" i="109"/>
  <c r="G640" i="109" s="1"/>
  <c r="H640" i="109" s="1"/>
  <c r="D640" i="109"/>
  <c r="E639" i="109"/>
  <c r="G639" i="109" s="1"/>
  <c r="H639" i="109" s="1"/>
  <c r="D639" i="109"/>
  <c r="E638" i="109"/>
  <c r="G638" i="109" s="1"/>
  <c r="H638" i="109" s="1"/>
  <c r="D638" i="109"/>
  <c r="E637" i="109"/>
  <c r="G637" i="109" s="1"/>
  <c r="H637" i="109" s="1"/>
  <c r="D637" i="109"/>
  <c r="D636" i="109"/>
  <c r="E636" i="109"/>
  <c r="G636" i="109" s="1"/>
  <c r="H636" i="109" s="1"/>
  <c r="E635" i="109"/>
  <c r="G635" i="109" s="1"/>
  <c r="H635" i="109" s="1"/>
  <c r="D635" i="109"/>
  <c r="E634" i="109"/>
  <c r="G634" i="109" s="1"/>
  <c r="H634" i="109" s="1"/>
  <c r="D634" i="109"/>
  <c r="E633" i="109"/>
  <c r="G633" i="109" s="1"/>
  <c r="H633" i="109" s="1"/>
  <c r="D633" i="109"/>
  <c r="D632" i="109"/>
  <c r="E632" i="109"/>
  <c r="G632" i="109" s="1"/>
  <c r="H632" i="109" s="1"/>
  <c r="E631" i="109"/>
  <c r="G631" i="109" s="1"/>
  <c r="H631" i="109" s="1"/>
  <c r="D631" i="109"/>
  <c r="E630" i="109"/>
  <c r="G630" i="109" s="1"/>
  <c r="H630" i="109" s="1"/>
  <c r="D630" i="109"/>
  <c r="D629" i="109"/>
  <c r="E629" i="109"/>
  <c r="G629" i="109" s="1"/>
  <c r="H629" i="109" s="1"/>
  <c r="E628" i="109"/>
  <c r="G628" i="109" s="1"/>
  <c r="H628" i="109" s="1"/>
  <c r="D628" i="109"/>
  <c r="E627" i="109"/>
  <c r="G627" i="109" s="1"/>
  <c r="H627" i="109" s="1"/>
  <c r="D627" i="109"/>
  <c r="E626" i="109"/>
  <c r="G626" i="109" s="1"/>
  <c r="H626" i="109" s="1"/>
  <c r="D626" i="109"/>
  <c r="E625" i="109"/>
  <c r="G625" i="109" s="1"/>
  <c r="H625" i="109" s="1"/>
  <c r="D625" i="109"/>
  <c r="D624" i="109"/>
  <c r="E624" i="109"/>
  <c r="G624" i="109" s="1"/>
  <c r="H624" i="109" s="1"/>
  <c r="D623" i="109"/>
  <c r="E623" i="109"/>
  <c r="G623" i="109" s="1"/>
  <c r="H623" i="109" s="1"/>
  <c r="D622" i="109"/>
  <c r="E622" i="109"/>
  <c r="G622" i="109" s="1"/>
  <c r="H622" i="109" s="1"/>
  <c r="E621" i="109"/>
  <c r="G621" i="109" s="1"/>
  <c r="H621" i="109" s="1"/>
  <c r="D621" i="109"/>
  <c r="E620" i="109"/>
  <c r="G620" i="109" s="1"/>
  <c r="H620" i="109" s="1"/>
  <c r="D620" i="109"/>
  <c r="E619" i="109"/>
  <c r="G619" i="109" s="1"/>
  <c r="H619" i="109" s="1"/>
  <c r="D619" i="109"/>
  <c r="D618" i="109"/>
  <c r="E618" i="109"/>
  <c r="G618" i="109" s="1"/>
  <c r="H618" i="109" s="1"/>
  <c r="D617" i="109"/>
  <c r="E617" i="109"/>
  <c r="G617" i="109" s="1"/>
  <c r="H617" i="109" s="1"/>
  <c r="E616" i="109"/>
  <c r="G616" i="109" s="1"/>
  <c r="H616" i="109" s="1"/>
  <c r="D616" i="109"/>
  <c r="D615" i="109"/>
  <c r="E615" i="109"/>
  <c r="G615" i="109" s="1"/>
  <c r="H615" i="109" s="1"/>
  <c r="E614" i="109"/>
  <c r="G614" i="109" s="1"/>
  <c r="H614" i="109" s="1"/>
  <c r="D614" i="109"/>
  <c r="E613" i="109"/>
  <c r="G613" i="109" s="1"/>
  <c r="H613" i="109" s="1"/>
  <c r="D613" i="109"/>
  <c r="E612" i="109"/>
  <c r="G612" i="109" s="1"/>
  <c r="H612" i="109" s="1"/>
  <c r="D612" i="109"/>
  <c r="E611" i="109"/>
  <c r="G611" i="109" s="1"/>
  <c r="H611" i="109" s="1"/>
  <c r="D611" i="109"/>
  <c r="E610" i="109"/>
  <c r="G610" i="109" s="1"/>
  <c r="H610" i="109" s="1"/>
  <c r="D610" i="109"/>
  <c r="E609" i="109"/>
  <c r="G609" i="109" s="1"/>
  <c r="H609" i="109" s="1"/>
  <c r="D609" i="109"/>
  <c r="E608" i="109"/>
  <c r="G608" i="109" s="1"/>
  <c r="H608" i="109" s="1"/>
  <c r="D608" i="109"/>
  <c r="E607" i="109"/>
  <c r="G607" i="109" s="1"/>
  <c r="H607" i="109" s="1"/>
  <c r="D607" i="109"/>
  <c r="E606" i="109"/>
  <c r="G606" i="109" s="1"/>
  <c r="H606" i="109" s="1"/>
  <c r="D606" i="109"/>
  <c r="D605" i="109"/>
  <c r="E605" i="109"/>
  <c r="G605" i="109" s="1"/>
  <c r="H605" i="109" s="1"/>
  <c r="E604" i="109"/>
  <c r="G604" i="109" s="1"/>
  <c r="H604" i="109" s="1"/>
  <c r="D604" i="109"/>
  <c r="E603" i="109"/>
  <c r="G603" i="109" s="1"/>
  <c r="H603" i="109" s="1"/>
  <c r="D603" i="109"/>
  <c r="D602" i="109"/>
  <c r="E602" i="109"/>
  <c r="G602" i="109" s="1"/>
  <c r="H602" i="109" s="1"/>
  <c r="E601" i="109"/>
  <c r="G601" i="109" s="1"/>
  <c r="H601" i="109" s="1"/>
  <c r="D601" i="109"/>
  <c r="D600" i="109"/>
  <c r="E600" i="109"/>
  <c r="G600" i="109" s="1"/>
  <c r="H600" i="109" s="1"/>
  <c r="D599" i="109"/>
  <c r="E599" i="109"/>
  <c r="G599" i="109" s="1"/>
  <c r="H599" i="109" s="1"/>
  <c r="D598" i="109"/>
  <c r="E598" i="109"/>
  <c r="G598" i="109" s="1"/>
  <c r="H598" i="109" s="1"/>
  <c r="E597" i="109"/>
  <c r="G597" i="109" s="1"/>
  <c r="H597" i="109" s="1"/>
  <c r="D597" i="109"/>
  <c r="D596" i="109"/>
  <c r="E596" i="109"/>
  <c r="G596" i="109" s="1"/>
  <c r="H596" i="109" s="1"/>
  <c r="E595" i="109"/>
  <c r="G595" i="109" s="1"/>
  <c r="H595" i="109" s="1"/>
  <c r="D595" i="109"/>
  <c r="E594" i="109"/>
  <c r="G594" i="109" s="1"/>
  <c r="H594" i="109" s="1"/>
  <c r="D594" i="109"/>
  <c r="E593" i="109"/>
  <c r="G593" i="109" s="1"/>
  <c r="H593" i="109" s="1"/>
  <c r="D593" i="109"/>
  <c r="E592" i="109"/>
  <c r="G592" i="109" s="1"/>
  <c r="H592" i="109" s="1"/>
  <c r="D592" i="109"/>
  <c r="E591" i="109"/>
  <c r="G591" i="109" s="1"/>
  <c r="H591" i="109" s="1"/>
  <c r="D591" i="109"/>
  <c r="E590" i="109"/>
  <c r="G590" i="109" s="1"/>
  <c r="H590" i="109" s="1"/>
  <c r="D590" i="109"/>
  <c r="D589" i="109"/>
  <c r="E589" i="109"/>
  <c r="G589" i="109" s="1"/>
  <c r="H589" i="109" s="1"/>
  <c r="D588" i="109"/>
  <c r="E588" i="109"/>
  <c r="G588" i="109" s="1"/>
  <c r="H588" i="109" s="1"/>
  <c r="D587" i="109"/>
  <c r="E587" i="109"/>
  <c r="G587" i="109" s="1"/>
  <c r="H587" i="109" s="1"/>
  <c r="D586" i="109"/>
  <c r="E586" i="109"/>
  <c r="G586" i="109" s="1"/>
  <c r="H586" i="109" s="1"/>
  <c r="E585" i="109"/>
  <c r="G585" i="109" s="1"/>
  <c r="H585" i="109" s="1"/>
  <c r="D585" i="109"/>
  <c r="D584" i="109"/>
  <c r="E584" i="109"/>
  <c r="G584" i="109" s="1"/>
  <c r="H584" i="109" s="1"/>
  <c r="D583" i="109"/>
  <c r="E583" i="109"/>
  <c r="G583" i="109" s="1"/>
  <c r="H583" i="109" s="1"/>
  <c r="D582" i="109"/>
  <c r="E582" i="109"/>
  <c r="G582" i="109" s="1"/>
  <c r="H582" i="109" s="1"/>
  <c r="D581" i="109"/>
  <c r="E581" i="109"/>
  <c r="G581" i="109" s="1"/>
  <c r="H581" i="109" s="1"/>
  <c r="D580" i="109"/>
  <c r="E580" i="109"/>
  <c r="G580" i="109" s="1"/>
  <c r="H580" i="109" s="1"/>
  <c r="D579" i="109"/>
  <c r="E579" i="109"/>
  <c r="G579" i="109" s="1"/>
  <c r="H579" i="109" s="1"/>
  <c r="D578" i="109"/>
  <c r="E578" i="109"/>
  <c r="G578" i="109" s="1"/>
  <c r="H578" i="109" s="1"/>
  <c r="E577" i="109"/>
  <c r="G577" i="109" s="1"/>
  <c r="H577" i="109" s="1"/>
  <c r="D577" i="109"/>
  <c r="E576" i="109"/>
  <c r="G576" i="109" s="1"/>
  <c r="H576" i="109" s="1"/>
  <c r="D576" i="109"/>
  <c r="E575" i="109"/>
  <c r="G575" i="109" s="1"/>
  <c r="H575" i="109" s="1"/>
  <c r="D575" i="109"/>
  <c r="E574" i="109"/>
  <c r="G574" i="109" s="1"/>
  <c r="H574" i="109" s="1"/>
  <c r="D574" i="109"/>
  <c r="E573" i="109"/>
  <c r="G573" i="109" s="1"/>
  <c r="H573" i="109" s="1"/>
  <c r="D573" i="109"/>
  <c r="E572" i="109"/>
  <c r="G572" i="109" s="1"/>
  <c r="H572" i="109" s="1"/>
  <c r="D572" i="109"/>
  <c r="D571" i="109"/>
  <c r="E571" i="109"/>
  <c r="G571" i="109" s="1"/>
  <c r="H571" i="109" s="1"/>
  <c r="E570" i="109"/>
  <c r="G570" i="109" s="1"/>
  <c r="H570" i="109" s="1"/>
  <c r="D570" i="109"/>
  <c r="E569" i="109"/>
  <c r="G569" i="109" s="1"/>
  <c r="H569" i="109" s="1"/>
  <c r="D569" i="109"/>
  <c r="D568" i="109"/>
  <c r="E568" i="109"/>
  <c r="G568" i="109" s="1"/>
  <c r="H568" i="109" s="1"/>
  <c r="D567" i="109"/>
  <c r="E567" i="109"/>
  <c r="G567" i="109" s="1"/>
  <c r="H567" i="109" s="1"/>
  <c r="E566" i="109"/>
  <c r="G566" i="109" s="1"/>
  <c r="H566" i="109" s="1"/>
  <c r="D566" i="109"/>
  <c r="D565" i="109"/>
  <c r="E565" i="109"/>
  <c r="G565" i="109" s="1"/>
  <c r="H565" i="109" s="1"/>
  <c r="E564" i="109"/>
  <c r="G564" i="109" s="1"/>
  <c r="H564" i="109" s="1"/>
  <c r="D564" i="109"/>
  <c r="E563" i="109"/>
  <c r="G563" i="109" s="1"/>
  <c r="H563" i="109" s="1"/>
  <c r="D563" i="109"/>
  <c r="D562" i="109"/>
  <c r="E562" i="109"/>
  <c r="G562" i="109" s="1"/>
  <c r="H562" i="109" s="1"/>
  <c r="D561" i="109"/>
  <c r="E561" i="109"/>
  <c r="G561" i="109" s="1"/>
  <c r="H561" i="109" s="1"/>
  <c r="E560" i="109"/>
  <c r="G560" i="109" s="1"/>
  <c r="H560" i="109" s="1"/>
  <c r="D560" i="109"/>
  <c r="D559" i="109"/>
  <c r="E559" i="109"/>
  <c r="G559" i="109" s="1"/>
  <c r="H559" i="109" s="1"/>
  <c r="E558" i="109"/>
  <c r="G558" i="109" s="1"/>
  <c r="H558" i="109" s="1"/>
  <c r="D558" i="109"/>
  <c r="D557" i="109"/>
  <c r="E557" i="109"/>
  <c r="G557" i="109" s="1"/>
  <c r="H557" i="109" s="1"/>
  <c r="D556" i="109"/>
  <c r="E556" i="109"/>
  <c r="G556" i="109" s="1"/>
  <c r="H556" i="109" s="1"/>
  <c r="E555" i="109"/>
  <c r="G555" i="109" s="1"/>
  <c r="H555" i="109" s="1"/>
  <c r="D555" i="109"/>
  <c r="D554" i="109"/>
  <c r="E554" i="109"/>
  <c r="G554" i="109" s="1"/>
  <c r="H554" i="109" s="1"/>
  <c r="E553" i="109"/>
  <c r="G553" i="109" s="1"/>
  <c r="H553" i="109" s="1"/>
  <c r="D553" i="109"/>
  <c r="E552" i="109"/>
  <c r="G552" i="109" s="1"/>
  <c r="H552" i="109" s="1"/>
  <c r="D552" i="109"/>
  <c r="D551" i="109"/>
  <c r="E551" i="109"/>
  <c r="G551" i="109" s="1"/>
  <c r="H551" i="109" s="1"/>
  <c r="D550" i="109"/>
  <c r="E550" i="109"/>
  <c r="G550" i="109" s="1"/>
  <c r="H550" i="109" s="1"/>
  <c r="E549" i="109"/>
  <c r="G549" i="109" s="1"/>
  <c r="H549" i="109" s="1"/>
  <c r="D549" i="109"/>
  <c r="E548" i="109"/>
  <c r="G548" i="109" s="1"/>
  <c r="H548" i="109" s="1"/>
  <c r="D548" i="109"/>
  <c r="D547" i="109"/>
  <c r="E547" i="109"/>
  <c r="G547" i="109" s="1"/>
  <c r="H547" i="109" s="1"/>
  <c r="E546" i="109"/>
  <c r="G546" i="109" s="1"/>
  <c r="H546" i="109" s="1"/>
  <c r="D546" i="109"/>
  <c r="D545" i="109"/>
  <c r="E545" i="109"/>
  <c r="G545" i="109" s="1"/>
  <c r="H545" i="109" s="1"/>
  <c r="D544" i="109"/>
  <c r="E544" i="109"/>
  <c r="G544" i="109" s="1"/>
  <c r="H544" i="109" s="1"/>
  <c r="E543" i="109"/>
  <c r="G543" i="109" s="1"/>
  <c r="H543" i="109" s="1"/>
  <c r="D543" i="109"/>
  <c r="D542" i="109"/>
  <c r="E542" i="109"/>
  <c r="G542" i="109" s="1"/>
  <c r="H542" i="109" s="1"/>
  <c r="E541" i="109"/>
  <c r="G541" i="109" s="1"/>
  <c r="H541" i="109" s="1"/>
  <c r="D541" i="109"/>
  <c r="D540" i="109"/>
  <c r="E540" i="109"/>
  <c r="G540" i="109" s="1"/>
  <c r="H540" i="109" s="1"/>
  <c r="E539" i="109"/>
  <c r="G539" i="109" s="1"/>
  <c r="H539" i="109" s="1"/>
  <c r="D539" i="109"/>
  <c r="E538" i="109"/>
  <c r="G538" i="109" s="1"/>
  <c r="H538" i="109" s="1"/>
  <c r="D538" i="109"/>
  <c r="D537" i="109"/>
  <c r="E537" i="109"/>
  <c r="G537" i="109" s="1"/>
  <c r="H537" i="109" s="1"/>
  <c r="E536" i="109"/>
  <c r="G536" i="109" s="1"/>
  <c r="H536" i="109" s="1"/>
  <c r="D536" i="109"/>
  <c r="D535" i="109"/>
  <c r="E535" i="109"/>
  <c r="G535" i="109" s="1"/>
  <c r="H535" i="109" s="1"/>
  <c r="E534" i="109"/>
  <c r="G534" i="109" s="1"/>
  <c r="H534" i="109" s="1"/>
  <c r="D534" i="109"/>
  <c r="D533" i="109"/>
  <c r="E533" i="109"/>
  <c r="G533" i="109" s="1"/>
  <c r="H533" i="109" s="1"/>
  <c r="D532" i="109"/>
  <c r="E532" i="109"/>
  <c r="G532" i="109" s="1"/>
  <c r="H532" i="109" s="1"/>
  <c r="D531" i="109"/>
  <c r="E531" i="109"/>
  <c r="G531" i="109" s="1"/>
  <c r="H531" i="109" s="1"/>
  <c r="D530" i="109"/>
  <c r="E530" i="109"/>
  <c r="G530" i="109" s="1"/>
  <c r="H530" i="109" s="1"/>
  <c r="D529" i="109"/>
  <c r="E529" i="109"/>
  <c r="G529" i="109" s="1"/>
  <c r="H529" i="109" s="1"/>
  <c r="E528" i="109"/>
  <c r="G528" i="109" s="1"/>
  <c r="H528" i="109" s="1"/>
  <c r="D528" i="109"/>
  <c r="D527" i="109"/>
  <c r="E527" i="109"/>
  <c r="G527" i="109" s="1"/>
  <c r="H527" i="109" s="1"/>
  <c r="D526" i="109"/>
  <c r="E526" i="109"/>
  <c r="G526" i="109" s="1"/>
  <c r="H526" i="109" s="1"/>
  <c r="E525" i="109"/>
  <c r="G525" i="109" s="1"/>
  <c r="H525" i="109" s="1"/>
  <c r="D525" i="109"/>
  <c r="E524" i="109"/>
  <c r="G524" i="109" s="1"/>
  <c r="H524" i="109" s="1"/>
  <c r="D524" i="109"/>
  <c r="D523" i="109"/>
  <c r="E523" i="109"/>
  <c r="G523" i="109" s="1"/>
  <c r="H523" i="109" s="1"/>
  <c r="D522" i="109"/>
  <c r="E522" i="109"/>
  <c r="G522" i="109" s="1"/>
  <c r="H522" i="109" s="1"/>
  <c r="E521" i="109"/>
  <c r="G521" i="109" s="1"/>
  <c r="H521" i="109" s="1"/>
  <c r="D521" i="109"/>
  <c r="E520" i="109"/>
  <c r="G520" i="109" s="1"/>
  <c r="H520" i="109" s="1"/>
  <c r="D520" i="109"/>
  <c r="D519" i="109"/>
  <c r="E519" i="109"/>
  <c r="G519" i="109" s="1"/>
  <c r="H519" i="109" s="1"/>
  <c r="E518" i="109"/>
  <c r="G518" i="109" s="1"/>
  <c r="H518" i="109" s="1"/>
  <c r="D518" i="109"/>
  <c r="E517" i="109"/>
  <c r="G517" i="109" s="1"/>
  <c r="H517" i="109" s="1"/>
  <c r="D517" i="109"/>
  <c r="E516" i="109"/>
  <c r="G516" i="109" s="1"/>
  <c r="H516" i="109" s="1"/>
  <c r="D516" i="109"/>
  <c r="D515" i="109"/>
  <c r="E515" i="109"/>
  <c r="G515" i="109" s="1"/>
  <c r="H515" i="109" s="1"/>
  <c r="D514" i="109"/>
  <c r="E514" i="109"/>
  <c r="G514" i="109" s="1"/>
  <c r="H514" i="109" s="1"/>
  <c r="E513" i="109"/>
  <c r="G513" i="109" s="1"/>
  <c r="H513" i="109" s="1"/>
  <c r="D513" i="109"/>
  <c r="E512" i="109"/>
  <c r="G512" i="109" s="1"/>
  <c r="H512" i="109" s="1"/>
  <c r="D512" i="109"/>
  <c r="D511" i="109"/>
  <c r="E511" i="109"/>
  <c r="G511" i="109" s="1"/>
  <c r="H511" i="109" s="1"/>
  <c r="D510" i="109"/>
  <c r="E510" i="109"/>
  <c r="G510" i="109" s="1"/>
  <c r="H510" i="109" s="1"/>
  <c r="E509" i="109"/>
  <c r="G509" i="109" s="1"/>
  <c r="H509" i="109" s="1"/>
  <c r="D509" i="109"/>
  <c r="D508" i="109"/>
  <c r="E508" i="109"/>
  <c r="G508" i="109" s="1"/>
  <c r="H508" i="109" s="1"/>
  <c r="D507" i="109"/>
  <c r="E507" i="109"/>
  <c r="G507" i="109" s="1"/>
  <c r="H507" i="109" s="1"/>
  <c r="D506" i="109"/>
  <c r="E506" i="109"/>
  <c r="G506" i="109" s="1"/>
  <c r="H506" i="109" s="1"/>
  <c r="E505" i="109"/>
  <c r="G505" i="109" s="1"/>
  <c r="H505" i="109" s="1"/>
  <c r="D505" i="109"/>
  <c r="E504" i="109"/>
  <c r="G504" i="109" s="1"/>
  <c r="H504" i="109" s="1"/>
  <c r="D504" i="109"/>
  <c r="D503" i="109"/>
  <c r="E503" i="109"/>
  <c r="G503" i="109" s="1"/>
  <c r="H503" i="109" s="1"/>
  <c r="E502" i="109"/>
  <c r="G502" i="109" s="1"/>
  <c r="H502" i="109" s="1"/>
  <c r="D502" i="109"/>
  <c r="D501" i="109"/>
  <c r="E501" i="109"/>
  <c r="G501" i="109" s="1"/>
  <c r="H501" i="109" s="1"/>
  <c r="D500" i="109"/>
  <c r="E500" i="109"/>
  <c r="G500" i="109" s="1"/>
  <c r="H500" i="109" s="1"/>
  <c r="E499" i="109"/>
  <c r="G499" i="109" s="1"/>
  <c r="H499" i="109" s="1"/>
  <c r="D499" i="109"/>
  <c r="D498" i="109"/>
  <c r="E498" i="109"/>
  <c r="G498" i="109" s="1"/>
  <c r="H498" i="109" s="1"/>
  <c r="D497" i="109"/>
  <c r="E497" i="109"/>
  <c r="G497" i="109" s="1"/>
  <c r="H497" i="109" s="1"/>
  <c r="E496" i="109"/>
  <c r="G496" i="109" s="1"/>
  <c r="H496" i="109" s="1"/>
  <c r="D496" i="109"/>
  <c r="D495" i="109"/>
  <c r="E495" i="109"/>
  <c r="G495" i="109" s="1"/>
  <c r="H495" i="109" s="1"/>
  <c r="D494" i="109"/>
  <c r="E494" i="109"/>
  <c r="G494" i="109" s="1"/>
  <c r="H494" i="109" s="1"/>
  <c r="E493" i="109"/>
  <c r="G493" i="109" s="1"/>
  <c r="H493" i="109" s="1"/>
  <c r="D493" i="109"/>
  <c r="D492" i="109"/>
  <c r="E492" i="109"/>
  <c r="G492" i="109" s="1"/>
  <c r="H492" i="109" s="1"/>
  <c r="E491" i="109"/>
  <c r="G491" i="109" s="1"/>
  <c r="H491" i="109" s="1"/>
  <c r="D491" i="109"/>
  <c r="E490" i="109"/>
  <c r="G490" i="109" s="1"/>
  <c r="H490" i="109" s="1"/>
  <c r="D490" i="109"/>
  <c r="E489" i="109"/>
  <c r="G489" i="109" s="1"/>
  <c r="H489" i="109" s="1"/>
  <c r="D489" i="109"/>
  <c r="E488" i="109"/>
  <c r="G488" i="109" s="1"/>
  <c r="H488" i="109" s="1"/>
  <c r="D488" i="109"/>
  <c r="E487" i="109"/>
  <c r="G487" i="109" s="1"/>
  <c r="H487" i="109" s="1"/>
  <c r="D487" i="109"/>
  <c r="E486" i="109"/>
  <c r="G486" i="109" s="1"/>
  <c r="H486" i="109" s="1"/>
  <c r="D486" i="109"/>
  <c r="E485" i="109"/>
  <c r="G485" i="109" s="1"/>
  <c r="H485" i="109" s="1"/>
  <c r="D485" i="109"/>
  <c r="D484" i="109"/>
  <c r="E484" i="109"/>
  <c r="G484" i="109" s="1"/>
  <c r="H484" i="109" s="1"/>
  <c r="E483" i="109"/>
  <c r="G483" i="109" s="1"/>
  <c r="H483" i="109" s="1"/>
  <c r="D483" i="109"/>
  <c r="D482" i="109"/>
  <c r="E482" i="109"/>
  <c r="G482" i="109" s="1"/>
  <c r="H482" i="109" s="1"/>
  <c r="E481" i="109"/>
  <c r="G481" i="109" s="1"/>
  <c r="H481" i="109" s="1"/>
  <c r="D481" i="109"/>
  <c r="E480" i="109"/>
  <c r="G480" i="109" s="1"/>
  <c r="H480" i="109" s="1"/>
  <c r="D480" i="109"/>
  <c r="D479" i="109"/>
  <c r="E479" i="109"/>
  <c r="G479" i="109" s="1"/>
  <c r="H479" i="109" s="1"/>
  <c r="D478" i="109"/>
  <c r="E478" i="109"/>
  <c r="G478" i="109" s="1"/>
  <c r="H478" i="109" s="1"/>
  <c r="E477" i="109"/>
  <c r="G477" i="109" s="1"/>
  <c r="H477" i="109" s="1"/>
  <c r="D477" i="109"/>
  <c r="D476" i="109"/>
  <c r="E476" i="109"/>
  <c r="G476" i="109" s="1"/>
  <c r="H476" i="109" s="1"/>
  <c r="D475" i="109"/>
  <c r="E475" i="109"/>
  <c r="G475" i="109" s="1"/>
  <c r="H475" i="109" s="1"/>
  <c r="D474" i="109"/>
  <c r="E474" i="109"/>
  <c r="G474" i="109" s="1"/>
  <c r="H474" i="109" s="1"/>
  <c r="D473" i="109"/>
  <c r="E473" i="109"/>
  <c r="G473" i="109" s="1"/>
  <c r="H473" i="109" s="1"/>
  <c r="D472" i="109"/>
  <c r="E472" i="109"/>
  <c r="G472" i="109" s="1"/>
  <c r="H472" i="109" s="1"/>
  <c r="D471" i="109"/>
  <c r="E471" i="109"/>
  <c r="G471" i="109" s="1"/>
  <c r="H471" i="109" s="1"/>
  <c r="E470" i="109"/>
  <c r="G470" i="109" s="1"/>
  <c r="H470" i="109" s="1"/>
  <c r="D470" i="109"/>
  <c r="D469" i="109"/>
  <c r="E469" i="109"/>
  <c r="G469" i="109" s="1"/>
  <c r="H469" i="109" s="1"/>
  <c r="E468" i="109"/>
  <c r="G468" i="109" s="1"/>
  <c r="H468" i="109" s="1"/>
  <c r="D468" i="109"/>
  <c r="D467" i="109"/>
  <c r="E467" i="109"/>
  <c r="G467" i="109" s="1"/>
  <c r="H467" i="109" s="1"/>
  <c r="E466" i="109"/>
  <c r="G466" i="109" s="1"/>
  <c r="H466" i="109" s="1"/>
  <c r="D466" i="109"/>
  <c r="D465" i="109"/>
  <c r="E465" i="109"/>
  <c r="G465" i="109" s="1"/>
  <c r="H465" i="109" s="1"/>
  <c r="E464" i="109"/>
  <c r="G464" i="109" s="1"/>
  <c r="H464" i="109" s="1"/>
  <c r="D464" i="109"/>
  <c r="D463" i="109"/>
  <c r="E463" i="109"/>
  <c r="G463" i="109" s="1"/>
  <c r="H463" i="109" s="1"/>
  <c r="E462" i="109"/>
  <c r="G462" i="109" s="1"/>
  <c r="H462" i="109" s="1"/>
  <c r="D462" i="109"/>
  <c r="D461" i="109"/>
  <c r="E461" i="109"/>
  <c r="G461" i="109" s="1"/>
  <c r="H461" i="109" s="1"/>
  <c r="D460" i="109"/>
  <c r="E460" i="109"/>
  <c r="G460" i="109" s="1"/>
  <c r="H460" i="109" s="1"/>
  <c r="E459" i="109"/>
  <c r="G459" i="109" s="1"/>
  <c r="H459" i="109" s="1"/>
  <c r="D459" i="109"/>
  <c r="D458" i="109"/>
  <c r="E458" i="109"/>
  <c r="G458" i="109" s="1"/>
  <c r="H458" i="109" s="1"/>
  <c r="D457" i="109"/>
  <c r="E457" i="109"/>
  <c r="G457" i="109" s="1"/>
  <c r="H457" i="109" s="1"/>
  <c r="E456" i="109"/>
  <c r="G456" i="109" s="1"/>
  <c r="H456" i="109" s="1"/>
  <c r="D456" i="109"/>
  <c r="E455" i="109"/>
  <c r="G455" i="109" s="1"/>
  <c r="H455" i="109" s="1"/>
  <c r="D455" i="109"/>
  <c r="E454" i="109"/>
  <c r="G454" i="109" s="1"/>
  <c r="H454" i="109" s="1"/>
  <c r="D454" i="109"/>
  <c r="E453" i="109"/>
  <c r="G453" i="109" s="1"/>
  <c r="H453" i="109" s="1"/>
  <c r="D453" i="109"/>
  <c r="E452" i="109"/>
  <c r="G452" i="109" s="1"/>
  <c r="H452" i="109" s="1"/>
  <c r="D452" i="109"/>
  <c r="E451" i="109"/>
  <c r="G451" i="109" s="1"/>
  <c r="H451" i="109" s="1"/>
  <c r="D451" i="109"/>
  <c r="D450" i="109"/>
  <c r="E450" i="109"/>
  <c r="G450" i="109" s="1"/>
  <c r="H450" i="109" s="1"/>
  <c r="E449" i="109"/>
  <c r="G449" i="109" s="1"/>
  <c r="H449" i="109" s="1"/>
  <c r="D449" i="109"/>
  <c r="E448" i="109"/>
  <c r="G448" i="109" s="1"/>
  <c r="H448" i="109" s="1"/>
  <c r="D448" i="109"/>
  <c r="D447" i="109"/>
  <c r="E447" i="109"/>
  <c r="G447" i="109" s="1"/>
  <c r="H447" i="109" s="1"/>
  <c r="D446" i="109"/>
  <c r="E446" i="109"/>
  <c r="G446" i="109" s="1"/>
  <c r="H446" i="109" s="1"/>
  <c r="D445" i="109"/>
  <c r="E445" i="109"/>
  <c r="G445" i="109" s="1"/>
  <c r="H445" i="109" s="1"/>
  <c r="E444" i="109"/>
  <c r="G444" i="109" s="1"/>
  <c r="H444" i="109" s="1"/>
  <c r="D444" i="109"/>
  <c r="E443" i="109"/>
  <c r="G443" i="109" s="1"/>
  <c r="H443" i="109" s="1"/>
  <c r="D443" i="109"/>
  <c r="E442" i="109"/>
  <c r="G442" i="109" s="1"/>
  <c r="H442" i="109" s="1"/>
  <c r="D442" i="109"/>
  <c r="E441" i="109"/>
  <c r="G441" i="109" s="1"/>
  <c r="H441" i="109" s="1"/>
  <c r="D441" i="109"/>
  <c r="E440" i="109"/>
  <c r="G440" i="109" s="1"/>
  <c r="H440" i="109" s="1"/>
  <c r="D440" i="109"/>
  <c r="D439" i="109"/>
  <c r="E439" i="109"/>
  <c r="G439" i="109" s="1"/>
  <c r="H439" i="109" s="1"/>
  <c r="D438" i="109"/>
  <c r="E438" i="109"/>
  <c r="G438" i="109" s="1"/>
  <c r="H438" i="109" s="1"/>
  <c r="E437" i="109"/>
  <c r="G437" i="109" s="1"/>
  <c r="H437" i="109" s="1"/>
  <c r="D437" i="109"/>
  <c r="E436" i="109"/>
  <c r="G436" i="109" s="1"/>
  <c r="H436" i="109" s="1"/>
  <c r="D436" i="109"/>
  <c r="D435" i="109"/>
  <c r="E435" i="109"/>
  <c r="G435" i="109" s="1"/>
  <c r="H435" i="109" s="1"/>
  <c r="D434" i="109"/>
  <c r="E434" i="109"/>
  <c r="G434" i="109" s="1"/>
  <c r="H434" i="109" s="1"/>
  <c r="E433" i="109"/>
  <c r="G433" i="109" s="1"/>
  <c r="H433" i="109" s="1"/>
  <c r="D433" i="109"/>
  <c r="E432" i="109"/>
  <c r="G432" i="109" s="1"/>
  <c r="H432" i="109" s="1"/>
  <c r="D432" i="109"/>
  <c r="E431" i="109"/>
  <c r="G431" i="109" s="1"/>
  <c r="H431" i="109" s="1"/>
  <c r="D431" i="109"/>
  <c r="D430" i="109"/>
  <c r="E430" i="109"/>
  <c r="G430" i="109" s="1"/>
  <c r="H430" i="109" s="1"/>
  <c r="D429" i="109"/>
  <c r="E429" i="109"/>
  <c r="G429" i="109" s="1"/>
  <c r="H429" i="109" s="1"/>
  <c r="E428" i="109"/>
  <c r="G428" i="109" s="1"/>
  <c r="H428" i="109" s="1"/>
  <c r="D428" i="109"/>
  <c r="D427" i="109"/>
  <c r="E427" i="109"/>
  <c r="G427" i="109" s="1"/>
  <c r="H427" i="109" s="1"/>
  <c r="E426" i="109"/>
  <c r="G426" i="109" s="1"/>
  <c r="H426" i="109" s="1"/>
  <c r="D426" i="109"/>
  <c r="E425" i="109"/>
  <c r="G425" i="109" s="1"/>
  <c r="H425" i="109" s="1"/>
  <c r="D425" i="109"/>
  <c r="E424" i="109"/>
  <c r="G424" i="109" s="1"/>
  <c r="H424" i="109" s="1"/>
  <c r="D424" i="109"/>
  <c r="D423" i="109"/>
  <c r="E423" i="109"/>
  <c r="G423" i="109" s="1"/>
  <c r="H423" i="109" s="1"/>
  <c r="E422" i="109"/>
  <c r="G422" i="109" s="1"/>
  <c r="H422" i="109" s="1"/>
  <c r="D422" i="109"/>
  <c r="D421" i="109"/>
  <c r="E421" i="109"/>
  <c r="G421" i="109" s="1"/>
  <c r="H421" i="109" s="1"/>
  <c r="D420" i="109"/>
  <c r="E420" i="109"/>
  <c r="G420" i="109" s="1"/>
  <c r="H420" i="109" s="1"/>
  <c r="D419" i="109"/>
  <c r="E419" i="109"/>
  <c r="G419" i="109" s="1"/>
  <c r="H419" i="109" s="1"/>
  <c r="E418" i="109"/>
  <c r="G418" i="109" s="1"/>
  <c r="H418" i="109" s="1"/>
  <c r="D418" i="109"/>
  <c r="D417" i="109"/>
  <c r="E417" i="109"/>
  <c r="G417" i="109" s="1"/>
  <c r="H417" i="109" s="1"/>
  <c r="E416" i="109"/>
  <c r="G416" i="109" s="1"/>
  <c r="H416" i="109" s="1"/>
  <c r="D416" i="109"/>
  <c r="D415" i="109"/>
  <c r="E415" i="109"/>
  <c r="G415" i="109" s="1"/>
  <c r="H415" i="109" s="1"/>
  <c r="E414" i="109"/>
  <c r="G414" i="109" s="1"/>
  <c r="H414" i="109" s="1"/>
  <c r="D414" i="109"/>
  <c r="E413" i="109"/>
  <c r="G413" i="109" s="1"/>
  <c r="H413" i="109" s="1"/>
  <c r="D413" i="109"/>
  <c r="D412" i="109"/>
  <c r="E412" i="109"/>
  <c r="G412" i="109" s="1"/>
  <c r="H412" i="109" s="1"/>
  <c r="E411" i="109"/>
  <c r="G411" i="109" s="1"/>
  <c r="H411" i="109" s="1"/>
  <c r="D411" i="109"/>
  <c r="D410" i="109"/>
  <c r="E410" i="109"/>
  <c r="G410" i="109" s="1"/>
  <c r="H410" i="109" s="1"/>
  <c r="D409" i="109"/>
  <c r="E409" i="109"/>
  <c r="G409" i="109" s="1"/>
  <c r="H409" i="109" s="1"/>
  <c r="E408" i="109"/>
  <c r="G408" i="109" s="1"/>
  <c r="H408" i="109" s="1"/>
  <c r="D408" i="109"/>
  <c r="D407" i="109"/>
  <c r="E407" i="109"/>
  <c r="G407" i="109" s="1"/>
  <c r="H407" i="109" s="1"/>
  <c r="D406" i="109"/>
  <c r="E406" i="109"/>
  <c r="G406" i="109" s="1"/>
  <c r="H406" i="109" s="1"/>
  <c r="E405" i="109"/>
  <c r="G405" i="109" s="1"/>
  <c r="H405" i="109" s="1"/>
  <c r="D405" i="109"/>
  <c r="D404" i="109"/>
  <c r="E404" i="109"/>
  <c r="G404" i="109" s="1"/>
  <c r="H404" i="109" s="1"/>
  <c r="D403" i="109"/>
  <c r="E403" i="109"/>
  <c r="G403" i="109" s="1"/>
  <c r="H403" i="109" s="1"/>
  <c r="D402" i="109"/>
  <c r="E402" i="109"/>
  <c r="G402" i="109" s="1"/>
  <c r="H402" i="109" s="1"/>
  <c r="E401" i="109"/>
  <c r="G401" i="109" s="1"/>
  <c r="H401" i="109" s="1"/>
  <c r="D401" i="109"/>
  <c r="D400" i="109"/>
  <c r="E400" i="109"/>
  <c r="G400" i="109" s="1"/>
  <c r="H400" i="109" s="1"/>
  <c r="D399" i="109"/>
  <c r="E399" i="109"/>
  <c r="G399" i="109" s="1"/>
  <c r="H399" i="109" s="1"/>
  <c r="D398" i="109"/>
  <c r="E398" i="109"/>
  <c r="G398" i="109" s="1"/>
  <c r="H398" i="109" s="1"/>
  <c r="D397" i="109"/>
  <c r="E397" i="109"/>
  <c r="G397" i="109" s="1"/>
  <c r="H397" i="109" s="1"/>
  <c r="E396" i="109"/>
  <c r="G396" i="109" s="1"/>
  <c r="H396" i="109" s="1"/>
  <c r="D396" i="109"/>
  <c r="D395" i="109"/>
  <c r="E395" i="109"/>
  <c r="G395" i="109" s="1"/>
  <c r="H395" i="109" s="1"/>
  <c r="E394" i="109"/>
  <c r="G394" i="109" s="1"/>
  <c r="H394" i="109" s="1"/>
  <c r="D394" i="109"/>
  <c r="D393" i="109"/>
  <c r="E393" i="109"/>
  <c r="G393" i="109" s="1"/>
  <c r="H393" i="109" s="1"/>
  <c r="E392" i="109"/>
  <c r="G392" i="109" s="1"/>
  <c r="H392" i="109" s="1"/>
  <c r="D392" i="109"/>
  <c r="E391" i="109"/>
  <c r="G391" i="109" s="1"/>
  <c r="H391" i="109" s="1"/>
  <c r="D391" i="109"/>
  <c r="E390" i="109"/>
  <c r="G390" i="109" s="1"/>
  <c r="H390" i="109" s="1"/>
  <c r="D390" i="109"/>
  <c r="D389" i="109"/>
  <c r="E389" i="109"/>
  <c r="G389" i="109" s="1"/>
  <c r="H389" i="109" s="1"/>
  <c r="D388" i="109"/>
  <c r="E388" i="109"/>
  <c r="G388" i="109" s="1"/>
  <c r="H388" i="109" s="1"/>
  <c r="E387" i="109"/>
  <c r="G387" i="109" s="1"/>
  <c r="H387" i="109" s="1"/>
  <c r="D387" i="109"/>
  <c r="E386" i="109"/>
  <c r="G386" i="109" s="1"/>
  <c r="H386" i="109" s="1"/>
  <c r="D386" i="109"/>
  <c r="E385" i="109"/>
  <c r="G385" i="109" s="1"/>
  <c r="H385" i="109" s="1"/>
  <c r="D385" i="109"/>
  <c r="D384" i="109"/>
  <c r="E384" i="109"/>
  <c r="G384" i="109" s="1"/>
  <c r="H384" i="109" s="1"/>
  <c r="D383" i="109"/>
  <c r="E383" i="109"/>
  <c r="G383" i="109" s="1"/>
  <c r="H383" i="109" s="1"/>
  <c r="E382" i="109"/>
  <c r="G382" i="109" s="1"/>
  <c r="H382" i="109" s="1"/>
  <c r="D382" i="109"/>
  <c r="D381" i="109"/>
  <c r="E381" i="109"/>
  <c r="G381" i="109" s="1"/>
  <c r="H381" i="109" s="1"/>
  <c r="D380" i="109"/>
  <c r="E380" i="109"/>
  <c r="G380" i="109" s="1"/>
  <c r="H380" i="109" s="1"/>
  <c r="D379" i="109"/>
  <c r="E379" i="109"/>
  <c r="G379" i="109" s="1"/>
  <c r="H379" i="109" s="1"/>
  <c r="E378" i="109"/>
  <c r="G378" i="109" s="1"/>
  <c r="H378" i="109" s="1"/>
  <c r="D378" i="109"/>
  <c r="E377" i="109"/>
  <c r="G377" i="109" s="1"/>
  <c r="H377" i="109" s="1"/>
  <c r="D377" i="109"/>
  <c r="E376" i="109"/>
  <c r="G376" i="109" s="1"/>
  <c r="H376" i="109" s="1"/>
  <c r="D376" i="109"/>
  <c r="E375" i="109"/>
  <c r="G375" i="109" s="1"/>
  <c r="H375" i="109" s="1"/>
  <c r="D375" i="109"/>
  <c r="D374" i="109"/>
  <c r="E374" i="109"/>
  <c r="G374" i="109" s="1"/>
  <c r="H374" i="109" s="1"/>
  <c r="E373" i="109"/>
  <c r="G373" i="109" s="1"/>
  <c r="H373" i="109" s="1"/>
  <c r="D373" i="109"/>
  <c r="E372" i="109"/>
  <c r="G372" i="109" s="1"/>
  <c r="H372" i="109" s="1"/>
  <c r="D372" i="109"/>
  <c r="D371" i="109"/>
  <c r="E371" i="109"/>
  <c r="G371" i="109" s="1"/>
  <c r="H371" i="109" s="1"/>
  <c r="D370" i="109"/>
  <c r="E370" i="109"/>
  <c r="G370" i="109" s="1"/>
  <c r="H370" i="109" s="1"/>
  <c r="D369" i="109"/>
  <c r="E369" i="109"/>
  <c r="G369" i="109" s="1"/>
  <c r="H369" i="109" s="1"/>
  <c r="E368" i="109"/>
  <c r="G368" i="109" s="1"/>
  <c r="H368" i="109" s="1"/>
  <c r="D368" i="109"/>
  <c r="E367" i="109"/>
  <c r="G367" i="109" s="1"/>
  <c r="H367" i="109" s="1"/>
  <c r="D367" i="109"/>
  <c r="E366" i="109"/>
  <c r="G366" i="109" s="1"/>
  <c r="H366" i="109" s="1"/>
  <c r="D366" i="109"/>
  <c r="D365" i="109"/>
  <c r="E365" i="109"/>
  <c r="G365" i="109" s="1"/>
  <c r="H365" i="109" s="1"/>
  <c r="E364" i="109"/>
  <c r="G364" i="109" s="1"/>
  <c r="H364" i="109" s="1"/>
  <c r="D364" i="109"/>
  <c r="D363" i="109"/>
  <c r="E363" i="109"/>
  <c r="G363" i="109" s="1"/>
  <c r="H363" i="109" s="1"/>
  <c r="D362" i="109"/>
  <c r="E362" i="109"/>
  <c r="G362" i="109" s="1"/>
  <c r="H362" i="109" s="1"/>
  <c r="D361" i="109"/>
  <c r="E361" i="109"/>
  <c r="G361" i="109" s="1"/>
  <c r="H361" i="109" s="1"/>
  <c r="D360" i="109"/>
  <c r="E360" i="109"/>
  <c r="G360" i="109" s="1"/>
  <c r="H360" i="109" s="1"/>
  <c r="D359" i="109"/>
  <c r="E359" i="109"/>
  <c r="G359" i="109" s="1"/>
  <c r="H359" i="109" s="1"/>
  <c r="E358" i="109"/>
  <c r="G358" i="109" s="1"/>
  <c r="H358" i="109" s="1"/>
  <c r="D358" i="109"/>
  <c r="E357" i="109"/>
  <c r="G357" i="109" s="1"/>
  <c r="H357" i="109" s="1"/>
  <c r="D357" i="109"/>
  <c r="E356" i="109"/>
  <c r="G356" i="109" s="1"/>
  <c r="H356" i="109" s="1"/>
  <c r="D356" i="109"/>
  <c r="E355" i="109"/>
  <c r="G355" i="109" s="1"/>
  <c r="H355" i="109" s="1"/>
  <c r="D355" i="109"/>
  <c r="E354" i="109"/>
  <c r="G354" i="109" s="1"/>
  <c r="H354" i="109" s="1"/>
  <c r="D354" i="109"/>
  <c r="D353" i="109"/>
  <c r="E353" i="109"/>
  <c r="G353" i="109" s="1"/>
  <c r="H353" i="109" s="1"/>
  <c r="D352" i="109"/>
  <c r="E352" i="109"/>
  <c r="G352" i="109" s="1"/>
  <c r="H352" i="109" s="1"/>
  <c r="E351" i="109"/>
  <c r="G351" i="109" s="1"/>
  <c r="H351" i="109" s="1"/>
  <c r="D351" i="109"/>
  <c r="D350" i="109"/>
  <c r="E350" i="109"/>
  <c r="G350" i="109" s="1"/>
  <c r="H350" i="109" s="1"/>
  <c r="D349" i="109"/>
  <c r="E349" i="109"/>
  <c r="G349" i="109" s="1"/>
  <c r="H349" i="109" s="1"/>
  <c r="E348" i="109"/>
  <c r="G348" i="109" s="1"/>
  <c r="H348" i="109" s="1"/>
  <c r="D348" i="109"/>
  <c r="E347" i="109"/>
  <c r="G347" i="109" s="1"/>
  <c r="H347" i="109" s="1"/>
  <c r="D347" i="109"/>
  <c r="D346" i="109"/>
  <c r="E346" i="109"/>
  <c r="G346" i="109" s="1"/>
  <c r="H346" i="109" s="1"/>
  <c r="E345" i="109"/>
  <c r="G345" i="109" s="1"/>
  <c r="H345" i="109" s="1"/>
  <c r="D345" i="109"/>
  <c r="E344" i="109"/>
  <c r="G344" i="109" s="1"/>
  <c r="H344" i="109" s="1"/>
  <c r="D344" i="109"/>
  <c r="D343" i="109"/>
  <c r="E343" i="109"/>
  <c r="G343" i="109" s="1"/>
  <c r="H343" i="109" s="1"/>
  <c r="D342" i="109"/>
  <c r="E342" i="109"/>
  <c r="G342" i="109" s="1"/>
  <c r="H342" i="109" s="1"/>
  <c r="E341" i="109"/>
  <c r="G341" i="109" s="1"/>
  <c r="H341" i="109" s="1"/>
  <c r="D341" i="109"/>
  <c r="D340" i="109"/>
  <c r="E340" i="109"/>
  <c r="G340" i="109" s="1"/>
  <c r="H340" i="109" s="1"/>
  <c r="D339" i="109"/>
  <c r="E339" i="109"/>
  <c r="G339" i="109" s="1"/>
  <c r="H339" i="109" s="1"/>
  <c r="D338" i="109"/>
  <c r="E338" i="109"/>
  <c r="G338" i="109" s="1"/>
  <c r="H338" i="109" s="1"/>
  <c r="E337" i="109"/>
  <c r="G337" i="109" s="1"/>
  <c r="H337" i="109" s="1"/>
  <c r="D337" i="109"/>
  <c r="E336" i="109"/>
  <c r="G336" i="109" s="1"/>
  <c r="H336" i="109" s="1"/>
  <c r="D336" i="109"/>
  <c r="E335" i="109"/>
  <c r="G335" i="109" s="1"/>
  <c r="H335" i="109" s="1"/>
  <c r="D335" i="109"/>
  <c r="D334" i="109"/>
  <c r="E334" i="109"/>
  <c r="G334" i="109" s="1"/>
  <c r="H334" i="109" s="1"/>
  <c r="E333" i="109"/>
  <c r="G333" i="109" s="1"/>
  <c r="H333" i="109" s="1"/>
  <c r="D333" i="109"/>
  <c r="E332" i="109"/>
  <c r="G332" i="109" s="1"/>
  <c r="H332" i="109" s="1"/>
  <c r="D332" i="109"/>
  <c r="D331" i="109"/>
  <c r="E331" i="109"/>
  <c r="G331" i="109" s="1"/>
  <c r="H331" i="109" s="1"/>
  <c r="E330" i="109"/>
  <c r="G330" i="109" s="1"/>
  <c r="H330" i="109" s="1"/>
  <c r="D330" i="109"/>
  <c r="D329" i="109"/>
  <c r="E329" i="109"/>
  <c r="G329" i="109" s="1"/>
  <c r="H329" i="109" s="1"/>
  <c r="E328" i="109"/>
  <c r="G328" i="109" s="1"/>
  <c r="H328" i="109" s="1"/>
  <c r="D328" i="109"/>
  <c r="D327" i="109"/>
  <c r="E327" i="109"/>
  <c r="G327" i="109" s="1"/>
  <c r="H327" i="109" s="1"/>
  <c r="E326" i="109"/>
  <c r="G326" i="109" s="1"/>
  <c r="H326" i="109" s="1"/>
  <c r="D326" i="109"/>
  <c r="D325" i="109"/>
  <c r="E325" i="109"/>
  <c r="G325" i="109" s="1"/>
  <c r="H325" i="109" s="1"/>
  <c r="E324" i="109"/>
  <c r="G324" i="109" s="1"/>
  <c r="H324" i="109" s="1"/>
  <c r="D324" i="109"/>
  <c r="E323" i="109"/>
  <c r="G323" i="109" s="1"/>
  <c r="H323" i="109" s="1"/>
  <c r="D323" i="109"/>
  <c r="E322" i="109"/>
  <c r="G322" i="109" s="1"/>
  <c r="H322" i="109" s="1"/>
  <c r="D322" i="109"/>
  <c r="E321" i="109"/>
  <c r="G321" i="109" s="1"/>
  <c r="H321" i="109" s="1"/>
  <c r="D321" i="109"/>
  <c r="E320" i="109"/>
  <c r="G320" i="109" s="1"/>
  <c r="H320" i="109" s="1"/>
  <c r="D320" i="109"/>
  <c r="D319" i="109"/>
  <c r="E319" i="109"/>
  <c r="G319" i="109" s="1"/>
  <c r="H319" i="109" s="1"/>
  <c r="D318" i="109"/>
  <c r="E318" i="109"/>
  <c r="G318" i="109" s="1"/>
  <c r="H318" i="109" s="1"/>
  <c r="E317" i="109"/>
  <c r="G317" i="109" s="1"/>
  <c r="H317" i="109" s="1"/>
  <c r="D317" i="109"/>
  <c r="E316" i="109"/>
  <c r="G316" i="109" s="1"/>
  <c r="H316" i="109" s="1"/>
  <c r="D316" i="109"/>
  <c r="E315" i="109"/>
  <c r="G315" i="109" s="1"/>
  <c r="H315" i="109" s="1"/>
  <c r="D315" i="109"/>
  <c r="D314" i="109"/>
  <c r="E314" i="109"/>
  <c r="G314" i="109" s="1"/>
  <c r="H314" i="109" s="1"/>
  <c r="E313" i="109"/>
  <c r="G313" i="109" s="1"/>
  <c r="H313" i="109" s="1"/>
  <c r="D313" i="109"/>
  <c r="E312" i="109"/>
  <c r="G312" i="109" s="1"/>
  <c r="H312" i="109" s="1"/>
  <c r="D312" i="109"/>
  <c r="D311" i="109"/>
  <c r="E311" i="109"/>
  <c r="G311" i="109" s="1"/>
  <c r="H311" i="109" s="1"/>
  <c r="D310" i="109"/>
  <c r="E310" i="109"/>
  <c r="G310" i="109" s="1"/>
  <c r="H310" i="109" s="1"/>
  <c r="D309" i="109"/>
  <c r="E309" i="109"/>
  <c r="G309" i="109" s="1"/>
  <c r="H309" i="109" s="1"/>
  <c r="E308" i="109"/>
  <c r="G308" i="109" s="1"/>
  <c r="H308" i="109" s="1"/>
  <c r="D308" i="109"/>
  <c r="E307" i="109"/>
  <c r="G307" i="109" s="1"/>
  <c r="H307" i="109" s="1"/>
  <c r="D307" i="109"/>
  <c r="E306" i="109"/>
  <c r="G306" i="109" s="1"/>
  <c r="H306" i="109" s="1"/>
  <c r="D306" i="109"/>
  <c r="D305" i="109"/>
  <c r="E305" i="109"/>
  <c r="G305" i="109" s="1"/>
  <c r="H305" i="109" s="1"/>
  <c r="E304" i="109"/>
  <c r="G304" i="109" s="1"/>
  <c r="H304" i="109" s="1"/>
  <c r="D304" i="109"/>
  <c r="D303" i="109"/>
  <c r="E303" i="109"/>
  <c r="G303" i="109" s="1"/>
  <c r="H303" i="109" s="1"/>
  <c r="E302" i="109"/>
  <c r="G302" i="109" s="1"/>
  <c r="H302" i="109" s="1"/>
  <c r="D302" i="109"/>
  <c r="D301" i="109"/>
  <c r="E301" i="109"/>
  <c r="G301" i="109" s="1"/>
  <c r="H301" i="109" s="1"/>
  <c r="E300" i="109"/>
  <c r="G300" i="109" s="1"/>
  <c r="H300" i="109" s="1"/>
  <c r="D300" i="109"/>
  <c r="E299" i="109"/>
  <c r="G299" i="109" s="1"/>
  <c r="H299" i="109" s="1"/>
  <c r="D299" i="109"/>
  <c r="E298" i="109"/>
  <c r="G298" i="109" s="1"/>
  <c r="H298" i="109" s="1"/>
  <c r="D298" i="109"/>
  <c r="E297" i="109"/>
  <c r="G297" i="109" s="1"/>
  <c r="H297" i="109" s="1"/>
  <c r="D297" i="109"/>
  <c r="E296" i="109"/>
  <c r="G296" i="109" s="1"/>
  <c r="H296" i="109" s="1"/>
  <c r="D296" i="109"/>
  <c r="D295" i="109"/>
  <c r="E295" i="109"/>
  <c r="G295" i="109" s="1"/>
  <c r="H295" i="109" s="1"/>
  <c r="D294" i="109"/>
  <c r="E294" i="109"/>
  <c r="G294" i="109" s="1"/>
  <c r="H294" i="109" s="1"/>
  <c r="E293" i="109"/>
  <c r="G293" i="109" s="1"/>
  <c r="H293" i="109" s="1"/>
  <c r="D293" i="109"/>
  <c r="D292" i="109"/>
  <c r="E292" i="109"/>
  <c r="G292" i="109" s="1"/>
  <c r="H292" i="109" s="1"/>
  <c r="E291" i="109"/>
  <c r="G291" i="109" s="1"/>
  <c r="H291" i="109" s="1"/>
  <c r="D291" i="109"/>
  <c r="D290" i="109"/>
  <c r="E290" i="109"/>
  <c r="G290" i="109" s="1"/>
  <c r="H290" i="109" s="1"/>
  <c r="D289" i="109"/>
  <c r="E289" i="109"/>
  <c r="G289" i="109" s="1"/>
  <c r="H289" i="109" s="1"/>
  <c r="D288" i="109"/>
  <c r="E288" i="109"/>
  <c r="G288" i="109" s="1"/>
  <c r="H288" i="109" s="1"/>
  <c r="D287" i="109"/>
  <c r="E287" i="109"/>
  <c r="G287" i="109" s="1"/>
  <c r="H287" i="109" s="1"/>
  <c r="D286" i="109"/>
  <c r="E286" i="109"/>
  <c r="G286" i="109" s="1"/>
  <c r="H286" i="109" s="1"/>
  <c r="D285" i="109"/>
  <c r="E285" i="109"/>
  <c r="G285" i="109" s="1"/>
  <c r="H285" i="109" s="1"/>
  <c r="D284" i="109"/>
  <c r="E284" i="109"/>
  <c r="G284" i="109" s="1"/>
  <c r="H284" i="109" s="1"/>
  <c r="E283" i="109"/>
  <c r="G283" i="109" s="1"/>
  <c r="H283" i="109" s="1"/>
  <c r="D283" i="109"/>
  <c r="E282" i="109"/>
  <c r="G282" i="109" s="1"/>
  <c r="H282" i="109" s="1"/>
  <c r="D282" i="109"/>
  <c r="E281" i="109"/>
  <c r="G281" i="109" s="1"/>
  <c r="H281" i="109" s="1"/>
  <c r="D281" i="109"/>
  <c r="D280" i="109"/>
  <c r="E280" i="109"/>
  <c r="G280" i="109" s="1"/>
  <c r="H280" i="109" s="1"/>
  <c r="D279" i="109"/>
  <c r="E279" i="109"/>
  <c r="G279" i="109" s="1"/>
  <c r="H279" i="109" s="1"/>
  <c r="D278" i="109"/>
  <c r="E278" i="109"/>
  <c r="G278" i="109" s="1"/>
  <c r="H278" i="109" s="1"/>
  <c r="D277" i="109"/>
  <c r="E277" i="109"/>
  <c r="G277" i="109" s="1"/>
  <c r="H277" i="109" s="1"/>
  <c r="D276" i="109"/>
  <c r="E276" i="109"/>
  <c r="G276" i="109" s="1"/>
  <c r="H276" i="109" s="1"/>
  <c r="E275" i="109"/>
  <c r="G275" i="109" s="1"/>
  <c r="H275" i="109" s="1"/>
  <c r="D275" i="109"/>
  <c r="E274" i="109"/>
  <c r="G274" i="109" s="1"/>
  <c r="H274" i="109" s="1"/>
  <c r="D274" i="109"/>
  <c r="E273" i="109"/>
  <c r="G273" i="109" s="1"/>
  <c r="H273" i="109" s="1"/>
  <c r="D273" i="109"/>
  <c r="E272" i="109"/>
  <c r="G272" i="109" s="1"/>
  <c r="H272" i="109" s="1"/>
  <c r="D272" i="109"/>
  <c r="E271" i="109"/>
  <c r="G271" i="109" s="1"/>
  <c r="H271" i="109" s="1"/>
  <c r="D271" i="109"/>
  <c r="E270" i="109"/>
  <c r="G270" i="109" s="1"/>
  <c r="H270" i="109" s="1"/>
  <c r="D270" i="109"/>
  <c r="E269" i="109"/>
  <c r="G269" i="109" s="1"/>
  <c r="H269" i="109" s="1"/>
  <c r="D269" i="109"/>
  <c r="E268" i="109"/>
  <c r="G268" i="109" s="1"/>
  <c r="H268" i="109" s="1"/>
  <c r="D268" i="109"/>
  <c r="E267" i="109"/>
  <c r="G267" i="109" s="1"/>
  <c r="H267" i="109" s="1"/>
  <c r="D267" i="109"/>
  <c r="E266" i="109"/>
  <c r="G266" i="109" s="1"/>
  <c r="H266" i="109" s="1"/>
  <c r="D266" i="109"/>
  <c r="E265" i="109"/>
  <c r="G265" i="109" s="1"/>
  <c r="H265" i="109" s="1"/>
  <c r="D265" i="109"/>
  <c r="D264" i="109"/>
  <c r="E264" i="109"/>
  <c r="G264" i="109" s="1"/>
  <c r="H264" i="109" s="1"/>
  <c r="E263" i="109"/>
  <c r="G263" i="109" s="1"/>
  <c r="H263" i="109" s="1"/>
  <c r="D263" i="109"/>
  <c r="E262" i="109"/>
  <c r="G262" i="109" s="1"/>
  <c r="H262" i="109" s="1"/>
  <c r="D262" i="109"/>
  <c r="D261" i="109"/>
  <c r="E261" i="109"/>
  <c r="G261" i="109" s="1"/>
  <c r="H261" i="109" s="1"/>
  <c r="D260" i="109"/>
  <c r="E260" i="109"/>
  <c r="G260" i="109" s="1"/>
  <c r="H260" i="109" s="1"/>
  <c r="D259" i="109"/>
  <c r="E259" i="109"/>
  <c r="G259" i="109" s="1"/>
  <c r="H259" i="109" s="1"/>
  <c r="E258" i="109"/>
  <c r="G258" i="109" s="1"/>
  <c r="H258" i="109" s="1"/>
  <c r="D258" i="109"/>
  <c r="E257" i="109"/>
  <c r="G257" i="109" s="1"/>
  <c r="H257" i="109" s="1"/>
  <c r="D257" i="109"/>
  <c r="E256" i="109"/>
  <c r="G256" i="109" s="1"/>
  <c r="H256" i="109" s="1"/>
  <c r="D256" i="109"/>
  <c r="D255" i="109"/>
  <c r="E255" i="109"/>
  <c r="G255" i="109" s="1"/>
  <c r="H255" i="109" s="1"/>
  <c r="D254" i="109"/>
  <c r="E254" i="109"/>
  <c r="G254" i="109" s="1"/>
  <c r="H254" i="109" s="1"/>
  <c r="E253" i="109"/>
  <c r="G253" i="109" s="1"/>
  <c r="H253" i="109" s="1"/>
  <c r="D253" i="109"/>
  <c r="E252" i="109"/>
  <c r="G252" i="109" s="1"/>
  <c r="H252" i="109" s="1"/>
  <c r="D252" i="109"/>
  <c r="D251" i="109"/>
  <c r="E251" i="109"/>
  <c r="G251" i="109" s="1"/>
  <c r="H251" i="109" s="1"/>
  <c r="D250" i="109"/>
  <c r="E250" i="109"/>
  <c r="G250" i="109" s="1"/>
  <c r="H250" i="109" s="1"/>
  <c r="D249" i="109"/>
  <c r="E249" i="109"/>
  <c r="G249" i="109" s="1"/>
  <c r="H249" i="109" s="1"/>
  <c r="D248" i="109"/>
  <c r="E248" i="109"/>
  <c r="G248" i="109" s="1"/>
  <c r="H248" i="109" s="1"/>
  <c r="E247" i="109"/>
  <c r="G247" i="109" s="1"/>
  <c r="H247" i="109" s="1"/>
  <c r="D247" i="109"/>
  <c r="E246" i="109"/>
  <c r="G246" i="109" s="1"/>
  <c r="H246" i="109" s="1"/>
  <c r="D246" i="109"/>
  <c r="D245" i="109"/>
  <c r="E245" i="109"/>
  <c r="G245" i="109" s="1"/>
  <c r="H245" i="109" s="1"/>
  <c r="D244" i="109"/>
  <c r="E244" i="109"/>
  <c r="G244" i="109" s="1"/>
  <c r="H244" i="109" s="1"/>
  <c r="E243" i="109"/>
  <c r="G243" i="109" s="1"/>
  <c r="H243" i="109" s="1"/>
  <c r="D243" i="109"/>
  <c r="E242" i="109"/>
  <c r="G242" i="109" s="1"/>
  <c r="H242" i="109" s="1"/>
  <c r="D242" i="109"/>
  <c r="E241" i="109"/>
  <c r="G241" i="109" s="1"/>
  <c r="H241" i="109" s="1"/>
  <c r="D241" i="109"/>
  <c r="E240" i="109"/>
  <c r="G240" i="109" s="1"/>
  <c r="H240" i="109" s="1"/>
  <c r="D240" i="109"/>
  <c r="E239" i="109"/>
  <c r="G239" i="109" s="1"/>
  <c r="H239" i="109" s="1"/>
  <c r="D239" i="109"/>
  <c r="D238" i="109"/>
  <c r="E238" i="109"/>
  <c r="G238" i="109" s="1"/>
  <c r="H238" i="109" s="1"/>
  <c r="E237" i="109"/>
  <c r="G237" i="109" s="1"/>
  <c r="H237" i="109" s="1"/>
  <c r="D237" i="109"/>
  <c r="E236" i="109"/>
  <c r="G236" i="109" s="1"/>
  <c r="H236" i="109" s="1"/>
  <c r="D236" i="109"/>
  <c r="D235" i="109"/>
  <c r="E235" i="109"/>
  <c r="G235" i="109" s="1"/>
  <c r="H235" i="109" s="1"/>
  <c r="E234" i="109"/>
  <c r="G234" i="109" s="1"/>
  <c r="H234" i="109" s="1"/>
  <c r="D234" i="109"/>
  <c r="E233" i="109"/>
  <c r="G233" i="109" s="1"/>
  <c r="H233" i="109" s="1"/>
  <c r="D233" i="109"/>
  <c r="D232" i="109"/>
  <c r="E232" i="109"/>
  <c r="G232" i="109" s="1"/>
  <c r="H232" i="109" s="1"/>
  <c r="E231" i="109"/>
  <c r="G231" i="109" s="1"/>
  <c r="H231" i="109" s="1"/>
  <c r="D231" i="109"/>
  <c r="D230" i="109"/>
  <c r="E230" i="109"/>
  <c r="G230" i="109" s="1"/>
  <c r="H230" i="109" s="1"/>
  <c r="D229" i="109"/>
  <c r="E229" i="109"/>
  <c r="G229" i="109" s="1"/>
  <c r="H229" i="109" s="1"/>
  <c r="D228" i="109"/>
  <c r="E228" i="109"/>
  <c r="G228" i="109" s="1"/>
  <c r="H228" i="109" s="1"/>
  <c r="D227" i="109"/>
  <c r="E227" i="109"/>
  <c r="G227" i="109" s="1"/>
  <c r="H227" i="109" s="1"/>
  <c r="E226" i="109"/>
  <c r="G226" i="109" s="1"/>
  <c r="H226" i="109" s="1"/>
  <c r="D226" i="109"/>
  <c r="E225" i="109"/>
  <c r="G225" i="109" s="1"/>
  <c r="H225" i="109" s="1"/>
  <c r="D225" i="109"/>
  <c r="E224" i="109"/>
  <c r="G224" i="109" s="1"/>
  <c r="H224" i="109" s="1"/>
  <c r="D224" i="109"/>
  <c r="E223" i="109"/>
  <c r="G223" i="109" s="1"/>
  <c r="H223" i="109" s="1"/>
  <c r="D223" i="109"/>
  <c r="E222" i="109"/>
  <c r="G222" i="109" s="1"/>
  <c r="H222" i="109" s="1"/>
  <c r="D222" i="109"/>
  <c r="E221" i="109"/>
  <c r="G221" i="109" s="1"/>
  <c r="H221" i="109" s="1"/>
  <c r="D221" i="109"/>
  <c r="E220" i="109"/>
  <c r="G220" i="109" s="1"/>
  <c r="H220" i="109" s="1"/>
  <c r="D220" i="109"/>
  <c r="D219" i="109"/>
  <c r="E219" i="109"/>
  <c r="G219" i="109" s="1"/>
  <c r="H219" i="109" s="1"/>
  <c r="E218" i="109"/>
  <c r="G218" i="109" s="1"/>
  <c r="H218" i="109" s="1"/>
  <c r="D218" i="109"/>
  <c r="D217" i="109"/>
  <c r="E217" i="109"/>
  <c r="G217" i="109" s="1"/>
  <c r="H217" i="109" s="1"/>
  <c r="D216" i="109"/>
  <c r="E216" i="109"/>
  <c r="G216" i="109" s="1"/>
  <c r="H216" i="109" s="1"/>
  <c r="E215" i="109"/>
  <c r="G215" i="109" s="1"/>
  <c r="H215" i="109" s="1"/>
  <c r="D215" i="109"/>
  <c r="E214" i="109"/>
  <c r="G214" i="109" s="1"/>
  <c r="H214" i="109" s="1"/>
  <c r="D214" i="109"/>
  <c r="E213" i="109"/>
  <c r="G213" i="109" s="1"/>
  <c r="H213" i="109" s="1"/>
  <c r="D213" i="109"/>
  <c r="E212" i="109"/>
  <c r="G212" i="109" s="1"/>
  <c r="H212" i="109" s="1"/>
  <c r="D212" i="109"/>
  <c r="E211" i="109"/>
  <c r="G211" i="109" s="1"/>
  <c r="H211" i="109" s="1"/>
  <c r="D211" i="109"/>
  <c r="D210" i="109"/>
  <c r="E210" i="109"/>
  <c r="G210" i="109" s="1"/>
  <c r="H210" i="109" s="1"/>
  <c r="D209" i="109"/>
  <c r="E209" i="109"/>
  <c r="G209" i="109" s="1"/>
  <c r="H209" i="109" s="1"/>
  <c r="E208" i="109"/>
  <c r="G208" i="109" s="1"/>
  <c r="H208" i="109" s="1"/>
  <c r="D208" i="109"/>
  <c r="D207" i="109"/>
  <c r="E207" i="109"/>
  <c r="G207" i="109" s="1"/>
  <c r="H207" i="109" s="1"/>
  <c r="E206" i="109"/>
  <c r="G206" i="109" s="1"/>
  <c r="H206" i="109" s="1"/>
  <c r="D206" i="109"/>
  <c r="E205" i="109"/>
  <c r="G205" i="109" s="1"/>
  <c r="H205" i="109" s="1"/>
  <c r="D205" i="109"/>
  <c r="E204" i="109"/>
  <c r="G204" i="109" s="1"/>
  <c r="H204" i="109" s="1"/>
  <c r="D204" i="109"/>
  <c r="D203" i="109"/>
  <c r="E203" i="109"/>
  <c r="G203" i="109" s="1"/>
  <c r="H203" i="109" s="1"/>
  <c r="D202" i="109"/>
  <c r="E202" i="109"/>
  <c r="G202" i="109" s="1"/>
  <c r="H202" i="109" s="1"/>
  <c r="E201" i="109"/>
  <c r="G201" i="109" s="1"/>
  <c r="H201" i="109" s="1"/>
  <c r="D201" i="109"/>
  <c r="E200" i="109"/>
  <c r="G200" i="109" s="1"/>
  <c r="H200" i="109" s="1"/>
  <c r="D200" i="109"/>
  <c r="E199" i="109"/>
  <c r="G199" i="109" s="1"/>
  <c r="H199" i="109" s="1"/>
  <c r="D199" i="109"/>
  <c r="D198" i="109"/>
  <c r="E198" i="109"/>
  <c r="G198" i="109" s="1"/>
  <c r="H198" i="109" s="1"/>
  <c r="E197" i="109"/>
  <c r="G197" i="109" s="1"/>
  <c r="H197" i="109" s="1"/>
  <c r="D197" i="109"/>
  <c r="E196" i="109"/>
  <c r="G196" i="109" s="1"/>
  <c r="H196" i="109" s="1"/>
  <c r="D196" i="109"/>
  <c r="E195" i="109"/>
  <c r="G195" i="109" s="1"/>
  <c r="H195" i="109" s="1"/>
  <c r="D195" i="109"/>
  <c r="D194" i="109"/>
  <c r="E194" i="109"/>
  <c r="G194" i="109" s="1"/>
  <c r="H194" i="109" s="1"/>
  <c r="D193" i="109"/>
  <c r="E193" i="109"/>
  <c r="G193" i="109" s="1"/>
  <c r="H193" i="109" s="1"/>
  <c r="E192" i="109"/>
  <c r="G192" i="109" s="1"/>
  <c r="H192" i="109" s="1"/>
  <c r="D192" i="109"/>
  <c r="E191" i="109"/>
  <c r="G191" i="109" s="1"/>
  <c r="H191" i="109" s="1"/>
  <c r="D191" i="109"/>
  <c r="E190" i="109"/>
  <c r="G190" i="109" s="1"/>
  <c r="H190" i="109" s="1"/>
  <c r="D190" i="109"/>
  <c r="E189" i="109"/>
  <c r="G189" i="109" s="1"/>
  <c r="H189" i="109" s="1"/>
  <c r="D189" i="109"/>
  <c r="D188" i="109"/>
  <c r="E188" i="109"/>
  <c r="G188" i="109" s="1"/>
  <c r="H188" i="109" s="1"/>
  <c r="D187" i="109"/>
  <c r="E187" i="109"/>
  <c r="G187" i="109" s="1"/>
  <c r="H187" i="109" s="1"/>
  <c r="E186" i="109"/>
  <c r="G186" i="109" s="1"/>
  <c r="H186" i="109" s="1"/>
  <c r="D186" i="109"/>
  <c r="D185" i="109"/>
  <c r="E185" i="109"/>
  <c r="G185" i="109" s="1"/>
  <c r="H185" i="109" s="1"/>
  <c r="D184" i="109"/>
  <c r="E184" i="109"/>
  <c r="G184" i="109" s="1"/>
  <c r="H184" i="109" s="1"/>
  <c r="D183" i="109"/>
  <c r="E183" i="109"/>
  <c r="G183" i="109" s="1"/>
  <c r="H183" i="109" s="1"/>
  <c r="D182" i="109"/>
  <c r="E182" i="109"/>
  <c r="G182" i="109" s="1"/>
  <c r="H182" i="109" s="1"/>
  <c r="D181" i="109"/>
  <c r="E181" i="109"/>
  <c r="G181" i="109" s="1"/>
  <c r="H181" i="109" s="1"/>
  <c r="E180" i="109"/>
  <c r="G180" i="109" s="1"/>
  <c r="H180" i="109" s="1"/>
  <c r="D180" i="109"/>
  <c r="E179" i="109"/>
  <c r="G179" i="109" s="1"/>
  <c r="H179" i="109" s="1"/>
  <c r="D179" i="109"/>
  <c r="E178" i="109"/>
  <c r="G178" i="109" s="1"/>
  <c r="H178" i="109" s="1"/>
  <c r="D178" i="109"/>
  <c r="D177" i="109"/>
  <c r="E177" i="109"/>
  <c r="G177" i="109" s="1"/>
  <c r="H177" i="109" s="1"/>
  <c r="D176" i="109"/>
  <c r="E176" i="109"/>
  <c r="G176" i="109" s="1"/>
  <c r="H176" i="109" s="1"/>
  <c r="E175" i="109"/>
  <c r="G175" i="109" s="1"/>
  <c r="H175" i="109" s="1"/>
  <c r="D175" i="109"/>
  <c r="E174" i="109"/>
  <c r="G174" i="109" s="1"/>
  <c r="H174" i="109" s="1"/>
  <c r="D174" i="109"/>
  <c r="E173" i="109"/>
  <c r="G173" i="109" s="1"/>
  <c r="H173" i="109" s="1"/>
  <c r="D173" i="109"/>
  <c r="D172" i="109"/>
  <c r="E172" i="109"/>
  <c r="G172" i="109" s="1"/>
  <c r="H172" i="109" s="1"/>
  <c r="D171" i="109"/>
  <c r="E171" i="109"/>
  <c r="G171" i="109" s="1"/>
  <c r="H171" i="109" s="1"/>
  <c r="D170" i="109"/>
  <c r="E170" i="109"/>
  <c r="G170" i="109" s="1"/>
  <c r="H170" i="109" s="1"/>
  <c r="D169" i="109"/>
  <c r="E169" i="109"/>
  <c r="G169" i="109" s="1"/>
  <c r="H169" i="109" s="1"/>
  <c r="E168" i="109"/>
  <c r="G168" i="109" s="1"/>
  <c r="H168" i="109" s="1"/>
  <c r="D168" i="109"/>
  <c r="E167" i="109"/>
  <c r="G167" i="109" s="1"/>
  <c r="H167" i="109" s="1"/>
  <c r="D167" i="109"/>
  <c r="D166" i="109"/>
  <c r="E166" i="109"/>
  <c r="G166" i="109" s="1"/>
  <c r="H166" i="109" s="1"/>
  <c r="D165" i="109"/>
  <c r="E165" i="109"/>
  <c r="G165" i="109" s="1"/>
  <c r="H165" i="109" s="1"/>
  <c r="D164" i="109"/>
  <c r="E164" i="109"/>
  <c r="G164" i="109" s="1"/>
  <c r="H164" i="109" s="1"/>
  <c r="D163" i="109"/>
  <c r="E163" i="109"/>
  <c r="G163" i="109" s="1"/>
  <c r="H163" i="109" s="1"/>
  <c r="E162" i="109"/>
  <c r="G162" i="109" s="1"/>
  <c r="H162" i="109" s="1"/>
  <c r="D162" i="109"/>
  <c r="D161" i="109"/>
  <c r="E161" i="109"/>
  <c r="G161" i="109" s="1"/>
  <c r="H161" i="109" s="1"/>
  <c r="D160" i="109"/>
  <c r="E160" i="109"/>
  <c r="G160" i="109" s="1"/>
  <c r="H160" i="109" s="1"/>
  <c r="E159" i="109"/>
  <c r="G159" i="109" s="1"/>
  <c r="H159" i="109" s="1"/>
  <c r="D159" i="109"/>
  <c r="E158" i="109"/>
  <c r="G158" i="109" s="1"/>
  <c r="H158" i="109" s="1"/>
  <c r="D158" i="109"/>
  <c r="E157" i="109"/>
  <c r="G157" i="109" s="1"/>
  <c r="H157" i="109" s="1"/>
  <c r="D157" i="109"/>
  <c r="D156" i="109"/>
  <c r="E156" i="109"/>
  <c r="G156" i="109" s="1"/>
  <c r="H156" i="109" s="1"/>
  <c r="E155" i="109"/>
  <c r="G155" i="109" s="1"/>
  <c r="H155" i="109" s="1"/>
  <c r="D155" i="109"/>
  <c r="D154" i="109"/>
  <c r="E154" i="109"/>
  <c r="G154" i="109" s="1"/>
  <c r="H154" i="109" s="1"/>
  <c r="D153" i="109"/>
  <c r="E153" i="109"/>
  <c r="G153" i="109" s="1"/>
  <c r="H153" i="109" s="1"/>
  <c r="D152" i="109"/>
  <c r="E152" i="109"/>
  <c r="G152" i="109" s="1"/>
  <c r="H152" i="109" s="1"/>
  <c r="E151" i="109"/>
  <c r="G151" i="109" s="1"/>
  <c r="H151" i="109" s="1"/>
  <c r="D151" i="109"/>
  <c r="E150" i="109"/>
  <c r="G150" i="109" s="1"/>
  <c r="H150" i="109" s="1"/>
  <c r="D150" i="109"/>
  <c r="D149" i="109"/>
  <c r="E149" i="109"/>
  <c r="G149" i="109" s="1"/>
  <c r="H149" i="109" s="1"/>
  <c r="D148" i="109"/>
  <c r="E148" i="109"/>
  <c r="G148" i="109" s="1"/>
  <c r="H148" i="109" s="1"/>
  <c r="D147" i="109"/>
  <c r="E147" i="109"/>
  <c r="G147" i="109" s="1"/>
  <c r="H147" i="109" s="1"/>
  <c r="E146" i="109"/>
  <c r="G146" i="109" s="1"/>
  <c r="H146" i="109" s="1"/>
  <c r="D146" i="109"/>
  <c r="E145" i="109"/>
  <c r="G145" i="109" s="1"/>
  <c r="H145" i="109" s="1"/>
  <c r="D145" i="109"/>
  <c r="D144" i="109"/>
  <c r="E144" i="109"/>
  <c r="G144" i="109" s="1"/>
  <c r="H144" i="109" s="1"/>
  <c r="E143" i="109"/>
  <c r="G143" i="109" s="1"/>
  <c r="H143" i="109" s="1"/>
  <c r="D143" i="109"/>
  <c r="E142" i="109"/>
  <c r="G142" i="109" s="1"/>
  <c r="H142" i="109" s="1"/>
  <c r="D142" i="109"/>
  <c r="D141" i="109"/>
  <c r="E141" i="109"/>
  <c r="G141" i="109" s="1"/>
  <c r="H141" i="109" s="1"/>
  <c r="D140" i="109"/>
  <c r="E140" i="109"/>
  <c r="G140" i="109" s="1"/>
  <c r="H140" i="109" s="1"/>
  <c r="D139" i="109"/>
  <c r="E139" i="109"/>
  <c r="G139" i="109" s="1"/>
  <c r="H139" i="109" s="1"/>
  <c r="D138" i="109"/>
  <c r="E138" i="109"/>
  <c r="G138" i="109" s="1"/>
  <c r="H138" i="109" s="1"/>
  <c r="E137" i="109"/>
  <c r="G137" i="109" s="1"/>
  <c r="H137" i="109" s="1"/>
  <c r="D137" i="109"/>
  <c r="E136" i="109"/>
  <c r="G136" i="109" s="1"/>
  <c r="H136" i="109" s="1"/>
  <c r="D136" i="109"/>
  <c r="E135" i="109"/>
  <c r="G135" i="109" s="1"/>
  <c r="H135" i="109" s="1"/>
  <c r="D135" i="109"/>
  <c r="E134" i="109"/>
  <c r="G134" i="109" s="1"/>
  <c r="H134" i="109" s="1"/>
  <c r="D134" i="109"/>
  <c r="D133" i="109"/>
  <c r="E133" i="109"/>
  <c r="G133" i="109" s="1"/>
  <c r="H133" i="109" s="1"/>
  <c r="E132" i="109"/>
  <c r="G132" i="109" s="1"/>
  <c r="H132" i="109" s="1"/>
  <c r="D132" i="109"/>
  <c r="D131" i="109"/>
  <c r="E131" i="109"/>
  <c r="G131" i="109" s="1"/>
  <c r="H131" i="109" s="1"/>
  <c r="D130" i="109"/>
  <c r="E130" i="109"/>
  <c r="G130" i="109" s="1"/>
  <c r="H130" i="109" s="1"/>
  <c r="D129" i="109"/>
  <c r="E129" i="109"/>
  <c r="G129" i="109" s="1"/>
  <c r="H129" i="109" s="1"/>
  <c r="D128" i="109"/>
  <c r="E128" i="109"/>
  <c r="G128" i="109" s="1"/>
  <c r="H128" i="109" s="1"/>
  <c r="E127" i="109"/>
  <c r="G127" i="109" s="1"/>
  <c r="H127" i="109" s="1"/>
  <c r="D127" i="109"/>
  <c r="D126" i="109"/>
  <c r="E126" i="109"/>
  <c r="G126" i="109" s="1"/>
  <c r="H126" i="109" s="1"/>
  <c r="D125" i="109"/>
  <c r="E125" i="109"/>
  <c r="G125" i="109" s="1"/>
  <c r="H125" i="109" s="1"/>
  <c r="D124" i="109"/>
  <c r="E124" i="109"/>
  <c r="G124" i="109" s="1"/>
  <c r="H124" i="109" s="1"/>
  <c r="D123" i="109"/>
  <c r="E123" i="109"/>
  <c r="G123" i="109" s="1"/>
  <c r="H123" i="109" s="1"/>
  <c r="E122" i="109"/>
  <c r="G122" i="109" s="1"/>
  <c r="H122" i="109" s="1"/>
  <c r="D122" i="109"/>
  <c r="E121" i="109"/>
  <c r="G121" i="109" s="1"/>
  <c r="H121" i="109" s="1"/>
  <c r="D121" i="109"/>
  <c r="D120" i="109"/>
  <c r="E120" i="109"/>
  <c r="G120" i="109" s="1"/>
  <c r="H120" i="109" s="1"/>
  <c r="D119" i="109"/>
  <c r="E119" i="109"/>
  <c r="G119" i="109" s="1"/>
  <c r="H119" i="109" s="1"/>
  <c r="E118" i="109"/>
  <c r="G118" i="109" s="1"/>
  <c r="H118" i="109" s="1"/>
  <c r="D118" i="109"/>
  <c r="D117" i="109"/>
  <c r="E117" i="109"/>
  <c r="G117" i="109" s="1"/>
  <c r="H117" i="109" s="1"/>
  <c r="D116" i="109"/>
  <c r="E116" i="109"/>
  <c r="G116" i="109" s="1"/>
  <c r="H116" i="109" s="1"/>
  <c r="D115" i="109"/>
  <c r="E115" i="109"/>
  <c r="G115" i="109" s="1"/>
  <c r="H115" i="109" s="1"/>
  <c r="D114" i="109"/>
  <c r="E114" i="109"/>
  <c r="G114" i="109" s="1"/>
  <c r="H114" i="109" s="1"/>
  <c r="E113" i="109"/>
  <c r="G113" i="109" s="1"/>
  <c r="H113" i="109" s="1"/>
  <c r="D113" i="109"/>
  <c r="D112" i="109"/>
  <c r="E112" i="109"/>
  <c r="G112" i="109" s="1"/>
  <c r="H112" i="109" s="1"/>
  <c r="E111" i="109"/>
  <c r="G111" i="109" s="1"/>
  <c r="H111" i="109" s="1"/>
  <c r="D111" i="109"/>
  <c r="E110" i="109"/>
  <c r="G110" i="109" s="1"/>
  <c r="H110" i="109" s="1"/>
  <c r="D110" i="109"/>
  <c r="D109" i="109"/>
  <c r="E109" i="109"/>
  <c r="G109" i="109" s="1"/>
  <c r="H109" i="109" s="1"/>
  <c r="D108" i="109"/>
  <c r="E108" i="109"/>
  <c r="G108" i="109" s="1"/>
  <c r="H108" i="109" s="1"/>
  <c r="E107" i="109"/>
  <c r="G107" i="109" s="1"/>
  <c r="H107" i="109" s="1"/>
  <c r="D107" i="109"/>
  <c r="E106" i="109"/>
  <c r="G106" i="109" s="1"/>
  <c r="H106" i="109" s="1"/>
  <c r="D106" i="109"/>
  <c r="D105" i="109"/>
  <c r="E105" i="109"/>
  <c r="G105" i="109" s="1"/>
  <c r="H105" i="109" s="1"/>
  <c r="E104" i="109"/>
  <c r="G104" i="109" s="1"/>
  <c r="H104" i="109" s="1"/>
  <c r="D104" i="109"/>
  <c r="E103" i="109"/>
  <c r="G103" i="109" s="1"/>
  <c r="H103" i="109" s="1"/>
  <c r="D103" i="109"/>
  <c r="D102" i="109"/>
  <c r="E102" i="109"/>
  <c r="G102" i="109" s="1"/>
  <c r="H102" i="109" s="1"/>
  <c r="E101" i="109"/>
  <c r="G101" i="109" s="1"/>
  <c r="H101" i="109" s="1"/>
  <c r="D101" i="109"/>
  <c r="D100" i="109"/>
  <c r="E100" i="109"/>
  <c r="G100" i="109" s="1"/>
  <c r="H100" i="109" s="1"/>
  <c r="D99" i="109"/>
  <c r="E99" i="109"/>
  <c r="G99" i="109" s="1"/>
  <c r="H99" i="109" s="1"/>
  <c r="D98" i="109"/>
  <c r="E98" i="109"/>
  <c r="G98" i="109" s="1"/>
  <c r="H98" i="109" s="1"/>
  <c r="D97" i="109"/>
  <c r="E97" i="109"/>
  <c r="G97" i="109" s="1"/>
  <c r="H97" i="109" s="1"/>
  <c r="D96" i="109"/>
  <c r="E96" i="109"/>
  <c r="G96" i="109" s="1"/>
  <c r="H96" i="109" s="1"/>
  <c r="E95" i="109"/>
  <c r="G95" i="109" s="1"/>
  <c r="H95" i="109" s="1"/>
  <c r="D95" i="109"/>
  <c r="E94" i="109"/>
  <c r="G94" i="109" s="1"/>
  <c r="H94" i="109" s="1"/>
  <c r="D94" i="109"/>
  <c r="D93" i="109"/>
  <c r="E93" i="109"/>
  <c r="G93" i="109" s="1"/>
  <c r="H93" i="109" s="1"/>
  <c r="D92" i="109"/>
  <c r="E92" i="109"/>
  <c r="G92" i="109" s="1"/>
  <c r="H92" i="109" s="1"/>
  <c r="D91" i="109"/>
  <c r="E91" i="109"/>
  <c r="G91" i="109" s="1"/>
  <c r="H91" i="109" s="1"/>
  <c r="E90" i="109"/>
  <c r="G90" i="109" s="1"/>
  <c r="H90" i="109" s="1"/>
  <c r="D90" i="109"/>
  <c r="E89" i="109"/>
  <c r="G89" i="109" s="1"/>
  <c r="H89" i="109" s="1"/>
  <c r="D89" i="109"/>
  <c r="E88" i="109"/>
  <c r="G88" i="109" s="1"/>
  <c r="H88" i="109" s="1"/>
  <c r="D88" i="109"/>
  <c r="E87" i="109"/>
  <c r="G87" i="109" s="1"/>
  <c r="H87" i="109" s="1"/>
  <c r="D87" i="109"/>
  <c r="D86" i="109"/>
  <c r="E86" i="109"/>
  <c r="G86" i="109" s="1"/>
  <c r="H86" i="109" s="1"/>
  <c r="E85" i="109"/>
  <c r="G85" i="109" s="1"/>
  <c r="H85" i="109" s="1"/>
  <c r="D85" i="109"/>
  <c r="E84" i="109"/>
  <c r="G84" i="109" s="1"/>
  <c r="H84" i="109" s="1"/>
  <c r="D84" i="109"/>
  <c r="D83" i="109"/>
  <c r="E83" i="109"/>
  <c r="G83" i="109" s="1"/>
  <c r="H83" i="109" s="1"/>
  <c r="E82" i="109"/>
  <c r="G82" i="109" s="1"/>
  <c r="H82" i="109" s="1"/>
  <c r="D82" i="109"/>
  <c r="E81" i="109"/>
  <c r="G81" i="109" s="1"/>
  <c r="H81" i="109" s="1"/>
  <c r="D81" i="109"/>
  <c r="E80" i="109"/>
  <c r="G80" i="109" s="1"/>
  <c r="H80" i="109" s="1"/>
  <c r="D80" i="109"/>
  <c r="E79" i="109"/>
  <c r="G79" i="109" s="1"/>
  <c r="H79" i="109" s="1"/>
  <c r="D79" i="109"/>
  <c r="E78" i="109"/>
  <c r="G78" i="109" s="1"/>
  <c r="H78" i="109" s="1"/>
  <c r="D78" i="109"/>
  <c r="E77" i="109"/>
  <c r="G77" i="109" s="1"/>
  <c r="H77" i="109" s="1"/>
  <c r="D77" i="109"/>
  <c r="D76" i="109"/>
  <c r="E76" i="109"/>
  <c r="G76" i="109" s="1"/>
  <c r="H76" i="109" s="1"/>
  <c r="D75" i="109"/>
  <c r="E75" i="109"/>
  <c r="G75" i="109" s="1"/>
  <c r="H75" i="109" s="1"/>
  <c r="E74" i="109"/>
  <c r="G74" i="109" s="1"/>
  <c r="H74" i="109" s="1"/>
  <c r="D74" i="109"/>
  <c r="D73" i="109"/>
  <c r="E73" i="109"/>
  <c r="G73" i="109" s="1"/>
  <c r="H73" i="109" s="1"/>
  <c r="D72" i="109"/>
  <c r="E72" i="109"/>
  <c r="G72" i="109" s="1"/>
  <c r="H72" i="109" s="1"/>
  <c r="E71" i="109"/>
  <c r="G71" i="109" s="1"/>
  <c r="H71" i="109" s="1"/>
  <c r="D71" i="109"/>
  <c r="D70" i="109"/>
  <c r="E70" i="109"/>
  <c r="G70" i="109" s="1"/>
  <c r="H70" i="109" s="1"/>
  <c r="D69" i="109"/>
  <c r="E69" i="109"/>
  <c r="G69" i="109" s="1"/>
  <c r="H69" i="109" s="1"/>
  <c r="E68" i="109"/>
  <c r="G68" i="109" s="1"/>
  <c r="H68" i="109" s="1"/>
  <c r="D68" i="109"/>
  <c r="D67" i="109"/>
  <c r="E67" i="109"/>
  <c r="G67" i="109" s="1"/>
  <c r="H67" i="109" s="1"/>
  <c r="E66" i="109"/>
  <c r="G66" i="109" s="1"/>
  <c r="H66" i="109" s="1"/>
  <c r="D66" i="109"/>
  <c r="E65" i="109"/>
  <c r="G65" i="109" s="1"/>
  <c r="H65" i="109" s="1"/>
  <c r="D65" i="109"/>
  <c r="E64" i="109"/>
  <c r="G64" i="109" s="1"/>
  <c r="H64" i="109" s="1"/>
  <c r="D64" i="109"/>
  <c r="D63" i="109"/>
  <c r="E63" i="109"/>
  <c r="G63" i="109" s="1"/>
  <c r="H63" i="109" s="1"/>
  <c r="D62" i="109"/>
  <c r="E62" i="109"/>
  <c r="G62" i="109" s="1"/>
  <c r="H62" i="109" s="1"/>
  <c r="E61" i="109"/>
  <c r="G61" i="109" s="1"/>
  <c r="H61" i="109" s="1"/>
  <c r="D61" i="109"/>
  <c r="E60" i="109"/>
  <c r="G60" i="109" s="1"/>
  <c r="H60" i="109" s="1"/>
  <c r="D60" i="109"/>
  <c r="E59" i="109"/>
  <c r="G59" i="109" s="1"/>
  <c r="H59" i="109" s="1"/>
  <c r="D59" i="109"/>
  <c r="E58" i="109"/>
  <c r="G58" i="109" s="1"/>
  <c r="H58" i="109" s="1"/>
  <c r="D58" i="109"/>
  <c r="D57" i="109"/>
  <c r="E57" i="109"/>
  <c r="G57" i="109" s="1"/>
  <c r="H57" i="109" s="1"/>
  <c r="D56" i="109"/>
  <c r="E56" i="109"/>
  <c r="G56" i="109" s="1"/>
  <c r="H56" i="109" s="1"/>
  <c r="D55" i="109"/>
  <c r="E55" i="109"/>
  <c r="G55" i="109" s="1"/>
  <c r="H55" i="109" s="1"/>
  <c r="E54" i="109"/>
  <c r="G54" i="109" s="1"/>
  <c r="H54" i="109" s="1"/>
  <c r="D54" i="109"/>
  <c r="D53" i="109"/>
  <c r="E53" i="109"/>
  <c r="G53" i="109" s="1"/>
  <c r="H53" i="109" s="1"/>
  <c r="E52" i="109"/>
  <c r="G52" i="109" s="1"/>
  <c r="H52" i="109" s="1"/>
  <c r="D52" i="109"/>
  <c r="E51" i="109"/>
  <c r="G51" i="109" s="1"/>
  <c r="H51" i="109" s="1"/>
  <c r="D51" i="109"/>
  <c r="D50" i="109"/>
  <c r="E50" i="109"/>
  <c r="G50" i="109" s="1"/>
  <c r="H50" i="109" s="1"/>
  <c r="E49" i="109"/>
  <c r="G49" i="109" s="1"/>
  <c r="H49" i="109" s="1"/>
  <c r="D49" i="109"/>
  <c r="E48" i="109"/>
  <c r="G48" i="109" s="1"/>
  <c r="H48" i="109" s="1"/>
  <c r="D48" i="109"/>
  <c r="E47" i="109"/>
  <c r="G47" i="109" s="1"/>
  <c r="H47" i="109" s="1"/>
  <c r="D47" i="109"/>
  <c r="E46" i="109"/>
  <c r="G46" i="109" s="1"/>
  <c r="H46" i="109" s="1"/>
  <c r="D46" i="109"/>
  <c r="D45" i="109"/>
  <c r="E45" i="109"/>
  <c r="G45" i="109" s="1"/>
  <c r="H45" i="109" s="1"/>
  <c r="D44" i="109"/>
  <c r="E44" i="109"/>
  <c r="G44" i="109" s="1"/>
  <c r="H44" i="109" s="1"/>
  <c r="D43" i="109"/>
  <c r="E43" i="109"/>
  <c r="G43" i="109" s="1"/>
  <c r="H43" i="109" s="1"/>
  <c r="E42" i="109"/>
  <c r="G42" i="109" s="1"/>
  <c r="H42" i="109" s="1"/>
  <c r="D42" i="109"/>
  <c r="D41" i="109"/>
  <c r="E41" i="109"/>
  <c r="G41" i="109" s="1"/>
  <c r="H41" i="109" s="1"/>
  <c r="E40" i="109"/>
  <c r="G40" i="109" s="1"/>
  <c r="H40" i="109" s="1"/>
  <c r="D40" i="109"/>
  <c r="E39" i="109"/>
  <c r="G39" i="109" s="1"/>
  <c r="H39" i="109" s="1"/>
  <c r="D39" i="109"/>
  <c r="E38" i="109"/>
  <c r="G38" i="109" s="1"/>
  <c r="H38" i="109" s="1"/>
  <c r="D38" i="109"/>
  <c r="E37" i="109"/>
  <c r="G37" i="109" s="1"/>
  <c r="H37" i="109" s="1"/>
  <c r="D37" i="109"/>
  <c r="E36" i="109"/>
  <c r="G36" i="109" s="1"/>
  <c r="H36" i="109" s="1"/>
  <c r="D36" i="109"/>
  <c r="D35" i="109"/>
  <c r="E35" i="109"/>
  <c r="G35" i="109" s="1"/>
  <c r="H35" i="109" s="1"/>
  <c r="E34" i="109"/>
  <c r="G34" i="109" s="1"/>
  <c r="H34" i="109" s="1"/>
  <c r="D34" i="109"/>
  <c r="D33" i="109"/>
  <c r="E33" i="109"/>
  <c r="G33" i="109" s="1"/>
  <c r="H33" i="109" s="1"/>
  <c r="D32" i="109"/>
  <c r="E32" i="109"/>
  <c r="G32" i="109" s="1"/>
  <c r="H32" i="109" s="1"/>
  <c r="D31" i="109"/>
  <c r="E31" i="109"/>
  <c r="G31" i="109" s="1"/>
  <c r="H31" i="109" s="1"/>
  <c r="D30" i="109"/>
  <c r="E30" i="109"/>
  <c r="G30" i="109" s="1"/>
  <c r="H30" i="109" s="1"/>
  <c r="D29" i="109"/>
  <c r="E29" i="109"/>
  <c r="G29" i="109" s="1"/>
  <c r="H29" i="109" s="1"/>
  <c r="D28" i="109"/>
  <c r="E28" i="109"/>
  <c r="G28" i="109" s="1"/>
  <c r="H28" i="109" s="1"/>
  <c r="E27" i="109"/>
  <c r="G27" i="109" s="1"/>
  <c r="H27" i="109" s="1"/>
  <c r="D27" i="109"/>
  <c r="D26" i="109"/>
  <c r="E26" i="109"/>
  <c r="G26" i="109" s="1"/>
  <c r="H26" i="109" s="1"/>
  <c r="D25" i="109"/>
  <c r="E25" i="109"/>
  <c r="G25" i="109" s="1"/>
  <c r="H25" i="109" s="1"/>
  <c r="E24" i="109"/>
  <c r="G24" i="109" s="1"/>
  <c r="H24" i="109" s="1"/>
  <c r="D24" i="109"/>
  <c r="E23" i="109"/>
  <c r="G23" i="109" s="1"/>
  <c r="H23" i="109" s="1"/>
  <c r="D23" i="109"/>
  <c r="E22" i="109"/>
  <c r="G22" i="109" s="1"/>
  <c r="H22" i="109" s="1"/>
  <c r="D22" i="109"/>
  <c r="E21" i="109"/>
  <c r="G21" i="109" s="1"/>
  <c r="H21" i="109" s="1"/>
  <c r="D21" i="109"/>
  <c r="E20" i="109"/>
  <c r="G20" i="109" s="1"/>
  <c r="H20" i="109" s="1"/>
  <c r="D20" i="109"/>
  <c r="D19" i="109"/>
  <c r="E19" i="109"/>
  <c r="G19" i="109" s="1"/>
  <c r="H19" i="109" s="1"/>
  <c r="E18" i="109"/>
  <c r="G18" i="109" s="1"/>
  <c r="H18" i="109" s="1"/>
  <c r="D18" i="109"/>
  <c r="D17" i="109"/>
  <c r="E17" i="109"/>
  <c r="G17" i="109" s="1"/>
  <c r="H17" i="109" s="1"/>
  <c r="C10" i="113" l="1"/>
  <c r="H15" i="109"/>
  <c r="AM32" i="113" l="1"/>
  <c r="W32" i="113"/>
  <c r="S32" i="113"/>
  <c r="AG32" i="113"/>
  <c r="BB32" i="113"/>
  <c r="AL32" i="113"/>
  <c r="V32" i="113"/>
  <c r="AI32" i="113"/>
  <c r="BA32" i="113"/>
  <c r="AZ32" i="113"/>
  <c r="AJ32" i="113"/>
  <c r="T32" i="113"/>
  <c r="Q32" i="113"/>
  <c r="AY32" i="113"/>
  <c r="AX32" i="113"/>
  <c r="AH32" i="113"/>
  <c r="R32" i="113"/>
  <c r="AD32" i="113"/>
  <c r="AW32" i="113"/>
  <c r="AV32" i="113"/>
  <c r="P32" i="113"/>
  <c r="AE32" i="113"/>
  <c r="O32" i="113"/>
  <c r="AU32" i="113"/>
  <c r="AT32" i="113"/>
  <c r="AS32" i="113"/>
  <c r="AC32" i="113"/>
  <c r="M32" i="113"/>
  <c r="AR32" i="113"/>
  <c r="L32" i="113"/>
  <c r="AA32" i="113"/>
  <c r="K32" i="113"/>
  <c r="AQ32" i="113"/>
  <c r="J32" i="113"/>
  <c r="AO32" i="113"/>
  <c r="Y32" i="113"/>
  <c r="I32" i="113"/>
  <c r="I222" i="113" s="1"/>
  <c r="AN32" i="113"/>
  <c r="BC32" i="113"/>
  <c r="E7" i="113"/>
  <c r="E8" i="113" s="1"/>
  <c r="N32" i="113" l="1"/>
  <c r="X32" i="113"/>
  <c r="AK32" i="113"/>
  <c r="J223" i="113"/>
  <c r="I167" i="113"/>
  <c r="H12" i="114" s="1"/>
  <c r="I277" i="113"/>
  <c r="J222" i="113"/>
  <c r="K222" i="113" s="1"/>
  <c r="U32" i="113"/>
  <c r="AB32" i="113"/>
  <c r="AP32" i="113"/>
  <c r="AF32" i="113"/>
  <c r="Z32" i="113"/>
  <c r="H32" i="113"/>
  <c r="K167" i="113" l="1"/>
  <c r="J12" i="114" s="1"/>
  <c r="K277" i="113"/>
  <c r="L222" i="113"/>
  <c r="K224" i="113"/>
  <c r="J168" i="113"/>
  <c r="I13" i="114" s="1"/>
  <c r="J278" i="113"/>
  <c r="K223" i="113"/>
  <c r="J167" i="113"/>
  <c r="I12" i="114" s="1"/>
  <c r="J277" i="113"/>
  <c r="L224" i="113" l="1"/>
  <c r="K168" i="113"/>
  <c r="J13" i="114" s="1"/>
  <c r="K278" i="113"/>
  <c r="L225" i="113"/>
  <c r="K279" i="113"/>
  <c r="K169" i="113"/>
  <c r="J14" i="114" s="1"/>
  <c r="L167" i="113"/>
  <c r="K12" i="114" s="1"/>
  <c r="L277" i="113"/>
  <c r="M222" i="113"/>
  <c r="L223" i="113"/>
  <c r="M223" i="113" s="1"/>
  <c r="M168" i="113" l="1"/>
  <c r="L13" i="114" s="1"/>
  <c r="M278" i="113"/>
  <c r="M226" i="113"/>
  <c r="L280" i="113"/>
  <c r="L170" i="113"/>
  <c r="K15" i="114" s="1"/>
  <c r="M224" i="113"/>
  <c r="L168" i="113"/>
  <c r="K13" i="114" s="1"/>
  <c r="L278" i="113"/>
  <c r="N223" i="113"/>
  <c r="M167" i="113"/>
  <c r="L12" i="114" s="1"/>
  <c r="M277" i="113"/>
  <c r="N222" i="113"/>
  <c r="M225" i="113"/>
  <c r="L169" i="113"/>
  <c r="K14" i="114" s="1"/>
  <c r="L279" i="113"/>
  <c r="O223" i="113" l="1"/>
  <c r="N167" i="113"/>
  <c r="M12" i="114" s="1"/>
  <c r="N277" i="113"/>
  <c r="O222" i="113"/>
  <c r="N227" i="113"/>
  <c r="M171" i="113"/>
  <c r="L16" i="114" s="1"/>
  <c r="M281" i="113"/>
  <c r="N226" i="113"/>
  <c r="M170" i="113"/>
  <c r="L15" i="114" s="1"/>
  <c r="M280" i="113"/>
  <c r="O224" i="113"/>
  <c r="N168" i="113"/>
  <c r="M13" i="114" s="1"/>
  <c r="N278" i="113"/>
  <c r="N225" i="113"/>
  <c r="M169" i="113"/>
  <c r="L14" i="114" s="1"/>
  <c r="M279" i="113"/>
  <c r="N224" i="113"/>
  <c r="O226" i="113" l="1"/>
  <c r="N170" i="113"/>
  <c r="M15" i="114" s="1"/>
  <c r="N280" i="113"/>
  <c r="P225" i="113"/>
  <c r="O169" i="113"/>
  <c r="O279" i="113"/>
  <c r="P223" i="113"/>
  <c r="O167" i="113"/>
  <c r="O277" i="113"/>
  <c r="P222" i="113"/>
  <c r="O227" i="113"/>
  <c r="N281" i="113"/>
  <c r="N171" i="113"/>
  <c r="M16" i="114" s="1"/>
  <c r="O228" i="113"/>
  <c r="N172" i="113"/>
  <c r="M17" i="114" s="1"/>
  <c r="N282" i="113"/>
  <c r="O225" i="113"/>
  <c r="N169" i="113"/>
  <c r="M14" i="114" s="1"/>
  <c r="N279" i="113"/>
  <c r="P224" i="113"/>
  <c r="O168" i="113"/>
  <c r="O278" i="113"/>
  <c r="P170" i="113" l="1"/>
  <c r="P280" i="113"/>
  <c r="P229" i="113"/>
  <c r="O173" i="113"/>
  <c r="O283" i="113"/>
  <c r="P228" i="113"/>
  <c r="O172" i="113"/>
  <c r="O282" i="113"/>
  <c r="Q224" i="113"/>
  <c r="P168" i="113"/>
  <c r="P278" i="113"/>
  <c r="Q223" i="113"/>
  <c r="P167" i="113"/>
  <c r="P277" i="113"/>
  <c r="Q222" i="113"/>
  <c r="Q225" i="113"/>
  <c r="P279" i="113"/>
  <c r="P169" i="113"/>
  <c r="P226" i="113"/>
  <c r="O170" i="113"/>
  <c r="O280" i="113"/>
  <c r="P227" i="113"/>
  <c r="O171" i="113"/>
  <c r="O281" i="113"/>
  <c r="R225" i="113" l="1"/>
  <c r="Q169" i="113"/>
  <c r="Q279" i="113"/>
  <c r="R223" i="113"/>
  <c r="Q167" i="113"/>
  <c r="Q277" i="113"/>
  <c r="R222" i="113"/>
  <c r="Q229" i="113"/>
  <c r="P173" i="113"/>
  <c r="P283" i="113"/>
  <c r="Q228" i="113"/>
  <c r="P172" i="113"/>
  <c r="P282" i="113"/>
  <c r="Q227" i="113"/>
  <c r="P171" i="113"/>
  <c r="P281" i="113"/>
  <c r="R224" i="113"/>
  <c r="Q168" i="113"/>
  <c r="Q278" i="113"/>
  <c r="Q230" i="113"/>
  <c r="P174" i="113"/>
  <c r="P284" i="113"/>
  <c r="Q170" i="113"/>
  <c r="Q280" i="113"/>
  <c r="Q226" i="113"/>
  <c r="R229" i="113" l="1"/>
  <c r="Q173" i="113"/>
  <c r="Q283" i="113"/>
  <c r="R228" i="113"/>
  <c r="Q172" i="113"/>
  <c r="Q282" i="113"/>
  <c r="S223" i="113"/>
  <c r="R277" i="113"/>
  <c r="R167" i="113"/>
  <c r="S222" i="113"/>
  <c r="R227" i="113"/>
  <c r="Q171" i="113"/>
  <c r="Q281" i="113"/>
  <c r="R230" i="113"/>
  <c r="Q174" i="113"/>
  <c r="Q284" i="113"/>
  <c r="R231" i="113"/>
  <c r="Q175" i="113"/>
  <c r="Q285" i="113"/>
  <c r="R226" i="113"/>
  <c r="S224" i="113"/>
  <c r="R168" i="113"/>
  <c r="R278" i="113"/>
  <c r="S225" i="113"/>
  <c r="R169" i="113"/>
  <c r="R279" i="113"/>
  <c r="S226" i="113"/>
  <c r="R170" i="113"/>
  <c r="R280" i="113"/>
  <c r="S231" i="113" l="1"/>
  <c r="R175" i="113"/>
  <c r="R285" i="113"/>
  <c r="S228" i="113"/>
  <c r="R172" i="113"/>
  <c r="R282" i="113"/>
  <c r="T223" i="113"/>
  <c r="S277" i="113"/>
  <c r="S167" i="113"/>
  <c r="T222" i="113"/>
  <c r="T226" i="113"/>
  <c r="S170" i="113"/>
  <c r="S280" i="113"/>
  <c r="T224" i="113"/>
  <c r="S168" i="113"/>
  <c r="S278" i="113"/>
  <c r="T225" i="113"/>
  <c r="S169" i="113"/>
  <c r="S279" i="113"/>
  <c r="S227" i="113"/>
  <c r="R171" i="113"/>
  <c r="R281" i="113"/>
  <c r="S229" i="113"/>
  <c r="R173" i="113"/>
  <c r="R283" i="113"/>
  <c r="T227" i="113"/>
  <c r="S171" i="113"/>
  <c r="S281" i="113"/>
  <c r="S232" i="113"/>
  <c r="R286" i="113"/>
  <c r="R176" i="113"/>
  <c r="S230" i="113"/>
  <c r="R284" i="113"/>
  <c r="R174" i="113"/>
  <c r="U225" i="113" l="1"/>
  <c r="T169" i="113"/>
  <c r="T279" i="113"/>
  <c r="T233" i="113"/>
  <c r="S177" i="113"/>
  <c r="S287" i="113"/>
  <c r="U227" i="113"/>
  <c r="T171" i="113"/>
  <c r="T281" i="113"/>
  <c r="U223" i="113"/>
  <c r="T277" i="113"/>
  <c r="T167" i="113"/>
  <c r="U222" i="113"/>
  <c r="T230" i="113"/>
  <c r="S284" i="113"/>
  <c r="S174" i="113"/>
  <c r="U224" i="113"/>
  <c r="T168" i="113"/>
  <c r="T278" i="113"/>
  <c r="T231" i="113"/>
  <c r="S285" i="113"/>
  <c r="S175" i="113"/>
  <c r="T228" i="113"/>
  <c r="S172" i="113"/>
  <c r="S282" i="113"/>
  <c r="T229" i="113"/>
  <c r="S173" i="113"/>
  <c r="S283" i="113"/>
  <c r="U228" i="113"/>
  <c r="T172" i="113"/>
  <c r="T282" i="113"/>
  <c r="U226" i="113"/>
  <c r="T170" i="113"/>
  <c r="T280" i="113"/>
  <c r="T232" i="113"/>
  <c r="S286" i="113"/>
  <c r="S176" i="113"/>
  <c r="U231" i="113" l="1"/>
  <c r="T175" i="113"/>
  <c r="T285" i="113"/>
  <c r="V223" i="113"/>
  <c r="U167" i="113"/>
  <c r="U277" i="113"/>
  <c r="V222" i="113"/>
  <c r="V224" i="113"/>
  <c r="U168" i="113"/>
  <c r="U278" i="113"/>
  <c r="V228" i="113"/>
  <c r="U172" i="113"/>
  <c r="U282" i="113"/>
  <c r="V229" i="113"/>
  <c r="U173" i="113"/>
  <c r="U283" i="113"/>
  <c r="U234" i="113"/>
  <c r="T288" i="113"/>
  <c r="T178" i="113"/>
  <c r="U233" i="113"/>
  <c r="T177" i="113"/>
  <c r="T287" i="113"/>
  <c r="U229" i="113"/>
  <c r="T173" i="113"/>
  <c r="T283" i="113"/>
  <c r="V227" i="113"/>
  <c r="U171" i="113"/>
  <c r="U281" i="113"/>
  <c r="U230" i="113"/>
  <c r="T174" i="113"/>
  <c r="T284" i="113"/>
  <c r="U232" i="113"/>
  <c r="T176" i="113"/>
  <c r="T286" i="113"/>
  <c r="V225" i="113"/>
  <c r="U169" i="113"/>
  <c r="U279" i="113"/>
  <c r="V226" i="113"/>
  <c r="U170" i="113"/>
  <c r="U280" i="113"/>
  <c r="V174" i="113" l="1"/>
  <c r="V284" i="113"/>
  <c r="V231" i="113"/>
  <c r="U175" i="113"/>
  <c r="U285" i="113"/>
  <c r="W225" i="113"/>
  <c r="V169" i="113"/>
  <c r="V279" i="113"/>
  <c r="W223" i="113"/>
  <c r="V277" i="113"/>
  <c r="V167" i="113"/>
  <c r="W222" i="113"/>
  <c r="W229" i="113"/>
  <c r="V173" i="113"/>
  <c r="V283" i="113"/>
  <c r="W224" i="113"/>
  <c r="V168" i="113"/>
  <c r="V278" i="113"/>
  <c r="V233" i="113"/>
  <c r="U177" i="113"/>
  <c r="U287" i="113"/>
  <c r="V230" i="113"/>
  <c r="U174" i="113"/>
  <c r="U284" i="113"/>
  <c r="W226" i="113"/>
  <c r="V170" i="113"/>
  <c r="V280" i="113"/>
  <c r="W228" i="113"/>
  <c r="V282" i="113"/>
  <c r="V172" i="113"/>
  <c r="V234" i="113"/>
  <c r="U178" i="113"/>
  <c r="U288" i="113"/>
  <c r="W227" i="113"/>
  <c r="V171" i="113"/>
  <c r="V281" i="113"/>
  <c r="V235" i="113"/>
  <c r="U179" i="113"/>
  <c r="U289" i="113"/>
  <c r="V232" i="113"/>
  <c r="U176" i="113"/>
  <c r="U286" i="113"/>
  <c r="W174" i="113" l="1"/>
  <c r="W284" i="113"/>
  <c r="X223" i="113"/>
  <c r="W277" i="113"/>
  <c r="W167" i="113"/>
  <c r="X222" i="113"/>
  <c r="X224" i="113"/>
  <c r="W278" i="113"/>
  <c r="W168" i="113"/>
  <c r="X229" i="113"/>
  <c r="W173" i="113"/>
  <c r="W283" i="113"/>
  <c r="X226" i="113"/>
  <c r="W170" i="113"/>
  <c r="W280" i="113"/>
  <c r="W233" i="113"/>
  <c r="V287" i="113"/>
  <c r="V177" i="113"/>
  <c r="W235" i="113"/>
  <c r="V179" i="113"/>
  <c r="V289" i="113"/>
  <c r="W232" i="113"/>
  <c r="V176" i="113"/>
  <c r="V286" i="113"/>
  <c r="W236" i="113"/>
  <c r="V180" i="113"/>
  <c r="V290" i="113"/>
  <c r="X228" i="113"/>
  <c r="W282" i="113"/>
  <c r="W172" i="113"/>
  <c r="X227" i="113"/>
  <c r="W171" i="113"/>
  <c r="W281" i="113"/>
  <c r="W231" i="113"/>
  <c r="V175" i="113"/>
  <c r="V285" i="113"/>
  <c r="W234" i="113"/>
  <c r="V288" i="113"/>
  <c r="V178" i="113"/>
  <c r="X225" i="113"/>
  <c r="W169" i="113"/>
  <c r="W279" i="113"/>
  <c r="W230" i="113"/>
  <c r="Y227" i="113" l="1"/>
  <c r="X171" i="113"/>
  <c r="X281" i="113"/>
  <c r="Y229" i="113"/>
  <c r="X173" i="113"/>
  <c r="X283" i="113"/>
  <c r="X231" i="113"/>
  <c r="W285" i="113"/>
  <c r="W175" i="113"/>
  <c r="Y225" i="113"/>
  <c r="X169" i="113"/>
  <c r="X279" i="113"/>
  <c r="Y223" i="113"/>
  <c r="X277" i="113"/>
  <c r="X167" i="113"/>
  <c r="Y222" i="113"/>
  <c r="X174" i="113"/>
  <c r="X284" i="113"/>
  <c r="Y224" i="113"/>
  <c r="X278" i="113"/>
  <c r="X168" i="113"/>
  <c r="X235" i="113"/>
  <c r="W179" i="113"/>
  <c r="W289" i="113"/>
  <c r="X232" i="113"/>
  <c r="W176" i="113"/>
  <c r="W286" i="113"/>
  <c r="Y226" i="113"/>
  <c r="X170" i="113"/>
  <c r="X280" i="113"/>
  <c r="Y228" i="113"/>
  <c r="X172" i="113"/>
  <c r="X282" i="113"/>
  <c r="X237" i="113"/>
  <c r="W181" i="113"/>
  <c r="W291" i="113"/>
  <c r="X233" i="113"/>
  <c r="W177" i="113"/>
  <c r="W287" i="113"/>
  <c r="X236" i="113"/>
  <c r="W180" i="113"/>
  <c r="W290" i="113"/>
  <c r="X234" i="113"/>
  <c r="W288" i="113"/>
  <c r="W178" i="113"/>
  <c r="X230" i="113"/>
  <c r="Z227" i="113" l="1"/>
  <c r="Y171" i="113"/>
  <c r="Y281" i="113"/>
  <c r="Z224" i="113"/>
  <c r="Y168" i="113"/>
  <c r="Y278" i="113"/>
  <c r="Y235" i="113"/>
  <c r="X179" i="113"/>
  <c r="X289" i="113"/>
  <c r="Z226" i="113"/>
  <c r="Y170" i="113"/>
  <c r="Y280" i="113"/>
  <c r="Z223" i="113"/>
  <c r="Y167" i="113"/>
  <c r="Y277" i="113"/>
  <c r="Z222" i="113"/>
  <c r="Y232" i="113"/>
  <c r="X176" i="113"/>
  <c r="X286" i="113"/>
  <c r="Z229" i="113"/>
  <c r="Y173" i="113"/>
  <c r="Y283" i="113"/>
  <c r="Y174" i="113"/>
  <c r="Y284" i="113"/>
  <c r="Y233" i="113"/>
  <c r="X177" i="113"/>
  <c r="X287" i="113"/>
  <c r="Y238" i="113"/>
  <c r="X182" i="113"/>
  <c r="X292" i="113"/>
  <c r="Y231" i="113"/>
  <c r="X285" i="113"/>
  <c r="X175" i="113"/>
  <c r="Y234" i="113"/>
  <c r="X178" i="113"/>
  <c r="X288" i="113"/>
  <c r="Y237" i="113"/>
  <c r="X291" i="113"/>
  <c r="X181" i="113"/>
  <c r="Y236" i="113"/>
  <c r="X180" i="113"/>
  <c r="X290" i="113"/>
  <c r="Z225" i="113"/>
  <c r="Y169" i="113"/>
  <c r="Y279" i="113"/>
  <c r="Y230" i="113"/>
  <c r="Z228" i="113"/>
  <c r="Y172" i="113"/>
  <c r="Y282" i="113"/>
  <c r="Z239" i="113" l="1"/>
  <c r="Y183" i="113"/>
  <c r="Y293" i="113"/>
  <c r="AA224" i="113"/>
  <c r="Z168" i="113"/>
  <c r="Z278" i="113"/>
  <c r="AA226" i="113"/>
  <c r="Z170" i="113"/>
  <c r="Z280" i="113"/>
  <c r="AA229" i="113"/>
  <c r="Z173" i="113"/>
  <c r="Z283" i="113"/>
  <c r="Z236" i="113"/>
  <c r="Y180" i="113"/>
  <c r="Y290" i="113"/>
  <c r="AA223" i="113"/>
  <c r="Z167" i="113"/>
  <c r="Z277" i="113"/>
  <c r="AA222" i="113"/>
  <c r="Z231" i="113"/>
  <c r="Y175" i="113"/>
  <c r="Y285" i="113"/>
  <c r="AA225" i="113"/>
  <c r="Z169" i="113"/>
  <c r="Z279" i="113"/>
  <c r="Z232" i="113"/>
  <c r="Y176" i="113"/>
  <c r="Y286" i="113"/>
  <c r="Z237" i="113"/>
  <c r="Y181" i="113"/>
  <c r="Y291" i="113"/>
  <c r="Z230" i="113"/>
  <c r="AA230" i="113" s="1"/>
  <c r="Z235" i="113"/>
  <c r="Y179" i="113"/>
  <c r="Y289" i="113"/>
  <c r="Z234" i="113"/>
  <c r="Y178" i="113"/>
  <c r="Y288" i="113"/>
  <c r="Z238" i="113"/>
  <c r="Y182" i="113"/>
  <c r="Y292" i="113"/>
  <c r="AA227" i="113"/>
  <c r="Z171" i="113"/>
  <c r="Z281" i="113"/>
  <c r="Z174" i="113"/>
  <c r="Z284" i="113"/>
  <c r="Z233" i="113"/>
  <c r="Y287" i="113"/>
  <c r="Y177" i="113"/>
  <c r="AA228" i="113"/>
  <c r="Z172" i="113"/>
  <c r="Z282" i="113"/>
  <c r="AA175" i="113" l="1"/>
  <c r="AA285" i="113"/>
  <c r="AA238" i="113"/>
  <c r="Z182" i="113"/>
  <c r="Z292" i="113"/>
  <c r="AA237" i="113"/>
  <c r="Z181" i="113"/>
  <c r="Z291" i="113"/>
  <c r="AB230" i="113"/>
  <c r="AA284" i="113"/>
  <c r="AA174" i="113"/>
  <c r="AA234" i="113"/>
  <c r="Z178" i="113"/>
  <c r="Z288" i="113"/>
  <c r="AB227" i="113"/>
  <c r="AA171" i="113"/>
  <c r="AA281" i="113"/>
  <c r="AB225" i="113"/>
  <c r="AA169" i="113"/>
  <c r="AA279" i="113"/>
  <c r="AB224" i="113"/>
  <c r="AA168" i="113"/>
  <c r="AA278" i="113"/>
  <c r="AA233" i="113"/>
  <c r="Z177" i="113"/>
  <c r="Z287" i="113"/>
  <c r="AA232" i="113"/>
  <c r="Z176" i="113"/>
  <c r="Z286" i="113"/>
  <c r="AB229" i="113"/>
  <c r="AA283" i="113"/>
  <c r="AA173" i="113"/>
  <c r="AB223" i="113"/>
  <c r="AA167" i="113"/>
  <c r="AA277" i="113"/>
  <c r="AB222" i="113"/>
  <c r="AB228" i="113"/>
  <c r="AA172" i="113"/>
  <c r="AA282" i="113"/>
  <c r="AB226" i="113"/>
  <c r="AA170" i="113"/>
  <c r="AA280" i="113"/>
  <c r="AA235" i="113"/>
  <c r="Z179" i="113"/>
  <c r="Z289" i="113"/>
  <c r="AA231" i="113"/>
  <c r="Z175" i="113"/>
  <c r="Z285" i="113"/>
  <c r="AA239" i="113"/>
  <c r="Z183" i="113"/>
  <c r="Z293" i="113"/>
  <c r="AA236" i="113"/>
  <c r="Z290" i="113"/>
  <c r="Z180" i="113"/>
  <c r="AA240" i="113"/>
  <c r="Z184" i="113"/>
  <c r="Z294" i="113"/>
  <c r="AB235" i="113" l="1"/>
  <c r="AA289" i="113"/>
  <c r="AA179" i="113"/>
  <c r="AC230" i="113"/>
  <c r="AB174" i="113"/>
  <c r="AB284" i="113"/>
  <c r="AB236" i="113"/>
  <c r="AA180" i="113"/>
  <c r="AA290" i="113"/>
  <c r="AB233" i="113"/>
  <c r="AA287" i="113"/>
  <c r="AA177" i="113"/>
  <c r="AC228" i="113"/>
  <c r="AB282" i="113"/>
  <c r="AB172" i="113"/>
  <c r="AC231" i="113"/>
  <c r="AB175" i="113"/>
  <c r="AB285" i="113"/>
  <c r="AB234" i="113"/>
  <c r="AA178" i="113"/>
  <c r="AA288" i="113"/>
  <c r="AB238" i="113"/>
  <c r="AA182" i="113"/>
  <c r="AA292" i="113"/>
  <c r="AC225" i="113"/>
  <c r="AB169" i="113"/>
  <c r="AB279" i="113"/>
  <c r="AB232" i="113"/>
  <c r="AA176" i="113"/>
  <c r="AA286" i="113"/>
  <c r="AB239" i="113"/>
  <c r="AA183" i="113"/>
  <c r="AA293" i="113"/>
  <c r="AC227" i="113"/>
  <c r="AB281" i="113"/>
  <c r="AB171" i="113"/>
  <c r="AC226" i="113"/>
  <c r="AB170" i="113"/>
  <c r="AB280" i="113"/>
  <c r="AC223" i="113"/>
  <c r="AB167" i="113"/>
  <c r="AB277" i="113"/>
  <c r="AC222" i="113"/>
  <c r="AB240" i="113"/>
  <c r="AA184" i="113"/>
  <c r="AA294" i="113"/>
  <c r="AC224" i="113"/>
  <c r="AB168" i="113"/>
  <c r="AB278" i="113"/>
  <c r="AB241" i="113"/>
  <c r="AA185" i="113"/>
  <c r="AA295" i="113"/>
  <c r="AC229" i="113"/>
  <c r="AB283" i="113"/>
  <c r="AB173" i="113"/>
  <c r="AB237" i="113"/>
  <c r="AA181" i="113"/>
  <c r="AA291" i="113"/>
  <c r="AB231" i="113"/>
  <c r="AD229" i="113" l="1"/>
  <c r="AC173" i="113"/>
  <c r="AC283" i="113"/>
  <c r="AC233" i="113"/>
  <c r="AB177" i="113"/>
  <c r="AB287" i="113"/>
  <c r="AC234" i="113"/>
  <c r="AB178" i="113"/>
  <c r="AB288" i="113"/>
  <c r="AC241" i="113"/>
  <c r="AB185" i="113"/>
  <c r="AB295" i="113"/>
  <c r="AC237" i="113"/>
  <c r="AB181" i="113"/>
  <c r="AB291" i="113"/>
  <c r="AC232" i="113"/>
  <c r="AD232" i="113" s="1"/>
  <c r="AB286" i="113"/>
  <c r="AB176" i="113"/>
  <c r="AD223" i="113"/>
  <c r="AC167" i="113"/>
  <c r="AC277" i="113"/>
  <c r="AD222" i="113"/>
  <c r="AD226" i="113"/>
  <c r="AC170" i="113"/>
  <c r="AC280" i="113"/>
  <c r="AD225" i="113"/>
  <c r="AC169" i="113"/>
  <c r="AC279" i="113"/>
  <c r="AD231" i="113"/>
  <c r="AC175" i="113"/>
  <c r="AC285" i="113"/>
  <c r="AC176" i="113"/>
  <c r="AC286" i="113"/>
  <c r="AD224" i="113"/>
  <c r="AC168" i="113"/>
  <c r="AC278" i="113"/>
  <c r="AC239" i="113"/>
  <c r="AB183" i="113"/>
  <c r="AB293" i="113"/>
  <c r="AC235" i="113"/>
  <c r="AB179" i="113"/>
  <c r="AB289" i="113"/>
  <c r="AD227" i="113"/>
  <c r="AC281" i="113"/>
  <c r="AC171" i="113"/>
  <c r="AC242" i="113"/>
  <c r="AB186" i="113"/>
  <c r="AB296" i="113"/>
  <c r="AD228" i="113"/>
  <c r="AC172" i="113"/>
  <c r="AC282" i="113"/>
  <c r="AC240" i="113"/>
  <c r="AB184" i="113"/>
  <c r="AB294" i="113"/>
  <c r="AC238" i="113"/>
  <c r="AB182" i="113"/>
  <c r="AB292" i="113"/>
  <c r="AD230" i="113"/>
  <c r="AC174" i="113"/>
  <c r="AC284" i="113"/>
  <c r="AC236" i="113"/>
  <c r="AB290" i="113"/>
  <c r="AB180" i="113"/>
  <c r="AD177" i="113" l="1"/>
  <c r="AD287" i="113"/>
  <c r="AE232" i="113"/>
  <c r="AD176" i="113"/>
  <c r="AD286" i="113"/>
  <c r="AD238" i="113"/>
  <c r="AC292" i="113"/>
  <c r="AC182" i="113"/>
  <c r="AE228" i="113"/>
  <c r="AD282" i="113"/>
  <c r="AD172" i="113"/>
  <c r="AD242" i="113"/>
  <c r="AC296" i="113"/>
  <c r="AC186" i="113"/>
  <c r="AD236" i="113"/>
  <c r="AC290" i="113"/>
  <c r="AC180" i="113"/>
  <c r="AD235" i="113"/>
  <c r="AC289" i="113"/>
  <c r="AC179" i="113"/>
  <c r="AE223" i="113"/>
  <c r="AD167" i="113"/>
  <c r="AD277" i="113"/>
  <c r="AE222" i="113"/>
  <c r="AD233" i="113"/>
  <c r="AC287" i="113"/>
  <c r="AC177" i="113"/>
  <c r="AD237" i="113"/>
  <c r="AC181" i="113"/>
  <c r="AC291" i="113"/>
  <c r="AE231" i="113"/>
  <c r="AD175" i="113"/>
  <c r="AD285" i="113"/>
  <c r="AD234" i="113"/>
  <c r="AC178" i="113"/>
  <c r="AC288" i="113"/>
  <c r="AE225" i="113"/>
  <c r="AD169" i="113"/>
  <c r="AD279" i="113"/>
  <c r="AE224" i="113"/>
  <c r="AD168" i="113"/>
  <c r="AD278" i="113"/>
  <c r="AE226" i="113"/>
  <c r="AD170" i="113"/>
  <c r="AD280" i="113"/>
  <c r="AE229" i="113"/>
  <c r="AD173" i="113"/>
  <c r="AD283" i="113"/>
  <c r="AD243" i="113"/>
  <c r="AC187" i="113"/>
  <c r="AC297" i="113"/>
  <c r="AD239" i="113"/>
  <c r="AC183" i="113"/>
  <c r="AC293" i="113"/>
  <c r="AE227" i="113"/>
  <c r="AD171" i="113"/>
  <c r="AD281" i="113"/>
  <c r="AD240" i="113"/>
  <c r="AC184" i="113"/>
  <c r="AC294" i="113"/>
  <c r="AD241" i="113"/>
  <c r="AC185" i="113"/>
  <c r="AC295" i="113"/>
  <c r="AE230" i="113"/>
  <c r="AD174" i="113"/>
  <c r="AD284" i="113"/>
  <c r="AE242" i="113" l="1"/>
  <c r="AD186" i="113"/>
  <c r="AD296" i="113"/>
  <c r="AE237" i="113"/>
  <c r="AD181" i="113"/>
  <c r="AD291" i="113"/>
  <c r="AE238" i="113"/>
  <c r="AD182" i="113"/>
  <c r="AD292" i="113"/>
  <c r="AE243" i="113"/>
  <c r="AD187" i="113"/>
  <c r="AD297" i="113"/>
  <c r="AF230" i="113"/>
  <c r="AE174" i="113"/>
  <c r="AE284" i="113"/>
  <c r="AF227" i="113"/>
  <c r="AE171" i="113"/>
  <c r="AE281" i="113"/>
  <c r="AF232" i="113"/>
  <c r="AE176" i="113"/>
  <c r="AE286" i="113"/>
  <c r="AF229" i="113"/>
  <c r="AE173" i="113"/>
  <c r="AE283" i="113"/>
  <c r="AE239" i="113"/>
  <c r="AD183" i="113"/>
  <c r="AD293" i="113"/>
  <c r="AF224" i="113"/>
  <c r="AE168" i="113"/>
  <c r="AE278" i="113"/>
  <c r="AF233" i="113"/>
  <c r="AE177" i="113"/>
  <c r="AE287" i="113"/>
  <c r="AE241" i="113"/>
  <c r="AD185" i="113"/>
  <c r="AD295" i="113"/>
  <c r="AF225" i="113"/>
  <c r="AE169" i="113"/>
  <c r="AE279" i="113"/>
  <c r="AF226" i="113"/>
  <c r="AE170" i="113"/>
  <c r="AE280" i="113"/>
  <c r="AE235" i="113"/>
  <c r="AD179" i="113"/>
  <c r="AD289" i="113"/>
  <c r="AE236" i="113"/>
  <c r="AD180" i="113"/>
  <c r="AD290" i="113"/>
  <c r="AE234" i="113"/>
  <c r="AD178" i="113"/>
  <c r="AD288" i="113"/>
  <c r="AF228" i="113"/>
  <c r="AE172" i="113"/>
  <c r="AE282" i="113"/>
  <c r="AE244" i="113"/>
  <c r="AD188" i="113"/>
  <c r="AD298" i="113"/>
  <c r="AF223" i="113"/>
  <c r="AE277" i="113"/>
  <c r="AE167" i="113"/>
  <c r="AF222" i="113"/>
  <c r="AE240" i="113"/>
  <c r="AD184" i="113"/>
  <c r="AD294" i="113"/>
  <c r="AF231" i="113"/>
  <c r="AE175" i="113"/>
  <c r="AE285" i="113"/>
  <c r="AE233" i="113"/>
  <c r="AF241" i="113" l="1"/>
  <c r="AE295" i="113"/>
  <c r="AE185" i="113"/>
  <c r="AF237" i="113"/>
  <c r="AE181" i="113"/>
  <c r="AE291" i="113"/>
  <c r="AG231" i="113"/>
  <c r="AF175" i="113"/>
  <c r="AF285" i="113"/>
  <c r="AG225" i="113"/>
  <c r="AF169" i="113"/>
  <c r="AF279" i="113"/>
  <c r="AG228" i="113"/>
  <c r="AF282" i="113"/>
  <c r="AF172" i="113"/>
  <c r="AF244" i="113"/>
  <c r="AE188" i="113"/>
  <c r="AE298" i="113"/>
  <c r="AF178" i="113"/>
  <c r="AF288" i="113"/>
  <c r="AF239" i="113"/>
  <c r="AE183" i="113"/>
  <c r="AE293" i="113"/>
  <c r="AF240" i="113"/>
  <c r="AE184" i="113"/>
  <c r="AE294" i="113"/>
  <c r="AG230" i="113"/>
  <c r="AF174" i="113"/>
  <c r="AF284" i="113"/>
  <c r="AF238" i="113"/>
  <c r="AE182" i="113"/>
  <c r="AE292" i="113"/>
  <c r="AG227" i="113"/>
  <c r="AF171" i="113"/>
  <c r="AF281" i="113"/>
  <c r="AG229" i="113"/>
  <c r="AF173" i="113"/>
  <c r="AF283" i="113"/>
  <c r="AG233" i="113"/>
  <c r="AF177" i="113"/>
  <c r="AF287" i="113"/>
  <c r="AG223" i="113"/>
  <c r="AF167" i="113"/>
  <c r="AF277" i="113"/>
  <c r="AG222" i="113"/>
  <c r="AF236" i="113"/>
  <c r="AE180" i="113"/>
  <c r="AE290" i="113"/>
  <c r="AG224" i="113"/>
  <c r="AF168" i="113"/>
  <c r="AF278" i="113"/>
  <c r="AG226" i="113"/>
  <c r="AF170" i="113"/>
  <c r="AF280" i="113"/>
  <c r="AF234" i="113"/>
  <c r="AG234" i="113" s="1"/>
  <c r="AE178" i="113"/>
  <c r="AE288" i="113"/>
  <c r="AF242" i="113"/>
  <c r="AE186" i="113"/>
  <c r="AE296" i="113"/>
  <c r="AF245" i="113"/>
  <c r="AE299" i="113"/>
  <c r="AE189" i="113"/>
  <c r="AG232" i="113"/>
  <c r="AF176" i="113"/>
  <c r="AF286" i="113"/>
  <c r="AF235" i="113"/>
  <c r="AE289" i="113"/>
  <c r="AE179" i="113"/>
  <c r="AF243" i="113"/>
  <c r="AE297" i="113"/>
  <c r="AE187" i="113"/>
  <c r="AG179" i="113" l="1"/>
  <c r="AG289" i="113"/>
  <c r="AG246" i="113"/>
  <c r="AF190" i="113"/>
  <c r="AF300" i="113"/>
  <c r="AH223" i="113"/>
  <c r="AG167" i="113"/>
  <c r="AG277" i="113"/>
  <c r="AH222" i="113"/>
  <c r="AH229" i="113"/>
  <c r="AG173" i="113"/>
  <c r="AG283" i="113"/>
  <c r="AG237" i="113"/>
  <c r="AF291" i="113"/>
  <c r="AF181" i="113"/>
  <c r="AH231" i="113"/>
  <c r="AG285" i="113"/>
  <c r="AG175" i="113"/>
  <c r="AH226" i="113"/>
  <c r="AG170" i="113"/>
  <c r="AG280" i="113"/>
  <c r="AG241" i="113"/>
  <c r="AF295" i="113"/>
  <c r="AF185" i="113"/>
  <c r="AG245" i="113"/>
  <c r="AF189" i="113"/>
  <c r="AF299" i="113"/>
  <c r="AH232" i="113"/>
  <c r="AG176" i="113"/>
  <c r="AG286" i="113"/>
  <c r="AG240" i="113"/>
  <c r="AF294" i="113"/>
  <c r="AF184" i="113"/>
  <c r="AG239" i="113"/>
  <c r="AF183" i="113"/>
  <c r="AF293" i="113"/>
  <c r="AG238" i="113"/>
  <c r="AF292" i="113"/>
  <c r="AF182" i="113"/>
  <c r="AH234" i="113"/>
  <c r="AG178" i="113"/>
  <c r="AG288" i="113"/>
  <c r="AG236" i="113"/>
  <c r="AF180" i="113"/>
  <c r="AF290" i="113"/>
  <c r="AH224" i="113"/>
  <c r="AG168" i="113"/>
  <c r="AG278" i="113"/>
  <c r="AG244" i="113"/>
  <c r="AF188" i="113"/>
  <c r="AF298" i="113"/>
  <c r="AH230" i="113"/>
  <c r="AG174" i="113"/>
  <c r="AG284" i="113"/>
  <c r="AH225" i="113"/>
  <c r="AG169" i="113"/>
  <c r="AG279" i="113"/>
  <c r="AH228" i="113"/>
  <c r="AG282" i="113"/>
  <c r="AG172" i="113"/>
  <c r="AG243" i="113"/>
  <c r="AF187" i="113"/>
  <c r="AF297" i="113"/>
  <c r="AG235" i="113"/>
  <c r="AF179" i="113"/>
  <c r="AF289" i="113"/>
  <c r="AH227" i="113"/>
  <c r="AG171" i="113"/>
  <c r="AG281" i="113"/>
  <c r="AH233" i="113"/>
  <c r="AG177" i="113"/>
  <c r="AG287" i="113"/>
  <c r="AG242" i="113"/>
  <c r="AF186" i="113"/>
  <c r="AF296" i="113"/>
  <c r="AH244" i="113" l="1"/>
  <c r="AG188" i="113"/>
  <c r="AG298" i="113"/>
  <c r="AH238" i="113"/>
  <c r="AG182" i="113"/>
  <c r="AG292" i="113"/>
  <c r="AI233" i="113"/>
  <c r="AH177" i="113"/>
  <c r="AH287" i="113"/>
  <c r="AH237" i="113"/>
  <c r="AG181" i="113"/>
  <c r="AG291" i="113"/>
  <c r="AI230" i="113"/>
  <c r="AH174" i="113"/>
  <c r="AH284" i="113"/>
  <c r="AI223" i="113"/>
  <c r="AH167" i="113"/>
  <c r="AH277" i="113"/>
  <c r="AI222" i="113"/>
  <c r="AI234" i="113"/>
  <c r="AH178" i="113"/>
  <c r="AH288" i="113"/>
  <c r="AI224" i="113"/>
  <c r="AH168" i="113"/>
  <c r="AH278" i="113"/>
  <c r="AI225" i="113"/>
  <c r="AH169" i="113"/>
  <c r="AH279" i="113"/>
  <c r="AH179" i="113"/>
  <c r="AH289" i="113"/>
  <c r="AH239" i="113"/>
  <c r="AG183" i="113"/>
  <c r="AG293" i="113"/>
  <c r="AI231" i="113"/>
  <c r="AH175" i="113"/>
  <c r="AH285" i="113"/>
  <c r="AH241" i="113"/>
  <c r="AG295" i="113"/>
  <c r="AG185" i="113"/>
  <c r="AH246" i="113"/>
  <c r="AG300" i="113"/>
  <c r="AG190" i="113"/>
  <c r="AI226" i="113"/>
  <c r="AH170" i="113"/>
  <c r="AH280" i="113"/>
  <c r="AH247" i="113"/>
  <c r="AG191" i="113"/>
  <c r="AG301" i="113"/>
  <c r="AH242" i="113"/>
  <c r="AG296" i="113"/>
  <c r="AG186" i="113"/>
  <c r="AI228" i="113"/>
  <c r="AH282" i="113"/>
  <c r="AH172" i="113"/>
  <c r="AH240" i="113"/>
  <c r="AG184" i="113"/>
  <c r="AG294" i="113"/>
  <c r="AH243" i="113"/>
  <c r="AG297" i="113"/>
  <c r="AG187" i="113"/>
  <c r="AI227" i="113"/>
  <c r="AH171" i="113"/>
  <c r="AH281" i="113"/>
  <c r="AH245" i="113"/>
  <c r="AG189" i="113"/>
  <c r="AG299" i="113"/>
  <c r="AI229" i="113"/>
  <c r="AH283" i="113"/>
  <c r="AH173" i="113"/>
  <c r="AH236" i="113"/>
  <c r="AG180" i="113"/>
  <c r="AG290" i="113"/>
  <c r="AI232" i="113"/>
  <c r="AH286" i="113"/>
  <c r="AH176" i="113"/>
  <c r="AH235" i="113"/>
  <c r="AJ228" i="113" l="1"/>
  <c r="AI172" i="113"/>
  <c r="AI282" i="113"/>
  <c r="AI236" i="113"/>
  <c r="AH180" i="113"/>
  <c r="AH290" i="113"/>
  <c r="AI235" i="113"/>
  <c r="AJ231" i="113"/>
  <c r="AI285" i="113"/>
  <c r="AI175" i="113"/>
  <c r="AJ224" i="113"/>
  <c r="AI278" i="113"/>
  <c r="AI168" i="113"/>
  <c r="AJ227" i="113"/>
  <c r="AI171" i="113"/>
  <c r="AI281" i="113"/>
  <c r="AI238" i="113"/>
  <c r="AH182" i="113"/>
  <c r="AH292" i="113"/>
  <c r="AI237" i="113"/>
  <c r="AH181" i="113"/>
  <c r="AH291" i="113"/>
  <c r="AJ234" i="113"/>
  <c r="AI178" i="113"/>
  <c r="AI288" i="113"/>
  <c r="AI247" i="113"/>
  <c r="AH301" i="113"/>
  <c r="AH191" i="113"/>
  <c r="AI242" i="113"/>
  <c r="AH186" i="113"/>
  <c r="AH296" i="113"/>
  <c r="AJ233" i="113"/>
  <c r="AI177" i="113"/>
  <c r="AI287" i="113"/>
  <c r="AI241" i="113"/>
  <c r="AH295" i="113"/>
  <c r="AH185" i="113"/>
  <c r="AJ230" i="113"/>
  <c r="AI174" i="113"/>
  <c r="AI284" i="113"/>
  <c r="AI239" i="113"/>
  <c r="AH183" i="113"/>
  <c r="AH293" i="113"/>
  <c r="AI240" i="113"/>
  <c r="AH184" i="113"/>
  <c r="AH294" i="113"/>
  <c r="AI244" i="113"/>
  <c r="AH188" i="113"/>
  <c r="AH298" i="113"/>
  <c r="AI179" i="113"/>
  <c r="AI289" i="113"/>
  <c r="AJ232" i="113"/>
  <c r="AI286" i="113"/>
  <c r="AI176" i="113"/>
  <c r="AJ223" i="113"/>
  <c r="AI167" i="113"/>
  <c r="AI277" i="113"/>
  <c r="AJ222" i="113"/>
  <c r="AJ226" i="113"/>
  <c r="AI170" i="113"/>
  <c r="AI280" i="113"/>
  <c r="AJ225" i="113"/>
  <c r="AI169" i="113"/>
  <c r="AI279" i="113"/>
  <c r="AI243" i="113"/>
  <c r="AH187" i="113"/>
  <c r="AH297" i="113"/>
  <c r="AI248" i="113"/>
  <c r="AH302" i="113"/>
  <c r="AH192" i="113"/>
  <c r="AJ229" i="113"/>
  <c r="AI173" i="113"/>
  <c r="AI283" i="113"/>
  <c r="AI246" i="113"/>
  <c r="AH190" i="113"/>
  <c r="AH300" i="113"/>
  <c r="AI245" i="113"/>
  <c r="AH299" i="113"/>
  <c r="AH189" i="113"/>
  <c r="AJ246" i="113" l="1"/>
  <c r="AI300" i="113"/>
  <c r="AI190" i="113"/>
  <c r="AK228" i="113"/>
  <c r="AJ172" i="113"/>
  <c r="AJ282" i="113"/>
  <c r="AJ243" i="113"/>
  <c r="AI297" i="113"/>
  <c r="AI187" i="113"/>
  <c r="AK227" i="113"/>
  <c r="AJ171" i="113"/>
  <c r="AJ281" i="113"/>
  <c r="AJ241" i="113"/>
  <c r="AI295" i="113"/>
  <c r="AI185" i="113"/>
  <c r="AK225" i="113"/>
  <c r="AJ169" i="113"/>
  <c r="AJ279" i="113"/>
  <c r="AJ240" i="113"/>
  <c r="AI184" i="113"/>
  <c r="AI294" i="113"/>
  <c r="AK234" i="113"/>
  <c r="AJ178" i="113"/>
  <c r="AJ288" i="113"/>
  <c r="AK232" i="113"/>
  <c r="AJ286" i="113"/>
  <c r="AJ176" i="113"/>
  <c r="AJ236" i="113"/>
  <c r="AI180" i="113"/>
  <c r="AI290" i="113"/>
  <c r="AK226" i="113"/>
  <c r="AJ170" i="113"/>
  <c r="AJ280" i="113"/>
  <c r="AJ248" i="113"/>
  <c r="AI192" i="113"/>
  <c r="AI302" i="113"/>
  <c r="AK231" i="113"/>
  <c r="AJ175" i="113"/>
  <c r="AJ285" i="113"/>
  <c r="AJ249" i="113"/>
  <c r="AI193" i="113"/>
  <c r="AI303" i="113"/>
  <c r="AJ247" i="113"/>
  <c r="AI191" i="113"/>
  <c r="AI301" i="113"/>
  <c r="AJ237" i="113"/>
  <c r="AI181" i="113"/>
  <c r="AI291" i="113"/>
  <c r="AK223" i="113"/>
  <c r="AJ167" i="113"/>
  <c r="AJ277" i="113"/>
  <c r="AK222" i="113"/>
  <c r="AJ242" i="113"/>
  <c r="AI186" i="113"/>
  <c r="AI296" i="113"/>
  <c r="AK230" i="113"/>
  <c r="AJ174" i="113"/>
  <c r="AJ284" i="113"/>
  <c r="AJ244" i="113"/>
  <c r="AI188" i="113"/>
  <c r="AI298" i="113"/>
  <c r="AJ235" i="113"/>
  <c r="AJ245" i="113"/>
  <c r="AI189" i="113"/>
  <c r="AI299" i="113"/>
  <c r="AK224" i="113"/>
  <c r="AJ168" i="113"/>
  <c r="AJ278" i="113"/>
  <c r="AJ179" i="113"/>
  <c r="AJ289" i="113"/>
  <c r="AK233" i="113"/>
  <c r="AJ287" i="113"/>
  <c r="AJ177" i="113"/>
  <c r="AJ238" i="113"/>
  <c r="AI182" i="113"/>
  <c r="AI292" i="113"/>
  <c r="AJ239" i="113"/>
  <c r="AI183" i="113"/>
  <c r="AI293" i="113"/>
  <c r="AK229" i="113"/>
  <c r="AJ283" i="113"/>
  <c r="AJ173" i="113"/>
  <c r="AK236" i="113" l="1"/>
  <c r="AJ180" i="113"/>
  <c r="AJ290" i="113"/>
  <c r="AK238" i="113"/>
  <c r="AJ182" i="113"/>
  <c r="AJ292" i="113"/>
  <c r="AK242" i="113"/>
  <c r="AJ186" i="113"/>
  <c r="AJ296" i="113"/>
  <c r="AK237" i="113"/>
  <c r="AJ181" i="113"/>
  <c r="AJ291" i="113"/>
  <c r="AL226" i="113"/>
  <c r="AK280" i="113"/>
  <c r="AK170" i="113"/>
  <c r="AL228" i="113"/>
  <c r="AK172" i="113"/>
  <c r="AK282" i="113"/>
  <c r="AK240" i="113"/>
  <c r="AJ184" i="113"/>
  <c r="AJ294" i="113"/>
  <c r="AK250" i="113"/>
  <c r="AJ194" i="113"/>
  <c r="AJ304" i="113"/>
  <c r="AK244" i="113"/>
  <c r="AJ298" i="113"/>
  <c r="AJ188" i="113"/>
  <c r="AK246" i="113"/>
  <c r="AJ190" i="113"/>
  <c r="AJ300" i="113"/>
  <c r="AK179" i="113"/>
  <c r="AK289" i="113"/>
  <c r="AK245" i="113"/>
  <c r="AJ189" i="113"/>
  <c r="AJ299" i="113"/>
  <c r="AK243" i="113"/>
  <c r="AJ187" i="113"/>
  <c r="AJ297" i="113"/>
  <c r="AL231" i="113"/>
  <c r="AK285" i="113"/>
  <c r="AK175" i="113"/>
  <c r="AL229" i="113"/>
  <c r="AK173" i="113"/>
  <c r="AK283" i="113"/>
  <c r="AK239" i="113"/>
  <c r="AJ183" i="113"/>
  <c r="AJ293" i="113"/>
  <c r="AL234" i="113"/>
  <c r="AK288" i="113"/>
  <c r="AK178" i="113"/>
  <c r="AL223" i="113"/>
  <c r="AK167" i="113"/>
  <c r="AK277" i="113"/>
  <c r="AL222" i="113"/>
  <c r="AK241" i="113"/>
  <c r="AJ185" i="113"/>
  <c r="AJ295" i="113"/>
  <c r="AL227" i="113"/>
  <c r="AK171" i="113"/>
  <c r="AK281" i="113"/>
  <c r="AL233" i="113"/>
  <c r="AK177" i="113"/>
  <c r="AK287" i="113"/>
  <c r="AL232" i="113"/>
  <c r="AK286" i="113"/>
  <c r="AK176" i="113"/>
  <c r="AL225" i="113"/>
  <c r="AK279" i="113"/>
  <c r="AK169" i="113"/>
  <c r="AK249" i="113"/>
  <c r="AJ303" i="113"/>
  <c r="AJ193" i="113"/>
  <c r="AK248" i="113"/>
  <c r="AJ302" i="113"/>
  <c r="AJ192" i="113"/>
  <c r="AK235" i="113"/>
  <c r="AL235" i="113" s="1"/>
  <c r="AL230" i="113"/>
  <c r="AK174" i="113"/>
  <c r="AK284" i="113"/>
  <c r="AL224" i="113"/>
  <c r="AK168" i="113"/>
  <c r="AK278" i="113"/>
  <c r="AK247" i="113"/>
  <c r="AJ191" i="113"/>
  <c r="AJ301" i="113"/>
  <c r="AM231" i="113" l="1"/>
  <c r="AL285" i="113"/>
  <c r="AL175" i="113"/>
  <c r="AM234" i="113"/>
  <c r="AL288" i="113"/>
  <c r="AL178" i="113"/>
  <c r="AL240" i="113"/>
  <c r="AK184" i="113"/>
  <c r="AK294" i="113"/>
  <c r="AL236" i="113"/>
  <c r="AK180" i="113"/>
  <c r="AK290" i="113"/>
  <c r="AM227" i="113"/>
  <c r="AL171" i="113"/>
  <c r="AL281" i="113"/>
  <c r="AL247" i="113"/>
  <c r="AK191" i="113"/>
  <c r="AK301" i="113"/>
  <c r="AL238" i="113"/>
  <c r="AK292" i="113"/>
  <c r="AK182" i="113"/>
  <c r="AL245" i="113"/>
  <c r="AK189" i="113"/>
  <c r="AK299" i="113"/>
  <c r="AL243" i="113"/>
  <c r="AK187" i="113"/>
  <c r="AK297" i="113"/>
  <c r="AM229" i="113"/>
  <c r="AL283" i="113"/>
  <c r="AL173" i="113"/>
  <c r="AL251" i="113"/>
  <c r="AK305" i="113"/>
  <c r="AK195" i="113"/>
  <c r="AL249" i="113"/>
  <c r="AK193" i="113"/>
  <c r="AK303" i="113"/>
  <c r="AM232" i="113"/>
  <c r="AL176" i="113"/>
  <c r="AL286" i="113"/>
  <c r="AL180" i="113"/>
  <c r="AL290" i="113"/>
  <c r="AM224" i="113"/>
  <c r="AL168" i="113"/>
  <c r="AL278" i="113"/>
  <c r="AL239" i="113"/>
  <c r="AK183" i="113"/>
  <c r="AK293" i="113"/>
  <c r="AM226" i="113"/>
  <c r="AL170" i="113"/>
  <c r="AL280" i="113"/>
  <c r="AL241" i="113"/>
  <c r="AK185" i="113"/>
  <c r="AK295" i="113"/>
  <c r="AM230" i="113"/>
  <c r="AL174" i="113"/>
  <c r="AL284" i="113"/>
  <c r="AL250" i="113"/>
  <c r="AK194" i="113"/>
  <c r="AK304" i="113"/>
  <c r="AL248" i="113"/>
  <c r="AK192" i="113"/>
  <c r="AK302" i="113"/>
  <c r="AL246" i="113"/>
  <c r="AK190" i="113"/>
  <c r="AK300" i="113"/>
  <c r="AM228" i="113"/>
  <c r="AL172" i="113"/>
  <c r="AL282" i="113"/>
  <c r="AL242" i="113"/>
  <c r="AK186" i="113"/>
  <c r="AK296" i="113"/>
  <c r="AM223" i="113"/>
  <c r="AL167" i="113"/>
  <c r="AL277" i="113"/>
  <c r="AM222" i="113"/>
  <c r="AL244" i="113"/>
  <c r="AK188" i="113"/>
  <c r="AK298" i="113"/>
  <c r="AM225" i="113"/>
  <c r="AL279" i="113"/>
  <c r="AL169" i="113"/>
  <c r="AM233" i="113"/>
  <c r="AL287" i="113"/>
  <c r="AL177" i="113"/>
  <c r="AM235" i="113"/>
  <c r="AL179" i="113"/>
  <c r="AL289" i="113"/>
  <c r="AL237" i="113"/>
  <c r="AK181" i="113"/>
  <c r="AK291" i="113"/>
  <c r="AM240" i="113" l="1"/>
  <c r="AL294" i="113"/>
  <c r="AL184" i="113"/>
  <c r="AM245" i="113"/>
  <c r="AL189" i="113"/>
  <c r="AL299" i="113"/>
  <c r="AM249" i="113"/>
  <c r="AL303" i="113"/>
  <c r="AL193" i="113"/>
  <c r="AN228" i="113"/>
  <c r="AM172" i="113"/>
  <c r="AM282" i="113"/>
  <c r="AN223" i="113"/>
  <c r="AM167" i="113"/>
  <c r="AM277" i="113"/>
  <c r="AN222" i="113"/>
  <c r="AN230" i="113"/>
  <c r="AM174" i="113"/>
  <c r="AM284" i="113"/>
  <c r="AM248" i="113"/>
  <c r="AL302" i="113"/>
  <c r="AL192" i="113"/>
  <c r="AM237" i="113"/>
  <c r="AL181" i="113"/>
  <c r="AL291" i="113"/>
  <c r="AM247" i="113"/>
  <c r="AL191" i="113"/>
  <c r="AL301" i="113"/>
  <c r="AM244" i="113"/>
  <c r="AL298" i="113"/>
  <c r="AL188" i="113"/>
  <c r="AN225" i="113"/>
  <c r="AM279" i="113"/>
  <c r="AM169" i="113"/>
  <c r="AM241" i="113"/>
  <c r="AL185" i="113"/>
  <c r="AL295" i="113"/>
  <c r="AM246" i="113"/>
  <c r="AL190" i="113"/>
  <c r="AL300" i="113"/>
  <c r="AM252" i="113"/>
  <c r="AL306" i="113"/>
  <c r="AL196" i="113"/>
  <c r="AM236" i="113"/>
  <c r="AM251" i="113"/>
  <c r="AL195" i="113"/>
  <c r="AL305" i="113"/>
  <c r="AM242" i="113"/>
  <c r="AL296" i="113"/>
  <c r="AL186" i="113"/>
  <c r="AN235" i="113"/>
  <c r="AM179" i="113"/>
  <c r="AM289" i="113"/>
  <c r="AM238" i="113"/>
  <c r="AL182" i="113"/>
  <c r="AL292" i="113"/>
  <c r="AN234" i="113"/>
  <c r="AM288" i="113"/>
  <c r="AM178" i="113"/>
  <c r="AN229" i="113"/>
  <c r="AM283" i="113"/>
  <c r="AM173" i="113"/>
  <c r="AM239" i="113"/>
  <c r="AL183" i="113"/>
  <c r="AL293" i="113"/>
  <c r="AN224" i="113"/>
  <c r="AM168" i="113"/>
  <c r="AM278" i="113"/>
  <c r="AN231" i="113"/>
  <c r="AM175" i="113"/>
  <c r="AM285" i="113"/>
  <c r="AM180" i="113"/>
  <c r="AM290" i="113"/>
  <c r="AM250" i="113"/>
  <c r="AL194" i="113"/>
  <c r="AL304" i="113"/>
  <c r="AN226" i="113"/>
  <c r="AM280" i="113"/>
  <c r="AM170" i="113"/>
  <c r="AM243" i="113"/>
  <c r="AL187" i="113"/>
  <c r="AL297" i="113"/>
  <c r="AN233" i="113"/>
  <c r="AM177" i="113"/>
  <c r="AM287" i="113"/>
  <c r="AN227" i="113"/>
  <c r="AM171" i="113"/>
  <c r="AM281" i="113"/>
  <c r="AN232" i="113"/>
  <c r="AM176" i="113"/>
  <c r="AM286" i="113"/>
  <c r="AO227" i="113" l="1"/>
  <c r="AN171" i="113"/>
  <c r="AN281" i="113"/>
  <c r="AN252" i="113"/>
  <c r="AM306" i="113"/>
  <c r="AM196" i="113"/>
  <c r="AN245" i="113"/>
  <c r="AM189" i="113"/>
  <c r="AM299" i="113"/>
  <c r="AO224" i="113"/>
  <c r="AN168" i="113"/>
  <c r="AN278" i="113"/>
  <c r="AN240" i="113"/>
  <c r="AM184" i="113"/>
  <c r="AM294" i="113"/>
  <c r="AO230" i="113"/>
  <c r="AN174" i="113"/>
  <c r="AN284" i="113"/>
  <c r="AN237" i="113"/>
  <c r="AM181" i="113"/>
  <c r="AM291" i="113"/>
  <c r="AO229" i="113"/>
  <c r="AN283" i="113"/>
  <c r="AN173" i="113"/>
  <c r="AN253" i="113"/>
  <c r="AM197" i="113"/>
  <c r="AM307" i="113"/>
  <c r="AN238" i="113"/>
  <c r="AM292" i="113"/>
  <c r="AM182" i="113"/>
  <c r="AN250" i="113"/>
  <c r="AM304" i="113"/>
  <c r="AM194" i="113"/>
  <c r="AN243" i="113"/>
  <c r="AM187" i="113"/>
  <c r="AM297" i="113"/>
  <c r="AN247" i="113"/>
  <c r="AM191" i="113"/>
  <c r="AM301" i="113"/>
  <c r="AO223" i="113"/>
  <c r="AN167" i="113"/>
  <c r="AN277" i="113"/>
  <c r="AO222" i="113"/>
  <c r="AN251" i="113"/>
  <c r="AM305" i="113"/>
  <c r="AM195" i="113"/>
  <c r="AO235" i="113"/>
  <c r="AN179" i="113"/>
  <c r="AN289" i="113"/>
  <c r="AN246" i="113"/>
  <c r="AM190" i="113"/>
  <c r="AM300" i="113"/>
  <c r="AN290" i="113"/>
  <c r="AN180" i="113"/>
  <c r="AN242" i="113"/>
  <c r="AM186" i="113"/>
  <c r="AM296" i="113"/>
  <c r="AN248" i="113"/>
  <c r="AM192" i="113"/>
  <c r="AM302" i="113"/>
  <c r="AN236" i="113"/>
  <c r="AO234" i="113"/>
  <c r="AN178" i="113"/>
  <c r="AN288" i="113"/>
  <c r="AO225" i="113"/>
  <c r="AN279" i="113"/>
  <c r="AN169" i="113"/>
  <c r="AO226" i="113"/>
  <c r="AN280" i="113"/>
  <c r="AN170" i="113"/>
  <c r="AO233" i="113"/>
  <c r="AN177" i="113"/>
  <c r="AN287" i="113"/>
  <c r="AO228" i="113"/>
  <c r="AN172" i="113"/>
  <c r="AN282" i="113"/>
  <c r="AN239" i="113"/>
  <c r="AM183" i="113"/>
  <c r="AM293" i="113"/>
  <c r="AO232" i="113"/>
  <c r="AN176" i="113"/>
  <c r="AN286" i="113"/>
  <c r="AN249" i="113"/>
  <c r="AM193" i="113"/>
  <c r="AM303" i="113"/>
  <c r="AN244" i="113"/>
  <c r="AM188" i="113"/>
  <c r="AM298" i="113"/>
  <c r="AO231" i="113"/>
  <c r="AN175" i="113"/>
  <c r="AN285" i="113"/>
  <c r="AN241" i="113"/>
  <c r="AM185" i="113"/>
  <c r="AM295" i="113"/>
  <c r="AO240" i="113" l="1"/>
  <c r="AN294" i="113"/>
  <c r="AN184" i="113"/>
  <c r="AO237" i="113"/>
  <c r="AN291" i="113"/>
  <c r="AN181" i="113"/>
  <c r="AO241" i="113"/>
  <c r="AN295" i="113"/>
  <c r="AN185" i="113"/>
  <c r="AO251" i="113"/>
  <c r="AN305" i="113"/>
  <c r="AN195" i="113"/>
  <c r="AO252" i="113"/>
  <c r="AN306" i="113"/>
  <c r="AN196" i="113"/>
  <c r="AO239" i="113"/>
  <c r="AN183" i="113"/>
  <c r="AN293" i="113"/>
  <c r="AP225" i="113"/>
  <c r="AO169" i="113"/>
  <c r="AO279" i="113"/>
  <c r="AO254" i="113"/>
  <c r="AN198" i="113"/>
  <c r="AN308" i="113"/>
  <c r="AP223" i="113"/>
  <c r="AO167" i="113"/>
  <c r="AO277" i="113"/>
  <c r="AP222" i="113"/>
  <c r="AO246" i="113"/>
  <c r="AN190" i="113"/>
  <c r="AN300" i="113"/>
  <c r="AP231" i="113"/>
  <c r="AO175" i="113"/>
  <c r="AO285" i="113"/>
  <c r="AP230" i="113"/>
  <c r="AO284" i="113"/>
  <c r="AO174" i="113"/>
  <c r="AP235" i="113"/>
  <c r="AO179" i="113"/>
  <c r="AO289" i="113"/>
  <c r="AO249" i="113"/>
  <c r="AN303" i="113"/>
  <c r="AN193" i="113"/>
  <c r="AO248" i="113"/>
  <c r="AN192" i="113"/>
  <c r="AN302" i="113"/>
  <c r="AO245" i="113"/>
  <c r="AN189" i="113"/>
  <c r="AN299" i="113"/>
  <c r="AO253" i="113"/>
  <c r="AN307" i="113"/>
  <c r="AN197" i="113"/>
  <c r="AP234" i="113"/>
  <c r="AO288" i="113"/>
  <c r="AO178" i="113"/>
  <c r="AO236" i="113"/>
  <c r="AO238" i="113"/>
  <c r="AN182" i="113"/>
  <c r="AN292" i="113"/>
  <c r="AO242" i="113"/>
  <c r="AN186" i="113"/>
  <c r="AN296" i="113"/>
  <c r="AP229" i="113"/>
  <c r="AO283" i="113"/>
  <c r="AO173" i="113"/>
  <c r="AP232" i="113"/>
  <c r="AO176" i="113"/>
  <c r="AO286" i="113"/>
  <c r="AP224" i="113"/>
  <c r="AO168" i="113"/>
  <c r="AO278" i="113"/>
  <c r="AP227" i="113"/>
  <c r="AO281" i="113"/>
  <c r="AO171" i="113"/>
  <c r="AO250" i="113"/>
  <c r="AN194" i="113"/>
  <c r="AN304" i="113"/>
  <c r="AP226" i="113"/>
  <c r="AO280" i="113"/>
  <c r="AO170" i="113"/>
  <c r="AO247" i="113"/>
  <c r="AN191" i="113"/>
  <c r="AN301" i="113"/>
  <c r="AO244" i="113"/>
  <c r="AN188" i="113"/>
  <c r="AN298" i="113"/>
  <c r="AO180" i="113"/>
  <c r="AO290" i="113"/>
  <c r="AO243" i="113"/>
  <c r="AN187" i="113"/>
  <c r="AN297" i="113"/>
  <c r="AP233" i="113"/>
  <c r="AO177" i="113"/>
  <c r="AO287" i="113"/>
  <c r="AP228" i="113"/>
  <c r="AO172" i="113"/>
  <c r="AO282" i="113"/>
  <c r="AQ227" i="113" l="1"/>
  <c r="AP171" i="113"/>
  <c r="AP281" i="113"/>
  <c r="AP247" i="113"/>
  <c r="AO191" i="113"/>
  <c r="AO301" i="113"/>
  <c r="AP253" i="113"/>
  <c r="AO197" i="113"/>
  <c r="AO307" i="113"/>
  <c r="AP243" i="113"/>
  <c r="AO187" i="113"/>
  <c r="AO297" i="113"/>
  <c r="AP249" i="113"/>
  <c r="AO193" i="113"/>
  <c r="AO303" i="113"/>
  <c r="AQ223" i="113"/>
  <c r="AP167" i="113"/>
  <c r="AP277" i="113"/>
  <c r="AQ222" i="113"/>
  <c r="AQ230" i="113"/>
  <c r="AP174" i="113"/>
  <c r="AP284" i="113"/>
  <c r="AP252" i="113"/>
  <c r="AO306" i="113"/>
  <c r="AO196" i="113"/>
  <c r="AQ224" i="113"/>
  <c r="AP168" i="113"/>
  <c r="AP278" i="113"/>
  <c r="AQ229" i="113"/>
  <c r="AP283" i="113"/>
  <c r="AP173" i="113"/>
  <c r="AP237" i="113"/>
  <c r="AO181" i="113"/>
  <c r="AO291" i="113"/>
  <c r="AP242" i="113"/>
  <c r="AO186" i="113"/>
  <c r="AO296" i="113"/>
  <c r="AP255" i="113"/>
  <c r="AO309" i="113"/>
  <c r="AO199" i="113"/>
  <c r="AQ232" i="113"/>
  <c r="AP176" i="113"/>
  <c r="AP286" i="113"/>
  <c r="AP251" i="113"/>
  <c r="AO305" i="113"/>
  <c r="AO195" i="113"/>
  <c r="AQ228" i="113"/>
  <c r="AP172" i="113"/>
  <c r="AP282" i="113"/>
  <c r="AP246" i="113"/>
  <c r="AO190" i="113"/>
  <c r="AO300" i="113"/>
  <c r="AP238" i="113"/>
  <c r="AO182" i="113"/>
  <c r="AO292" i="113"/>
  <c r="AP240" i="113"/>
  <c r="AO184" i="113"/>
  <c r="AO294" i="113"/>
  <c r="AQ234" i="113"/>
  <c r="AP288" i="113"/>
  <c r="AP178" i="113"/>
  <c r="AQ231" i="113"/>
  <c r="AP175" i="113"/>
  <c r="AP285" i="113"/>
  <c r="AQ226" i="113"/>
  <c r="AP280" i="113"/>
  <c r="AP170" i="113"/>
  <c r="AP239" i="113"/>
  <c r="AO183" i="113"/>
  <c r="AO293" i="113"/>
  <c r="AP236" i="113"/>
  <c r="AQ235" i="113"/>
  <c r="AP179" i="113"/>
  <c r="AP289" i="113"/>
  <c r="AP245" i="113"/>
  <c r="AO189" i="113"/>
  <c r="AO299" i="113"/>
  <c r="AQ233" i="113"/>
  <c r="AP177" i="113"/>
  <c r="AP287" i="113"/>
  <c r="AP254" i="113"/>
  <c r="AO308" i="113"/>
  <c r="AO198" i="113"/>
  <c r="AP244" i="113"/>
  <c r="AO188" i="113"/>
  <c r="AO298" i="113"/>
  <c r="AP250" i="113"/>
  <c r="AO304" i="113"/>
  <c r="AO194" i="113"/>
  <c r="AQ236" i="113"/>
  <c r="AP290" i="113"/>
  <c r="AP180" i="113"/>
  <c r="AQ225" i="113"/>
  <c r="AP169" i="113"/>
  <c r="AP279" i="113"/>
  <c r="AP248" i="113"/>
  <c r="AO192" i="113"/>
  <c r="AO302" i="113"/>
  <c r="AP241" i="113"/>
  <c r="AO185" i="113"/>
  <c r="AO295" i="113"/>
  <c r="AR234" i="113" l="1"/>
  <c r="AQ178" i="113"/>
  <c r="AQ288" i="113"/>
  <c r="AQ181" i="113"/>
  <c r="AQ291" i="113"/>
  <c r="AQ241" i="113"/>
  <c r="AP295" i="113"/>
  <c r="AP185" i="113"/>
  <c r="AR225" i="113"/>
  <c r="AQ169" i="113"/>
  <c r="AQ279" i="113"/>
  <c r="AQ246" i="113"/>
  <c r="AP190" i="113"/>
  <c r="AP300" i="113"/>
  <c r="AR233" i="113"/>
  <c r="AQ177" i="113"/>
  <c r="AQ287" i="113"/>
  <c r="AQ242" i="113"/>
  <c r="AP186" i="113"/>
  <c r="AP296" i="113"/>
  <c r="AR232" i="113"/>
  <c r="AQ176" i="113"/>
  <c r="AQ286" i="113"/>
  <c r="AQ244" i="113"/>
  <c r="AP188" i="113"/>
  <c r="AP298" i="113"/>
  <c r="AQ239" i="113"/>
  <c r="AP293" i="113"/>
  <c r="AP183" i="113"/>
  <c r="AQ253" i="113"/>
  <c r="AP307" i="113"/>
  <c r="AP197" i="113"/>
  <c r="AQ256" i="113"/>
  <c r="AP310" i="113"/>
  <c r="AP200" i="113"/>
  <c r="AQ251" i="113"/>
  <c r="AP305" i="113"/>
  <c r="AP195" i="113"/>
  <c r="AQ254" i="113"/>
  <c r="AP198" i="113"/>
  <c r="AP308" i="113"/>
  <c r="AQ249" i="113"/>
  <c r="AP193" i="113"/>
  <c r="AP303" i="113"/>
  <c r="AQ247" i="113"/>
  <c r="AP191" i="113"/>
  <c r="AP301" i="113"/>
  <c r="AQ243" i="113"/>
  <c r="AP187" i="113"/>
  <c r="AP297" i="113"/>
  <c r="AQ245" i="113"/>
  <c r="AP189" i="113"/>
  <c r="AP299" i="113"/>
  <c r="AR231" i="113"/>
  <c r="AQ175" i="113"/>
  <c r="AQ285" i="113"/>
  <c r="AQ248" i="113"/>
  <c r="AP192" i="113"/>
  <c r="AP302" i="113"/>
  <c r="AR223" i="113"/>
  <c r="AQ167" i="113"/>
  <c r="AQ277" i="113"/>
  <c r="AR222" i="113"/>
  <c r="AQ252" i="113"/>
  <c r="AP306" i="113"/>
  <c r="AP196" i="113"/>
  <c r="AQ240" i="113"/>
  <c r="AP184" i="113"/>
  <c r="AP294" i="113"/>
  <c r="AQ238" i="113"/>
  <c r="AP182" i="113"/>
  <c r="AP292" i="113"/>
  <c r="AQ255" i="113"/>
  <c r="AP199" i="113"/>
  <c r="AP309" i="113"/>
  <c r="AR229" i="113"/>
  <c r="AQ173" i="113"/>
  <c r="AQ283" i="113"/>
  <c r="AR228" i="113"/>
  <c r="AQ172" i="113"/>
  <c r="AQ282" i="113"/>
  <c r="AR227" i="113"/>
  <c r="AQ171" i="113"/>
  <c r="AQ281" i="113"/>
  <c r="AR236" i="113"/>
  <c r="AQ180" i="113"/>
  <c r="AQ290" i="113"/>
  <c r="AQ237" i="113"/>
  <c r="AP291" i="113"/>
  <c r="AP181" i="113"/>
  <c r="AR224" i="113"/>
  <c r="AQ168" i="113"/>
  <c r="AQ278" i="113"/>
  <c r="AQ250" i="113"/>
  <c r="AP194" i="113"/>
  <c r="AP304" i="113"/>
  <c r="AR226" i="113"/>
  <c r="AQ170" i="113"/>
  <c r="AQ280" i="113"/>
  <c r="AR235" i="113"/>
  <c r="AQ179" i="113"/>
  <c r="AQ289" i="113"/>
  <c r="AR230" i="113"/>
  <c r="AQ284" i="113"/>
  <c r="AQ174" i="113"/>
  <c r="AR245" i="113" l="1"/>
  <c r="AQ189" i="113"/>
  <c r="AQ299" i="113"/>
  <c r="AR241" i="113"/>
  <c r="AQ185" i="113"/>
  <c r="AQ295" i="113"/>
  <c r="AR246" i="113"/>
  <c r="AQ190" i="113"/>
  <c r="AQ300" i="113"/>
  <c r="AR255" i="113"/>
  <c r="AQ199" i="113"/>
  <c r="AQ309" i="113"/>
  <c r="AS226" i="113"/>
  <c r="AR280" i="113"/>
  <c r="AR170" i="113"/>
  <c r="AS225" i="113"/>
  <c r="AR169" i="113"/>
  <c r="AR279" i="113"/>
  <c r="AR238" i="113"/>
  <c r="AQ182" i="113"/>
  <c r="AQ292" i="113"/>
  <c r="AS233" i="113"/>
  <c r="AR177" i="113"/>
  <c r="AR287" i="113"/>
  <c r="AR253" i="113"/>
  <c r="AQ197" i="113"/>
  <c r="AQ307" i="113"/>
  <c r="AR252" i="113"/>
  <c r="AQ306" i="113"/>
  <c r="AQ196" i="113"/>
  <c r="AR240" i="113"/>
  <c r="AQ184" i="113"/>
  <c r="AQ294" i="113"/>
  <c r="AS232" i="113"/>
  <c r="AR286" i="113"/>
  <c r="AR176" i="113"/>
  <c r="AR244" i="113"/>
  <c r="AQ188" i="113"/>
  <c r="AQ298" i="113"/>
  <c r="AR243" i="113"/>
  <c r="AQ187" i="113"/>
  <c r="AQ297" i="113"/>
  <c r="AR242" i="113"/>
  <c r="AQ296" i="113"/>
  <c r="AQ186" i="113"/>
  <c r="AR257" i="113"/>
  <c r="AQ201" i="113"/>
  <c r="AQ311" i="113"/>
  <c r="AR248" i="113"/>
  <c r="AQ192" i="113"/>
  <c r="AQ302" i="113"/>
  <c r="AS234" i="113"/>
  <c r="AR178" i="113"/>
  <c r="AR288" i="113"/>
  <c r="AR237" i="113"/>
  <c r="AR239" i="113"/>
  <c r="AQ183" i="113"/>
  <c r="AQ293" i="113"/>
  <c r="AS227" i="113"/>
  <c r="AR281" i="113"/>
  <c r="AR171" i="113"/>
  <c r="AS228" i="113"/>
  <c r="AR172" i="113"/>
  <c r="AR282" i="113"/>
  <c r="AS231" i="113"/>
  <c r="AR175" i="113"/>
  <c r="AR285" i="113"/>
  <c r="AR251" i="113"/>
  <c r="AQ305" i="113"/>
  <c r="AQ195" i="113"/>
  <c r="AR254" i="113"/>
  <c r="AQ198" i="113"/>
  <c r="AQ308" i="113"/>
  <c r="AR291" i="113"/>
  <c r="AR181" i="113"/>
  <c r="AS229" i="113"/>
  <c r="AR173" i="113"/>
  <c r="AR283" i="113"/>
  <c r="AR249" i="113"/>
  <c r="AQ193" i="113"/>
  <c r="AQ303" i="113"/>
  <c r="AR247" i="113"/>
  <c r="AQ301" i="113"/>
  <c r="AQ191" i="113"/>
  <c r="AS230" i="113"/>
  <c r="AR174" i="113"/>
  <c r="AR284" i="113"/>
  <c r="AS223" i="113"/>
  <c r="AR167" i="113"/>
  <c r="AR277" i="113"/>
  <c r="AS222" i="113"/>
  <c r="AR256" i="113"/>
  <c r="AQ200" i="113"/>
  <c r="AQ310" i="113"/>
  <c r="AS224" i="113"/>
  <c r="AR168" i="113"/>
  <c r="AR278" i="113"/>
  <c r="AS236" i="113"/>
  <c r="AR290" i="113"/>
  <c r="AR180" i="113"/>
  <c r="AR250" i="113"/>
  <c r="AQ304" i="113"/>
  <c r="AQ194" i="113"/>
  <c r="AS235" i="113"/>
  <c r="AR179" i="113"/>
  <c r="AR289" i="113"/>
  <c r="AT228" i="113" l="1"/>
  <c r="AS172" i="113"/>
  <c r="AS282" i="113"/>
  <c r="AT225" i="113"/>
  <c r="AS169" i="113"/>
  <c r="AS279" i="113"/>
  <c r="AS250" i="113"/>
  <c r="AR304" i="113"/>
  <c r="AR194" i="113"/>
  <c r="AS252" i="113"/>
  <c r="AR306" i="113"/>
  <c r="AR196" i="113"/>
  <c r="AS240" i="113"/>
  <c r="AR294" i="113"/>
  <c r="AR184" i="113"/>
  <c r="AS258" i="113"/>
  <c r="AR312" i="113"/>
  <c r="AR202" i="113"/>
  <c r="AT233" i="113"/>
  <c r="AS177" i="113"/>
  <c r="AS287" i="113"/>
  <c r="AS242" i="113"/>
  <c r="AR186" i="113"/>
  <c r="AR296" i="113"/>
  <c r="AS238" i="113"/>
  <c r="AR182" i="113"/>
  <c r="AR292" i="113"/>
  <c r="AS239" i="113"/>
  <c r="AR183" i="113"/>
  <c r="AR293" i="113"/>
  <c r="AT223" i="113"/>
  <c r="AS167" i="113"/>
  <c r="AS277" i="113"/>
  <c r="AT222" i="113"/>
  <c r="AT234" i="113"/>
  <c r="AS178" i="113"/>
  <c r="AS288" i="113"/>
  <c r="AS241" i="113"/>
  <c r="AR185" i="113"/>
  <c r="AR295" i="113"/>
  <c r="AT226" i="113"/>
  <c r="AS170" i="113"/>
  <c r="AS280" i="113"/>
  <c r="AS245" i="113"/>
  <c r="AR189" i="113"/>
  <c r="AR299" i="113"/>
  <c r="AT229" i="113"/>
  <c r="AS173" i="113"/>
  <c r="AS283" i="113"/>
  <c r="AS253" i="113"/>
  <c r="AR197" i="113"/>
  <c r="AR307" i="113"/>
  <c r="AS257" i="113"/>
  <c r="AR311" i="113"/>
  <c r="AR201" i="113"/>
  <c r="AS249" i="113"/>
  <c r="AR193" i="113"/>
  <c r="AR303" i="113"/>
  <c r="AS243" i="113"/>
  <c r="AR187" i="113"/>
  <c r="AR297" i="113"/>
  <c r="AT227" i="113"/>
  <c r="AS281" i="113"/>
  <c r="AS171" i="113"/>
  <c r="AS246" i="113"/>
  <c r="AR190" i="113"/>
  <c r="AR300" i="113"/>
  <c r="AS247" i="113"/>
  <c r="AR191" i="113"/>
  <c r="AR301" i="113"/>
  <c r="AT235" i="113"/>
  <c r="AS289" i="113"/>
  <c r="AS179" i="113"/>
  <c r="AS251" i="113"/>
  <c r="AR195" i="113"/>
  <c r="AR305" i="113"/>
  <c r="AT231" i="113"/>
  <c r="AS175" i="113"/>
  <c r="AS285" i="113"/>
  <c r="AS237" i="113"/>
  <c r="AT236" i="113"/>
  <c r="AS290" i="113"/>
  <c r="AS180" i="113"/>
  <c r="AT224" i="113"/>
  <c r="AS168" i="113"/>
  <c r="AS278" i="113"/>
  <c r="AS254" i="113"/>
  <c r="AR198" i="113"/>
  <c r="AR308" i="113"/>
  <c r="AT232" i="113"/>
  <c r="AS176" i="113"/>
  <c r="AS286" i="113"/>
  <c r="AS244" i="113"/>
  <c r="AR188" i="113"/>
  <c r="AR298" i="113"/>
  <c r="AS256" i="113"/>
  <c r="AR200" i="113"/>
  <c r="AR310" i="113"/>
  <c r="AT230" i="113"/>
  <c r="AS174" i="113"/>
  <c r="AS284" i="113"/>
  <c r="AS291" i="113"/>
  <c r="AS181" i="113"/>
  <c r="AS248" i="113"/>
  <c r="AR192" i="113"/>
  <c r="AR302" i="113"/>
  <c r="AS255" i="113"/>
  <c r="AR199" i="113"/>
  <c r="AR309" i="113"/>
  <c r="AT259" i="113" l="1"/>
  <c r="AS313" i="113"/>
  <c r="AS203" i="113"/>
  <c r="AT256" i="113"/>
  <c r="AS200" i="113"/>
  <c r="AS310" i="113"/>
  <c r="AT254" i="113"/>
  <c r="AS308" i="113"/>
  <c r="AS198" i="113"/>
  <c r="AT242" i="113"/>
  <c r="AS296" i="113"/>
  <c r="AS186" i="113"/>
  <c r="AT240" i="113"/>
  <c r="AS184" i="113"/>
  <c r="AS294" i="113"/>
  <c r="AU232" i="113"/>
  <c r="AT176" i="113"/>
  <c r="AT286" i="113"/>
  <c r="AT241" i="113"/>
  <c r="AS185" i="113"/>
  <c r="AS295" i="113"/>
  <c r="AT238" i="113"/>
  <c r="AS182" i="113"/>
  <c r="AS292" i="113"/>
  <c r="AT257" i="113"/>
  <c r="AS201" i="113"/>
  <c r="AS311" i="113"/>
  <c r="AU228" i="113"/>
  <c r="AT172" i="113"/>
  <c r="AT282" i="113"/>
  <c r="AT246" i="113"/>
  <c r="AS190" i="113"/>
  <c r="AS300" i="113"/>
  <c r="AT255" i="113"/>
  <c r="AS199" i="113"/>
  <c r="AS309" i="113"/>
  <c r="AT239" i="113"/>
  <c r="AS183" i="113"/>
  <c r="AS293" i="113"/>
  <c r="AT252" i="113"/>
  <c r="AS196" i="113"/>
  <c r="AS306" i="113"/>
  <c r="AT253" i="113"/>
  <c r="AS197" i="113"/>
  <c r="AS307" i="113"/>
  <c r="AU233" i="113"/>
  <c r="AT177" i="113"/>
  <c r="AT287" i="113"/>
  <c r="AT247" i="113"/>
  <c r="AS191" i="113"/>
  <c r="AS301" i="113"/>
  <c r="AT244" i="113"/>
  <c r="AS298" i="113"/>
  <c r="AS188" i="113"/>
  <c r="AU230" i="113"/>
  <c r="AT174" i="113"/>
  <c r="AT284" i="113"/>
  <c r="AU227" i="113"/>
  <c r="AT281" i="113"/>
  <c r="AT171" i="113"/>
  <c r="AU235" i="113"/>
  <c r="AT179" i="113"/>
  <c r="AT289" i="113"/>
  <c r="AT243" i="113"/>
  <c r="AS187" i="113"/>
  <c r="AS297" i="113"/>
  <c r="AT251" i="113"/>
  <c r="AS305" i="113"/>
  <c r="AS195" i="113"/>
  <c r="AT250" i="113"/>
  <c r="AS304" i="113"/>
  <c r="AS194" i="113"/>
  <c r="AU236" i="113"/>
  <c r="AT290" i="113"/>
  <c r="AT180" i="113"/>
  <c r="AU223" i="113"/>
  <c r="AT167" i="113"/>
  <c r="AT277" i="113"/>
  <c r="AU222" i="113"/>
  <c r="AU226" i="113"/>
  <c r="AT170" i="113"/>
  <c r="AT280" i="113"/>
  <c r="AT245" i="113"/>
  <c r="AS189" i="113"/>
  <c r="AS299" i="113"/>
  <c r="AT181" i="113"/>
  <c r="AT291" i="113"/>
  <c r="AT258" i="113"/>
  <c r="AS312" i="113"/>
  <c r="AS202" i="113"/>
  <c r="AU234" i="113"/>
  <c r="AT178" i="113"/>
  <c r="AT288" i="113"/>
  <c r="AT237" i="113"/>
  <c r="AU237" i="113" s="1"/>
  <c r="AT248" i="113"/>
  <c r="AS192" i="113"/>
  <c r="AS302" i="113"/>
  <c r="AT249" i="113"/>
  <c r="AS193" i="113"/>
  <c r="AS303" i="113"/>
  <c r="AU225" i="113"/>
  <c r="AT169" i="113"/>
  <c r="AT279" i="113"/>
  <c r="AU231" i="113"/>
  <c r="AT175" i="113"/>
  <c r="AT285" i="113"/>
  <c r="AU224" i="113"/>
  <c r="AT168" i="113"/>
  <c r="AT278" i="113"/>
  <c r="AU229" i="113"/>
  <c r="AT173" i="113"/>
  <c r="AT283" i="113"/>
  <c r="AU253" i="113" l="1"/>
  <c r="AT197" i="113"/>
  <c r="AT307" i="113"/>
  <c r="AU243" i="113"/>
  <c r="AT187" i="113"/>
  <c r="AT297" i="113"/>
  <c r="AV235" i="113"/>
  <c r="AU179" i="113"/>
  <c r="AU289" i="113"/>
  <c r="AU259" i="113"/>
  <c r="AT313" i="113"/>
  <c r="AT203" i="113"/>
  <c r="AU242" i="113"/>
  <c r="AT186" i="113"/>
  <c r="AT296" i="113"/>
  <c r="AU249" i="113"/>
  <c r="AT193" i="113"/>
  <c r="AT303" i="113"/>
  <c r="AV224" i="113"/>
  <c r="AU168" i="113"/>
  <c r="AU278" i="113"/>
  <c r="AV234" i="113"/>
  <c r="AU178" i="113"/>
  <c r="AU288" i="113"/>
  <c r="AV229" i="113"/>
  <c r="AU173" i="113"/>
  <c r="AU283" i="113"/>
  <c r="AU251" i="113"/>
  <c r="AT195" i="113"/>
  <c r="AT305" i="113"/>
  <c r="AU252" i="113"/>
  <c r="AT196" i="113"/>
  <c r="AT306" i="113"/>
  <c r="AV236" i="113"/>
  <c r="AU290" i="113"/>
  <c r="AU180" i="113"/>
  <c r="AU240" i="113"/>
  <c r="AT184" i="113"/>
  <c r="AT294" i="113"/>
  <c r="AU255" i="113"/>
  <c r="AT199" i="113"/>
  <c r="AT309" i="113"/>
  <c r="AV223" i="113"/>
  <c r="AU277" i="113"/>
  <c r="AU167" i="113"/>
  <c r="AV222" i="113"/>
  <c r="AU254" i="113"/>
  <c r="AT198" i="113"/>
  <c r="AT308" i="113"/>
  <c r="AV228" i="113"/>
  <c r="AU172" i="113"/>
  <c r="AU282" i="113"/>
  <c r="AV233" i="113"/>
  <c r="AU177" i="113"/>
  <c r="AU287" i="113"/>
  <c r="AU258" i="113"/>
  <c r="AT202" i="113"/>
  <c r="AT312" i="113"/>
  <c r="AU239" i="113"/>
  <c r="AT293" i="113"/>
  <c r="AT183" i="113"/>
  <c r="AU256" i="113"/>
  <c r="AT310" i="113"/>
  <c r="AT200" i="113"/>
  <c r="AV232" i="113"/>
  <c r="AU176" i="113"/>
  <c r="AU286" i="113"/>
  <c r="AV237" i="113"/>
  <c r="AU181" i="113"/>
  <c r="AU291" i="113"/>
  <c r="AU238" i="113"/>
  <c r="AT182" i="113"/>
  <c r="AT292" i="113"/>
  <c r="AV231" i="113"/>
  <c r="AU175" i="113"/>
  <c r="AU285" i="113"/>
  <c r="AU257" i="113"/>
  <c r="AT201" i="113"/>
  <c r="AT311" i="113"/>
  <c r="AU250" i="113"/>
  <c r="AT304" i="113"/>
  <c r="AT194" i="113"/>
  <c r="AU247" i="113"/>
  <c r="AT191" i="113"/>
  <c r="AT301" i="113"/>
  <c r="AU246" i="113"/>
  <c r="AT190" i="113"/>
  <c r="AT300" i="113"/>
  <c r="AU244" i="113"/>
  <c r="AT298" i="113"/>
  <c r="AT188" i="113"/>
  <c r="AV227" i="113"/>
  <c r="AU281" i="113"/>
  <c r="AU171" i="113"/>
  <c r="AU245" i="113"/>
  <c r="AT189" i="113"/>
  <c r="AT299" i="113"/>
  <c r="AU248" i="113"/>
  <c r="AT192" i="113"/>
  <c r="AT302" i="113"/>
  <c r="AV226" i="113"/>
  <c r="AU170" i="113"/>
  <c r="AU280" i="113"/>
  <c r="AV238" i="113"/>
  <c r="AU182" i="113"/>
  <c r="AU292" i="113"/>
  <c r="AV230" i="113"/>
  <c r="AU174" i="113"/>
  <c r="AU284" i="113"/>
  <c r="AV225" i="113"/>
  <c r="AU169" i="113"/>
  <c r="AU279" i="113"/>
  <c r="AU241" i="113"/>
  <c r="AT185" i="113"/>
  <c r="AT295" i="113"/>
  <c r="AU260" i="113"/>
  <c r="AT314" i="113"/>
  <c r="AT204" i="113"/>
  <c r="AV261" i="113" l="1"/>
  <c r="AU205" i="113"/>
  <c r="AU315" i="113"/>
  <c r="AV257" i="113"/>
  <c r="AU201" i="113"/>
  <c r="AU311" i="113"/>
  <c r="AV246" i="113"/>
  <c r="AU190" i="113"/>
  <c r="AU300" i="113"/>
  <c r="AW234" i="113"/>
  <c r="AV178" i="113"/>
  <c r="AV288" i="113"/>
  <c r="AV241" i="113"/>
  <c r="AU185" i="113"/>
  <c r="AU295" i="113"/>
  <c r="AW232" i="113"/>
  <c r="AV176" i="113"/>
  <c r="AV286" i="113"/>
  <c r="AV260" i="113"/>
  <c r="AU204" i="113"/>
  <c r="AU314" i="113"/>
  <c r="AV243" i="113"/>
  <c r="AU187" i="113"/>
  <c r="AU297" i="113"/>
  <c r="AW236" i="113"/>
  <c r="AV180" i="113"/>
  <c r="AV290" i="113"/>
  <c r="AW237" i="113"/>
  <c r="AV181" i="113"/>
  <c r="AV291" i="113"/>
  <c r="AW235" i="113"/>
  <c r="AV179" i="113"/>
  <c r="AV289" i="113"/>
  <c r="AW229" i="113"/>
  <c r="AV173" i="113"/>
  <c r="AV283" i="113"/>
  <c r="AW223" i="113"/>
  <c r="AV167" i="113"/>
  <c r="AV277" i="113"/>
  <c r="AW222" i="113"/>
  <c r="AV244" i="113"/>
  <c r="AU188" i="113"/>
  <c r="AU298" i="113"/>
  <c r="AV253" i="113"/>
  <c r="AU197" i="113"/>
  <c r="AU307" i="113"/>
  <c r="AV251" i="113"/>
  <c r="AU305" i="113"/>
  <c r="AU195" i="113"/>
  <c r="AV293" i="113"/>
  <c r="AV183" i="113"/>
  <c r="AW224" i="113"/>
  <c r="AV278" i="113"/>
  <c r="AV168" i="113"/>
  <c r="AW225" i="113"/>
  <c r="AV169" i="113"/>
  <c r="AV279" i="113"/>
  <c r="AV242" i="113"/>
  <c r="AU186" i="113"/>
  <c r="AU296" i="113"/>
  <c r="AW230" i="113"/>
  <c r="AV174" i="113"/>
  <c r="AV284" i="113"/>
  <c r="AV245" i="113"/>
  <c r="AU299" i="113"/>
  <c r="AU189" i="113"/>
  <c r="AV258" i="113"/>
  <c r="AU312" i="113"/>
  <c r="AU202" i="113"/>
  <c r="AV254" i="113"/>
  <c r="AU308" i="113"/>
  <c r="AU198" i="113"/>
  <c r="AV256" i="113"/>
  <c r="AU200" i="113"/>
  <c r="AU310" i="113"/>
  <c r="AV248" i="113"/>
  <c r="AU192" i="113"/>
  <c r="AU302" i="113"/>
  <c r="AW228" i="113"/>
  <c r="AV172" i="113"/>
  <c r="AV282" i="113"/>
  <c r="AV239" i="113"/>
  <c r="AW239" i="113" s="1"/>
  <c r="AU183" i="113"/>
  <c r="AU293" i="113"/>
  <c r="AW227" i="113"/>
  <c r="AV171" i="113"/>
  <c r="AV281" i="113"/>
  <c r="AW238" i="113"/>
  <c r="AV182" i="113"/>
  <c r="AV292" i="113"/>
  <c r="AW226" i="113"/>
  <c r="AV170" i="113"/>
  <c r="AV280" i="113"/>
  <c r="AV249" i="113"/>
  <c r="AU193" i="113"/>
  <c r="AU303" i="113"/>
  <c r="AV247" i="113"/>
  <c r="AU301" i="113"/>
  <c r="AU191" i="113"/>
  <c r="AV252" i="113"/>
  <c r="AU196" i="113"/>
  <c r="AU306" i="113"/>
  <c r="AV250" i="113"/>
  <c r="AU304" i="113"/>
  <c r="AU194" i="113"/>
  <c r="AW231" i="113"/>
  <c r="AV175" i="113"/>
  <c r="AV285" i="113"/>
  <c r="AV240" i="113"/>
  <c r="AU294" i="113"/>
  <c r="AU184" i="113"/>
  <c r="AV259" i="113"/>
  <c r="AU313" i="113"/>
  <c r="AU203" i="113"/>
  <c r="AW233" i="113"/>
  <c r="AV177" i="113"/>
  <c r="AV287" i="113"/>
  <c r="AV255" i="113"/>
  <c r="AU199" i="113"/>
  <c r="AU309" i="113"/>
  <c r="AW244" i="113" l="1"/>
  <c r="AV188" i="113"/>
  <c r="AV298" i="113"/>
  <c r="AX231" i="113"/>
  <c r="AW175" i="113"/>
  <c r="AW285" i="113"/>
  <c r="AW260" i="113"/>
  <c r="AV314" i="113"/>
  <c r="AV204" i="113"/>
  <c r="AW249" i="113"/>
  <c r="AV193" i="113"/>
  <c r="AV303" i="113"/>
  <c r="AW259" i="113"/>
  <c r="AV313" i="113"/>
  <c r="AV203" i="113"/>
  <c r="AW251" i="113"/>
  <c r="AV195" i="113"/>
  <c r="AV305" i="113"/>
  <c r="AX227" i="113"/>
  <c r="AW171" i="113"/>
  <c r="AW281" i="113"/>
  <c r="AW184" i="113"/>
  <c r="AW294" i="113"/>
  <c r="AW245" i="113"/>
  <c r="AV299" i="113"/>
  <c r="AV189" i="113"/>
  <c r="AW250" i="113"/>
  <c r="AV194" i="113"/>
  <c r="AV304" i="113"/>
  <c r="AW258" i="113"/>
  <c r="AV202" i="113"/>
  <c r="AV312" i="113"/>
  <c r="AX233" i="113"/>
  <c r="AW177" i="113"/>
  <c r="AW287" i="113"/>
  <c r="AW261" i="113"/>
  <c r="AV205" i="113"/>
  <c r="AV315" i="113"/>
  <c r="AW242" i="113"/>
  <c r="AV186" i="113"/>
  <c r="AV296" i="113"/>
  <c r="AW241" i="113"/>
  <c r="AV185" i="113"/>
  <c r="AV295" i="113"/>
  <c r="AX223" i="113"/>
  <c r="AW167" i="113"/>
  <c r="AW277" i="113"/>
  <c r="AX222" i="113"/>
  <c r="AW243" i="113"/>
  <c r="AV187" i="113"/>
  <c r="AV297" i="113"/>
  <c r="AX236" i="113"/>
  <c r="AW290" i="113"/>
  <c r="AW180" i="113"/>
  <c r="AW254" i="113"/>
  <c r="AV198" i="113"/>
  <c r="AV308" i="113"/>
  <c r="AX228" i="113"/>
  <c r="AW282" i="113"/>
  <c r="AW172" i="113"/>
  <c r="AX235" i="113"/>
  <c r="AW179" i="113"/>
  <c r="AW289" i="113"/>
  <c r="AX232" i="113"/>
  <c r="AW176" i="113"/>
  <c r="AW286" i="113"/>
  <c r="AW246" i="113"/>
  <c r="AV190" i="113"/>
  <c r="AV300" i="113"/>
  <c r="AW252" i="113"/>
  <c r="AV306" i="113"/>
  <c r="AV196" i="113"/>
  <c r="AX224" i="113"/>
  <c r="AW168" i="113"/>
  <c r="AW278" i="113"/>
  <c r="AW262" i="113"/>
  <c r="AV316" i="113"/>
  <c r="AV206" i="113"/>
  <c r="AX226" i="113"/>
  <c r="AW170" i="113"/>
  <c r="AW280" i="113"/>
  <c r="AX238" i="113"/>
  <c r="AW182" i="113"/>
  <c r="AW292" i="113"/>
  <c r="AW253" i="113"/>
  <c r="AV197" i="113"/>
  <c r="AV307" i="113"/>
  <c r="AW256" i="113"/>
  <c r="AV310" i="113"/>
  <c r="AV200" i="113"/>
  <c r="AW240" i="113"/>
  <c r="AV184" i="113"/>
  <c r="AV294" i="113"/>
  <c r="AX234" i="113"/>
  <c r="AW288" i="113"/>
  <c r="AW178" i="113"/>
  <c r="AW257" i="113"/>
  <c r="AV311" i="113"/>
  <c r="AV201" i="113"/>
  <c r="AW255" i="113"/>
  <c r="AV199" i="113"/>
  <c r="AV309" i="113"/>
  <c r="AW248" i="113"/>
  <c r="AV192" i="113"/>
  <c r="AV302" i="113"/>
  <c r="AX230" i="113"/>
  <c r="AW284" i="113"/>
  <c r="AW174" i="113"/>
  <c r="AX229" i="113"/>
  <c r="AW173" i="113"/>
  <c r="AW283" i="113"/>
  <c r="AX239" i="113"/>
  <c r="AW183" i="113"/>
  <c r="AW293" i="113"/>
  <c r="AX225" i="113"/>
  <c r="AW169" i="113"/>
  <c r="AW279" i="113"/>
  <c r="AX237" i="113"/>
  <c r="AW181" i="113"/>
  <c r="AW291" i="113"/>
  <c r="AW247" i="113"/>
  <c r="AV301" i="113"/>
  <c r="AV191" i="113"/>
  <c r="AY230" i="113" l="1"/>
  <c r="AX174" i="113"/>
  <c r="AX284" i="113"/>
  <c r="AX241" i="113"/>
  <c r="AW185" i="113"/>
  <c r="AW295" i="113"/>
  <c r="AX247" i="113"/>
  <c r="AW191" i="113"/>
  <c r="AW301" i="113"/>
  <c r="AX240" i="113"/>
  <c r="AX262" i="113"/>
  <c r="AW316" i="113"/>
  <c r="AW206" i="113"/>
  <c r="AX261" i="113"/>
  <c r="AW205" i="113"/>
  <c r="AW315" i="113"/>
  <c r="AY227" i="113"/>
  <c r="AX171" i="113"/>
  <c r="AX281" i="113"/>
  <c r="AX255" i="113"/>
  <c r="AW199" i="113"/>
  <c r="AW309" i="113"/>
  <c r="AX251" i="113"/>
  <c r="AW195" i="113"/>
  <c r="AW305" i="113"/>
  <c r="AX263" i="113"/>
  <c r="AW207" i="113"/>
  <c r="AW317" i="113"/>
  <c r="AY233" i="113"/>
  <c r="AX177" i="113"/>
  <c r="AX287" i="113"/>
  <c r="AY223" i="113"/>
  <c r="AX167" i="113"/>
  <c r="AX277" i="113"/>
  <c r="AY222" i="113"/>
  <c r="AY228" i="113"/>
  <c r="AX282" i="113"/>
  <c r="AX172" i="113"/>
  <c r="AX243" i="113"/>
  <c r="AW297" i="113"/>
  <c r="AW187" i="113"/>
  <c r="AX248" i="113"/>
  <c r="AW192" i="113"/>
  <c r="AW302" i="113"/>
  <c r="AY232" i="113"/>
  <c r="AX176" i="113"/>
  <c r="AX286" i="113"/>
  <c r="AX258" i="113"/>
  <c r="AW202" i="113"/>
  <c r="AW312" i="113"/>
  <c r="AY224" i="113"/>
  <c r="AX168" i="113"/>
  <c r="AX278" i="113"/>
  <c r="AY234" i="113"/>
  <c r="AX178" i="113"/>
  <c r="AX288" i="113"/>
  <c r="AX252" i="113"/>
  <c r="AW196" i="113"/>
  <c r="AW306" i="113"/>
  <c r="AY237" i="113"/>
  <c r="AX181" i="113"/>
  <c r="AX291" i="113"/>
  <c r="AX246" i="113"/>
  <c r="AW300" i="113"/>
  <c r="AW190" i="113"/>
  <c r="AX245" i="113"/>
  <c r="AW189" i="113"/>
  <c r="AW299" i="113"/>
  <c r="AX257" i="113"/>
  <c r="AW201" i="113"/>
  <c r="AW311" i="113"/>
  <c r="AY225" i="113"/>
  <c r="AX169" i="113"/>
  <c r="AX279" i="113"/>
  <c r="AY238" i="113"/>
  <c r="AX182" i="113"/>
  <c r="AX292" i="113"/>
  <c r="AX259" i="113"/>
  <c r="AW313" i="113"/>
  <c r="AW203" i="113"/>
  <c r="AX260" i="113"/>
  <c r="AW314" i="113"/>
  <c r="AW204" i="113"/>
  <c r="AX256" i="113"/>
  <c r="AW200" i="113"/>
  <c r="AW310" i="113"/>
  <c r="AX184" i="113"/>
  <c r="AX294" i="113"/>
  <c r="AY239" i="113"/>
  <c r="AX183" i="113"/>
  <c r="AX293" i="113"/>
  <c r="AX253" i="113"/>
  <c r="AW197" i="113"/>
  <c r="AW307" i="113"/>
  <c r="AX242" i="113"/>
  <c r="AW186" i="113"/>
  <c r="AW296" i="113"/>
  <c r="AY226" i="113"/>
  <c r="AX170" i="113"/>
  <c r="AX280" i="113"/>
  <c r="AX254" i="113"/>
  <c r="AW308" i="113"/>
  <c r="AW198" i="113"/>
  <c r="AX249" i="113"/>
  <c r="AW303" i="113"/>
  <c r="AW193" i="113"/>
  <c r="AX244" i="113"/>
  <c r="AW188" i="113"/>
  <c r="AW298" i="113"/>
  <c r="AX250" i="113"/>
  <c r="AW304" i="113"/>
  <c r="AW194" i="113"/>
  <c r="AY229" i="113"/>
  <c r="AX173" i="113"/>
  <c r="AX283" i="113"/>
  <c r="AY231" i="113"/>
  <c r="AX175" i="113"/>
  <c r="AX285" i="113"/>
  <c r="AY235" i="113"/>
  <c r="AX289" i="113"/>
  <c r="AX179" i="113"/>
  <c r="AY236" i="113"/>
  <c r="AX290" i="113"/>
  <c r="AX180" i="113"/>
  <c r="AY260" i="113" l="1"/>
  <c r="AX314" i="113"/>
  <c r="AX204" i="113"/>
  <c r="AZ226" i="113"/>
  <c r="AY170" i="113"/>
  <c r="AY280" i="113"/>
  <c r="AY258" i="113"/>
  <c r="AX202" i="113"/>
  <c r="AX312" i="113"/>
  <c r="AY243" i="113"/>
  <c r="AX187" i="113"/>
  <c r="AX297" i="113"/>
  <c r="AY255" i="113"/>
  <c r="AX309" i="113"/>
  <c r="AX199" i="113"/>
  <c r="AY257" i="113"/>
  <c r="AX201" i="113"/>
  <c r="AX311" i="113"/>
  <c r="AY264" i="113"/>
  <c r="AX318" i="113"/>
  <c r="AX208" i="113"/>
  <c r="AY241" i="113"/>
  <c r="AX185" i="113"/>
  <c r="AX295" i="113"/>
  <c r="AY253" i="113"/>
  <c r="AX197" i="113"/>
  <c r="AX307" i="113"/>
  <c r="AY244" i="113"/>
  <c r="AX188" i="113"/>
  <c r="AX298" i="113"/>
  <c r="AZ228" i="113"/>
  <c r="AY172" i="113"/>
  <c r="AY282" i="113"/>
  <c r="AY249" i="113"/>
  <c r="AX303" i="113"/>
  <c r="AX193" i="113"/>
  <c r="AY246" i="113"/>
  <c r="AX190" i="113"/>
  <c r="AX300" i="113"/>
  <c r="AZ235" i="113"/>
  <c r="AY179" i="113"/>
  <c r="AY289" i="113"/>
  <c r="AY262" i="113"/>
  <c r="AX316" i="113"/>
  <c r="AX206" i="113"/>
  <c r="AZ232" i="113"/>
  <c r="AY176" i="113"/>
  <c r="AY286" i="113"/>
  <c r="AZ230" i="113"/>
  <c r="AY174" i="113"/>
  <c r="AY284" i="113"/>
  <c r="AY252" i="113"/>
  <c r="AX306" i="113"/>
  <c r="AX196" i="113"/>
  <c r="AY248" i="113"/>
  <c r="AX302" i="113"/>
  <c r="AX192" i="113"/>
  <c r="AZ229" i="113"/>
  <c r="AY173" i="113"/>
  <c r="AY283" i="113"/>
  <c r="AY254" i="113"/>
  <c r="AX308" i="113"/>
  <c r="AX198" i="113"/>
  <c r="AZ239" i="113"/>
  <c r="AY183" i="113"/>
  <c r="AY293" i="113"/>
  <c r="AZ227" i="113"/>
  <c r="AY171" i="113"/>
  <c r="AY281" i="113"/>
  <c r="AY247" i="113"/>
  <c r="AX191" i="113"/>
  <c r="AX301" i="113"/>
  <c r="AZ225" i="113"/>
  <c r="AY169" i="113"/>
  <c r="AY279" i="113"/>
  <c r="AZ223" i="113"/>
  <c r="AY277" i="113"/>
  <c r="AY167" i="113"/>
  <c r="AZ222" i="113"/>
  <c r="AY245" i="113"/>
  <c r="AX189" i="113"/>
  <c r="AX299" i="113"/>
  <c r="AY256" i="113"/>
  <c r="AX200" i="113"/>
  <c r="AX310" i="113"/>
  <c r="AY242" i="113"/>
  <c r="AX186" i="113"/>
  <c r="AX296" i="113"/>
  <c r="AZ234" i="113"/>
  <c r="AY178" i="113"/>
  <c r="AY288" i="113"/>
  <c r="AY251" i="113"/>
  <c r="AX195" i="113"/>
  <c r="AX305" i="113"/>
  <c r="AY240" i="113"/>
  <c r="AZ240" i="113" s="1"/>
  <c r="AZ233" i="113"/>
  <c r="AY177" i="113"/>
  <c r="AY287" i="113"/>
  <c r="AY263" i="113"/>
  <c r="AX207" i="113"/>
  <c r="AX317" i="113"/>
  <c r="AY184" i="113"/>
  <c r="AY294" i="113"/>
  <c r="AZ237" i="113"/>
  <c r="AY181" i="113"/>
  <c r="AY291" i="113"/>
  <c r="AZ236" i="113"/>
  <c r="AY180" i="113"/>
  <c r="AY290" i="113"/>
  <c r="AZ238" i="113"/>
  <c r="AY182" i="113"/>
  <c r="AY292" i="113"/>
  <c r="AY259" i="113"/>
  <c r="AX203" i="113"/>
  <c r="AX313" i="113"/>
  <c r="AZ224" i="113"/>
  <c r="AY278" i="113"/>
  <c r="AY168" i="113"/>
  <c r="AY250" i="113"/>
  <c r="AX194" i="113"/>
  <c r="AX304" i="113"/>
  <c r="AY261" i="113"/>
  <c r="AX315" i="113"/>
  <c r="AX205" i="113"/>
  <c r="AZ231" i="113"/>
  <c r="AY285" i="113"/>
  <c r="AY175" i="113"/>
  <c r="AZ185" i="113" l="1"/>
  <c r="AZ295" i="113"/>
  <c r="BA232" i="113"/>
  <c r="AZ176" i="113"/>
  <c r="AZ286" i="113"/>
  <c r="AZ243" i="113"/>
  <c r="AY297" i="113"/>
  <c r="AY187" i="113"/>
  <c r="AZ258" i="113"/>
  <c r="AY202" i="113"/>
  <c r="AY312" i="113"/>
  <c r="BA225" i="113"/>
  <c r="AZ169" i="113"/>
  <c r="AZ279" i="113"/>
  <c r="AZ249" i="113"/>
  <c r="AY303" i="113"/>
  <c r="AY193" i="113"/>
  <c r="AZ263" i="113"/>
  <c r="AY207" i="113"/>
  <c r="AY317" i="113"/>
  <c r="AZ254" i="113"/>
  <c r="AY308" i="113"/>
  <c r="AY198" i="113"/>
  <c r="AZ259" i="113"/>
  <c r="AY313" i="113"/>
  <c r="AY203" i="113"/>
  <c r="BA240" i="113"/>
  <c r="AZ184" i="113"/>
  <c r="AZ294" i="113"/>
  <c r="AZ245" i="113"/>
  <c r="AY189" i="113"/>
  <c r="AY299" i="113"/>
  <c r="AZ257" i="113"/>
  <c r="AY201" i="113"/>
  <c r="AY311" i="113"/>
  <c r="BA223" i="113"/>
  <c r="AZ167" i="113"/>
  <c r="AZ277" i="113"/>
  <c r="BA222" i="113"/>
  <c r="AZ253" i="113"/>
  <c r="AY307" i="113"/>
  <c r="AY197" i="113"/>
  <c r="BA227" i="113"/>
  <c r="AZ171" i="113"/>
  <c r="AZ281" i="113"/>
  <c r="BA228" i="113"/>
  <c r="AZ172" i="113"/>
  <c r="AZ282" i="113"/>
  <c r="AZ247" i="113"/>
  <c r="AY191" i="113"/>
  <c r="AY301" i="113"/>
  <c r="AZ256" i="113"/>
  <c r="AY310" i="113"/>
  <c r="AY200" i="113"/>
  <c r="BA224" i="113"/>
  <c r="AZ278" i="113"/>
  <c r="AZ168" i="113"/>
  <c r="AZ242" i="113"/>
  <c r="AY296" i="113"/>
  <c r="AY186" i="113"/>
  <c r="AZ264" i="113"/>
  <c r="AY208" i="113"/>
  <c r="AY318" i="113"/>
  <c r="AZ255" i="113"/>
  <c r="AY309" i="113"/>
  <c r="AY199" i="113"/>
  <c r="AZ260" i="113"/>
  <c r="AY314" i="113"/>
  <c r="AY204" i="113"/>
  <c r="AZ246" i="113"/>
  <c r="AY300" i="113"/>
  <c r="AY190" i="113"/>
  <c r="BA236" i="113"/>
  <c r="AZ180" i="113"/>
  <c r="AZ290" i="113"/>
  <c r="AZ250" i="113"/>
  <c r="AY304" i="113"/>
  <c r="AY194" i="113"/>
  <c r="AZ244" i="113"/>
  <c r="AY188" i="113"/>
  <c r="AY298" i="113"/>
  <c r="BA238" i="113"/>
  <c r="AZ182" i="113"/>
  <c r="AZ292" i="113"/>
  <c r="BA231" i="113"/>
  <c r="AZ175" i="113"/>
  <c r="AZ285" i="113"/>
  <c r="AZ261" i="113"/>
  <c r="AY205" i="113"/>
  <c r="AY315" i="113"/>
  <c r="BA230" i="113"/>
  <c r="AZ174" i="113"/>
  <c r="AZ284" i="113"/>
  <c r="AZ252" i="113"/>
  <c r="AY196" i="113"/>
  <c r="AY306" i="113"/>
  <c r="BA229" i="113"/>
  <c r="AZ173" i="113"/>
  <c r="AZ283" i="113"/>
  <c r="AZ265" i="113"/>
  <c r="AY209" i="113"/>
  <c r="AY319" i="113"/>
  <c r="AZ262" i="113"/>
  <c r="AY316" i="113"/>
  <c r="AY206" i="113"/>
  <c r="BA226" i="113"/>
  <c r="AZ170" i="113"/>
  <c r="AZ280" i="113"/>
  <c r="AZ251" i="113"/>
  <c r="AY195" i="113"/>
  <c r="AY305" i="113"/>
  <c r="BA234" i="113"/>
  <c r="AZ178" i="113"/>
  <c r="AZ288" i="113"/>
  <c r="AZ248" i="113"/>
  <c r="AY192" i="113"/>
  <c r="AY302" i="113"/>
  <c r="BA233" i="113"/>
  <c r="AZ287" i="113"/>
  <c r="AZ177" i="113"/>
  <c r="AZ241" i="113"/>
  <c r="AY185" i="113"/>
  <c r="AY295" i="113"/>
  <c r="BA239" i="113"/>
  <c r="AZ183" i="113"/>
  <c r="AZ293" i="113"/>
  <c r="BA237" i="113"/>
  <c r="AZ181" i="113"/>
  <c r="AZ291" i="113"/>
  <c r="BA235" i="113"/>
  <c r="AZ179" i="113"/>
  <c r="AZ289" i="113"/>
  <c r="BB230" i="113" l="1"/>
  <c r="BA174" i="113"/>
  <c r="BA284" i="113"/>
  <c r="BB231" i="113"/>
  <c r="BA285" i="113"/>
  <c r="BA175" i="113"/>
  <c r="BA258" i="113"/>
  <c r="AZ202" i="113"/>
  <c r="AZ312" i="113"/>
  <c r="BA255" i="113"/>
  <c r="AZ309" i="113"/>
  <c r="AZ199" i="113"/>
  <c r="BA259" i="113"/>
  <c r="AZ203" i="113"/>
  <c r="AZ313" i="113"/>
  <c r="BA257" i="113"/>
  <c r="AZ311" i="113"/>
  <c r="AZ201" i="113"/>
  <c r="BA263" i="113"/>
  <c r="AZ207" i="113"/>
  <c r="AZ317" i="113"/>
  <c r="BA245" i="113"/>
  <c r="AZ189" i="113"/>
  <c r="AZ299" i="113"/>
  <c r="BA265" i="113"/>
  <c r="AZ209" i="113"/>
  <c r="AZ319" i="113"/>
  <c r="BA254" i="113"/>
  <c r="AZ308" i="113"/>
  <c r="AZ198" i="113"/>
  <c r="BA246" i="113"/>
  <c r="AZ190" i="113"/>
  <c r="AZ300" i="113"/>
  <c r="BA264" i="113"/>
  <c r="AZ318" i="113"/>
  <c r="AZ208" i="113"/>
  <c r="BA261" i="113"/>
  <c r="AZ315" i="113"/>
  <c r="AZ205" i="113"/>
  <c r="BA262" i="113"/>
  <c r="AZ206" i="113"/>
  <c r="AZ316" i="113"/>
  <c r="BA251" i="113"/>
  <c r="AZ195" i="113"/>
  <c r="AZ305" i="113"/>
  <c r="BA243" i="113"/>
  <c r="AZ297" i="113"/>
  <c r="AZ187" i="113"/>
  <c r="BA244" i="113"/>
  <c r="AZ298" i="113"/>
  <c r="AZ188" i="113"/>
  <c r="BA256" i="113"/>
  <c r="AZ310" i="113"/>
  <c r="AZ200" i="113"/>
  <c r="BA248" i="113"/>
  <c r="AZ302" i="113"/>
  <c r="AZ192" i="113"/>
  <c r="BA250" i="113"/>
  <c r="AZ194" i="113"/>
  <c r="AZ304" i="113"/>
  <c r="BB228" i="113"/>
  <c r="BA172" i="113"/>
  <c r="BA282" i="113"/>
  <c r="BB237" i="113"/>
  <c r="BA181" i="113"/>
  <c r="BA291" i="113"/>
  <c r="BA185" i="113"/>
  <c r="BA295" i="113"/>
  <c r="BB239" i="113"/>
  <c r="BA293" i="113"/>
  <c r="BA183" i="113"/>
  <c r="BB227" i="113"/>
  <c r="BA171" i="113"/>
  <c r="BA281" i="113"/>
  <c r="BA252" i="113"/>
  <c r="AZ306" i="113"/>
  <c r="AZ196" i="113"/>
  <c r="BB225" i="113"/>
  <c r="BA279" i="113"/>
  <c r="BA169" i="113"/>
  <c r="BB223" i="113"/>
  <c r="BA167" i="113"/>
  <c r="BA277" i="113"/>
  <c r="BB222" i="113"/>
  <c r="BB233" i="113"/>
  <c r="BA177" i="113"/>
  <c r="BA287" i="113"/>
  <c r="BA249" i="113"/>
  <c r="AZ303" i="113"/>
  <c r="AZ193" i="113"/>
  <c r="BB240" i="113"/>
  <c r="BA184" i="113"/>
  <c r="BA294" i="113"/>
  <c r="BA242" i="113"/>
  <c r="AZ296" i="113"/>
  <c r="AZ186" i="113"/>
  <c r="BB234" i="113"/>
  <c r="BA178" i="113"/>
  <c r="BA288" i="113"/>
  <c r="BA266" i="113"/>
  <c r="AZ320" i="113"/>
  <c r="AZ210" i="113"/>
  <c r="BB229" i="113"/>
  <c r="BA173" i="113"/>
  <c r="BA283" i="113"/>
  <c r="BB226" i="113"/>
  <c r="BA170" i="113"/>
  <c r="BA280" i="113"/>
  <c r="BB235" i="113"/>
  <c r="BA179" i="113"/>
  <c r="BA289" i="113"/>
  <c r="BA253" i="113"/>
  <c r="AZ307" i="113"/>
  <c r="AZ197" i="113"/>
  <c r="BB232" i="113"/>
  <c r="BA176" i="113"/>
  <c r="BA286" i="113"/>
  <c r="BB238" i="113"/>
  <c r="BA292" i="113"/>
  <c r="BA182" i="113"/>
  <c r="BA247" i="113"/>
  <c r="AZ301" i="113"/>
  <c r="AZ191" i="113"/>
  <c r="BB236" i="113"/>
  <c r="BA180" i="113"/>
  <c r="BA290" i="113"/>
  <c r="BB224" i="113"/>
  <c r="BA168" i="113"/>
  <c r="BA278" i="113"/>
  <c r="BA260" i="113"/>
  <c r="AZ314" i="113"/>
  <c r="AZ204" i="113"/>
  <c r="BA241" i="113"/>
  <c r="BC235" i="113" l="1"/>
  <c r="BB289" i="113"/>
  <c r="BB179" i="113"/>
  <c r="BB242" i="113"/>
  <c r="BA296" i="113"/>
  <c r="BA186" i="113"/>
  <c r="BC236" i="113"/>
  <c r="BB180" i="113"/>
  <c r="BB290" i="113"/>
  <c r="BB251" i="113"/>
  <c r="BA195" i="113"/>
  <c r="BA305" i="113"/>
  <c r="BB244" i="113"/>
  <c r="BA188" i="113"/>
  <c r="BA298" i="113"/>
  <c r="BB256" i="113"/>
  <c r="BA310" i="113"/>
  <c r="BA200" i="113"/>
  <c r="BC223" i="113"/>
  <c r="BB277" i="113"/>
  <c r="BB167" i="113"/>
  <c r="BC222" i="113"/>
  <c r="BC234" i="113"/>
  <c r="BB178" i="113"/>
  <c r="BB288" i="113"/>
  <c r="BC238" i="113"/>
  <c r="BB182" i="113"/>
  <c r="BB292" i="113"/>
  <c r="BC239" i="113"/>
  <c r="BB183" i="113"/>
  <c r="BB293" i="113"/>
  <c r="BB249" i="113"/>
  <c r="BA303" i="113"/>
  <c r="BA193" i="113"/>
  <c r="BB252" i="113"/>
  <c r="BA306" i="113"/>
  <c r="BA196" i="113"/>
  <c r="BB259" i="113"/>
  <c r="BA203" i="113"/>
  <c r="BA313" i="113"/>
  <c r="BC224" i="113"/>
  <c r="BB278" i="113"/>
  <c r="BB168" i="113"/>
  <c r="BB265" i="113"/>
  <c r="BA209" i="113"/>
  <c r="BA319" i="113"/>
  <c r="BB243" i="113"/>
  <c r="BA297" i="113"/>
  <c r="BA187" i="113"/>
  <c r="BC228" i="113"/>
  <c r="BB172" i="113"/>
  <c r="BB282" i="113"/>
  <c r="BB266" i="113"/>
  <c r="BA320" i="113"/>
  <c r="BA210" i="113"/>
  <c r="BC225" i="113"/>
  <c r="BB279" i="113"/>
  <c r="BB169" i="113"/>
  <c r="BB263" i="113"/>
  <c r="BA207" i="113"/>
  <c r="BA317" i="113"/>
  <c r="BB258" i="113"/>
  <c r="BA202" i="113"/>
  <c r="BA312" i="113"/>
  <c r="BC232" i="113"/>
  <c r="BB176" i="113"/>
  <c r="BB286" i="113"/>
  <c r="BC229" i="113"/>
  <c r="BB173" i="113"/>
  <c r="BB283" i="113"/>
  <c r="BB247" i="113"/>
  <c r="BA191" i="113"/>
  <c r="BA301" i="113"/>
  <c r="BC233" i="113"/>
  <c r="BB287" i="113"/>
  <c r="BB177" i="113"/>
  <c r="BC230" i="113"/>
  <c r="BB174" i="113"/>
  <c r="BB284" i="113"/>
  <c r="BB257" i="113"/>
  <c r="BA311" i="113"/>
  <c r="BA201" i="113"/>
  <c r="BC226" i="113"/>
  <c r="BB170" i="113"/>
  <c r="BB280" i="113"/>
  <c r="BB261" i="113"/>
  <c r="BA205" i="113"/>
  <c r="BA315" i="113"/>
  <c r="BC237" i="113"/>
  <c r="BB181" i="113"/>
  <c r="BB291" i="113"/>
  <c r="BB255" i="113"/>
  <c r="BA309" i="113"/>
  <c r="BA199" i="113"/>
  <c r="BB246" i="113"/>
  <c r="BA190" i="113"/>
  <c r="BA300" i="113"/>
  <c r="BB254" i="113"/>
  <c r="BA308" i="113"/>
  <c r="BA198" i="113"/>
  <c r="BC240" i="113"/>
  <c r="BB184" i="113"/>
  <c r="BB294" i="113"/>
  <c r="BB267" i="113"/>
  <c r="BA321" i="113"/>
  <c r="BA211" i="113"/>
  <c r="BB250" i="113"/>
  <c r="BA194" i="113"/>
  <c r="BA304" i="113"/>
  <c r="BB245" i="113"/>
  <c r="BA189" i="113"/>
  <c r="BA299" i="113"/>
  <c r="BB262" i="113"/>
  <c r="BA316" i="113"/>
  <c r="BA206" i="113"/>
  <c r="BC227" i="113"/>
  <c r="BB171" i="113"/>
  <c r="BB281" i="113"/>
  <c r="BB185" i="113"/>
  <c r="BB295" i="113"/>
  <c r="BB248" i="113"/>
  <c r="BA192" i="113"/>
  <c r="BA302" i="113"/>
  <c r="BB253" i="113"/>
  <c r="BA307" i="113"/>
  <c r="BA197" i="113"/>
  <c r="BB241" i="113"/>
  <c r="BB264" i="113"/>
  <c r="BA208" i="113"/>
  <c r="BA318" i="113"/>
  <c r="BB260" i="113"/>
  <c r="BA204" i="113"/>
  <c r="BA314" i="113"/>
  <c r="BC231" i="113"/>
  <c r="BB175" i="113"/>
  <c r="BB285" i="113"/>
  <c r="BC268" i="113" l="1"/>
  <c r="BB212" i="113"/>
  <c r="BB322" i="113"/>
  <c r="BC178" i="113"/>
  <c r="BC288" i="113"/>
  <c r="BC173" i="113"/>
  <c r="BC283" i="113"/>
  <c r="BC171" i="113"/>
  <c r="BC281" i="113"/>
  <c r="BC264" i="113"/>
  <c r="BB318" i="113"/>
  <c r="BB208" i="113"/>
  <c r="BC279" i="113"/>
  <c r="BC169" i="113"/>
  <c r="BC184" i="113"/>
  <c r="BC294" i="113"/>
  <c r="BC245" i="113"/>
  <c r="BB189" i="113"/>
  <c r="BB299" i="113"/>
  <c r="BC261" i="113"/>
  <c r="BB315" i="113"/>
  <c r="BB205" i="113"/>
  <c r="BC257" i="113"/>
  <c r="BB311" i="113"/>
  <c r="BB201" i="113"/>
  <c r="BC176" i="113"/>
  <c r="BC286" i="113"/>
  <c r="BC185" i="113"/>
  <c r="BC295" i="113"/>
  <c r="BC292" i="113"/>
  <c r="BC182" i="113"/>
  <c r="BC248" i="113"/>
  <c r="BB302" i="113"/>
  <c r="BB192" i="113"/>
  <c r="BC244" i="113"/>
  <c r="BB298" i="113"/>
  <c r="BB188" i="113"/>
  <c r="BC172" i="113"/>
  <c r="BC282" i="113"/>
  <c r="BC260" i="113"/>
  <c r="BB314" i="113"/>
  <c r="BB204" i="113"/>
  <c r="BC167" i="113"/>
  <c r="BC277" i="113"/>
  <c r="BC252" i="113"/>
  <c r="BB306" i="113"/>
  <c r="BB196" i="113"/>
  <c r="BC179" i="113"/>
  <c r="BC289" i="113"/>
  <c r="BC249" i="113"/>
  <c r="BB303" i="113"/>
  <c r="BB193" i="113"/>
  <c r="BC255" i="113"/>
  <c r="BB199" i="113"/>
  <c r="BB309" i="113"/>
  <c r="BC262" i="113"/>
  <c r="BB206" i="113"/>
  <c r="BB316" i="113"/>
  <c r="BC174" i="113"/>
  <c r="BC284" i="113"/>
  <c r="BC256" i="113"/>
  <c r="BB310" i="113"/>
  <c r="BB200" i="113"/>
  <c r="BC253" i="113"/>
  <c r="BB307" i="113"/>
  <c r="BB197" i="113"/>
  <c r="BC278" i="113"/>
  <c r="BC168" i="113"/>
  <c r="BC181" i="113"/>
  <c r="BC291" i="113"/>
  <c r="BC258" i="113"/>
  <c r="BB202" i="113"/>
  <c r="BB312" i="113"/>
  <c r="BC170" i="113"/>
  <c r="BC280" i="113"/>
  <c r="BC177" i="113"/>
  <c r="BC287" i="113"/>
  <c r="BC265" i="113"/>
  <c r="BB209" i="113"/>
  <c r="BB319" i="113"/>
  <c r="BC242" i="113"/>
  <c r="BB296" i="113"/>
  <c r="BB186" i="113"/>
  <c r="BC250" i="113"/>
  <c r="BB194" i="113"/>
  <c r="BB304" i="113"/>
  <c r="BC293" i="113"/>
  <c r="BC183" i="113"/>
  <c r="BC243" i="113"/>
  <c r="BB297" i="113"/>
  <c r="BB187" i="113"/>
  <c r="BC254" i="113"/>
  <c r="BB198" i="113"/>
  <c r="BB308" i="113"/>
  <c r="BC263" i="113"/>
  <c r="BB317" i="113"/>
  <c r="BB207" i="113"/>
  <c r="BC247" i="113"/>
  <c r="BB191" i="113"/>
  <c r="BB301" i="113"/>
  <c r="BC267" i="113"/>
  <c r="BB211" i="113"/>
  <c r="BB321" i="113"/>
  <c r="BC246" i="113"/>
  <c r="BB190" i="113"/>
  <c r="BB300" i="113"/>
  <c r="BC259" i="113"/>
  <c r="BB203" i="113"/>
  <c r="BB313" i="113"/>
  <c r="BC266" i="113"/>
  <c r="BB320" i="113"/>
  <c r="BB210" i="113"/>
  <c r="BC241" i="113"/>
  <c r="BC251" i="113"/>
  <c r="BB195" i="113"/>
  <c r="BB305" i="113"/>
  <c r="BC175" i="113"/>
  <c r="BC285" i="113"/>
  <c r="BC180" i="113"/>
  <c r="BC290" i="113"/>
  <c r="BC404" i="113" l="1"/>
  <c r="BC349" i="113"/>
  <c r="BC409" i="113"/>
  <c r="BC354" i="113"/>
  <c r="BC408" i="113"/>
  <c r="BC353" i="113"/>
  <c r="BC394" i="113"/>
  <c r="BC339" i="113"/>
  <c r="BC410" i="113"/>
  <c r="BC355" i="113"/>
  <c r="BC395" i="113"/>
  <c r="BC340" i="113"/>
  <c r="BC343" i="113"/>
  <c r="BC398" i="113"/>
  <c r="BC407" i="113"/>
  <c r="BC352" i="113"/>
  <c r="BC402" i="113"/>
  <c r="BC347" i="113"/>
  <c r="BC401" i="113"/>
  <c r="BC346" i="113"/>
  <c r="BC405" i="113"/>
  <c r="BC350" i="113"/>
  <c r="BC344" i="113"/>
  <c r="BC399" i="113"/>
  <c r="BC397" i="113"/>
  <c r="BC342" i="113"/>
  <c r="BC393" i="113"/>
  <c r="BC338" i="113"/>
  <c r="BC403" i="113"/>
  <c r="BC348" i="113"/>
  <c r="BC392" i="113"/>
  <c r="BC337" i="113"/>
  <c r="BC396" i="113"/>
  <c r="BC341" i="113"/>
  <c r="BC345" i="113"/>
  <c r="BC400" i="113"/>
  <c r="BC406" i="113"/>
  <c r="BC351" i="113"/>
  <c r="BC309" i="113"/>
  <c r="BC199" i="113"/>
  <c r="BC315" i="113"/>
  <c r="BC205" i="113"/>
  <c r="BC303" i="113"/>
  <c r="BC193" i="113"/>
  <c r="O18" i="114"/>
  <c r="BC313" i="113"/>
  <c r="BC203" i="113"/>
  <c r="BC306" i="113"/>
  <c r="BC196" i="113"/>
  <c r="BC206" i="113"/>
  <c r="BC316" i="113"/>
  <c r="BC209" i="113"/>
  <c r="BC319" i="113"/>
  <c r="BC188" i="113"/>
  <c r="BC298" i="113"/>
  <c r="O13" i="114"/>
  <c r="O17" i="114"/>
  <c r="O16" i="114"/>
  <c r="BC317" i="113"/>
  <c r="BC207" i="113"/>
  <c r="BC204" i="113"/>
  <c r="BC314" i="113"/>
  <c r="BC320" i="113"/>
  <c r="BC210" i="113"/>
  <c r="BC308" i="113"/>
  <c r="BC198" i="113"/>
  <c r="BC310" i="113"/>
  <c r="BC200" i="113"/>
  <c r="BC202" i="113"/>
  <c r="BC312" i="113"/>
  <c r="BC190" i="113"/>
  <c r="BC300" i="113"/>
  <c r="BC213" i="113"/>
  <c r="BC323" i="113"/>
  <c r="BC186" i="113"/>
  <c r="BC296" i="113"/>
  <c r="BC212" i="113"/>
  <c r="BC322" i="113"/>
  <c r="BC191" i="113"/>
  <c r="BC301" i="113"/>
  <c r="BC187" i="113"/>
  <c r="BC297" i="113"/>
  <c r="BC311" i="113"/>
  <c r="BC201" i="113"/>
  <c r="BC197" i="113"/>
  <c r="BC307" i="113"/>
  <c r="BC302" i="113"/>
  <c r="BC192" i="113"/>
  <c r="BC321" i="113"/>
  <c r="BC211" i="113"/>
  <c r="O15" i="114"/>
  <c r="BC304" i="113"/>
  <c r="BC194" i="113"/>
  <c r="O14" i="114"/>
  <c r="BC195" i="113"/>
  <c r="BC305" i="113"/>
  <c r="BC208" i="113"/>
  <c r="BC318" i="113"/>
  <c r="O12" i="114"/>
  <c r="BC189" i="113"/>
  <c r="BC299" i="113"/>
  <c r="BC435" i="113" l="1"/>
  <c r="BC380" i="113"/>
  <c r="BC437" i="113"/>
  <c r="BC382" i="113"/>
  <c r="BC411" i="113"/>
  <c r="BC356" i="113"/>
  <c r="BC377" i="113"/>
  <c r="BC432" i="113"/>
  <c r="BC429" i="113"/>
  <c r="BC374" i="113"/>
  <c r="BC428" i="113"/>
  <c r="BC373" i="113"/>
  <c r="BC413" i="113"/>
  <c r="BC358" i="113"/>
  <c r="BC359" i="113"/>
  <c r="BC414" i="113"/>
  <c r="BC434" i="113"/>
  <c r="BC379" i="113"/>
  <c r="BC420" i="113"/>
  <c r="BC365" i="113"/>
  <c r="BC419" i="113"/>
  <c r="BC364" i="113"/>
  <c r="BC375" i="113"/>
  <c r="BC430" i="113"/>
  <c r="BC424" i="113"/>
  <c r="BC369" i="113"/>
  <c r="BC438" i="113"/>
  <c r="BC383" i="113"/>
  <c r="BC360" i="113"/>
  <c r="BC415" i="113"/>
  <c r="BC422" i="113"/>
  <c r="BC367" i="113"/>
  <c r="BC427" i="113"/>
  <c r="BC372" i="113"/>
  <c r="BC426" i="113"/>
  <c r="BC371" i="113"/>
  <c r="BC425" i="113"/>
  <c r="BC370" i="113"/>
  <c r="BC423" i="113"/>
  <c r="BC368" i="113"/>
  <c r="BC376" i="113"/>
  <c r="BC431" i="113"/>
  <c r="BC361" i="113"/>
  <c r="BC416" i="113"/>
  <c r="BC418" i="113"/>
  <c r="BC363" i="113"/>
  <c r="BC436" i="113"/>
  <c r="BC381" i="113"/>
  <c r="BC417" i="113"/>
  <c r="BC362" i="113"/>
  <c r="BC433" i="113"/>
  <c r="BC378" i="113"/>
  <c r="BC412" i="113"/>
  <c r="BC357" i="113"/>
  <c r="BC421" i="113"/>
  <c r="BC366" i="113"/>
  <c r="BC54" i="113"/>
  <c r="O31" i="114" s="1"/>
  <c r="BB452" i="113"/>
  <c r="BC58" i="113"/>
  <c r="BB456" i="113"/>
  <c r="BC51" i="113"/>
  <c r="O28" i="114" s="1"/>
  <c r="BB449" i="113"/>
  <c r="BC65" i="113"/>
  <c r="BB463" i="113"/>
  <c r="BB448" i="113"/>
  <c r="BC50" i="113"/>
  <c r="O27" i="114" s="1"/>
  <c r="BC59" i="113"/>
  <c r="BB457" i="113"/>
  <c r="BC64" i="113"/>
  <c r="BB462" i="113"/>
  <c r="BB455" i="113"/>
  <c r="BC57" i="113"/>
  <c r="BC67" i="113"/>
  <c r="BC66" i="113"/>
  <c r="BB464" i="113"/>
  <c r="BB458" i="113"/>
  <c r="BC60" i="113"/>
  <c r="BC56" i="113"/>
  <c r="BB454" i="113"/>
  <c r="BC63" i="113"/>
  <c r="BB461" i="113"/>
  <c r="BC49" i="113"/>
  <c r="O26" i="114" s="1"/>
  <c r="BB447" i="113"/>
  <c r="BB446" i="113"/>
  <c r="BC53" i="113"/>
  <c r="O30" i="114" s="1"/>
  <c r="BB451" i="113"/>
  <c r="BB450" i="113"/>
  <c r="BC52" i="113"/>
  <c r="O29" i="114" s="1"/>
  <c r="BB459" i="113"/>
  <c r="BC61" i="113"/>
  <c r="BB460" i="113"/>
  <c r="BC62" i="113"/>
  <c r="BC55" i="113"/>
  <c r="O32" i="114" s="1"/>
  <c r="BB453" i="113"/>
  <c r="BB345" i="113" l="1"/>
  <c r="BB400" i="113"/>
  <c r="BB352" i="113"/>
  <c r="BB407" i="113"/>
  <c r="BB347" i="113"/>
  <c r="BB402" i="113"/>
  <c r="BB337" i="113"/>
  <c r="BB392" i="113"/>
  <c r="BB338" i="113"/>
  <c r="BB393" i="113"/>
  <c r="BB341" i="113"/>
  <c r="BB396" i="113"/>
  <c r="BB351" i="113"/>
  <c r="BB406" i="113"/>
  <c r="BB353" i="113"/>
  <c r="BB408" i="113"/>
  <c r="BB344" i="113"/>
  <c r="BB399" i="113"/>
  <c r="BB336" i="113"/>
  <c r="BB391" i="113"/>
  <c r="BB343" i="113"/>
  <c r="BB398" i="113"/>
  <c r="BB339" i="113"/>
  <c r="BB394" i="113"/>
  <c r="BB349" i="113"/>
  <c r="BB404" i="113"/>
  <c r="BB340" i="113"/>
  <c r="BB395" i="113"/>
  <c r="BB348" i="113"/>
  <c r="BB403" i="113"/>
  <c r="BB346" i="113"/>
  <c r="BB401" i="113"/>
  <c r="BB350" i="113"/>
  <c r="BB405" i="113"/>
  <c r="BB354" i="113"/>
  <c r="BB409" i="113"/>
  <c r="BB342" i="113"/>
  <c r="BB397" i="113"/>
  <c r="BC68" i="113"/>
  <c r="BB466" i="113"/>
  <c r="BB473" i="113"/>
  <c r="BC75" i="113"/>
  <c r="BB476" i="113"/>
  <c r="BC78" i="113"/>
  <c r="BC84" i="113"/>
  <c r="BB482" i="113"/>
  <c r="BC72" i="113"/>
  <c r="BB470" i="113"/>
  <c r="BB465" i="113"/>
  <c r="BC74" i="113"/>
  <c r="BB472" i="113"/>
  <c r="BC73" i="113"/>
  <c r="BB471" i="113"/>
  <c r="BC77" i="113"/>
  <c r="BB475" i="113"/>
  <c r="BC94" i="113"/>
  <c r="BB492" i="113"/>
  <c r="BB483" i="113"/>
  <c r="BC85" i="113"/>
  <c r="BB485" i="113"/>
  <c r="BC87" i="113"/>
  <c r="BC88" i="113"/>
  <c r="BB486" i="113"/>
  <c r="BC93" i="113"/>
  <c r="BB491" i="113"/>
  <c r="BC91" i="113"/>
  <c r="BB489" i="113"/>
  <c r="BC86" i="113"/>
  <c r="BB484" i="113"/>
  <c r="BC76" i="113"/>
  <c r="BB474" i="113"/>
  <c r="BC71" i="113"/>
  <c r="BB469" i="113"/>
  <c r="BC80" i="113"/>
  <c r="BB478" i="113"/>
  <c r="BC79" i="113"/>
  <c r="BB477" i="113"/>
  <c r="BC92" i="113"/>
  <c r="BB490" i="113"/>
  <c r="BB493" i="113"/>
  <c r="BC95" i="113"/>
  <c r="BC89" i="113"/>
  <c r="BB487" i="113"/>
  <c r="BC69" i="113"/>
  <c r="BB467" i="113"/>
  <c r="BC81" i="113"/>
  <c r="BB479" i="113"/>
  <c r="BC82" i="113"/>
  <c r="BB480" i="113"/>
  <c r="BC90" i="113"/>
  <c r="BB488" i="113"/>
  <c r="BB468" i="113"/>
  <c r="BC70" i="113"/>
  <c r="BB481" i="113"/>
  <c r="BC83" i="113"/>
  <c r="BB383" i="113" l="1"/>
  <c r="BB438" i="113"/>
  <c r="BB360" i="113"/>
  <c r="BB415" i="113"/>
  <c r="BB372" i="113"/>
  <c r="BB427" i="113"/>
  <c r="BB367" i="113"/>
  <c r="BB422" i="113"/>
  <c r="BB358" i="113"/>
  <c r="BB413" i="113"/>
  <c r="BB375" i="113"/>
  <c r="BB430" i="113"/>
  <c r="BB371" i="113"/>
  <c r="BB426" i="113"/>
  <c r="BB378" i="113"/>
  <c r="BB433" i="113"/>
  <c r="BB368" i="113"/>
  <c r="BB423" i="113"/>
  <c r="BB366" i="113"/>
  <c r="BB421" i="113"/>
  <c r="BB376" i="113"/>
  <c r="BB431" i="113"/>
  <c r="BB370" i="113"/>
  <c r="BB425" i="113"/>
  <c r="BB359" i="113"/>
  <c r="BB414" i="113"/>
  <c r="BB382" i="113"/>
  <c r="BB437" i="113"/>
  <c r="BB363" i="113"/>
  <c r="BB418" i="113"/>
  <c r="BB373" i="113"/>
  <c r="BB428" i="113"/>
  <c r="BB356" i="113"/>
  <c r="BB411" i="113"/>
  <c r="BB369" i="113"/>
  <c r="BB424" i="113"/>
  <c r="BB364" i="113"/>
  <c r="BB419" i="113"/>
  <c r="BB365" i="113"/>
  <c r="BB420" i="113"/>
  <c r="BB357" i="113"/>
  <c r="BB412" i="113"/>
  <c r="BB374" i="113"/>
  <c r="BB429" i="113"/>
  <c r="BB361" i="113"/>
  <c r="BB416" i="113"/>
  <c r="BB380" i="113"/>
  <c r="BB435" i="113"/>
  <c r="BB377" i="113"/>
  <c r="BB432" i="113"/>
  <c r="BB379" i="113"/>
  <c r="BB434" i="113"/>
  <c r="BB362" i="113"/>
  <c r="BB417" i="113"/>
  <c r="BB381" i="113"/>
  <c r="BB436" i="113"/>
  <c r="BB355" i="113"/>
  <c r="BB410" i="113"/>
  <c r="BB54" i="113"/>
  <c r="BA452" i="113"/>
  <c r="BB55" i="113"/>
  <c r="BA453" i="113"/>
  <c r="BB62" i="113"/>
  <c r="BA460" i="113"/>
  <c r="BB63" i="113"/>
  <c r="BA461" i="113"/>
  <c r="BB56" i="113"/>
  <c r="BA454" i="113"/>
  <c r="BA448" i="113"/>
  <c r="BB50" i="113"/>
  <c r="BA450" i="113"/>
  <c r="BB52" i="113"/>
  <c r="BB53" i="113"/>
  <c r="BA451" i="113"/>
  <c r="BA455" i="113"/>
  <c r="BB57" i="113"/>
  <c r="BA446" i="113"/>
  <c r="BB48" i="113"/>
  <c r="BA456" i="113"/>
  <c r="BB58" i="113"/>
  <c r="BB60" i="113"/>
  <c r="BA458" i="113"/>
  <c r="BA449" i="113"/>
  <c r="BB51" i="113"/>
  <c r="BA457" i="113"/>
  <c r="BB59" i="113"/>
  <c r="BA459" i="113"/>
  <c r="BB61" i="113"/>
  <c r="BB64" i="113"/>
  <c r="BA462" i="113"/>
  <c r="BB66" i="113"/>
  <c r="BA447" i="113"/>
  <c r="BB49" i="113"/>
  <c r="BA463" i="113"/>
  <c r="BB65" i="113"/>
  <c r="BA464" i="113" l="1"/>
  <c r="BA354" i="113" s="1"/>
  <c r="BA346" i="113"/>
  <c r="BA401" i="113"/>
  <c r="BA352" i="113"/>
  <c r="BA407" i="113"/>
  <c r="BA336" i="113"/>
  <c r="BA391" i="113"/>
  <c r="BA349" i="113"/>
  <c r="BA404" i="113"/>
  <c r="BA338" i="113"/>
  <c r="BA393" i="113"/>
  <c r="BA341" i="113"/>
  <c r="BA396" i="113"/>
  <c r="BA343" i="113"/>
  <c r="BA398" i="113"/>
  <c r="BA339" i="113"/>
  <c r="BA394" i="113"/>
  <c r="BA345" i="113"/>
  <c r="BA400" i="113"/>
  <c r="BA351" i="113"/>
  <c r="BA406" i="113"/>
  <c r="BA350" i="113"/>
  <c r="BA405" i="113"/>
  <c r="BA337" i="113"/>
  <c r="BA392" i="113"/>
  <c r="BA342" i="113"/>
  <c r="BA397" i="113"/>
  <c r="BA347" i="113"/>
  <c r="BA402" i="113"/>
  <c r="BA348" i="113"/>
  <c r="BA403" i="113"/>
  <c r="BA353" i="113"/>
  <c r="BA408" i="113"/>
  <c r="BA340" i="113"/>
  <c r="BA395" i="113"/>
  <c r="BA344" i="113"/>
  <c r="BA399" i="113"/>
  <c r="BA474" i="113"/>
  <c r="BB76" i="113"/>
  <c r="BB84" i="113"/>
  <c r="BA482" i="113"/>
  <c r="BA481" i="113"/>
  <c r="BB83" i="113"/>
  <c r="BB73" i="113"/>
  <c r="BA471" i="113"/>
  <c r="BB78" i="113"/>
  <c r="BA476" i="113"/>
  <c r="BB67" i="113"/>
  <c r="BA465" i="113"/>
  <c r="BB94" i="113"/>
  <c r="BA492" i="113"/>
  <c r="BB77" i="113"/>
  <c r="BA475" i="113"/>
  <c r="BB79" i="113"/>
  <c r="BA477" i="113"/>
  <c r="BB80" i="113"/>
  <c r="BA478" i="113"/>
  <c r="BB71" i="113"/>
  <c r="BA469" i="113"/>
  <c r="BB70" i="113"/>
  <c r="BA468" i="113"/>
  <c r="BB85" i="113"/>
  <c r="BA483" i="113"/>
  <c r="BA486" i="113"/>
  <c r="BB88" i="113"/>
  <c r="BA467" i="113"/>
  <c r="BB69" i="113"/>
  <c r="BB75" i="113"/>
  <c r="BA473" i="113"/>
  <c r="BB87" i="113"/>
  <c r="BA485" i="113"/>
  <c r="BA489" i="113"/>
  <c r="BB91" i="113"/>
  <c r="BA490" i="113"/>
  <c r="BB92" i="113"/>
  <c r="BB95" i="113"/>
  <c r="BB89" i="113"/>
  <c r="BA487" i="113"/>
  <c r="BB90" i="113"/>
  <c r="BA488" i="113"/>
  <c r="BA480" i="113"/>
  <c r="BB82" i="113"/>
  <c r="BB74" i="113"/>
  <c r="BA472" i="113"/>
  <c r="BB68" i="113"/>
  <c r="BA466" i="113"/>
  <c r="BB86" i="113"/>
  <c r="BA484" i="113"/>
  <c r="BA491" i="113"/>
  <c r="BB93" i="113"/>
  <c r="BA479" i="113"/>
  <c r="BB81" i="113"/>
  <c r="BB72" i="113"/>
  <c r="BA470" i="113"/>
  <c r="BA409" i="113" l="1"/>
  <c r="BA361" i="113"/>
  <c r="BA416" i="113"/>
  <c r="BA366" i="113"/>
  <c r="BA421" i="113"/>
  <c r="BA373" i="113"/>
  <c r="BA428" i="113"/>
  <c r="BA359" i="113"/>
  <c r="BA414" i="113"/>
  <c r="BA371" i="113"/>
  <c r="BA426" i="113"/>
  <c r="BA358" i="113"/>
  <c r="BA413" i="113"/>
  <c r="BA380" i="113"/>
  <c r="BA435" i="113"/>
  <c r="BA368" i="113"/>
  <c r="BA423" i="113"/>
  <c r="BA356" i="113"/>
  <c r="BA411" i="113"/>
  <c r="BA377" i="113"/>
  <c r="BA432" i="113"/>
  <c r="BA375" i="113"/>
  <c r="BA430" i="113"/>
  <c r="BA363" i="113"/>
  <c r="BA418" i="113"/>
  <c r="BA360" i="113"/>
  <c r="BA415" i="113"/>
  <c r="BA381" i="113"/>
  <c r="BA436" i="113"/>
  <c r="BA374" i="113"/>
  <c r="BA429" i="113"/>
  <c r="BA367" i="113"/>
  <c r="BA422" i="113"/>
  <c r="BA364" i="113"/>
  <c r="BA419" i="113"/>
  <c r="BA365" i="113"/>
  <c r="BA420" i="113"/>
  <c r="BA372" i="113"/>
  <c r="BA427" i="113"/>
  <c r="BA382" i="113"/>
  <c r="BA437" i="113"/>
  <c r="BA355" i="113"/>
  <c r="BA410" i="113"/>
  <c r="BA369" i="113"/>
  <c r="BA424" i="113"/>
  <c r="BA379" i="113"/>
  <c r="BA434" i="113"/>
  <c r="BA362" i="113"/>
  <c r="BA417" i="113"/>
  <c r="BA357" i="113"/>
  <c r="BA412" i="113"/>
  <c r="BA370" i="113"/>
  <c r="BA425" i="113"/>
  <c r="BA378" i="113"/>
  <c r="BA433" i="113"/>
  <c r="BA376" i="113"/>
  <c r="BA431" i="113"/>
  <c r="BA64" i="113"/>
  <c r="AZ462" i="113"/>
  <c r="BA66" i="113"/>
  <c r="BA50" i="113"/>
  <c r="AZ448" i="113"/>
  <c r="AZ451" i="113"/>
  <c r="BA53" i="113"/>
  <c r="AZ449" i="113"/>
  <c r="BA51" i="113"/>
  <c r="BA48" i="113"/>
  <c r="AZ446" i="113"/>
  <c r="BA55" i="113"/>
  <c r="AZ453" i="113"/>
  <c r="AZ460" i="113"/>
  <c r="BA62" i="113"/>
  <c r="BA63" i="113"/>
  <c r="AZ461" i="113"/>
  <c r="BA54" i="113"/>
  <c r="AZ452" i="113"/>
  <c r="BA58" i="113"/>
  <c r="AZ456" i="113"/>
  <c r="BA52" i="113"/>
  <c r="AZ450" i="113"/>
  <c r="AZ457" i="113"/>
  <c r="BA59" i="113"/>
  <c r="AZ455" i="113"/>
  <c r="BA57" i="113"/>
  <c r="BA65" i="113"/>
  <c r="AZ463" i="113"/>
  <c r="BA56" i="113"/>
  <c r="AZ454" i="113"/>
  <c r="AZ459" i="113"/>
  <c r="BA61" i="113"/>
  <c r="BA60" i="113"/>
  <c r="AZ458" i="113"/>
  <c r="BA49" i="113"/>
  <c r="AZ447" i="113"/>
  <c r="AZ464" i="113" l="1"/>
  <c r="AZ346" i="113"/>
  <c r="AZ401" i="113"/>
  <c r="AZ349" i="113"/>
  <c r="AZ404" i="113"/>
  <c r="AZ348" i="113"/>
  <c r="AZ403" i="113"/>
  <c r="AZ337" i="113"/>
  <c r="AZ392" i="113"/>
  <c r="AZ342" i="113"/>
  <c r="AZ397" i="113"/>
  <c r="AZ351" i="113"/>
  <c r="AZ406" i="113"/>
  <c r="AZ344" i="113"/>
  <c r="AZ399" i="113"/>
  <c r="AZ338" i="113"/>
  <c r="AZ393" i="113"/>
  <c r="AZ354" i="113"/>
  <c r="AZ409" i="113"/>
  <c r="AZ352" i="113"/>
  <c r="AZ407" i="113"/>
  <c r="AZ343" i="113"/>
  <c r="AZ398" i="113"/>
  <c r="AZ353" i="113"/>
  <c r="AZ408" i="113"/>
  <c r="AZ341" i="113"/>
  <c r="AZ396" i="113"/>
  <c r="AZ350" i="113"/>
  <c r="AZ405" i="113"/>
  <c r="AZ336" i="113"/>
  <c r="AZ391" i="113"/>
  <c r="AZ340" i="113"/>
  <c r="AZ395" i="113"/>
  <c r="AZ345" i="113"/>
  <c r="AZ400" i="113"/>
  <c r="AZ347" i="113"/>
  <c r="AZ402" i="113"/>
  <c r="AZ339" i="113"/>
  <c r="AZ394" i="113"/>
  <c r="AZ473" i="113"/>
  <c r="BA75" i="113"/>
  <c r="AZ477" i="113"/>
  <c r="BA79" i="113"/>
  <c r="BA78" i="113"/>
  <c r="AZ476" i="113"/>
  <c r="BA94" i="113"/>
  <c r="AZ487" i="113"/>
  <c r="BA89" i="113"/>
  <c r="BA80" i="113"/>
  <c r="AZ478" i="113"/>
  <c r="AZ484" i="113"/>
  <c r="BA86" i="113"/>
  <c r="BA69" i="113"/>
  <c r="AZ467" i="113"/>
  <c r="BA91" i="113"/>
  <c r="AZ489" i="113"/>
  <c r="AZ479" i="113"/>
  <c r="BA81" i="113"/>
  <c r="BA84" i="113"/>
  <c r="AZ482" i="113"/>
  <c r="BA73" i="113"/>
  <c r="AZ471" i="113"/>
  <c r="AZ465" i="113"/>
  <c r="BA67" i="113"/>
  <c r="AZ474" i="113"/>
  <c r="BA76" i="113"/>
  <c r="BA90" i="113"/>
  <c r="AZ488" i="113"/>
  <c r="BA74" i="113"/>
  <c r="AZ472" i="113"/>
  <c r="AZ485" i="113"/>
  <c r="BA87" i="113"/>
  <c r="BA72" i="113"/>
  <c r="AZ470" i="113"/>
  <c r="AZ475" i="113"/>
  <c r="BA77" i="113"/>
  <c r="BA92" i="113"/>
  <c r="AZ490" i="113"/>
  <c r="AZ481" i="113"/>
  <c r="BA83" i="113"/>
  <c r="AZ483" i="113"/>
  <c r="BA85" i="113"/>
  <c r="BA88" i="113"/>
  <c r="AZ486" i="113"/>
  <c r="BA70" i="113"/>
  <c r="AZ468" i="113"/>
  <c r="BA93" i="113"/>
  <c r="AZ491" i="113"/>
  <c r="BA71" i="113"/>
  <c r="AZ469" i="113"/>
  <c r="AZ466" i="113"/>
  <c r="BA68" i="113"/>
  <c r="BA82" i="113"/>
  <c r="AZ480" i="113"/>
  <c r="AZ361" i="113" l="1"/>
  <c r="AZ416" i="113"/>
  <c r="AZ364" i="113"/>
  <c r="AZ419" i="113"/>
  <c r="AZ370" i="113"/>
  <c r="AZ425" i="113"/>
  <c r="AZ373" i="113"/>
  <c r="AZ428" i="113"/>
  <c r="AZ355" i="113"/>
  <c r="AZ410" i="113"/>
  <c r="AZ380" i="113"/>
  <c r="AZ435" i="113"/>
  <c r="AZ359" i="113"/>
  <c r="AZ414" i="113"/>
  <c r="AZ360" i="113"/>
  <c r="AZ415" i="113"/>
  <c r="AZ379" i="113"/>
  <c r="AZ434" i="113"/>
  <c r="AZ371" i="113"/>
  <c r="AZ426" i="113"/>
  <c r="AZ372" i="113"/>
  <c r="AZ427" i="113"/>
  <c r="AZ356" i="113"/>
  <c r="AZ411" i="113"/>
  <c r="AZ357" i="113"/>
  <c r="AZ412" i="113"/>
  <c r="AZ377" i="113"/>
  <c r="AZ432" i="113"/>
  <c r="AZ366" i="113"/>
  <c r="AZ421" i="113"/>
  <c r="AZ365" i="113"/>
  <c r="AZ420" i="113"/>
  <c r="AZ358" i="113"/>
  <c r="AZ413" i="113"/>
  <c r="AZ378" i="113"/>
  <c r="AZ433" i="113"/>
  <c r="AZ374" i="113"/>
  <c r="AZ429" i="113"/>
  <c r="AZ367" i="113"/>
  <c r="AZ422" i="113"/>
  <c r="AZ369" i="113"/>
  <c r="AZ424" i="113"/>
  <c r="AZ381" i="113"/>
  <c r="AZ436" i="113"/>
  <c r="AZ363" i="113"/>
  <c r="AZ418" i="113"/>
  <c r="AZ375" i="113"/>
  <c r="AZ430" i="113"/>
  <c r="AZ362" i="113"/>
  <c r="AZ417" i="113"/>
  <c r="AZ376" i="113"/>
  <c r="AZ431" i="113"/>
  <c r="AZ368" i="113"/>
  <c r="AZ423" i="113"/>
  <c r="AZ61" i="113"/>
  <c r="AY459" i="113"/>
  <c r="AZ50" i="113"/>
  <c r="AY448" i="113"/>
  <c r="AZ56" i="113"/>
  <c r="AY454" i="113"/>
  <c r="AY450" i="113"/>
  <c r="AZ52" i="113"/>
  <c r="AY457" i="113"/>
  <c r="AZ59" i="113"/>
  <c r="AZ60" i="113"/>
  <c r="AY458" i="113"/>
  <c r="AZ64" i="113"/>
  <c r="AY462" i="113"/>
  <c r="AZ62" i="113"/>
  <c r="AY460" i="113"/>
  <c r="AY455" i="113"/>
  <c r="AZ57" i="113"/>
  <c r="AZ53" i="113"/>
  <c r="AY451" i="113"/>
  <c r="AZ51" i="113"/>
  <c r="AY449" i="113"/>
  <c r="AZ48" i="113"/>
  <c r="AY446" i="113"/>
  <c r="AZ66" i="113"/>
  <c r="AY464" i="113"/>
  <c r="AZ55" i="113"/>
  <c r="AY453" i="113"/>
  <c r="AY461" i="113"/>
  <c r="AZ63" i="113"/>
  <c r="AY447" i="113"/>
  <c r="AZ49" i="113"/>
  <c r="AY456" i="113"/>
  <c r="AZ58" i="113"/>
  <c r="AY452" i="113"/>
  <c r="AZ54" i="113"/>
  <c r="AZ65" i="113"/>
  <c r="AY463" i="113"/>
  <c r="AY353" i="113" l="1"/>
  <c r="AY408" i="113"/>
  <c r="AY354" i="113"/>
  <c r="AY409" i="113"/>
  <c r="AY347" i="113"/>
  <c r="AY402" i="113"/>
  <c r="AY340" i="113"/>
  <c r="AY395" i="113"/>
  <c r="AY338" i="113"/>
  <c r="AY393" i="113"/>
  <c r="AY341" i="113"/>
  <c r="AY396" i="113"/>
  <c r="AY344" i="113"/>
  <c r="AY399" i="113"/>
  <c r="AY349" i="113"/>
  <c r="AY404" i="113"/>
  <c r="AY345" i="113"/>
  <c r="AY400" i="113"/>
  <c r="AY350" i="113"/>
  <c r="AY405" i="113"/>
  <c r="AY342" i="113"/>
  <c r="AY397" i="113"/>
  <c r="AY337" i="113"/>
  <c r="AY392" i="113"/>
  <c r="AY336" i="113"/>
  <c r="AY391" i="113"/>
  <c r="AY352" i="113"/>
  <c r="AY407" i="113"/>
  <c r="AY348" i="113"/>
  <c r="AY403" i="113"/>
  <c r="AY339" i="113"/>
  <c r="AY394" i="113"/>
  <c r="AY346" i="113"/>
  <c r="AY401" i="113"/>
  <c r="AY351" i="113"/>
  <c r="AY406" i="113"/>
  <c r="AY343" i="113"/>
  <c r="AY398" i="113"/>
  <c r="AZ92" i="113"/>
  <c r="AY490" i="113"/>
  <c r="AY477" i="113"/>
  <c r="AZ79" i="113"/>
  <c r="AZ69" i="113"/>
  <c r="AY467" i="113"/>
  <c r="AZ82" i="113"/>
  <c r="AY480" i="113"/>
  <c r="AZ73" i="113"/>
  <c r="AY471" i="113"/>
  <c r="AZ72" i="113"/>
  <c r="AY470" i="113"/>
  <c r="AZ91" i="113"/>
  <c r="AY489" i="113"/>
  <c r="AY479" i="113"/>
  <c r="AZ81" i="113"/>
  <c r="AY488" i="113"/>
  <c r="AZ90" i="113"/>
  <c r="AZ78" i="113"/>
  <c r="AY476" i="113"/>
  <c r="AZ86" i="113"/>
  <c r="AY484" i="113"/>
  <c r="AY485" i="113"/>
  <c r="AZ87" i="113"/>
  <c r="AZ85" i="113"/>
  <c r="AY483" i="113"/>
  <c r="AY474" i="113"/>
  <c r="AZ76" i="113"/>
  <c r="AZ77" i="113"/>
  <c r="AY475" i="113"/>
  <c r="AZ67" i="113"/>
  <c r="AY465" i="113"/>
  <c r="AY466" i="113"/>
  <c r="AZ68" i="113"/>
  <c r="AZ88" i="113"/>
  <c r="AY486" i="113"/>
  <c r="AZ93" i="113"/>
  <c r="AZ89" i="113"/>
  <c r="AY487" i="113"/>
  <c r="AZ75" i="113"/>
  <c r="AY473" i="113"/>
  <c r="AZ80" i="113"/>
  <c r="AY478" i="113"/>
  <c r="AY482" i="113"/>
  <c r="AZ84" i="113"/>
  <c r="AY472" i="113"/>
  <c r="AZ74" i="113"/>
  <c r="AZ83" i="113"/>
  <c r="AY481" i="113"/>
  <c r="AY469" i="113"/>
  <c r="AZ71" i="113"/>
  <c r="AY468" i="113"/>
  <c r="AZ70" i="113"/>
  <c r="AY361" i="113" l="1"/>
  <c r="AY416" i="113"/>
  <c r="AY370" i="113"/>
  <c r="AY425" i="113"/>
  <c r="AY374" i="113"/>
  <c r="AY429" i="113"/>
  <c r="AY363" i="113"/>
  <c r="AY418" i="113"/>
  <c r="AY357" i="113"/>
  <c r="AY412" i="113"/>
  <c r="AY358" i="113"/>
  <c r="AY413" i="113"/>
  <c r="AY373" i="113"/>
  <c r="AY428" i="113"/>
  <c r="AY375" i="113"/>
  <c r="AY430" i="113"/>
  <c r="AY356" i="113"/>
  <c r="AY411" i="113"/>
  <c r="AY378" i="113"/>
  <c r="AY433" i="113"/>
  <c r="AY355" i="113"/>
  <c r="AY410" i="113"/>
  <c r="AY369" i="113"/>
  <c r="AY424" i="113"/>
  <c r="AY377" i="113"/>
  <c r="AY432" i="113"/>
  <c r="AY376" i="113"/>
  <c r="AY431" i="113"/>
  <c r="AY367" i="113"/>
  <c r="AY422" i="113"/>
  <c r="AY380" i="113"/>
  <c r="AY435" i="113"/>
  <c r="AY371" i="113"/>
  <c r="AY426" i="113"/>
  <c r="AY379" i="113"/>
  <c r="AY434" i="113"/>
  <c r="AY360" i="113"/>
  <c r="AY415" i="113"/>
  <c r="AY366" i="113"/>
  <c r="AY421" i="113"/>
  <c r="AY359" i="113"/>
  <c r="AY414" i="113"/>
  <c r="AY362" i="113"/>
  <c r="AY417" i="113"/>
  <c r="AY365" i="113"/>
  <c r="AY420" i="113"/>
  <c r="AY372" i="113"/>
  <c r="AY427" i="113"/>
  <c r="AY368" i="113"/>
  <c r="AY423" i="113"/>
  <c r="AY364" i="113"/>
  <c r="AY419" i="113"/>
  <c r="AY65" i="113"/>
  <c r="AX463" i="113"/>
  <c r="AX452" i="113"/>
  <c r="AY54" i="113"/>
  <c r="AY58" i="113"/>
  <c r="AX456" i="113"/>
  <c r="AX450" i="113"/>
  <c r="AY52" i="113"/>
  <c r="AX458" i="113"/>
  <c r="AY60" i="113"/>
  <c r="AY64" i="113"/>
  <c r="AX462" i="113"/>
  <c r="AX455" i="113"/>
  <c r="AY57" i="113"/>
  <c r="AX460" i="113"/>
  <c r="AY62" i="113"/>
  <c r="AY61" i="113"/>
  <c r="AX459" i="113"/>
  <c r="AY66" i="113"/>
  <c r="AX464" i="113"/>
  <c r="AY59" i="113"/>
  <c r="AX457" i="113"/>
  <c r="AY51" i="113"/>
  <c r="AX449" i="113"/>
  <c r="AX453" i="113"/>
  <c r="AY55" i="113"/>
  <c r="AY49" i="113"/>
  <c r="AX447" i="113"/>
  <c r="AX461" i="113"/>
  <c r="AY63" i="113"/>
  <c r="AY48" i="113"/>
  <c r="AX446" i="113"/>
  <c r="AY50" i="113"/>
  <c r="AX448" i="113"/>
  <c r="AX451" i="113"/>
  <c r="AY53" i="113"/>
  <c r="AY56" i="113"/>
  <c r="AX454" i="113"/>
  <c r="AX343" i="113" l="1"/>
  <c r="AX398" i="113"/>
  <c r="AX352" i="113"/>
  <c r="AX407" i="113"/>
  <c r="AX354" i="113"/>
  <c r="AX409" i="113"/>
  <c r="AX339" i="113"/>
  <c r="AX394" i="113"/>
  <c r="AX342" i="113"/>
  <c r="AX397" i="113"/>
  <c r="AX349" i="113"/>
  <c r="AX404" i="113"/>
  <c r="AX347" i="113"/>
  <c r="AX402" i="113"/>
  <c r="AX341" i="113"/>
  <c r="AX396" i="113"/>
  <c r="AX353" i="113"/>
  <c r="AX408" i="113"/>
  <c r="AX344" i="113"/>
  <c r="AX399" i="113"/>
  <c r="AX338" i="113"/>
  <c r="AX393" i="113"/>
  <c r="AX337" i="113"/>
  <c r="AX392" i="113"/>
  <c r="AX348" i="113"/>
  <c r="AX403" i="113"/>
  <c r="AX340" i="113"/>
  <c r="AX395" i="113"/>
  <c r="AX346" i="113"/>
  <c r="AX401" i="113"/>
  <c r="AX336" i="113"/>
  <c r="AX391" i="113"/>
  <c r="AX350" i="113"/>
  <c r="AX405" i="113"/>
  <c r="AX351" i="113"/>
  <c r="AX406" i="113"/>
  <c r="AX345" i="113"/>
  <c r="AX400" i="113"/>
  <c r="AY79" i="113"/>
  <c r="AX477" i="113"/>
  <c r="AY68" i="113"/>
  <c r="AX466" i="113"/>
  <c r="AY78" i="113"/>
  <c r="AX476" i="113"/>
  <c r="AY85" i="113"/>
  <c r="AX483" i="113"/>
  <c r="AY82" i="113"/>
  <c r="AX480" i="113"/>
  <c r="AY88" i="113"/>
  <c r="AX486" i="113"/>
  <c r="AY92" i="113"/>
  <c r="AX489" i="113"/>
  <c r="AY91" i="113"/>
  <c r="AY80" i="113"/>
  <c r="AX478" i="113"/>
  <c r="AX488" i="113"/>
  <c r="AY90" i="113"/>
  <c r="AX469" i="113"/>
  <c r="AY71" i="113"/>
  <c r="AY89" i="113"/>
  <c r="AX487" i="113"/>
  <c r="AX467" i="113"/>
  <c r="AY69" i="113"/>
  <c r="AX474" i="113"/>
  <c r="AY76" i="113"/>
  <c r="AY72" i="113"/>
  <c r="AX470" i="113"/>
  <c r="AY75" i="113"/>
  <c r="AX473" i="113"/>
  <c r="AY77" i="113"/>
  <c r="AX475" i="113"/>
  <c r="AX471" i="113"/>
  <c r="AY73" i="113"/>
  <c r="AY83" i="113"/>
  <c r="AX481" i="113"/>
  <c r="AY70" i="113"/>
  <c r="AX468" i="113"/>
  <c r="AX465" i="113"/>
  <c r="AY67" i="113"/>
  <c r="AX484" i="113"/>
  <c r="AY86" i="113"/>
  <c r="AX482" i="113"/>
  <c r="AY84" i="113"/>
  <c r="AY74" i="113"/>
  <c r="AX472" i="113"/>
  <c r="AX485" i="113"/>
  <c r="AY87" i="113"/>
  <c r="AX479" i="113"/>
  <c r="AY81" i="113"/>
  <c r="AX370" i="113" l="1"/>
  <c r="AX425" i="113"/>
  <c r="AX364" i="113"/>
  <c r="AX419" i="113"/>
  <c r="AX373" i="113"/>
  <c r="AX428" i="113"/>
  <c r="AX369" i="113"/>
  <c r="AX424" i="113"/>
  <c r="AX367" i="113"/>
  <c r="AX422" i="113"/>
  <c r="AX374" i="113"/>
  <c r="AX429" i="113"/>
  <c r="AX357" i="113"/>
  <c r="AX412" i="113"/>
  <c r="AX358" i="113"/>
  <c r="AX413" i="113"/>
  <c r="AX356" i="113"/>
  <c r="AX411" i="113"/>
  <c r="AX377" i="113"/>
  <c r="AX432" i="113"/>
  <c r="AX361" i="113"/>
  <c r="AX416" i="113"/>
  <c r="AX378" i="113"/>
  <c r="AX433" i="113"/>
  <c r="AX368" i="113"/>
  <c r="AX423" i="113"/>
  <c r="AX363" i="113"/>
  <c r="AX418" i="113"/>
  <c r="AX355" i="113"/>
  <c r="AX410" i="113"/>
  <c r="AX366" i="113"/>
  <c r="AX421" i="113"/>
  <c r="AX371" i="113"/>
  <c r="AX426" i="113"/>
  <c r="AX359" i="113"/>
  <c r="AX414" i="113"/>
  <c r="AX365" i="113"/>
  <c r="AX420" i="113"/>
  <c r="AX375" i="113"/>
  <c r="AX430" i="113"/>
  <c r="AX362" i="113"/>
  <c r="AX417" i="113"/>
  <c r="AX379" i="113"/>
  <c r="AX434" i="113"/>
  <c r="AX360" i="113"/>
  <c r="AX415" i="113"/>
  <c r="AX372" i="113"/>
  <c r="AX427" i="113"/>
  <c r="AX376" i="113"/>
  <c r="AX431" i="113"/>
  <c r="AW454" i="113"/>
  <c r="AX56" i="113"/>
  <c r="AW448" i="113"/>
  <c r="AX50" i="113"/>
  <c r="AW457" i="113"/>
  <c r="AX59" i="113"/>
  <c r="AW446" i="113"/>
  <c r="AX48" i="113"/>
  <c r="AX60" i="113"/>
  <c r="AW458" i="113"/>
  <c r="AX57" i="113"/>
  <c r="AW455" i="113"/>
  <c r="AW451" i="113"/>
  <c r="AX53" i="113"/>
  <c r="AX52" i="113"/>
  <c r="AW450" i="113"/>
  <c r="AW456" i="113"/>
  <c r="AX58" i="113"/>
  <c r="AX61" i="113"/>
  <c r="AW459" i="113"/>
  <c r="AX62" i="113"/>
  <c r="AW460" i="113"/>
  <c r="AW449" i="113"/>
  <c r="AX51" i="113"/>
  <c r="AX64" i="113"/>
  <c r="AW462" i="113"/>
  <c r="AX55" i="113"/>
  <c r="AW453" i="113"/>
  <c r="AW452" i="113"/>
  <c r="AX54" i="113"/>
  <c r="AX65" i="113"/>
  <c r="AW463" i="113"/>
  <c r="AX63" i="113"/>
  <c r="AW461" i="113"/>
  <c r="AX66" i="113"/>
  <c r="AX49" i="113"/>
  <c r="AW447" i="113"/>
  <c r="AW464" i="113" l="1"/>
  <c r="AW354" i="113"/>
  <c r="AW409" i="113"/>
  <c r="AW345" i="113"/>
  <c r="AW400" i="113"/>
  <c r="AW343" i="113"/>
  <c r="AW398" i="113"/>
  <c r="AW336" i="113"/>
  <c r="AW391" i="113"/>
  <c r="AW348" i="113"/>
  <c r="AW403" i="113"/>
  <c r="AW342" i="113"/>
  <c r="AW397" i="113"/>
  <c r="AW341" i="113"/>
  <c r="AW396" i="113"/>
  <c r="AW339" i="113"/>
  <c r="AW394" i="113"/>
  <c r="AW350" i="113"/>
  <c r="AW405" i="113"/>
  <c r="AW352" i="113"/>
  <c r="AW407" i="113"/>
  <c r="AW338" i="113"/>
  <c r="AW393" i="113"/>
  <c r="AW346" i="113"/>
  <c r="AW401" i="113"/>
  <c r="AW344" i="113"/>
  <c r="AW399" i="113"/>
  <c r="AW347" i="113"/>
  <c r="AW402" i="113"/>
  <c r="AW349" i="113"/>
  <c r="AW404" i="113"/>
  <c r="AW351" i="113"/>
  <c r="AW406" i="113"/>
  <c r="AW337" i="113"/>
  <c r="AW392" i="113"/>
  <c r="AW353" i="113"/>
  <c r="AW408" i="113"/>
  <c r="AW340" i="113"/>
  <c r="AW395" i="113"/>
  <c r="AW472" i="113"/>
  <c r="AX74" i="113"/>
  <c r="AW478" i="113"/>
  <c r="AX80" i="113"/>
  <c r="AX83" i="113"/>
  <c r="AW481" i="113"/>
  <c r="AW476" i="113"/>
  <c r="AX78" i="113"/>
  <c r="AW475" i="113"/>
  <c r="AX77" i="113"/>
  <c r="AX91" i="113"/>
  <c r="AW480" i="113"/>
  <c r="AX82" i="113"/>
  <c r="AX90" i="113"/>
  <c r="AW488" i="113"/>
  <c r="AW468" i="113"/>
  <c r="AX70" i="113"/>
  <c r="AX87" i="113"/>
  <c r="AW485" i="113"/>
  <c r="AX85" i="113"/>
  <c r="AW483" i="113"/>
  <c r="AX73" i="113"/>
  <c r="AW471" i="113"/>
  <c r="AW477" i="113"/>
  <c r="AX79" i="113"/>
  <c r="AW482" i="113"/>
  <c r="AX84" i="113"/>
  <c r="AX81" i="113"/>
  <c r="AW479" i="113"/>
  <c r="AX68" i="113"/>
  <c r="AW466" i="113"/>
  <c r="AW486" i="113"/>
  <c r="AX88" i="113"/>
  <c r="AW487" i="113"/>
  <c r="AX89" i="113"/>
  <c r="AX69" i="113"/>
  <c r="AW467" i="113"/>
  <c r="AX86" i="113"/>
  <c r="AW484" i="113"/>
  <c r="AW473" i="113"/>
  <c r="AX75" i="113"/>
  <c r="AX71" i="113"/>
  <c r="AW469" i="113"/>
  <c r="AW470" i="113"/>
  <c r="AX72" i="113"/>
  <c r="AX67" i="113"/>
  <c r="AW465" i="113"/>
  <c r="AX76" i="113"/>
  <c r="AW474" i="113"/>
  <c r="AW372" i="113" l="1"/>
  <c r="AW427" i="113"/>
  <c r="AW363" i="113"/>
  <c r="AW418" i="113"/>
  <c r="AW373" i="113"/>
  <c r="AW428" i="113"/>
  <c r="AW367" i="113"/>
  <c r="AW422" i="113"/>
  <c r="AW374" i="113"/>
  <c r="AW429" i="113"/>
  <c r="AW375" i="113"/>
  <c r="AW430" i="113"/>
  <c r="AW361" i="113"/>
  <c r="AW416" i="113"/>
  <c r="AW357" i="113"/>
  <c r="AW412" i="113"/>
  <c r="AW365" i="113"/>
  <c r="AW420" i="113"/>
  <c r="AW366" i="113"/>
  <c r="AW421" i="113"/>
  <c r="AW371" i="113"/>
  <c r="AW426" i="113"/>
  <c r="AW376" i="113"/>
  <c r="AW431" i="113"/>
  <c r="AW358" i="113"/>
  <c r="AW413" i="113"/>
  <c r="AW356" i="113"/>
  <c r="AW411" i="113"/>
  <c r="AW364" i="113"/>
  <c r="AW419" i="113"/>
  <c r="AW370" i="113"/>
  <c r="AW425" i="113"/>
  <c r="AW368" i="113"/>
  <c r="AW423" i="113"/>
  <c r="AW377" i="113"/>
  <c r="AW432" i="113"/>
  <c r="AW362" i="113"/>
  <c r="AW417" i="113"/>
  <c r="AW355" i="113"/>
  <c r="AW410" i="113"/>
  <c r="AW378" i="113"/>
  <c r="AW433" i="113"/>
  <c r="AW369" i="113"/>
  <c r="AW424" i="113"/>
  <c r="AW360" i="113"/>
  <c r="AW415" i="113"/>
  <c r="AW359" i="113"/>
  <c r="AW414" i="113"/>
  <c r="AW62" i="113"/>
  <c r="AV460" i="113"/>
  <c r="AW51" i="113"/>
  <c r="AV449" i="113"/>
  <c r="AW55" i="113"/>
  <c r="AV453" i="113"/>
  <c r="AW64" i="113"/>
  <c r="AV462" i="113"/>
  <c r="AV458" i="113"/>
  <c r="AW60" i="113"/>
  <c r="AW57" i="113"/>
  <c r="AV455" i="113"/>
  <c r="AW53" i="113"/>
  <c r="AV451" i="113"/>
  <c r="AV457" i="113"/>
  <c r="AW59" i="113"/>
  <c r="AV450" i="113"/>
  <c r="AW52" i="113"/>
  <c r="AV452" i="113"/>
  <c r="AW54" i="113"/>
  <c r="AV459" i="113"/>
  <c r="AW61" i="113"/>
  <c r="AW65" i="113"/>
  <c r="AV463" i="113"/>
  <c r="AV446" i="113"/>
  <c r="AW48" i="113"/>
  <c r="AW63" i="113"/>
  <c r="AV461" i="113"/>
  <c r="AW50" i="113"/>
  <c r="AV448" i="113"/>
  <c r="AW66" i="113"/>
  <c r="AW58" i="113"/>
  <c r="AV456" i="113"/>
  <c r="AV454" i="113"/>
  <c r="AW56" i="113"/>
  <c r="AV447" i="113"/>
  <c r="AW49" i="113"/>
  <c r="AW90" i="113" l="1"/>
  <c r="AV464" i="113"/>
  <c r="AV354" i="113"/>
  <c r="AV409" i="113"/>
  <c r="AV336" i="113"/>
  <c r="AV391" i="113"/>
  <c r="AV353" i="113"/>
  <c r="AV408" i="113"/>
  <c r="AV338" i="113"/>
  <c r="AV393" i="113"/>
  <c r="AV345" i="113"/>
  <c r="AV400" i="113"/>
  <c r="AV348" i="113"/>
  <c r="AV403" i="113"/>
  <c r="AV341" i="113"/>
  <c r="AV396" i="113"/>
  <c r="AV351" i="113"/>
  <c r="AV406" i="113"/>
  <c r="AV337" i="113"/>
  <c r="AV392" i="113"/>
  <c r="AV342" i="113"/>
  <c r="AV397" i="113"/>
  <c r="AV339" i="113"/>
  <c r="AV394" i="113"/>
  <c r="AV352" i="113"/>
  <c r="AV407" i="113"/>
  <c r="AV343" i="113"/>
  <c r="AV398" i="113"/>
  <c r="AV340" i="113"/>
  <c r="AV395" i="113"/>
  <c r="AV350" i="113"/>
  <c r="AV405" i="113"/>
  <c r="AV347" i="113"/>
  <c r="AV402" i="113"/>
  <c r="AV349" i="113"/>
  <c r="AV404" i="113"/>
  <c r="AV344" i="113"/>
  <c r="AV399" i="113"/>
  <c r="AV346" i="113"/>
  <c r="AV401" i="113"/>
  <c r="AV484" i="113"/>
  <c r="AW86" i="113"/>
  <c r="AW82" i="113"/>
  <c r="AV480" i="113"/>
  <c r="AV471" i="113"/>
  <c r="AW73" i="113"/>
  <c r="AW84" i="113"/>
  <c r="AV482" i="113"/>
  <c r="AW80" i="113"/>
  <c r="AV478" i="113"/>
  <c r="AW88" i="113"/>
  <c r="AV486" i="113"/>
  <c r="AW77" i="113"/>
  <c r="AV475" i="113"/>
  <c r="AW83" i="113"/>
  <c r="AV481" i="113"/>
  <c r="AW79" i="113"/>
  <c r="AV477" i="113"/>
  <c r="AV470" i="113"/>
  <c r="AW72" i="113"/>
  <c r="AV474" i="113"/>
  <c r="AW76" i="113"/>
  <c r="AW70" i="113"/>
  <c r="AV468" i="113"/>
  <c r="AV469" i="113"/>
  <c r="AW71" i="113"/>
  <c r="AV485" i="113"/>
  <c r="AW87" i="113"/>
  <c r="AW85" i="113"/>
  <c r="AV483" i="113"/>
  <c r="AV465" i="113"/>
  <c r="AW67" i="113"/>
  <c r="AW81" i="113"/>
  <c r="AV479" i="113"/>
  <c r="AW69" i="113"/>
  <c r="AV467" i="113"/>
  <c r="AW75" i="113"/>
  <c r="AV473" i="113"/>
  <c r="AW68" i="113"/>
  <c r="AV466" i="113"/>
  <c r="AV472" i="113"/>
  <c r="AW74" i="113"/>
  <c r="AW78" i="113"/>
  <c r="AV476" i="113"/>
  <c r="AW89" i="113"/>
  <c r="AV487" i="113"/>
  <c r="AV368" i="113" l="1"/>
  <c r="AV423" i="113"/>
  <c r="AV363" i="113"/>
  <c r="AV418" i="113"/>
  <c r="AV358" i="113"/>
  <c r="AV413" i="113"/>
  <c r="AV357" i="113"/>
  <c r="AV412" i="113"/>
  <c r="AV359" i="113"/>
  <c r="AV414" i="113"/>
  <c r="AV371" i="113"/>
  <c r="AV426" i="113"/>
  <c r="AV372" i="113"/>
  <c r="AV427" i="113"/>
  <c r="AV365" i="113"/>
  <c r="AV420" i="113"/>
  <c r="AV364" i="113"/>
  <c r="AV419" i="113"/>
  <c r="AV370" i="113"/>
  <c r="AV425" i="113"/>
  <c r="AV369" i="113"/>
  <c r="AV424" i="113"/>
  <c r="AV367" i="113"/>
  <c r="AV422" i="113"/>
  <c r="AV355" i="113"/>
  <c r="AV410" i="113"/>
  <c r="AV362" i="113"/>
  <c r="AV417" i="113"/>
  <c r="AV374" i="113"/>
  <c r="AV429" i="113"/>
  <c r="AV373" i="113"/>
  <c r="AV428" i="113"/>
  <c r="AV356" i="113"/>
  <c r="AV411" i="113"/>
  <c r="AV361" i="113"/>
  <c r="AV416" i="113"/>
  <c r="AV360" i="113"/>
  <c r="AV415" i="113"/>
  <c r="AV377" i="113"/>
  <c r="AV432" i="113"/>
  <c r="AV366" i="113"/>
  <c r="AV421" i="113"/>
  <c r="AV376" i="113"/>
  <c r="AV431" i="113"/>
  <c r="AV375" i="113"/>
  <c r="AV430" i="113"/>
  <c r="AU451" i="113"/>
  <c r="AV53" i="113"/>
  <c r="AU453" i="113"/>
  <c r="AV55" i="113"/>
  <c r="AV63" i="113"/>
  <c r="AU461" i="113"/>
  <c r="AV65" i="113"/>
  <c r="AU463" i="113"/>
  <c r="AV51" i="113"/>
  <c r="AU449" i="113"/>
  <c r="AV49" i="113"/>
  <c r="AU447" i="113"/>
  <c r="AV54" i="113"/>
  <c r="AU452" i="113"/>
  <c r="AV66" i="113"/>
  <c r="AU448" i="113"/>
  <c r="AV50" i="113"/>
  <c r="AU462" i="113"/>
  <c r="AV64" i="113"/>
  <c r="AU446" i="113"/>
  <c r="AV48" i="113"/>
  <c r="AV52" i="113"/>
  <c r="AU450" i="113"/>
  <c r="AV56" i="113"/>
  <c r="AU454" i="113"/>
  <c r="AV59" i="113"/>
  <c r="AU457" i="113"/>
  <c r="AU459" i="113"/>
  <c r="AV61" i="113"/>
  <c r="AU456" i="113"/>
  <c r="AV58" i="113"/>
  <c r="AU455" i="113"/>
  <c r="AV57" i="113"/>
  <c r="AU458" i="113"/>
  <c r="AV60" i="113"/>
  <c r="AV62" i="113"/>
  <c r="AU460" i="113"/>
  <c r="AU464" i="113" l="1"/>
  <c r="AU354" i="113"/>
  <c r="AU409" i="113"/>
  <c r="AU345" i="113"/>
  <c r="AU400" i="113"/>
  <c r="AU341" i="113"/>
  <c r="AU396" i="113"/>
  <c r="AU337" i="113"/>
  <c r="AU392" i="113"/>
  <c r="AU342" i="113"/>
  <c r="AU397" i="113"/>
  <c r="AU352" i="113"/>
  <c r="AU407" i="113"/>
  <c r="AU346" i="113"/>
  <c r="AU401" i="113"/>
  <c r="AU344" i="113"/>
  <c r="AU399" i="113"/>
  <c r="AU338" i="113"/>
  <c r="AU393" i="113"/>
  <c r="AU349" i="113"/>
  <c r="AU404" i="113"/>
  <c r="AU347" i="113"/>
  <c r="AU402" i="113"/>
  <c r="AU351" i="113"/>
  <c r="AU406" i="113"/>
  <c r="AU339" i="113"/>
  <c r="AU394" i="113"/>
  <c r="AU340" i="113"/>
  <c r="AU395" i="113"/>
  <c r="AU353" i="113"/>
  <c r="AU408" i="113"/>
  <c r="AU350" i="113"/>
  <c r="AU405" i="113"/>
  <c r="AU336" i="113"/>
  <c r="AU391" i="113"/>
  <c r="AU348" i="113"/>
  <c r="AU403" i="113"/>
  <c r="AU343" i="113"/>
  <c r="AU398" i="113"/>
  <c r="AV83" i="113"/>
  <c r="AU481" i="113"/>
  <c r="AV80" i="113"/>
  <c r="AU478" i="113"/>
  <c r="AU466" i="113"/>
  <c r="AV68" i="113"/>
  <c r="AU477" i="113"/>
  <c r="AV79" i="113"/>
  <c r="AU482" i="113"/>
  <c r="AV84" i="113"/>
  <c r="AV69" i="113"/>
  <c r="AU467" i="113"/>
  <c r="AU470" i="113"/>
  <c r="AV72" i="113"/>
  <c r="AU486" i="113"/>
  <c r="AV88" i="113"/>
  <c r="AU473" i="113"/>
  <c r="AV75" i="113"/>
  <c r="AV86" i="113"/>
  <c r="AU484" i="113"/>
  <c r="AU485" i="113"/>
  <c r="AV87" i="113"/>
  <c r="AV74" i="113"/>
  <c r="AU472" i="113"/>
  <c r="AU476" i="113"/>
  <c r="AV78" i="113"/>
  <c r="AV82" i="113"/>
  <c r="AU480" i="113"/>
  <c r="AV71" i="113"/>
  <c r="AU469" i="113"/>
  <c r="AV89" i="113"/>
  <c r="AV76" i="113"/>
  <c r="AU474" i="113"/>
  <c r="AV85" i="113"/>
  <c r="AU483" i="113"/>
  <c r="AV81" i="113"/>
  <c r="AU479" i="113"/>
  <c r="AV70" i="113"/>
  <c r="AU468" i="113"/>
  <c r="AU475" i="113"/>
  <c r="AV77" i="113"/>
  <c r="AU465" i="113"/>
  <c r="AV67" i="113"/>
  <c r="AV73" i="113"/>
  <c r="AU471" i="113"/>
  <c r="AU356" i="113" l="1"/>
  <c r="AU411" i="113"/>
  <c r="AU358" i="113"/>
  <c r="AU413" i="113"/>
  <c r="AU372" i="113"/>
  <c r="AU427" i="113"/>
  <c r="AU369" i="113"/>
  <c r="AU424" i="113"/>
  <c r="AU363" i="113"/>
  <c r="AU418" i="113"/>
  <c r="AU355" i="113"/>
  <c r="AU410" i="113"/>
  <c r="AU365" i="113"/>
  <c r="AU420" i="113"/>
  <c r="AU368" i="113"/>
  <c r="AU423" i="113"/>
  <c r="AU375" i="113"/>
  <c r="AU430" i="113"/>
  <c r="AU374" i="113"/>
  <c r="AU429" i="113"/>
  <c r="AU366" i="113"/>
  <c r="AU421" i="113"/>
  <c r="AU364" i="113"/>
  <c r="AU419" i="113"/>
  <c r="AU360" i="113"/>
  <c r="AU415" i="113"/>
  <c r="AU373" i="113"/>
  <c r="AU428" i="113"/>
  <c r="AU371" i="113"/>
  <c r="AU426" i="113"/>
  <c r="AU359" i="113"/>
  <c r="AU414" i="113"/>
  <c r="AU357" i="113"/>
  <c r="AU412" i="113"/>
  <c r="AU362" i="113"/>
  <c r="AU417" i="113"/>
  <c r="AU367" i="113"/>
  <c r="AU422" i="113"/>
  <c r="AU376" i="113"/>
  <c r="AU431" i="113"/>
  <c r="AU361" i="113"/>
  <c r="AU416" i="113"/>
  <c r="AU370" i="113"/>
  <c r="AU425" i="113"/>
  <c r="AU55" i="113"/>
  <c r="AT453" i="113"/>
  <c r="AU51" i="113"/>
  <c r="AT449" i="113"/>
  <c r="AU58" i="113"/>
  <c r="AT456" i="113"/>
  <c r="AU65" i="113"/>
  <c r="AT463" i="113"/>
  <c r="AT454" i="113"/>
  <c r="AU56" i="113"/>
  <c r="AT452" i="113"/>
  <c r="AU54" i="113"/>
  <c r="AU49" i="113"/>
  <c r="AT447" i="113"/>
  <c r="AU59" i="113"/>
  <c r="AT457" i="113"/>
  <c r="AU64" i="113"/>
  <c r="AT462" i="113"/>
  <c r="AU52" i="113"/>
  <c r="AT450" i="113"/>
  <c r="AU57" i="113"/>
  <c r="AT455" i="113"/>
  <c r="AT461" i="113"/>
  <c r="AU63" i="113"/>
  <c r="AT448" i="113"/>
  <c r="AU50" i="113"/>
  <c r="AT451" i="113"/>
  <c r="AU53" i="113"/>
  <c r="AU62" i="113"/>
  <c r="AT460" i="113"/>
  <c r="AT446" i="113"/>
  <c r="AU48" i="113"/>
  <c r="AU61" i="113"/>
  <c r="AT459" i="113"/>
  <c r="AU60" i="113"/>
  <c r="AT458" i="113"/>
  <c r="AU66" i="113"/>
  <c r="AT464" i="113" l="1"/>
  <c r="AT354" i="113"/>
  <c r="AT409" i="113"/>
  <c r="AT352" i="113"/>
  <c r="AT407" i="113"/>
  <c r="AT343" i="113"/>
  <c r="AT398" i="113"/>
  <c r="AT347" i="113"/>
  <c r="AT402" i="113"/>
  <c r="AT337" i="113"/>
  <c r="AT392" i="113"/>
  <c r="AT339" i="113"/>
  <c r="AT394" i="113"/>
  <c r="AT342" i="113"/>
  <c r="AT397" i="113"/>
  <c r="AT348" i="113"/>
  <c r="AT403" i="113"/>
  <c r="AT349" i="113"/>
  <c r="AT404" i="113"/>
  <c r="AT341" i="113"/>
  <c r="AT396" i="113"/>
  <c r="AT351" i="113"/>
  <c r="AT406" i="113"/>
  <c r="AT350" i="113"/>
  <c r="AT405" i="113"/>
  <c r="AT353" i="113"/>
  <c r="AT408" i="113"/>
  <c r="AT346" i="113"/>
  <c r="AT401" i="113"/>
  <c r="AT340" i="113"/>
  <c r="AT395" i="113"/>
  <c r="AT336" i="113"/>
  <c r="AT391" i="113"/>
  <c r="AT338" i="113"/>
  <c r="AT393" i="113"/>
  <c r="AT344" i="113"/>
  <c r="AT399" i="113"/>
  <c r="AT345" i="113"/>
  <c r="AT400" i="113"/>
  <c r="AT469" i="113"/>
  <c r="AU71" i="113"/>
  <c r="AU85" i="113"/>
  <c r="AT483" i="113"/>
  <c r="AU84" i="113"/>
  <c r="AT482" i="113"/>
  <c r="AU86" i="113"/>
  <c r="AT484" i="113"/>
  <c r="AU69" i="113"/>
  <c r="AT467" i="113"/>
  <c r="AU82" i="113"/>
  <c r="AT480" i="113"/>
  <c r="AU70" i="113"/>
  <c r="AT468" i="113"/>
  <c r="AT472" i="113"/>
  <c r="AU74" i="113"/>
  <c r="AU68" i="113"/>
  <c r="AT466" i="113"/>
  <c r="AU87" i="113"/>
  <c r="AT485" i="113"/>
  <c r="AU73" i="113"/>
  <c r="AT471" i="113"/>
  <c r="AU80" i="113"/>
  <c r="AT478" i="113"/>
  <c r="AT476" i="113"/>
  <c r="AU78" i="113"/>
  <c r="AU88" i="113"/>
  <c r="AT474" i="113"/>
  <c r="AU76" i="113"/>
  <c r="AT479" i="113"/>
  <c r="AU81" i="113"/>
  <c r="AT477" i="113"/>
  <c r="AU79" i="113"/>
  <c r="AT481" i="113"/>
  <c r="AU83" i="113"/>
  <c r="AT475" i="113"/>
  <c r="AU77" i="113"/>
  <c r="AT470" i="113"/>
  <c r="AU72" i="113"/>
  <c r="AU67" i="113"/>
  <c r="AT465" i="113"/>
  <c r="AU75" i="113"/>
  <c r="AT473" i="113"/>
  <c r="AT357" i="113" l="1"/>
  <c r="AT412" i="113"/>
  <c r="AT374" i="113"/>
  <c r="AT429" i="113"/>
  <c r="AT368" i="113"/>
  <c r="AT423" i="113"/>
  <c r="AT361" i="113"/>
  <c r="AT416" i="113"/>
  <c r="AT355" i="113"/>
  <c r="AT410" i="113"/>
  <c r="AT365" i="113"/>
  <c r="AT420" i="113"/>
  <c r="AT375" i="113"/>
  <c r="AT430" i="113"/>
  <c r="AT372" i="113"/>
  <c r="AT427" i="113"/>
  <c r="AT356" i="113"/>
  <c r="AT411" i="113"/>
  <c r="AT362" i="113"/>
  <c r="AT417" i="113"/>
  <c r="AT369" i="113"/>
  <c r="AT424" i="113"/>
  <c r="AT358" i="113"/>
  <c r="AT413" i="113"/>
  <c r="AT366" i="113"/>
  <c r="AT421" i="113"/>
  <c r="AT373" i="113"/>
  <c r="AT428" i="113"/>
  <c r="AT371" i="113"/>
  <c r="AT426" i="113"/>
  <c r="AT367" i="113"/>
  <c r="AT422" i="113"/>
  <c r="AT370" i="113"/>
  <c r="AT425" i="113"/>
  <c r="AT360" i="113"/>
  <c r="AT415" i="113"/>
  <c r="AT359" i="113"/>
  <c r="AT414" i="113"/>
  <c r="AT364" i="113"/>
  <c r="AT419" i="113"/>
  <c r="AT363" i="113"/>
  <c r="AT418" i="113"/>
  <c r="AT51" i="113"/>
  <c r="AS449" i="113"/>
  <c r="AS450" i="113"/>
  <c r="AT52" i="113"/>
  <c r="AT59" i="113"/>
  <c r="AS457" i="113"/>
  <c r="AS459" i="113"/>
  <c r="AT61" i="113"/>
  <c r="AT56" i="113"/>
  <c r="AS454" i="113"/>
  <c r="AS446" i="113"/>
  <c r="AT48" i="113"/>
  <c r="AT62" i="113"/>
  <c r="AS460" i="113"/>
  <c r="AT49" i="113"/>
  <c r="AS447" i="113"/>
  <c r="AS461" i="113"/>
  <c r="AT63" i="113"/>
  <c r="AS456" i="113"/>
  <c r="AT58" i="113"/>
  <c r="AS462" i="113"/>
  <c r="AT64" i="113"/>
  <c r="AT66" i="113"/>
  <c r="AT50" i="113"/>
  <c r="AS448" i="113"/>
  <c r="AT53" i="113"/>
  <c r="AS451" i="113"/>
  <c r="AS455" i="113"/>
  <c r="AT57" i="113"/>
  <c r="AS453" i="113"/>
  <c r="AT55" i="113"/>
  <c r="AT60" i="113"/>
  <c r="AS458" i="113"/>
  <c r="AS452" i="113"/>
  <c r="AT54" i="113"/>
  <c r="AT65" i="113"/>
  <c r="AS463" i="113"/>
  <c r="AS464" i="113" l="1"/>
  <c r="AT87" i="113"/>
  <c r="AS354" i="113"/>
  <c r="AS409" i="113"/>
  <c r="AS348" i="113"/>
  <c r="AS403" i="113"/>
  <c r="AS337" i="113"/>
  <c r="AS392" i="113"/>
  <c r="AS345" i="113"/>
  <c r="AS400" i="113"/>
  <c r="AS340" i="113"/>
  <c r="AS395" i="113"/>
  <c r="AS343" i="113"/>
  <c r="AS398" i="113"/>
  <c r="AS347" i="113"/>
  <c r="AS402" i="113"/>
  <c r="AS352" i="113"/>
  <c r="AS407" i="113"/>
  <c r="AS346" i="113"/>
  <c r="AS401" i="113"/>
  <c r="AS351" i="113"/>
  <c r="AS406" i="113"/>
  <c r="AS339" i="113"/>
  <c r="AS394" i="113"/>
  <c r="AS350" i="113"/>
  <c r="AS405" i="113"/>
  <c r="AS341" i="113"/>
  <c r="AS396" i="113"/>
  <c r="AS336" i="113"/>
  <c r="AS391" i="113"/>
  <c r="AS338" i="113"/>
  <c r="AS393" i="113"/>
  <c r="AS342" i="113"/>
  <c r="AS397" i="113"/>
  <c r="AS344" i="113"/>
  <c r="AS399" i="113"/>
  <c r="AS353" i="113"/>
  <c r="AS408" i="113"/>
  <c r="AS349" i="113"/>
  <c r="AS404" i="113"/>
  <c r="AT83" i="113"/>
  <c r="AS481" i="113"/>
  <c r="AS466" i="113"/>
  <c r="AT68" i="113"/>
  <c r="AS483" i="113"/>
  <c r="AT85" i="113"/>
  <c r="AS476" i="113"/>
  <c r="AT78" i="113"/>
  <c r="AT82" i="113"/>
  <c r="AS480" i="113"/>
  <c r="AT74" i="113"/>
  <c r="AS472" i="113"/>
  <c r="AT79" i="113"/>
  <c r="AS477" i="113"/>
  <c r="AS469" i="113"/>
  <c r="AT71" i="113"/>
  <c r="AT86" i="113"/>
  <c r="AS484" i="113"/>
  <c r="AS478" i="113"/>
  <c r="AT80" i="113"/>
  <c r="AT73" i="113"/>
  <c r="AS471" i="113"/>
  <c r="AT72" i="113"/>
  <c r="AS470" i="113"/>
  <c r="AT84" i="113"/>
  <c r="AS482" i="113"/>
  <c r="AS468" i="113"/>
  <c r="AT70" i="113"/>
  <c r="AT76" i="113"/>
  <c r="AS474" i="113"/>
  <c r="AS475" i="113"/>
  <c r="AT77" i="113"/>
  <c r="AT67" i="113"/>
  <c r="AS465" i="113"/>
  <c r="AS473" i="113"/>
  <c r="AT75" i="113"/>
  <c r="AT81" i="113"/>
  <c r="AS479" i="113"/>
  <c r="AT69" i="113"/>
  <c r="AS467" i="113"/>
  <c r="AS372" i="113" l="1"/>
  <c r="AS427" i="113"/>
  <c r="AS360" i="113"/>
  <c r="AS415" i="113"/>
  <c r="AS361" i="113"/>
  <c r="AS416" i="113"/>
  <c r="AS370" i="113"/>
  <c r="AS425" i="113"/>
  <c r="AS363" i="113"/>
  <c r="AS418" i="113"/>
  <c r="AS355" i="113"/>
  <c r="AS410" i="113"/>
  <c r="AS365" i="113"/>
  <c r="AS420" i="113"/>
  <c r="AS366" i="113"/>
  <c r="AS421" i="113"/>
  <c r="AS369" i="113"/>
  <c r="AS424" i="113"/>
  <c r="AS356" i="113"/>
  <c r="AS411" i="113"/>
  <c r="AS374" i="113"/>
  <c r="AS429" i="113"/>
  <c r="AS359" i="113"/>
  <c r="AS414" i="113"/>
  <c r="AS367" i="113"/>
  <c r="AS422" i="113"/>
  <c r="AS357" i="113"/>
  <c r="AS412" i="113"/>
  <c r="AS373" i="113"/>
  <c r="AS428" i="113"/>
  <c r="AS368" i="113"/>
  <c r="AS423" i="113"/>
  <c r="AS371" i="113"/>
  <c r="AS426" i="113"/>
  <c r="AS364" i="113"/>
  <c r="AS419" i="113"/>
  <c r="AS362" i="113"/>
  <c r="AS417" i="113"/>
  <c r="AS358" i="113"/>
  <c r="AS413" i="113"/>
  <c r="AS52" i="113"/>
  <c r="AR450" i="113"/>
  <c r="AS59" i="113"/>
  <c r="AR457" i="113"/>
  <c r="AS53" i="113"/>
  <c r="AR451" i="113"/>
  <c r="AS48" i="113"/>
  <c r="AR446" i="113"/>
  <c r="AS66" i="113"/>
  <c r="AR448" i="113"/>
  <c r="AS50" i="113"/>
  <c r="AS61" i="113"/>
  <c r="AR459" i="113"/>
  <c r="AS54" i="113"/>
  <c r="AR452" i="113"/>
  <c r="AR463" i="113"/>
  <c r="AS65" i="113"/>
  <c r="AR447" i="113"/>
  <c r="AS49" i="113"/>
  <c r="AR455" i="113"/>
  <c r="AS57" i="113"/>
  <c r="AS58" i="113"/>
  <c r="AR456" i="113"/>
  <c r="AS63" i="113"/>
  <c r="AR461" i="113"/>
  <c r="AS55" i="113"/>
  <c r="AR453" i="113"/>
  <c r="AS51" i="113"/>
  <c r="AR449" i="113"/>
  <c r="AS56" i="113"/>
  <c r="AR454" i="113"/>
  <c r="AR460" i="113"/>
  <c r="AS62" i="113"/>
  <c r="AR462" i="113"/>
  <c r="AS64" i="113"/>
  <c r="AS60" i="113"/>
  <c r="AR458" i="113"/>
  <c r="AR464" i="113" l="1"/>
  <c r="AR354" i="113"/>
  <c r="AR409" i="113"/>
  <c r="AR336" i="113"/>
  <c r="AR391" i="113"/>
  <c r="AR341" i="113"/>
  <c r="AR396" i="113"/>
  <c r="AR353" i="113"/>
  <c r="AR408" i="113"/>
  <c r="AR342" i="113"/>
  <c r="AR397" i="113"/>
  <c r="AR346" i="113"/>
  <c r="AR401" i="113"/>
  <c r="AR352" i="113"/>
  <c r="AR407" i="113"/>
  <c r="AR345" i="113"/>
  <c r="AR400" i="113"/>
  <c r="AR347" i="113"/>
  <c r="AR402" i="113"/>
  <c r="AR337" i="113"/>
  <c r="AR392" i="113"/>
  <c r="AR340" i="113"/>
  <c r="AR395" i="113"/>
  <c r="AR338" i="113"/>
  <c r="AR393" i="113"/>
  <c r="AR339" i="113"/>
  <c r="AR394" i="113"/>
  <c r="AR349" i="113"/>
  <c r="AR404" i="113"/>
  <c r="AR343" i="113"/>
  <c r="AR398" i="113"/>
  <c r="AR351" i="113"/>
  <c r="AR406" i="113"/>
  <c r="AR348" i="113"/>
  <c r="AR403" i="113"/>
  <c r="AR350" i="113"/>
  <c r="AR405" i="113"/>
  <c r="AR344" i="113"/>
  <c r="AR399" i="113"/>
  <c r="AS68" i="113"/>
  <c r="AR466" i="113"/>
  <c r="AS72" i="113"/>
  <c r="AR470" i="113"/>
  <c r="AS83" i="113"/>
  <c r="AR481" i="113"/>
  <c r="AR482" i="113"/>
  <c r="AS84" i="113"/>
  <c r="AS75" i="113"/>
  <c r="AR473" i="113"/>
  <c r="AS80" i="113"/>
  <c r="AR478" i="113"/>
  <c r="AS82" i="113"/>
  <c r="AR480" i="113"/>
  <c r="AS81" i="113"/>
  <c r="AR479" i="113"/>
  <c r="AR469" i="113"/>
  <c r="AS71" i="113"/>
  <c r="AS74" i="113"/>
  <c r="AR472" i="113"/>
  <c r="AS73" i="113"/>
  <c r="AR471" i="113"/>
  <c r="AS79" i="113"/>
  <c r="AR477" i="113"/>
  <c r="AS85" i="113"/>
  <c r="AR483" i="113"/>
  <c r="AS67" i="113"/>
  <c r="AR465" i="113"/>
  <c r="AS70" i="113"/>
  <c r="AR468" i="113"/>
  <c r="AR474" i="113"/>
  <c r="AS76" i="113"/>
  <c r="AS78" i="113"/>
  <c r="AR476" i="113"/>
  <c r="AR475" i="113"/>
  <c r="AS77" i="113"/>
  <c r="AR467" i="113"/>
  <c r="AS69" i="113"/>
  <c r="AS86" i="113"/>
  <c r="AR357" i="113" l="1"/>
  <c r="AR412" i="113"/>
  <c r="AR362" i="113"/>
  <c r="AR417" i="113"/>
  <c r="AR360" i="113"/>
  <c r="AR415" i="113"/>
  <c r="AR361" i="113"/>
  <c r="AR416" i="113"/>
  <c r="AR371" i="113"/>
  <c r="AR426" i="113"/>
  <c r="AR365" i="113"/>
  <c r="AR420" i="113"/>
  <c r="AR366" i="113"/>
  <c r="AR421" i="113"/>
  <c r="AR356" i="113"/>
  <c r="AR411" i="113"/>
  <c r="AR359" i="113"/>
  <c r="AR414" i="113"/>
  <c r="AR369" i="113"/>
  <c r="AR424" i="113"/>
  <c r="AR363" i="113"/>
  <c r="AR418" i="113"/>
  <c r="AR372" i="113"/>
  <c r="AR427" i="113"/>
  <c r="AR370" i="113"/>
  <c r="AR425" i="113"/>
  <c r="AR355" i="113"/>
  <c r="AR410" i="113"/>
  <c r="AR373" i="113"/>
  <c r="AR428" i="113"/>
  <c r="AR367" i="113"/>
  <c r="AR422" i="113"/>
  <c r="AR364" i="113"/>
  <c r="AR419" i="113"/>
  <c r="AR358" i="113"/>
  <c r="AR413" i="113"/>
  <c r="AR368" i="113"/>
  <c r="AR423" i="113"/>
  <c r="AQ447" i="113"/>
  <c r="AR49" i="113"/>
  <c r="AQ454" i="113"/>
  <c r="AR56" i="113"/>
  <c r="AQ450" i="113"/>
  <c r="AR52" i="113"/>
  <c r="AQ460" i="113"/>
  <c r="AR62" i="113"/>
  <c r="AR59" i="113"/>
  <c r="AQ457" i="113"/>
  <c r="AQ453" i="113"/>
  <c r="AR55" i="113"/>
  <c r="AQ451" i="113"/>
  <c r="AR53" i="113"/>
  <c r="AR61" i="113"/>
  <c r="AQ459" i="113"/>
  <c r="AR48" i="113"/>
  <c r="AQ446" i="113"/>
  <c r="AQ455" i="113"/>
  <c r="AR57" i="113"/>
  <c r="AQ461" i="113"/>
  <c r="AR63" i="113"/>
  <c r="AQ452" i="113"/>
  <c r="AR54" i="113"/>
  <c r="AQ448" i="113"/>
  <c r="AR50" i="113"/>
  <c r="AR66" i="113"/>
  <c r="AR65" i="113"/>
  <c r="AQ463" i="113"/>
  <c r="AR51" i="113"/>
  <c r="AQ449" i="113"/>
  <c r="AQ456" i="113"/>
  <c r="AR58" i="113"/>
  <c r="AQ458" i="113"/>
  <c r="AR60" i="113"/>
  <c r="AQ462" i="113"/>
  <c r="AR64" i="113"/>
  <c r="AQ464" i="113" l="1"/>
  <c r="AR85" i="113"/>
  <c r="AQ354" i="113"/>
  <c r="AQ409" i="113"/>
  <c r="AQ350" i="113"/>
  <c r="AQ405" i="113"/>
  <c r="AQ345" i="113"/>
  <c r="AQ400" i="113"/>
  <c r="AQ344" i="113"/>
  <c r="AQ399" i="113"/>
  <c r="AQ338" i="113"/>
  <c r="AQ393" i="113"/>
  <c r="AQ339" i="113"/>
  <c r="AQ394" i="113"/>
  <c r="AQ337" i="113"/>
  <c r="AQ392" i="113"/>
  <c r="AQ348" i="113"/>
  <c r="AQ403" i="113"/>
  <c r="AQ353" i="113"/>
  <c r="AQ408" i="113"/>
  <c r="AQ347" i="113"/>
  <c r="AQ402" i="113"/>
  <c r="AQ351" i="113"/>
  <c r="AQ406" i="113"/>
  <c r="AQ342" i="113"/>
  <c r="AQ397" i="113"/>
  <c r="AQ340" i="113"/>
  <c r="AQ395" i="113"/>
  <c r="AQ346" i="113"/>
  <c r="AQ401" i="113"/>
  <c r="AQ349" i="113"/>
  <c r="AQ404" i="113"/>
  <c r="AQ341" i="113"/>
  <c r="AQ396" i="113"/>
  <c r="AQ352" i="113"/>
  <c r="AQ407" i="113"/>
  <c r="AQ336" i="113"/>
  <c r="AQ391" i="113"/>
  <c r="AQ343" i="113"/>
  <c r="AQ398" i="113"/>
  <c r="AQ482" i="113"/>
  <c r="AR84" i="113"/>
  <c r="AR69" i="113"/>
  <c r="AQ467" i="113"/>
  <c r="AR83" i="113"/>
  <c r="AQ481" i="113"/>
  <c r="AQ472" i="113"/>
  <c r="AR74" i="113"/>
  <c r="AQ478" i="113"/>
  <c r="AR80" i="113"/>
  <c r="AQ469" i="113"/>
  <c r="AR71" i="113"/>
  <c r="AR70" i="113"/>
  <c r="AQ468" i="113"/>
  <c r="AQ470" i="113"/>
  <c r="AR72" i="113"/>
  <c r="AQ475" i="113"/>
  <c r="AR77" i="113"/>
  <c r="AR78" i="113"/>
  <c r="AQ476" i="113"/>
  <c r="AQ465" i="113"/>
  <c r="AR67" i="113"/>
  <c r="AR73" i="113"/>
  <c r="AQ471" i="113"/>
  <c r="AQ473" i="113"/>
  <c r="AR75" i="113"/>
  <c r="AQ477" i="113"/>
  <c r="AR79" i="113"/>
  <c r="AR76" i="113"/>
  <c r="AQ474" i="113"/>
  <c r="AQ480" i="113"/>
  <c r="AR82" i="113"/>
  <c r="AR81" i="113"/>
  <c r="AQ479" i="113"/>
  <c r="AR68" i="113"/>
  <c r="AQ466" i="113"/>
  <c r="AQ363" i="113" l="1"/>
  <c r="AQ418" i="113"/>
  <c r="AQ368" i="113"/>
  <c r="AQ423" i="113"/>
  <c r="AQ355" i="113"/>
  <c r="AQ410" i="113"/>
  <c r="AQ361" i="113"/>
  <c r="AQ416" i="113"/>
  <c r="AQ366" i="113"/>
  <c r="AQ421" i="113"/>
  <c r="AQ369" i="113"/>
  <c r="AQ424" i="113"/>
  <c r="AQ365" i="113"/>
  <c r="AQ420" i="113"/>
  <c r="AQ371" i="113"/>
  <c r="AQ426" i="113"/>
  <c r="AQ357" i="113"/>
  <c r="AQ412" i="113"/>
  <c r="AQ362" i="113"/>
  <c r="AQ417" i="113"/>
  <c r="AQ356" i="113"/>
  <c r="AQ411" i="113"/>
  <c r="AQ358" i="113"/>
  <c r="AQ413" i="113"/>
  <c r="AQ372" i="113"/>
  <c r="AQ427" i="113"/>
  <c r="AQ370" i="113"/>
  <c r="AQ425" i="113"/>
  <c r="AQ360" i="113"/>
  <c r="AQ415" i="113"/>
  <c r="AQ364" i="113"/>
  <c r="AQ419" i="113"/>
  <c r="AQ367" i="113"/>
  <c r="AQ422" i="113"/>
  <c r="AQ359" i="113"/>
  <c r="AQ414" i="113"/>
  <c r="AQ58" i="113"/>
  <c r="AP456" i="113"/>
  <c r="AQ56" i="113"/>
  <c r="AP454" i="113"/>
  <c r="AQ66" i="113"/>
  <c r="AP451" i="113"/>
  <c r="AQ53" i="113"/>
  <c r="AP457" i="113"/>
  <c r="AQ59" i="113"/>
  <c r="AQ60" i="113"/>
  <c r="AP458" i="113"/>
  <c r="AQ61" i="113"/>
  <c r="AP459" i="113"/>
  <c r="AP446" i="113"/>
  <c r="AQ48" i="113"/>
  <c r="AQ64" i="113"/>
  <c r="AP462" i="113"/>
  <c r="AQ63" i="113"/>
  <c r="AP461" i="113"/>
  <c r="AQ62" i="113"/>
  <c r="AP460" i="113"/>
  <c r="AP447" i="113"/>
  <c r="AQ49" i="113"/>
  <c r="AQ54" i="113"/>
  <c r="AP452" i="113"/>
  <c r="AP449" i="113"/>
  <c r="AQ51" i="113"/>
  <c r="AQ65" i="113"/>
  <c r="AP463" i="113"/>
  <c r="AQ52" i="113"/>
  <c r="AP450" i="113"/>
  <c r="AQ57" i="113"/>
  <c r="AP455" i="113"/>
  <c r="AQ50" i="113"/>
  <c r="AP448" i="113"/>
  <c r="AQ55" i="113"/>
  <c r="AP453" i="113"/>
  <c r="AP339" i="113" l="1"/>
  <c r="AP394" i="113"/>
  <c r="AP350" i="113"/>
  <c r="AP405" i="113"/>
  <c r="AP344" i="113"/>
  <c r="AP399" i="113"/>
  <c r="AP342" i="113"/>
  <c r="AP397" i="113"/>
  <c r="AP341" i="113"/>
  <c r="AP396" i="113"/>
  <c r="AP338" i="113"/>
  <c r="AP393" i="113"/>
  <c r="AP347" i="113"/>
  <c r="AP402" i="113"/>
  <c r="AP337" i="113"/>
  <c r="AP392" i="113"/>
  <c r="AP346" i="113"/>
  <c r="AP401" i="113"/>
  <c r="AP345" i="113"/>
  <c r="AP400" i="113"/>
  <c r="AP352" i="113"/>
  <c r="AP407" i="113"/>
  <c r="AP340" i="113"/>
  <c r="AP395" i="113"/>
  <c r="AP348" i="113"/>
  <c r="AP403" i="113"/>
  <c r="AP343" i="113"/>
  <c r="AP398" i="113"/>
  <c r="AP351" i="113"/>
  <c r="AP406" i="113"/>
  <c r="AP336" i="113"/>
  <c r="AP391" i="113"/>
  <c r="AP353" i="113"/>
  <c r="AP408" i="113"/>
  <c r="AP349" i="113"/>
  <c r="AP404" i="113"/>
  <c r="AQ84" i="113"/>
  <c r="AP478" i="113"/>
  <c r="AQ80" i="113"/>
  <c r="AQ77" i="113"/>
  <c r="AP475" i="113"/>
  <c r="AQ71" i="113"/>
  <c r="AP469" i="113"/>
  <c r="AP468" i="113"/>
  <c r="AQ70" i="113"/>
  <c r="AP474" i="113"/>
  <c r="AQ76" i="113"/>
  <c r="AP466" i="113"/>
  <c r="AQ68" i="113"/>
  <c r="AP465" i="113"/>
  <c r="AQ67" i="113"/>
  <c r="AP470" i="113"/>
  <c r="AQ72" i="113"/>
  <c r="AP467" i="113"/>
  <c r="AQ69" i="113"/>
  <c r="AP472" i="113"/>
  <c r="AQ74" i="113"/>
  <c r="AP471" i="113"/>
  <c r="AQ73" i="113"/>
  <c r="AP479" i="113"/>
  <c r="AQ81" i="113"/>
  <c r="AQ79" i="113"/>
  <c r="AP477" i="113"/>
  <c r="AP481" i="113"/>
  <c r="AQ83" i="113"/>
  <c r="AQ75" i="113"/>
  <c r="AP473" i="113"/>
  <c r="AQ78" i="113"/>
  <c r="AP476" i="113"/>
  <c r="AP464" i="113"/>
  <c r="AQ82" i="113"/>
  <c r="AP480" i="113"/>
  <c r="AP371" i="113" l="1"/>
  <c r="AP426" i="113"/>
  <c r="AP358" i="113"/>
  <c r="AP413" i="113"/>
  <c r="AP367" i="113"/>
  <c r="AP422" i="113"/>
  <c r="AP364" i="113"/>
  <c r="AP419" i="113"/>
  <c r="AP369" i="113"/>
  <c r="AP424" i="113"/>
  <c r="AP362" i="113"/>
  <c r="AP417" i="113"/>
  <c r="AP361" i="113"/>
  <c r="AP416" i="113"/>
  <c r="AP365" i="113"/>
  <c r="AP420" i="113"/>
  <c r="AP356" i="113"/>
  <c r="AP411" i="113"/>
  <c r="AP354" i="113"/>
  <c r="AP409" i="113"/>
  <c r="AP366" i="113"/>
  <c r="AP421" i="113"/>
  <c r="AP370" i="113"/>
  <c r="AP425" i="113"/>
  <c r="AP359" i="113"/>
  <c r="AP414" i="113"/>
  <c r="AP357" i="113"/>
  <c r="AP412" i="113"/>
  <c r="AP368" i="113"/>
  <c r="AP423" i="113"/>
  <c r="AP360" i="113"/>
  <c r="AP415" i="113"/>
  <c r="AP363" i="113"/>
  <c r="AP418" i="113"/>
  <c r="AP355" i="113"/>
  <c r="AP410" i="113"/>
  <c r="AP63" i="113"/>
  <c r="AO461" i="113"/>
  <c r="AO452" i="113"/>
  <c r="AP54" i="113"/>
  <c r="AO459" i="113"/>
  <c r="AP61" i="113"/>
  <c r="AO453" i="113"/>
  <c r="AP55" i="113"/>
  <c r="AP51" i="113"/>
  <c r="AO449" i="113"/>
  <c r="AO454" i="113"/>
  <c r="AP56" i="113"/>
  <c r="AP65" i="113"/>
  <c r="AO447" i="113"/>
  <c r="AP49" i="113"/>
  <c r="AP62" i="113"/>
  <c r="AO460" i="113"/>
  <c r="AO450" i="113"/>
  <c r="AP52" i="113"/>
  <c r="AP58" i="113"/>
  <c r="AO456" i="113"/>
  <c r="AO455" i="113"/>
  <c r="AP57" i="113"/>
  <c r="AO463" i="113"/>
  <c r="AP64" i="113"/>
  <c r="AO462" i="113"/>
  <c r="AP50" i="113"/>
  <c r="AO448" i="113"/>
  <c r="AO451" i="113"/>
  <c r="AP53" i="113"/>
  <c r="AP48" i="113"/>
  <c r="AO446" i="113"/>
  <c r="AO457" i="113"/>
  <c r="AP59" i="113"/>
  <c r="AP60" i="113"/>
  <c r="AO458" i="113"/>
  <c r="AO345" i="113" l="1"/>
  <c r="AO400" i="113"/>
  <c r="AO344" i="113"/>
  <c r="AO399" i="113"/>
  <c r="AO339" i="113"/>
  <c r="AO394" i="113"/>
  <c r="AO351" i="113"/>
  <c r="AO406" i="113"/>
  <c r="AO347" i="113"/>
  <c r="AO402" i="113"/>
  <c r="AO338" i="113"/>
  <c r="AO393" i="113"/>
  <c r="AO352" i="113"/>
  <c r="AO407" i="113"/>
  <c r="AO343" i="113"/>
  <c r="AO398" i="113"/>
  <c r="AO349" i="113"/>
  <c r="AO404" i="113"/>
  <c r="AO342" i="113"/>
  <c r="AO397" i="113"/>
  <c r="AO340" i="113"/>
  <c r="AO395" i="113"/>
  <c r="AO350" i="113"/>
  <c r="AO405" i="113"/>
  <c r="AO336" i="113"/>
  <c r="AO391" i="113"/>
  <c r="AO353" i="113"/>
  <c r="AO408" i="113"/>
  <c r="AO346" i="113"/>
  <c r="AO401" i="113"/>
  <c r="AO348" i="113"/>
  <c r="AO403" i="113"/>
  <c r="AO337" i="113"/>
  <c r="AO392" i="113"/>
  <c r="AO341" i="113"/>
  <c r="AO396" i="113"/>
  <c r="AP83" i="113"/>
  <c r="AO467" i="113"/>
  <c r="AP69" i="113"/>
  <c r="AP77" i="113"/>
  <c r="AO475" i="113"/>
  <c r="AO466" i="113"/>
  <c r="AP68" i="113"/>
  <c r="AP76" i="113"/>
  <c r="AO474" i="113"/>
  <c r="AO471" i="113"/>
  <c r="AP73" i="113"/>
  <c r="AP67" i="113"/>
  <c r="AO465" i="113"/>
  <c r="AO472" i="113"/>
  <c r="AP74" i="113"/>
  <c r="AO473" i="113"/>
  <c r="AP75" i="113"/>
  <c r="AP81" i="113"/>
  <c r="AO479" i="113"/>
  <c r="AP78" i="113"/>
  <c r="AO476" i="113"/>
  <c r="AP72" i="113"/>
  <c r="AO470" i="113"/>
  <c r="AP70" i="113"/>
  <c r="AO468" i="113"/>
  <c r="AO469" i="113"/>
  <c r="AP71" i="113"/>
  <c r="AO478" i="113"/>
  <c r="AP80" i="113"/>
  <c r="AP66" i="113"/>
  <c r="AO464" i="113"/>
  <c r="AP79" i="113"/>
  <c r="AO477" i="113"/>
  <c r="AO480" i="113"/>
  <c r="AP82" i="113"/>
  <c r="AO359" i="113" l="1"/>
  <c r="AO414" i="113"/>
  <c r="AO361" i="113"/>
  <c r="AO416" i="113"/>
  <c r="AO364" i="113"/>
  <c r="AO419" i="113"/>
  <c r="AO365" i="113"/>
  <c r="AO420" i="113"/>
  <c r="AO358" i="113"/>
  <c r="AO413" i="113"/>
  <c r="AO360" i="113"/>
  <c r="AO415" i="113"/>
  <c r="AO356" i="113"/>
  <c r="AO411" i="113"/>
  <c r="AO367" i="113"/>
  <c r="AO422" i="113"/>
  <c r="AO363" i="113"/>
  <c r="AO418" i="113"/>
  <c r="AO368" i="113"/>
  <c r="AO423" i="113"/>
  <c r="AO366" i="113"/>
  <c r="AO421" i="113"/>
  <c r="AO370" i="113"/>
  <c r="AO425" i="113"/>
  <c r="AO369" i="113"/>
  <c r="AO424" i="113"/>
  <c r="AO357" i="113"/>
  <c r="AO412" i="113"/>
  <c r="AO354" i="113"/>
  <c r="AO409" i="113"/>
  <c r="AO362" i="113"/>
  <c r="AO417" i="113"/>
  <c r="AO355" i="113"/>
  <c r="AO410" i="113"/>
  <c r="AO62" i="113"/>
  <c r="AN460" i="113"/>
  <c r="AO51" i="113"/>
  <c r="AN449" i="113"/>
  <c r="AO49" i="113"/>
  <c r="AN447" i="113"/>
  <c r="AO65" i="113"/>
  <c r="AN454" i="113"/>
  <c r="AO56" i="113"/>
  <c r="AN448" i="113"/>
  <c r="AO50" i="113"/>
  <c r="AN452" i="113"/>
  <c r="AO54" i="113"/>
  <c r="AN455" i="113"/>
  <c r="AO57" i="113"/>
  <c r="AO53" i="113"/>
  <c r="AN451" i="113"/>
  <c r="AN453" i="113"/>
  <c r="AO55" i="113"/>
  <c r="AO52" i="113"/>
  <c r="AN450" i="113"/>
  <c r="AN459" i="113"/>
  <c r="AO61" i="113"/>
  <c r="AO58" i="113"/>
  <c r="AN456" i="113"/>
  <c r="AO63" i="113"/>
  <c r="AN461" i="113"/>
  <c r="AO59" i="113"/>
  <c r="AN457" i="113"/>
  <c r="AO60" i="113"/>
  <c r="AN458" i="113"/>
  <c r="AN462" i="113"/>
  <c r="AO64" i="113"/>
  <c r="AN446" i="113"/>
  <c r="AO48" i="113"/>
  <c r="AN345" i="113" l="1"/>
  <c r="AN400" i="113"/>
  <c r="AN351" i="113"/>
  <c r="AN406" i="113"/>
  <c r="AN344" i="113"/>
  <c r="AN399" i="113"/>
  <c r="AN340" i="113"/>
  <c r="AN395" i="113"/>
  <c r="AN339" i="113"/>
  <c r="AN394" i="113"/>
  <c r="AN350" i="113"/>
  <c r="AN405" i="113"/>
  <c r="AN347" i="113"/>
  <c r="AN402" i="113"/>
  <c r="AN349" i="113"/>
  <c r="AN404" i="113"/>
  <c r="AN336" i="113"/>
  <c r="AN391" i="113"/>
  <c r="AN342" i="113"/>
  <c r="AN397" i="113"/>
  <c r="AN338" i="113"/>
  <c r="AN393" i="113"/>
  <c r="AN337" i="113"/>
  <c r="AN392" i="113"/>
  <c r="AN346" i="113"/>
  <c r="AN401" i="113"/>
  <c r="AN343" i="113"/>
  <c r="AN398" i="113"/>
  <c r="AN341" i="113"/>
  <c r="AN396" i="113"/>
  <c r="AN352" i="113"/>
  <c r="AN407" i="113"/>
  <c r="AN348" i="113"/>
  <c r="AN403" i="113"/>
  <c r="AN463" i="113"/>
  <c r="AN408" i="113" s="1"/>
  <c r="AO72" i="113"/>
  <c r="AN470" i="113"/>
  <c r="AN466" i="113"/>
  <c r="AO68" i="113"/>
  <c r="AO71" i="113"/>
  <c r="AN469" i="113"/>
  <c r="AN474" i="113"/>
  <c r="AO76" i="113"/>
  <c r="AO80" i="113"/>
  <c r="AN478" i="113"/>
  <c r="AO77" i="113"/>
  <c r="AN475" i="113"/>
  <c r="AO69" i="113"/>
  <c r="AN467" i="113"/>
  <c r="AN477" i="113"/>
  <c r="AO79" i="113"/>
  <c r="AO70" i="113"/>
  <c r="AN468" i="113"/>
  <c r="AO78" i="113"/>
  <c r="AN476" i="113"/>
  <c r="AO67" i="113"/>
  <c r="AN465" i="113"/>
  <c r="AO82" i="113"/>
  <c r="AO74" i="113"/>
  <c r="AN472" i="113"/>
  <c r="AN471" i="113"/>
  <c r="AO73" i="113"/>
  <c r="AO81" i="113"/>
  <c r="AN479" i="113"/>
  <c r="AO75" i="113"/>
  <c r="AN473" i="113"/>
  <c r="AN464" i="113"/>
  <c r="AO66" i="113"/>
  <c r="AN361" i="113" l="1"/>
  <c r="AN416" i="113"/>
  <c r="AN365" i="113"/>
  <c r="AN420" i="113"/>
  <c r="AN355" i="113"/>
  <c r="AN410" i="113"/>
  <c r="AN366" i="113"/>
  <c r="AN421" i="113"/>
  <c r="AN369" i="113"/>
  <c r="AN424" i="113"/>
  <c r="AN356" i="113"/>
  <c r="AN411" i="113"/>
  <c r="AN360" i="113"/>
  <c r="AN415" i="113"/>
  <c r="AN364" i="113"/>
  <c r="AN419" i="113"/>
  <c r="AN359" i="113"/>
  <c r="AN414" i="113"/>
  <c r="AN368" i="113"/>
  <c r="AN423" i="113"/>
  <c r="AN362" i="113"/>
  <c r="AN417" i="113"/>
  <c r="AN358" i="113"/>
  <c r="AN413" i="113"/>
  <c r="AN354" i="113"/>
  <c r="AN409" i="113"/>
  <c r="AN363" i="113"/>
  <c r="AN418" i="113"/>
  <c r="AN367" i="113"/>
  <c r="AN422" i="113"/>
  <c r="AN357" i="113"/>
  <c r="AN412" i="113"/>
  <c r="AN353" i="113"/>
  <c r="AM455" i="113"/>
  <c r="AN57" i="113"/>
  <c r="AN60" i="113"/>
  <c r="AM458" i="113"/>
  <c r="AN49" i="113"/>
  <c r="AM447" i="113"/>
  <c r="AN51" i="113"/>
  <c r="AM449" i="113"/>
  <c r="AN54" i="113"/>
  <c r="AM452" i="113"/>
  <c r="AM462" i="113"/>
  <c r="AN64" i="113"/>
  <c r="AN61" i="113"/>
  <c r="AM459" i="113"/>
  <c r="AM450" i="113"/>
  <c r="AN52" i="113"/>
  <c r="AM451" i="113"/>
  <c r="AN53" i="113"/>
  <c r="AM456" i="113"/>
  <c r="AN58" i="113"/>
  <c r="AM448" i="113"/>
  <c r="AN50" i="113"/>
  <c r="AM453" i="113"/>
  <c r="AN55" i="113"/>
  <c r="AM446" i="113"/>
  <c r="AN48" i="113"/>
  <c r="AN56" i="113"/>
  <c r="AM454" i="113"/>
  <c r="AN59" i="113"/>
  <c r="AM457" i="113"/>
  <c r="AM461" i="113"/>
  <c r="AN63" i="113"/>
  <c r="AN62" i="113"/>
  <c r="AM460" i="113"/>
  <c r="AN65" i="113"/>
  <c r="AM347" i="113" l="1"/>
  <c r="AM402" i="113"/>
  <c r="AM351" i="113"/>
  <c r="AM406" i="113"/>
  <c r="AM344" i="113"/>
  <c r="AM399" i="113"/>
  <c r="AM349" i="113"/>
  <c r="AM404" i="113"/>
  <c r="AM352" i="113"/>
  <c r="AM407" i="113"/>
  <c r="AM342" i="113"/>
  <c r="AM397" i="113"/>
  <c r="AM338" i="113"/>
  <c r="AM393" i="113"/>
  <c r="AM339" i="113"/>
  <c r="AM394" i="113"/>
  <c r="AM336" i="113"/>
  <c r="AM391" i="113"/>
  <c r="AM340" i="113"/>
  <c r="AM395" i="113"/>
  <c r="AM348" i="113"/>
  <c r="AM403" i="113"/>
  <c r="AM341" i="113"/>
  <c r="AM396" i="113"/>
  <c r="AM345" i="113"/>
  <c r="AM400" i="113"/>
  <c r="AM343" i="113"/>
  <c r="AM398" i="113"/>
  <c r="AM337" i="113"/>
  <c r="AM392" i="113"/>
  <c r="AM346" i="113"/>
  <c r="AM401" i="113"/>
  <c r="AM350" i="113"/>
  <c r="AM405" i="113"/>
  <c r="AM463" i="113"/>
  <c r="AN80" i="113"/>
  <c r="AM478" i="113"/>
  <c r="AM466" i="113"/>
  <c r="AN68" i="113"/>
  <c r="AN67" i="113"/>
  <c r="AM465" i="113"/>
  <c r="AN79" i="113"/>
  <c r="AM477" i="113"/>
  <c r="AN78" i="113"/>
  <c r="AM476" i="113"/>
  <c r="AM467" i="113"/>
  <c r="AN69" i="113"/>
  <c r="AN73" i="113"/>
  <c r="AM471" i="113"/>
  <c r="AN74" i="113"/>
  <c r="AM472" i="113"/>
  <c r="AN81" i="113"/>
  <c r="AM475" i="113"/>
  <c r="AN77" i="113"/>
  <c r="AM474" i="113"/>
  <c r="AN76" i="113"/>
  <c r="AM464" i="113"/>
  <c r="AN66" i="113"/>
  <c r="AN75" i="113"/>
  <c r="AM473" i="113"/>
  <c r="AM469" i="113"/>
  <c r="AN71" i="113"/>
  <c r="AM468" i="113"/>
  <c r="AN70" i="113"/>
  <c r="AN72" i="113"/>
  <c r="AM470" i="113"/>
  <c r="AM357" i="113" l="1"/>
  <c r="AM412" i="113"/>
  <c r="AM366" i="113"/>
  <c r="AM421" i="113"/>
  <c r="AM358" i="113"/>
  <c r="AM413" i="113"/>
  <c r="AM359" i="113"/>
  <c r="AM414" i="113"/>
  <c r="AM363" i="113"/>
  <c r="AM418" i="113"/>
  <c r="AM353" i="113"/>
  <c r="AM408" i="113"/>
  <c r="AM354" i="113"/>
  <c r="AM409" i="113"/>
  <c r="AM356" i="113"/>
  <c r="AM411" i="113"/>
  <c r="AM367" i="113"/>
  <c r="AM422" i="113"/>
  <c r="AM355" i="113"/>
  <c r="AM410" i="113"/>
  <c r="AM364" i="113"/>
  <c r="AM419" i="113"/>
  <c r="AM365" i="113"/>
  <c r="AM420" i="113"/>
  <c r="AM368" i="113"/>
  <c r="AM423" i="113"/>
  <c r="AM362" i="113"/>
  <c r="AM417" i="113"/>
  <c r="AM360" i="113"/>
  <c r="AM415" i="113"/>
  <c r="AM361" i="113"/>
  <c r="AM416" i="113"/>
  <c r="AM48" i="113"/>
  <c r="AL446" i="113"/>
  <c r="AL457" i="113"/>
  <c r="AM59" i="113"/>
  <c r="AM54" i="113"/>
  <c r="AL452" i="113"/>
  <c r="AM53" i="113"/>
  <c r="AL451" i="113"/>
  <c r="AM55" i="113"/>
  <c r="AL453" i="113"/>
  <c r="AM64" i="113"/>
  <c r="AM56" i="113"/>
  <c r="AL454" i="113"/>
  <c r="AM52" i="113"/>
  <c r="AL450" i="113"/>
  <c r="AM60" i="113"/>
  <c r="AL458" i="113"/>
  <c r="AM50" i="113"/>
  <c r="AL448" i="113"/>
  <c r="AL456" i="113"/>
  <c r="AM58" i="113"/>
  <c r="AL459" i="113"/>
  <c r="AM61" i="113"/>
  <c r="AL455" i="113"/>
  <c r="AM57" i="113"/>
  <c r="AL460" i="113"/>
  <c r="AM62" i="113"/>
  <c r="AL449" i="113"/>
  <c r="AM51" i="113"/>
  <c r="AL461" i="113"/>
  <c r="AM63" i="113"/>
  <c r="AL447" i="113"/>
  <c r="AM49" i="113"/>
  <c r="AL463" i="113" l="1"/>
  <c r="AL353" i="113"/>
  <c r="AL408" i="113"/>
  <c r="AL340" i="113"/>
  <c r="AL395" i="113"/>
  <c r="AL344" i="113"/>
  <c r="AL399" i="113"/>
  <c r="AL345" i="113"/>
  <c r="AL400" i="113"/>
  <c r="AL349" i="113"/>
  <c r="AL404" i="113"/>
  <c r="AL462" i="113"/>
  <c r="AL350" i="113"/>
  <c r="AL405" i="113"/>
  <c r="AM65" i="113"/>
  <c r="AL342" i="113"/>
  <c r="AL397" i="113"/>
  <c r="AL338" i="113"/>
  <c r="AL393" i="113"/>
  <c r="AL339" i="113"/>
  <c r="AL394" i="113"/>
  <c r="AL346" i="113"/>
  <c r="AL401" i="113"/>
  <c r="AL336" i="113"/>
  <c r="AL391" i="113"/>
  <c r="AL343" i="113"/>
  <c r="AL398" i="113"/>
  <c r="AL341" i="113"/>
  <c r="AL396" i="113"/>
  <c r="AL337" i="113"/>
  <c r="AL392" i="113"/>
  <c r="AL347" i="113"/>
  <c r="AL402" i="113"/>
  <c r="AL348" i="113"/>
  <c r="AL403" i="113"/>
  <c r="AL351" i="113"/>
  <c r="AL406" i="113"/>
  <c r="AM71" i="113"/>
  <c r="AL469" i="113"/>
  <c r="AL476" i="113"/>
  <c r="AM78" i="113"/>
  <c r="AM75" i="113"/>
  <c r="AL473" i="113"/>
  <c r="AM72" i="113"/>
  <c r="AL470" i="113"/>
  <c r="AM69" i="113"/>
  <c r="AL467" i="113"/>
  <c r="AM67" i="113"/>
  <c r="AL465" i="113"/>
  <c r="AM77" i="113"/>
  <c r="AL475" i="113"/>
  <c r="AM74" i="113"/>
  <c r="AL472" i="113"/>
  <c r="AM79" i="113"/>
  <c r="AL477" i="113"/>
  <c r="AM68" i="113"/>
  <c r="AL466" i="113"/>
  <c r="AM70" i="113"/>
  <c r="AL468" i="113"/>
  <c r="AM66" i="113"/>
  <c r="AL464" i="113"/>
  <c r="AM73" i="113"/>
  <c r="AL471" i="113"/>
  <c r="AM76" i="113"/>
  <c r="AL474" i="113"/>
  <c r="AM80" i="113"/>
  <c r="AL356" i="113" l="1"/>
  <c r="AL411" i="113"/>
  <c r="AL357" i="113"/>
  <c r="AL412" i="113"/>
  <c r="AL354" i="113"/>
  <c r="AL409" i="113"/>
  <c r="AL366" i="113"/>
  <c r="AL421" i="113"/>
  <c r="AL355" i="113"/>
  <c r="AL410" i="113"/>
  <c r="AL361" i="113"/>
  <c r="AL416" i="113"/>
  <c r="AL364" i="113"/>
  <c r="AL419" i="113"/>
  <c r="AL360" i="113"/>
  <c r="AL415" i="113"/>
  <c r="AL352" i="113"/>
  <c r="AL407" i="113"/>
  <c r="AK462" i="113" s="1"/>
  <c r="AL358" i="113"/>
  <c r="AL413" i="113"/>
  <c r="AL367" i="113"/>
  <c r="AL422" i="113"/>
  <c r="AL359" i="113"/>
  <c r="AL414" i="113"/>
  <c r="AL362" i="113"/>
  <c r="AL417" i="113"/>
  <c r="AL363" i="113"/>
  <c r="AL418" i="113"/>
  <c r="AL365" i="113"/>
  <c r="AL420" i="113"/>
  <c r="AL63" i="113"/>
  <c r="AK461" i="113"/>
  <c r="AL59" i="113"/>
  <c r="AK457" i="113"/>
  <c r="AL64" i="113"/>
  <c r="AL56" i="113"/>
  <c r="AK454" i="113"/>
  <c r="AL51" i="113"/>
  <c r="AK449" i="113"/>
  <c r="AL53" i="113"/>
  <c r="AK451" i="113"/>
  <c r="AK459" i="113"/>
  <c r="AL61" i="113"/>
  <c r="AL49" i="113"/>
  <c r="AK447" i="113"/>
  <c r="AK448" i="113"/>
  <c r="AL50" i="113"/>
  <c r="AL55" i="113"/>
  <c r="AK453" i="113"/>
  <c r="AK455" i="113"/>
  <c r="AL57" i="113"/>
  <c r="AL54" i="113"/>
  <c r="AK452" i="113"/>
  <c r="AL58" i="113"/>
  <c r="AK456" i="113"/>
  <c r="AL48" i="113"/>
  <c r="AK446" i="113"/>
  <c r="AL65" i="113"/>
  <c r="AL62" i="113"/>
  <c r="AK460" i="113"/>
  <c r="AL52" i="113"/>
  <c r="AK450" i="113"/>
  <c r="AK458" i="113"/>
  <c r="AL60" i="113"/>
  <c r="AK348" i="113" l="1"/>
  <c r="AK403" i="113"/>
  <c r="AK337" i="113"/>
  <c r="AK392" i="113"/>
  <c r="AK350" i="113"/>
  <c r="AK405" i="113"/>
  <c r="AK351" i="113"/>
  <c r="AK406" i="113"/>
  <c r="AK346" i="113"/>
  <c r="AK401" i="113"/>
  <c r="AK342" i="113"/>
  <c r="AK397" i="113"/>
  <c r="AK338" i="113"/>
  <c r="AK393" i="113"/>
  <c r="AK344" i="113"/>
  <c r="AK399" i="113"/>
  <c r="AK340" i="113"/>
  <c r="AK395" i="113"/>
  <c r="AK336" i="113"/>
  <c r="AK391" i="113"/>
  <c r="AK341" i="113"/>
  <c r="AK396" i="113"/>
  <c r="AK339" i="113"/>
  <c r="AK394" i="113"/>
  <c r="AK343" i="113"/>
  <c r="AK398" i="113"/>
  <c r="AK349" i="113"/>
  <c r="AK404" i="113"/>
  <c r="AK345" i="113"/>
  <c r="AK400" i="113"/>
  <c r="AK352" i="113"/>
  <c r="AK407" i="113"/>
  <c r="AK347" i="113"/>
  <c r="AK402" i="113"/>
  <c r="AL79" i="113"/>
  <c r="AK473" i="113"/>
  <c r="AL75" i="113"/>
  <c r="AK475" i="113"/>
  <c r="AL77" i="113"/>
  <c r="AK471" i="113"/>
  <c r="AL73" i="113"/>
  <c r="AL70" i="113"/>
  <c r="AK468" i="113"/>
  <c r="AL76" i="113"/>
  <c r="AK474" i="113"/>
  <c r="AL74" i="113"/>
  <c r="AK472" i="113"/>
  <c r="AL69" i="113"/>
  <c r="AK467" i="113"/>
  <c r="AL71" i="113"/>
  <c r="AK469" i="113"/>
  <c r="AL78" i="113"/>
  <c r="AK476" i="113"/>
  <c r="AK465" i="113"/>
  <c r="AL67" i="113"/>
  <c r="AK466" i="113"/>
  <c r="AL68" i="113"/>
  <c r="AK464" i="113"/>
  <c r="AL66" i="113"/>
  <c r="AK463" i="113"/>
  <c r="AL72" i="113"/>
  <c r="AK470" i="113"/>
  <c r="AK362" i="113" l="1"/>
  <c r="AK417" i="113"/>
  <c r="AK353" i="113"/>
  <c r="AK408" i="113"/>
  <c r="AK364" i="113"/>
  <c r="AK419" i="113"/>
  <c r="AK355" i="113"/>
  <c r="AK410" i="113"/>
  <c r="AK363" i="113"/>
  <c r="AK418" i="113"/>
  <c r="AK359" i="113"/>
  <c r="AK414" i="113"/>
  <c r="AK360" i="113"/>
  <c r="AK415" i="113"/>
  <c r="AK358" i="113"/>
  <c r="AK413" i="113"/>
  <c r="AK356" i="113"/>
  <c r="AK411" i="113"/>
  <c r="AK365" i="113"/>
  <c r="AK420" i="113"/>
  <c r="AK366" i="113"/>
  <c r="AK421" i="113"/>
  <c r="AK354" i="113"/>
  <c r="AK409" i="113"/>
  <c r="AK361" i="113"/>
  <c r="AK416" i="113"/>
  <c r="AK357" i="113"/>
  <c r="AK412" i="113"/>
  <c r="AK60" i="113"/>
  <c r="AJ458" i="113"/>
  <c r="AJ454" i="113"/>
  <c r="AK56" i="113"/>
  <c r="AJ453" i="113"/>
  <c r="AK55" i="113"/>
  <c r="AK52" i="113"/>
  <c r="AJ450" i="113"/>
  <c r="AK64" i="113"/>
  <c r="AK58" i="113"/>
  <c r="AJ456" i="113"/>
  <c r="AJ455" i="113"/>
  <c r="AK57" i="113"/>
  <c r="AK49" i="113"/>
  <c r="AJ447" i="113"/>
  <c r="AK53" i="113"/>
  <c r="AJ451" i="113"/>
  <c r="AJ446" i="113"/>
  <c r="AK48" i="113"/>
  <c r="AJ457" i="113"/>
  <c r="AK59" i="113"/>
  <c r="AK62" i="113"/>
  <c r="AJ460" i="113"/>
  <c r="AJ449" i="113"/>
  <c r="AK51" i="113"/>
  <c r="AK63" i="113"/>
  <c r="AJ461" i="113"/>
  <c r="AJ452" i="113"/>
  <c r="AK54" i="113"/>
  <c r="AK50" i="113"/>
  <c r="AJ448" i="113"/>
  <c r="AJ459" i="113"/>
  <c r="AK61" i="113"/>
  <c r="AJ341" i="113" l="1"/>
  <c r="AJ396" i="113"/>
  <c r="AJ344" i="113"/>
  <c r="AJ399" i="113"/>
  <c r="AJ338" i="113"/>
  <c r="AJ393" i="113"/>
  <c r="AJ348" i="113"/>
  <c r="AJ403" i="113"/>
  <c r="AJ349" i="113"/>
  <c r="AJ404" i="113"/>
  <c r="AJ336" i="113"/>
  <c r="AJ391" i="113"/>
  <c r="AJ346" i="113"/>
  <c r="AJ401" i="113"/>
  <c r="AJ340" i="113"/>
  <c r="AJ395" i="113"/>
  <c r="AJ347" i="113"/>
  <c r="AJ402" i="113"/>
  <c r="AJ345" i="113"/>
  <c r="AJ400" i="113"/>
  <c r="AJ339" i="113"/>
  <c r="AJ394" i="113"/>
  <c r="AJ337" i="113"/>
  <c r="AJ392" i="113"/>
  <c r="AJ342" i="113"/>
  <c r="AJ397" i="113"/>
  <c r="AJ351" i="113"/>
  <c r="AJ406" i="113"/>
  <c r="AJ350" i="113"/>
  <c r="AJ405" i="113"/>
  <c r="AJ343" i="113"/>
  <c r="AJ398" i="113"/>
  <c r="AJ473" i="113"/>
  <c r="AK75" i="113"/>
  <c r="AK72" i="113"/>
  <c r="AJ470" i="113"/>
  <c r="AK67" i="113"/>
  <c r="AJ465" i="113"/>
  <c r="AJ468" i="113"/>
  <c r="AK70" i="113"/>
  <c r="AJ472" i="113"/>
  <c r="AK74" i="113"/>
  <c r="AJ469" i="113"/>
  <c r="AK71" i="113"/>
  <c r="AK76" i="113"/>
  <c r="AJ474" i="113"/>
  <c r="AK66" i="113"/>
  <c r="AJ464" i="113"/>
  <c r="AJ475" i="113"/>
  <c r="AK77" i="113"/>
  <c r="AK68" i="113"/>
  <c r="AJ466" i="113"/>
  <c r="AK73" i="113"/>
  <c r="AJ471" i="113"/>
  <c r="AK69" i="113"/>
  <c r="AJ467" i="113"/>
  <c r="AK78" i="113"/>
  <c r="AK65" i="113"/>
  <c r="AJ463" i="113"/>
  <c r="AJ462" i="113"/>
  <c r="AJ354" i="113" l="1"/>
  <c r="AJ409" i="113"/>
  <c r="AJ352" i="113"/>
  <c r="AJ407" i="113"/>
  <c r="AJ361" i="113"/>
  <c r="AJ416" i="113"/>
  <c r="AJ353" i="113"/>
  <c r="AJ408" i="113"/>
  <c r="AJ357" i="113"/>
  <c r="AJ412" i="113"/>
  <c r="AJ355" i="113"/>
  <c r="AJ410" i="113"/>
  <c r="AJ359" i="113"/>
  <c r="AJ414" i="113"/>
  <c r="AJ362" i="113"/>
  <c r="AJ417" i="113"/>
  <c r="AJ356" i="113"/>
  <c r="AJ411" i="113"/>
  <c r="AJ364" i="113"/>
  <c r="AJ419" i="113"/>
  <c r="AJ358" i="113"/>
  <c r="AJ413" i="113"/>
  <c r="AJ360" i="113"/>
  <c r="AJ415" i="113"/>
  <c r="AJ365" i="113"/>
  <c r="AJ420" i="113"/>
  <c r="AJ363" i="113"/>
  <c r="AJ418" i="113"/>
  <c r="AJ55" i="113"/>
  <c r="AI453" i="113"/>
  <c r="AJ49" i="113"/>
  <c r="AI447" i="113"/>
  <c r="AI450" i="113"/>
  <c r="AJ52" i="113"/>
  <c r="AI446" i="113"/>
  <c r="AJ48" i="113"/>
  <c r="AI459" i="113"/>
  <c r="AJ61" i="113"/>
  <c r="AI457" i="113"/>
  <c r="AJ59" i="113"/>
  <c r="AI461" i="113"/>
  <c r="AJ63" i="113"/>
  <c r="AJ57" i="113"/>
  <c r="AI455" i="113"/>
  <c r="AJ62" i="113"/>
  <c r="AI460" i="113"/>
  <c r="AJ60" i="113"/>
  <c r="AI458" i="113"/>
  <c r="AJ54" i="113"/>
  <c r="AI452" i="113"/>
  <c r="AI454" i="113"/>
  <c r="AJ56" i="113"/>
  <c r="AI449" i="113"/>
  <c r="AJ51" i="113"/>
  <c r="AI451" i="113"/>
  <c r="AJ53" i="113"/>
  <c r="AI456" i="113"/>
  <c r="AJ58" i="113"/>
  <c r="AI448" i="113"/>
  <c r="AJ50" i="113"/>
  <c r="AI345" i="113" l="1"/>
  <c r="AI400" i="113"/>
  <c r="AI337" i="113"/>
  <c r="AI392" i="113"/>
  <c r="AI343" i="113"/>
  <c r="AI398" i="113"/>
  <c r="AI348" i="113"/>
  <c r="AI403" i="113"/>
  <c r="AI351" i="113"/>
  <c r="AI406" i="113"/>
  <c r="AI347" i="113"/>
  <c r="AI402" i="113"/>
  <c r="AI338" i="113"/>
  <c r="AI393" i="113"/>
  <c r="AI346" i="113"/>
  <c r="AI401" i="113"/>
  <c r="AI341" i="113"/>
  <c r="AI396" i="113"/>
  <c r="AI350" i="113"/>
  <c r="AI405" i="113"/>
  <c r="AI339" i="113"/>
  <c r="AI394" i="113"/>
  <c r="AI349" i="113"/>
  <c r="AI404" i="113"/>
  <c r="AI344" i="113"/>
  <c r="AI399" i="113"/>
  <c r="AI336" i="113"/>
  <c r="AI391" i="113"/>
  <c r="AI342" i="113"/>
  <c r="AI397" i="113"/>
  <c r="AI340" i="113"/>
  <c r="AI395" i="113"/>
  <c r="AI474" i="113"/>
  <c r="AJ76" i="113"/>
  <c r="AJ77" i="113"/>
  <c r="AJ65" i="113"/>
  <c r="AI463" i="113"/>
  <c r="AJ75" i="113"/>
  <c r="AI473" i="113"/>
  <c r="AI467" i="113"/>
  <c r="AJ69" i="113"/>
  <c r="AJ73" i="113"/>
  <c r="AI471" i="113"/>
  <c r="AJ70" i="113"/>
  <c r="AI468" i="113"/>
  <c r="AI469" i="113"/>
  <c r="AJ71" i="113"/>
  <c r="AI472" i="113"/>
  <c r="AJ74" i="113"/>
  <c r="AI466" i="113"/>
  <c r="AJ68" i="113"/>
  <c r="AJ72" i="113"/>
  <c r="AI470" i="113"/>
  <c r="AJ66" i="113"/>
  <c r="AI464" i="113"/>
  <c r="AI462" i="113"/>
  <c r="AJ64" i="113"/>
  <c r="AJ67" i="113"/>
  <c r="AI465" i="113"/>
  <c r="AI362" i="113" l="1"/>
  <c r="AI417" i="113"/>
  <c r="AI359" i="113"/>
  <c r="AI414" i="113"/>
  <c r="AI363" i="113"/>
  <c r="AI418" i="113"/>
  <c r="AI358" i="113"/>
  <c r="AI413" i="113"/>
  <c r="AI357" i="113"/>
  <c r="AI412" i="113"/>
  <c r="AI361" i="113"/>
  <c r="AI416" i="113"/>
  <c r="AI352" i="113"/>
  <c r="AI407" i="113"/>
  <c r="AI360" i="113"/>
  <c r="AI415" i="113"/>
  <c r="AI353" i="113"/>
  <c r="AI408" i="113"/>
  <c r="AI356" i="113"/>
  <c r="AI411" i="113"/>
  <c r="AI355" i="113"/>
  <c r="AI410" i="113"/>
  <c r="AI354" i="113"/>
  <c r="AI409" i="113"/>
  <c r="AI364" i="113"/>
  <c r="AI419" i="113"/>
  <c r="AI52" i="113"/>
  <c r="AH450" i="113"/>
  <c r="AH460" i="113"/>
  <c r="AI62" i="113"/>
  <c r="AH456" i="113"/>
  <c r="AI58" i="113"/>
  <c r="AI63" i="113"/>
  <c r="AI50" i="113"/>
  <c r="AH448" i="113"/>
  <c r="AI51" i="113"/>
  <c r="AH449" i="113"/>
  <c r="AI61" i="113"/>
  <c r="AH459" i="113"/>
  <c r="AH452" i="113"/>
  <c r="AI54" i="113"/>
  <c r="AH457" i="113"/>
  <c r="AI59" i="113"/>
  <c r="AH458" i="113"/>
  <c r="AI60" i="113"/>
  <c r="AH455" i="113"/>
  <c r="AI57" i="113"/>
  <c r="AI48" i="113"/>
  <c r="AH446" i="113"/>
  <c r="AH453" i="113"/>
  <c r="AI55" i="113"/>
  <c r="AI53" i="113"/>
  <c r="AH451" i="113"/>
  <c r="AI56" i="113"/>
  <c r="AH454" i="113"/>
  <c r="AI49" i="113"/>
  <c r="AH447" i="113"/>
  <c r="AH461" i="113" l="1"/>
  <c r="AH351" i="113"/>
  <c r="AH406" i="113"/>
  <c r="AH340" i="113"/>
  <c r="AH395" i="113"/>
  <c r="AH349" i="113"/>
  <c r="AH404" i="113"/>
  <c r="AH345" i="113"/>
  <c r="AH400" i="113"/>
  <c r="AH346" i="113"/>
  <c r="AH401" i="113"/>
  <c r="AH347" i="113"/>
  <c r="AH402" i="113"/>
  <c r="AH337" i="113"/>
  <c r="AH392" i="113"/>
  <c r="AH344" i="113"/>
  <c r="AH399" i="113"/>
  <c r="AH341" i="113"/>
  <c r="AH396" i="113"/>
  <c r="AH339" i="113"/>
  <c r="AH394" i="113"/>
  <c r="AH338" i="113"/>
  <c r="AH393" i="113"/>
  <c r="AH348" i="113"/>
  <c r="AH403" i="113"/>
  <c r="AH350" i="113"/>
  <c r="AH405" i="113"/>
  <c r="AH342" i="113"/>
  <c r="AH397" i="113"/>
  <c r="AH343" i="113"/>
  <c r="AH398" i="113"/>
  <c r="AH336" i="113"/>
  <c r="AH391" i="113"/>
  <c r="AI70" i="113"/>
  <c r="AH468" i="113"/>
  <c r="AH472" i="113"/>
  <c r="AI74" i="113"/>
  <c r="AI75" i="113"/>
  <c r="AH473" i="113"/>
  <c r="AI65" i="113"/>
  <c r="AH463" i="113"/>
  <c r="AI76" i="113"/>
  <c r="AI71" i="113"/>
  <c r="AH469" i="113"/>
  <c r="AI73" i="113"/>
  <c r="AH471" i="113"/>
  <c r="AH470" i="113"/>
  <c r="AI72" i="113"/>
  <c r="AI69" i="113"/>
  <c r="AH467" i="113"/>
  <c r="AH462" i="113"/>
  <c r="AI64" i="113"/>
  <c r="AI68" i="113"/>
  <c r="AH466" i="113"/>
  <c r="AI67" i="113"/>
  <c r="AH465" i="113"/>
  <c r="AI66" i="113"/>
  <c r="AH464" i="113"/>
  <c r="AH360" i="113" l="1"/>
  <c r="AH415" i="113"/>
  <c r="AH361" i="113"/>
  <c r="AH416" i="113"/>
  <c r="AH353" i="113"/>
  <c r="AH408" i="113"/>
  <c r="AH363" i="113"/>
  <c r="AH418" i="113"/>
  <c r="AH362" i="113"/>
  <c r="AH417" i="113"/>
  <c r="AH359" i="113"/>
  <c r="AH414" i="113"/>
  <c r="AH356" i="113"/>
  <c r="AH411" i="113"/>
  <c r="AH354" i="113"/>
  <c r="AH409" i="113"/>
  <c r="AH355" i="113"/>
  <c r="AH410" i="113"/>
  <c r="AH352" i="113"/>
  <c r="AH407" i="113"/>
  <c r="AH358" i="113"/>
  <c r="AH413" i="113"/>
  <c r="AH357" i="113"/>
  <c r="AH412" i="113"/>
  <c r="AH54" i="113"/>
  <c r="AG452" i="113"/>
  <c r="AG455" i="113"/>
  <c r="AH57" i="113"/>
  <c r="AH63" i="113"/>
  <c r="AH55" i="113"/>
  <c r="AG453" i="113"/>
  <c r="AH51" i="113"/>
  <c r="AG449" i="113"/>
  <c r="AH52" i="113"/>
  <c r="AG450" i="113"/>
  <c r="AG447" i="113"/>
  <c r="AH49" i="113"/>
  <c r="AH56" i="113"/>
  <c r="AG454" i="113"/>
  <c r="AH50" i="113"/>
  <c r="AG448" i="113"/>
  <c r="AG446" i="113"/>
  <c r="AH48" i="113"/>
  <c r="AH62" i="113"/>
  <c r="AG460" i="113"/>
  <c r="AG459" i="113"/>
  <c r="AH61" i="113"/>
  <c r="AH58" i="113"/>
  <c r="AG456" i="113"/>
  <c r="AG457" i="113"/>
  <c r="AH59" i="113"/>
  <c r="AG451" i="113"/>
  <c r="AH53" i="113"/>
  <c r="AG458" i="113"/>
  <c r="AH60" i="113"/>
  <c r="AG343" i="113" l="1"/>
  <c r="AG398" i="113"/>
  <c r="AG338" i="113"/>
  <c r="AG393" i="113"/>
  <c r="AG348" i="113"/>
  <c r="AG403" i="113"/>
  <c r="AG349" i="113"/>
  <c r="AG404" i="113"/>
  <c r="AG350" i="113"/>
  <c r="AG405" i="113"/>
  <c r="AG336" i="113"/>
  <c r="AG391" i="113"/>
  <c r="AG344" i="113"/>
  <c r="AG399" i="113"/>
  <c r="AG337" i="113"/>
  <c r="AG392" i="113"/>
  <c r="AG342" i="113"/>
  <c r="AG397" i="113"/>
  <c r="AG345" i="113"/>
  <c r="AG400" i="113"/>
  <c r="AG341" i="113"/>
  <c r="AG396" i="113"/>
  <c r="AG340" i="113"/>
  <c r="AG395" i="113"/>
  <c r="AG347" i="113"/>
  <c r="AG402" i="113"/>
  <c r="AG346" i="113"/>
  <c r="AG401" i="113"/>
  <c r="AG339" i="113"/>
  <c r="AG394" i="113"/>
  <c r="AG468" i="113"/>
  <c r="AH70" i="113"/>
  <c r="AG462" i="113"/>
  <c r="AH64" i="113"/>
  <c r="AG461" i="113"/>
  <c r="AG467" i="113"/>
  <c r="AH69" i="113"/>
  <c r="AH74" i="113"/>
  <c r="AG472" i="113"/>
  <c r="AG470" i="113"/>
  <c r="AH72" i="113"/>
  <c r="AH65" i="113"/>
  <c r="AG463" i="113"/>
  <c r="AH66" i="113"/>
  <c r="AG464" i="113"/>
  <c r="AG469" i="113"/>
  <c r="AH71" i="113"/>
  <c r="AG465" i="113"/>
  <c r="AH67" i="113"/>
  <c r="AG466" i="113"/>
  <c r="AH68" i="113"/>
  <c r="AH75" i="113"/>
  <c r="AH73" i="113"/>
  <c r="AG471" i="113"/>
  <c r="AG360" i="113" l="1"/>
  <c r="AG415" i="113"/>
  <c r="AG355" i="113"/>
  <c r="AG410" i="113"/>
  <c r="AG358" i="113"/>
  <c r="AG413" i="113"/>
  <c r="AG359" i="113"/>
  <c r="AG414" i="113"/>
  <c r="AG357" i="113"/>
  <c r="AG412" i="113"/>
  <c r="AG354" i="113"/>
  <c r="AG409" i="113"/>
  <c r="AG362" i="113"/>
  <c r="AG417" i="113"/>
  <c r="AG74" i="113" s="1"/>
  <c r="AG356" i="113"/>
  <c r="AG411" i="113"/>
  <c r="AG353" i="113"/>
  <c r="AG408" i="113"/>
  <c r="AG361" i="113"/>
  <c r="AG416" i="113"/>
  <c r="AG351" i="113"/>
  <c r="AG406" i="113"/>
  <c r="AG352" i="113"/>
  <c r="AG407" i="113"/>
  <c r="AF453" i="113"/>
  <c r="AG55" i="113"/>
  <c r="AF447" i="113"/>
  <c r="AG49" i="113"/>
  <c r="AF456" i="113"/>
  <c r="AG58" i="113"/>
  <c r="AF454" i="113"/>
  <c r="AG56" i="113"/>
  <c r="AG53" i="113"/>
  <c r="AF451" i="113"/>
  <c r="AG61" i="113"/>
  <c r="AF459" i="113"/>
  <c r="AG54" i="113"/>
  <c r="AF452" i="113"/>
  <c r="AF450" i="113"/>
  <c r="AG52" i="113"/>
  <c r="AF448" i="113"/>
  <c r="AG50" i="113"/>
  <c r="AG51" i="113"/>
  <c r="AF449" i="113"/>
  <c r="AG60" i="113"/>
  <c r="AF458" i="113"/>
  <c r="AG62" i="113"/>
  <c r="AG57" i="113"/>
  <c r="AF455" i="113"/>
  <c r="AF446" i="113"/>
  <c r="AG48" i="113"/>
  <c r="AG59" i="113"/>
  <c r="AF457" i="113"/>
  <c r="AF344" i="113" l="1"/>
  <c r="AF399" i="113"/>
  <c r="AF339" i="113"/>
  <c r="AF394" i="113"/>
  <c r="AF346" i="113"/>
  <c r="AF401" i="113"/>
  <c r="AF340" i="113"/>
  <c r="AF395" i="113"/>
  <c r="AF343" i="113"/>
  <c r="AF398" i="113"/>
  <c r="AF347" i="113"/>
  <c r="AF402" i="113"/>
  <c r="AF342" i="113"/>
  <c r="AF397" i="113"/>
  <c r="AF349" i="113"/>
  <c r="AF404" i="113"/>
  <c r="AF338" i="113"/>
  <c r="AF393" i="113"/>
  <c r="AF345" i="113"/>
  <c r="AF400" i="113"/>
  <c r="AF348" i="113"/>
  <c r="AF403" i="113"/>
  <c r="AF337" i="113"/>
  <c r="AF392" i="113"/>
  <c r="AF336" i="113"/>
  <c r="AF391" i="113"/>
  <c r="AF341" i="113"/>
  <c r="AF396" i="113"/>
  <c r="AG65" i="113"/>
  <c r="AF463" i="113"/>
  <c r="AF461" i="113"/>
  <c r="AG63" i="113"/>
  <c r="AF464" i="113"/>
  <c r="AG66" i="113"/>
  <c r="AF471" i="113"/>
  <c r="AG73" i="113"/>
  <c r="AF460" i="113"/>
  <c r="AF462" i="113"/>
  <c r="AG64" i="113"/>
  <c r="AF465" i="113"/>
  <c r="AG67" i="113"/>
  <c r="AG72" i="113"/>
  <c r="AF470" i="113"/>
  <c r="AF468" i="113"/>
  <c r="AG70" i="113"/>
  <c r="AG68" i="113"/>
  <c r="AF466" i="113"/>
  <c r="AF469" i="113"/>
  <c r="AG71" i="113"/>
  <c r="AF467" i="113"/>
  <c r="AG69" i="113"/>
  <c r="AF359" i="113" l="1"/>
  <c r="AF414" i="113"/>
  <c r="AF358" i="113"/>
  <c r="AF413" i="113"/>
  <c r="AF356" i="113"/>
  <c r="AF411" i="113"/>
  <c r="AF353" i="113"/>
  <c r="AF408" i="113"/>
  <c r="AF360" i="113"/>
  <c r="AF415" i="113"/>
  <c r="AF355" i="113"/>
  <c r="AF410" i="113"/>
  <c r="AF361" i="113"/>
  <c r="AF416" i="113"/>
  <c r="AF351" i="113"/>
  <c r="AF406" i="113"/>
  <c r="AF350" i="113"/>
  <c r="AF405" i="113"/>
  <c r="AF352" i="113"/>
  <c r="AF407" i="113"/>
  <c r="AF357" i="113"/>
  <c r="AF412" i="113"/>
  <c r="AF354" i="113"/>
  <c r="AF409" i="113"/>
  <c r="AF61" i="113"/>
  <c r="AE448" i="113"/>
  <c r="AF50" i="113"/>
  <c r="AF48" i="113"/>
  <c r="AE446" i="113"/>
  <c r="AE452" i="113"/>
  <c r="AF54" i="113"/>
  <c r="AF53" i="113"/>
  <c r="AE451" i="113"/>
  <c r="AE457" i="113"/>
  <c r="AF59" i="113"/>
  <c r="AE454" i="113"/>
  <c r="AF56" i="113"/>
  <c r="AF57" i="113"/>
  <c r="AE455" i="113"/>
  <c r="AE453" i="113"/>
  <c r="AF55" i="113"/>
  <c r="AF58" i="113"/>
  <c r="AE456" i="113"/>
  <c r="AE450" i="113"/>
  <c r="AF52" i="113"/>
  <c r="AF49" i="113"/>
  <c r="AE447" i="113"/>
  <c r="AF60" i="113"/>
  <c r="AE458" i="113"/>
  <c r="AF51" i="113"/>
  <c r="AE449" i="113"/>
  <c r="AE459" i="113" l="1"/>
  <c r="AE336" i="113"/>
  <c r="AE391" i="113"/>
  <c r="AE343" i="113"/>
  <c r="AE398" i="113"/>
  <c r="AE342" i="113"/>
  <c r="AE397" i="113"/>
  <c r="AE340" i="113"/>
  <c r="AE395" i="113"/>
  <c r="AE345" i="113"/>
  <c r="AE400" i="113"/>
  <c r="AE339" i="113"/>
  <c r="AE394" i="113"/>
  <c r="AE344" i="113"/>
  <c r="AE399" i="113"/>
  <c r="AE337" i="113"/>
  <c r="AE392" i="113"/>
  <c r="AE346" i="113"/>
  <c r="AE401" i="113"/>
  <c r="AE349" i="113"/>
  <c r="AE404" i="113"/>
  <c r="AE338" i="113"/>
  <c r="AE393" i="113"/>
  <c r="AE347" i="113"/>
  <c r="AE402" i="113"/>
  <c r="AE348" i="113"/>
  <c r="AE403" i="113"/>
  <c r="AE341" i="113"/>
  <c r="AE396" i="113"/>
  <c r="AE468" i="113"/>
  <c r="AF70" i="113"/>
  <c r="AF64" i="113"/>
  <c r="AE462" i="113"/>
  <c r="AF72" i="113"/>
  <c r="AE470" i="113"/>
  <c r="AE461" i="113"/>
  <c r="AF63" i="113"/>
  <c r="AE465" i="113"/>
  <c r="AF67" i="113"/>
  <c r="AF62" i="113"/>
  <c r="AE460" i="113"/>
  <c r="AF66" i="113"/>
  <c r="AE464" i="113"/>
  <c r="AE469" i="113"/>
  <c r="AF71" i="113"/>
  <c r="AF65" i="113"/>
  <c r="AE463" i="113"/>
  <c r="AF73" i="113"/>
  <c r="AF68" i="113"/>
  <c r="AE466" i="113"/>
  <c r="AE467" i="113"/>
  <c r="AF69" i="113"/>
  <c r="AE353" i="113" l="1"/>
  <c r="AE408" i="113"/>
  <c r="AE359" i="113"/>
  <c r="AE414" i="113"/>
  <c r="AE350" i="113"/>
  <c r="AE405" i="113"/>
  <c r="AE352" i="113"/>
  <c r="AE407" i="113"/>
  <c r="AE358" i="113"/>
  <c r="AE413" i="113"/>
  <c r="AE354" i="113"/>
  <c r="AE409" i="113"/>
  <c r="AE351" i="113"/>
  <c r="AE406" i="113"/>
  <c r="AE357" i="113"/>
  <c r="AE412" i="113"/>
  <c r="AE355" i="113"/>
  <c r="AE410" i="113"/>
  <c r="AE360" i="113"/>
  <c r="AE415" i="113"/>
  <c r="AE356" i="113"/>
  <c r="AE411" i="113"/>
  <c r="AE48" i="113"/>
  <c r="AD446" i="113"/>
  <c r="AE56" i="113"/>
  <c r="AD454" i="113"/>
  <c r="AD449" i="113"/>
  <c r="AE51" i="113"/>
  <c r="AE53" i="113"/>
  <c r="AD451" i="113"/>
  <c r="AE50" i="113"/>
  <c r="AD448" i="113"/>
  <c r="AE61" i="113"/>
  <c r="AD447" i="113"/>
  <c r="AE49" i="113"/>
  <c r="AE60" i="113"/>
  <c r="AD458" i="113"/>
  <c r="AD453" i="113"/>
  <c r="AE55" i="113"/>
  <c r="AE57" i="113"/>
  <c r="AD455" i="113"/>
  <c r="AE54" i="113"/>
  <c r="AD452" i="113"/>
  <c r="AD457" i="113"/>
  <c r="AE59" i="113"/>
  <c r="AE52" i="113"/>
  <c r="AD450" i="113"/>
  <c r="AE58" i="113"/>
  <c r="AD456" i="113"/>
  <c r="AD339" i="113" l="1"/>
  <c r="AD394" i="113"/>
  <c r="AD341" i="113"/>
  <c r="AD396" i="113"/>
  <c r="AD347" i="113"/>
  <c r="AD402" i="113"/>
  <c r="AD344" i="113"/>
  <c r="AD399" i="113"/>
  <c r="AD345" i="113"/>
  <c r="AD400" i="113"/>
  <c r="AD342" i="113"/>
  <c r="AD397" i="113"/>
  <c r="AD343" i="113"/>
  <c r="AD398" i="113"/>
  <c r="AD338" i="113"/>
  <c r="AD393" i="113"/>
  <c r="AD340" i="113"/>
  <c r="AD395" i="113"/>
  <c r="AD336" i="113"/>
  <c r="AD391" i="113"/>
  <c r="AD348" i="113"/>
  <c r="AD403" i="113"/>
  <c r="AD337" i="113"/>
  <c r="AD392" i="113"/>
  <c r="AD346" i="113"/>
  <c r="AD401" i="113"/>
  <c r="AE72" i="113"/>
  <c r="AD465" i="113"/>
  <c r="AE67" i="113"/>
  <c r="AE71" i="113"/>
  <c r="AD469" i="113"/>
  <c r="AD463" i="113"/>
  <c r="AE65" i="113"/>
  <c r="AD468" i="113"/>
  <c r="AE70" i="113"/>
  <c r="AE69" i="113"/>
  <c r="AD467" i="113"/>
  <c r="AD460" i="113"/>
  <c r="AE62" i="113"/>
  <c r="AD464" i="113"/>
  <c r="AE66" i="113"/>
  <c r="AE63" i="113"/>
  <c r="AD461" i="113"/>
  <c r="AD459" i="113"/>
  <c r="AD462" i="113"/>
  <c r="AE64" i="113"/>
  <c r="AE68" i="113"/>
  <c r="AD466" i="113"/>
  <c r="AD356" i="113" l="1"/>
  <c r="AD411" i="113"/>
  <c r="AD359" i="113"/>
  <c r="AD414" i="113"/>
  <c r="AD355" i="113"/>
  <c r="AD410" i="113"/>
  <c r="AD353" i="113"/>
  <c r="AD408" i="113"/>
  <c r="AD350" i="113"/>
  <c r="AD405" i="113"/>
  <c r="AD352" i="113"/>
  <c r="AD407" i="113"/>
  <c r="AD349" i="113"/>
  <c r="AD404" i="113"/>
  <c r="AD351" i="113"/>
  <c r="AD406" i="113"/>
  <c r="AD354" i="113"/>
  <c r="AD409" i="113"/>
  <c r="AD357" i="113"/>
  <c r="AD412" i="113"/>
  <c r="AD358" i="113"/>
  <c r="AD413" i="113"/>
  <c r="AD55" i="113"/>
  <c r="AC453" i="113"/>
  <c r="AC456" i="113"/>
  <c r="AD58" i="113"/>
  <c r="AD49" i="113"/>
  <c r="AC447" i="113"/>
  <c r="AD48" i="113"/>
  <c r="AC446" i="113"/>
  <c r="AD57" i="113"/>
  <c r="AC455" i="113"/>
  <c r="AD56" i="113"/>
  <c r="AC454" i="113"/>
  <c r="AC448" i="113"/>
  <c r="AD50" i="113"/>
  <c r="AD54" i="113"/>
  <c r="AC452" i="113"/>
  <c r="AD60" i="113"/>
  <c r="AD53" i="113"/>
  <c r="AC451" i="113"/>
  <c r="AD52" i="113"/>
  <c r="AC450" i="113"/>
  <c r="AD51" i="113"/>
  <c r="AC449" i="113"/>
  <c r="AD59" i="113"/>
  <c r="AC457" i="113"/>
  <c r="AC458" i="113" l="1"/>
  <c r="AC348" i="113"/>
  <c r="AC403" i="113"/>
  <c r="AC339" i="113"/>
  <c r="AC394" i="113"/>
  <c r="AC345" i="113"/>
  <c r="AC400" i="113"/>
  <c r="AC336" i="113"/>
  <c r="AC391" i="113"/>
  <c r="AC337" i="113"/>
  <c r="AC392" i="113"/>
  <c r="AC341" i="113"/>
  <c r="AC396" i="113"/>
  <c r="AC342" i="113"/>
  <c r="AC397" i="113"/>
  <c r="AC346" i="113"/>
  <c r="AC401" i="113"/>
  <c r="AC340" i="113"/>
  <c r="AC395" i="113"/>
  <c r="AC343" i="113"/>
  <c r="AC398" i="113"/>
  <c r="AC338" i="113"/>
  <c r="AC393" i="113"/>
  <c r="AC347" i="113"/>
  <c r="AC402" i="113"/>
  <c r="AC344" i="113"/>
  <c r="AC399" i="113"/>
  <c r="AC465" i="113"/>
  <c r="AD67" i="113"/>
  <c r="AC468" i="113"/>
  <c r="AD70" i="113"/>
  <c r="AD66" i="113"/>
  <c r="AC464" i="113"/>
  <c r="AD64" i="113"/>
  <c r="AC462" i="113"/>
  <c r="AD71" i="113"/>
  <c r="AC459" i="113"/>
  <c r="AD61" i="113"/>
  <c r="AC461" i="113"/>
  <c r="AD63" i="113"/>
  <c r="AC463" i="113"/>
  <c r="AD65" i="113"/>
  <c r="AD69" i="113"/>
  <c r="AC467" i="113"/>
  <c r="AC466" i="113"/>
  <c r="AD68" i="113"/>
  <c r="AD62" i="113"/>
  <c r="AC460" i="113"/>
  <c r="AC350" i="113" l="1"/>
  <c r="AC405" i="113"/>
  <c r="AC354" i="113"/>
  <c r="AC409" i="113"/>
  <c r="AC349" i="113"/>
  <c r="AC404" i="113"/>
  <c r="AC358" i="113"/>
  <c r="AC413" i="113"/>
  <c r="AC70" i="113" s="1"/>
  <c r="AC357" i="113"/>
  <c r="AC412" i="113"/>
  <c r="AC351" i="113"/>
  <c r="AC406" i="113"/>
  <c r="AC356" i="113"/>
  <c r="AC411" i="113"/>
  <c r="AC355" i="113"/>
  <c r="AC410" i="113"/>
  <c r="AC353" i="113"/>
  <c r="AC408" i="113"/>
  <c r="AC352" i="113"/>
  <c r="AC407" i="113"/>
  <c r="AC48" i="113"/>
  <c r="AB446" i="113"/>
  <c r="AB451" i="113"/>
  <c r="AC53" i="113"/>
  <c r="AC50" i="113"/>
  <c r="AB448" i="113"/>
  <c r="AB452" i="113"/>
  <c r="AC54" i="113"/>
  <c r="AB454" i="113"/>
  <c r="AC56" i="113"/>
  <c r="AB447" i="113"/>
  <c r="AC49" i="113"/>
  <c r="AC59" i="113"/>
  <c r="AB457" i="113"/>
  <c r="AC55" i="113"/>
  <c r="AB453" i="113"/>
  <c r="AC58" i="113"/>
  <c r="AB456" i="113"/>
  <c r="AC52" i="113"/>
  <c r="AB450" i="113"/>
  <c r="AC60" i="113"/>
  <c r="AC57" i="113"/>
  <c r="AB455" i="113"/>
  <c r="AC51" i="113"/>
  <c r="AB449" i="113"/>
  <c r="AB345" i="113" l="1"/>
  <c r="AB400" i="113"/>
  <c r="AB337" i="113"/>
  <c r="AB392" i="113"/>
  <c r="AB344" i="113"/>
  <c r="AB399" i="113"/>
  <c r="AB342" i="113"/>
  <c r="AB397" i="113"/>
  <c r="AB340" i="113"/>
  <c r="AB395" i="113"/>
  <c r="AB346" i="113"/>
  <c r="AB401" i="113"/>
  <c r="AB343" i="113"/>
  <c r="AB398" i="113"/>
  <c r="AB341" i="113"/>
  <c r="AB396" i="113"/>
  <c r="AB336" i="113"/>
  <c r="AB391" i="113"/>
  <c r="AB347" i="113"/>
  <c r="AB402" i="113"/>
  <c r="AB339" i="113"/>
  <c r="AB394" i="113"/>
  <c r="AB338" i="113"/>
  <c r="AB393" i="113"/>
  <c r="AB463" i="113"/>
  <c r="AC65" i="113"/>
  <c r="AC61" i="113"/>
  <c r="AB459" i="113"/>
  <c r="AB460" i="113"/>
  <c r="AC62" i="113"/>
  <c r="AB465" i="113"/>
  <c r="AC67" i="113"/>
  <c r="AB466" i="113"/>
  <c r="AC68" i="113"/>
  <c r="AB458" i="113"/>
  <c r="AC66" i="113"/>
  <c r="AB464" i="113"/>
  <c r="AC69" i="113"/>
  <c r="AB467" i="113"/>
  <c r="AB462" i="113"/>
  <c r="AC64" i="113"/>
  <c r="AB461" i="113"/>
  <c r="AC63" i="113"/>
  <c r="AB355" i="113" l="1"/>
  <c r="AB410" i="113"/>
  <c r="AB353" i="113"/>
  <c r="AB408" i="113"/>
  <c r="AB352" i="113"/>
  <c r="AB407" i="113"/>
  <c r="AB357" i="113"/>
  <c r="AB412" i="113"/>
  <c r="AB348" i="113"/>
  <c r="AB403" i="113"/>
  <c r="AB350" i="113"/>
  <c r="AB405" i="113"/>
  <c r="AB349" i="113"/>
  <c r="AB404" i="113"/>
  <c r="AB351" i="113"/>
  <c r="AB406" i="113"/>
  <c r="AB354" i="113"/>
  <c r="AB409" i="113"/>
  <c r="AB356" i="113"/>
  <c r="AB411" i="113"/>
  <c r="AB59" i="113"/>
  <c r="AA446" i="113"/>
  <c r="AB48" i="113"/>
  <c r="AB57" i="113"/>
  <c r="AA455" i="113"/>
  <c r="AB53" i="113"/>
  <c r="AA451" i="113"/>
  <c r="AA452" i="113"/>
  <c r="AB54" i="113"/>
  <c r="AB49" i="113"/>
  <c r="AA447" i="113"/>
  <c r="AB52" i="113"/>
  <c r="AA450" i="113"/>
  <c r="AB58" i="113"/>
  <c r="AA456" i="113"/>
  <c r="AB51" i="113"/>
  <c r="AA449" i="113"/>
  <c r="AB50" i="113"/>
  <c r="AA448" i="113"/>
  <c r="AB56" i="113"/>
  <c r="AA454" i="113"/>
  <c r="AA453" i="113"/>
  <c r="AB55" i="113"/>
  <c r="AA343" i="113" l="1"/>
  <c r="AA398" i="113"/>
  <c r="AA344" i="113"/>
  <c r="AA399" i="113"/>
  <c r="AA337" i="113"/>
  <c r="AA392" i="113"/>
  <c r="AA338" i="113"/>
  <c r="AA393" i="113"/>
  <c r="AA346" i="113"/>
  <c r="AA401" i="113"/>
  <c r="AA342" i="113"/>
  <c r="AA397" i="113"/>
  <c r="AA341" i="113"/>
  <c r="AA396" i="113"/>
  <c r="AA336" i="113"/>
  <c r="AA391" i="113"/>
  <c r="AA339" i="113"/>
  <c r="AA394" i="113"/>
  <c r="AA345" i="113"/>
  <c r="AA400" i="113"/>
  <c r="AA340" i="113"/>
  <c r="AA395" i="113"/>
  <c r="AA457" i="113"/>
  <c r="AB66" i="113"/>
  <c r="AA464" i="113"/>
  <c r="AB65" i="113"/>
  <c r="AA463" i="113"/>
  <c r="AB61" i="113"/>
  <c r="AA459" i="113"/>
  <c r="AB64" i="113"/>
  <c r="AA462" i="113"/>
  <c r="AA460" i="113"/>
  <c r="AB62" i="113"/>
  <c r="AA461" i="113"/>
  <c r="AB63" i="113"/>
  <c r="AB67" i="113"/>
  <c r="AA465" i="113"/>
  <c r="AA466" i="113"/>
  <c r="AB68" i="113"/>
  <c r="AB69" i="113"/>
  <c r="AB60" i="113"/>
  <c r="AA458" i="113"/>
  <c r="AA348" i="113" l="1"/>
  <c r="AA403" i="113"/>
  <c r="AA354" i="113"/>
  <c r="AA409" i="113"/>
  <c r="AA347" i="113"/>
  <c r="AA402" i="113"/>
  <c r="AA352" i="113"/>
  <c r="AA407" i="113"/>
  <c r="AA353" i="113"/>
  <c r="AA408" i="113"/>
  <c r="AA356" i="113"/>
  <c r="AA411" i="113"/>
  <c r="AA350" i="113"/>
  <c r="AA405" i="113"/>
  <c r="AA349" i="113"/>
  <c r="AA404" i="113"/>
  <c r="AA355" i="113"/>
  <c r="AA410" i="113"/>
  <c r="AA351" i="113"/>
  <c r="AA406" i="113"/>
  <c r="AA49" i="113"/>
  <c r="Z447" i="113"/>
  <c r="AA58" i="113"/>
  <c r="Z456" i="113"/>
  <c r="Z452" i="113"/>
  <c r="AA54" i="113"/>
  <c r="AA50" i="113"/>
  <c r="Z448" i="113"/>
  <c r="AA55" i="113"/>
  <c r="Z453" i="113"/>
  <c r="AA56" i="113"/>
  <c r="Z454" i="113"/>
  <c r="Z455" i="113"/>
  <c r="AA57" i="113"/>
  <c r="Z449" i="113"/>
  <c r="AA51" i="113"/>
  <c r="AA48" i="113"/>
  <c r="Z446" i="113"/>
  <c r="AA52" i="113"/>
  <c r="Z450" i="113"/>
  <c r="Z451" i="113"/>
  <c r="AA53" i="113"/>
  <c r="AA59" i="113"/>
  <c r="Z343" i="113" l="1"/>
  <c r="Z398" i="113"/>
  <c r="Z338" i="113"/>
  <c r="Z393" i="113"/>
  <c r="Z342" i="113"/>
  <c r="Z397" i="113"/>
  <c r="Z346" i="113"/>
  <c r="Z401" i="113"/>
  <c r="Z339" i="113"/>
  <c r="Z394" i="113"/>
  <c r="Z344" i="113"/>
  <c r="Z399" i="113"/>
  <c r="Z337" i="113"/>
  <c r="Z392" i="113"/>
  <c r="Z341" i="113"/>
  <c r="Z396" i="113"/>
  <c r="Z340" i="113"/>
  <c r="Z395" i="113"/>
  <c r="Z336" i="113"/>
  <c r="Z391" i="113"/>
  <c r="Z345" i="113"/>
  <c r="Z400" i="113"/>
  <c r="Z457" i="113"/>
  <c r="AA68" i="113"/>
  <c r="AA66" i="113"/>
  <c r="Z464" i="113"/>
  <c r="Z465" i="113"/>
  <c r="AA67" i="113"/>
  <c r="AA60" i="113"/>
  <c r="Z458" i="113"/>
  <c r="Z462" i="113"/>
  <c r="AA64" i="113"/>
  <c r="Z461" i="113"/>
  <c r="AA63" i="113"/>
  <c r="AA62" i="113"/>
  <c r="Z460" i="113"/>
  <c r="AA65" i="113"/>
  <c r="Z463" i="113"/>
  <c r="Z459" i="113"/>
  <c r="AA61" i="113"/>
  <c r="Z348" i="113" l="1"/>
  <c r="Z403" i="113"/>
  <c r="Z355" i="113"/>
  <c r="Z410" i="113"/>
  <c r="Z353" i="113"/>
  <c r="Z408" i="113"/>
  <c r="Z349" i="113"/>
  <c r="Z404" i="113"/>
  <c r="Z352" i="113"/>
  <c r="Z407" i="113"/>
  <c r="Z354" i="113"/>
  <c r="Z409" i="113"/>
  <c r="Z347" i="113"/>
  <c r="Z402" i="113"/>
  <c r="Z350" i="113"/>
  <c r="Z405" i="113"/>
  <c r="Z351" i="113"/>
  <c r="Z406" i="113"/>
  <c r="Z54" i="113"/>
  <c r="Y452" i="113"/>
  <c r="Z57" i="113"/>
  <c r="Y455" i="113"/>
  <c r="Y447" i="113"/>
  <c r="Z49" i="113"/>
  <c r="Y448" i="113"/>
  <c r="Z50" i="113"/>
  <c r="Z48" i="113"/>
  <c r="Y446" i="113"/>
  <c r="Y450" i="113"/>
  <c r="Z52" i="113"/>
  <c r="Y453" i="113"/>
  <c r="Z55" i="113"/>
  <c r="Z58" i="113"/>
  <c r="Y449" i="113"/>
  <c r="Z51" i="113"/>
  <c r="Y451" i="113"/>
  <c r="Z53" i="113"/>
  <c r="Z56" i="113"/>
  <c r="Y454" i="113"/>
  <c r="Y456" i="113" l="1"/>
  <c r="Y346" i="113"/>
  <c r="Y401" i="113"/>
  <c r="Y344" i="113"/>
  <c r="Y399" i="113"/>
  <c r="Y343" i="113"/>
  <c r="Y398" i="113"/>
  <c r="Y337" i="113"/>
  <c r="Y392" i="113"/>
  <c r="Y341" i="113"/>
  <c r="Y396" i="113"/>
  <c r="Y345" i="113"/>
  <c r="Y400" i="113"/>
  <c r="Z59" i="113"/>
  <c r="Y340" i="113"/>
  <c r="Y395" i="113"/>
  <c r="Y336" i="113"/>
  <c r="Y391" i="113"/>
  <c r="Y338" i="113"/>
  <c r="Y393" i="113"/>
  <c r="Y339" i="113"/>
  <c r="Y394" i="113"/>
  <c r="Y342" i="113"/>
  <c r="Y397" i="113"/>
  <c r="Y457" i="113"/>
  <c r="Y461" i="113"/>
  <c r="Z63" i="113"/>
  <c r="Z60" i="113"/>
  <c r="Y458" i="113"/>
  <c r="Z61" i="113"/>
  <c r="Y459" i="113"/>
  <c r="Z62" i="113"/>
  <c r="Y460" i="113"/>
  <c r="Z65" i="113"/>
  <c r="Y463" i="113"/>
  <c r="Z66" i="113"/>
  <c r="Y464" i="113"/>
  <c r="Z64" i="113"/>
  <c r="Y462" i="113"/>
  <c r="Z67" i="113"/>
  <c r="Y351" i="113" l="1"/>
  <c r="Y406" i="113"/>
  <c r="Y350" i="113"/>
  <c r="Y405" i="113"/>
  <c r="Y347" i="113"/>
  <c r="Y402" i="113"/>
  <c r="Y59" i="113" s="1"/>
  <c r="Y352" i="113"/>
  <c r="Y407" i="113"/>
  <c r="Y354" i="113"/>
  <c r="Y409" i="113"/>
  <c r="Y349" i="113"/>
  <c r="Y404" i="113"/>
  <c r="Y348" i="113"/>
  <c r="Y403" i="113"/>
  <c r="Y353" i="113"/>
  <c r="Y408" i="113"/>
  <c r="Y57" i="113"/>
  <c r="X455" i="113"/>
  <c r="Y54" i="113"/>
  <c r="X452" i="113"/>
  <c r="Y56" i="113"/>
  <c r="X454" i="113"/>
  <c r="X447" i="113"/>
  <c r="Y49" i="113"/>
  <c r="Y50" i="113"/>
  <c r="X448" i="113"/>
  <c r="X451" i="113"/>
  <c r="Y53" i="113"/>
  <c r="X453" i="113"/>
  <c r="Y55" i="113"/>
  <c r="X449" i="113"/>
  <c r="Y51" i="113"/>
  <c r="Y48" i="113"/>
  <c r="X446" i="113"/>
  <c r="Y58" i="113"/>
  <c r="X450" i="113"/>
  <c r="Y52" i="113"/>
  <c r="X456" i="113" l="1"/>
  <c r="X346" i="113" s="1"/>
  <c r="X401" i="113"/>
  <c r="X339" i="113"/>
  <c r="X394" i="113"/>
  <c r="X341" i="113"/>
  <c r="X396" i="113"/>
  <c r="X343" i="113"/>
  <c r="X398" i="113"/>
  <c r="X337" i="113"/>
  <c r="X392" i="113"/>
  <c r="X344" i="113"/>
  <c r="X399" i="113"/>
  <c r="X340" i="113"/>
  <c r="X395" i="113"/>
  <c r="X342" i="113"/>
  <c r="X397" i="113"/>
  <c r="X336" i="113"/>
  <c r="X391" i="113"/>
  <c r="X338" i="113"/>
  <c r="X393" i="113"/>
  <c r="X345" i="113"/>
  <c r="X400" i="113"/>
  <c r="X457" i="113"/>
  <c r="Y66" i="113"/>
  <c r="X463" i="113"/>
  <c r="Y65" i="113"/>
  <c r="Y64" i="113"/>
  <c r="X462" i="113"/>
  <c r="X458" i="113"/>
  <c r="Y60" i="113"/>
  <c r="X459" i="113"/>
  <c r="Y61" i="113"/>
  <c r="X460" i="113"/>
  <c r="Y62" i="113"/>
  <c r="X461" i="113"/>
  <c r="Y63" i="113"/>
  <c r="X348" i="113" l="1"/>
  <c r="X403" i="113"/>
  <c r="X352" i="113"/>
  <c r="X407" i="113"/>
  <c r="X349" i="113"/>
  <c r="X404" i="113"/>
  <c r="X353" i="113"/>
  <c r="X408" i="113"/>
  <c r="X347" i="113"/>
  <c r="X402" i="113"/>
  <c r="X351" i="113"/>
  <c r="X406" i="113"/>
  <c r="X350" i="113"/>
  <c r="X405" i="113"/>
  <c r="X57" i="113"/>
  <c r="W455" i="113"/>
  <c r="X49" i="113"/>
  <c r="W447" i="113"/>
  <c r="W451" i="113"/>
  <c r="X53" i="113"/>
  <c r="X58" i="113"/>
  <c r="X54" i="113"/>
  <c r="W452" i="113"/>
  <c r="W450" i="113"/>
  <c r="X52" i="113"/>
  <c r="W454" i="113"/>
  <c r="X56" i="113"/>
  <c r="X55" i="113"/>
  <c r="W453" i="113"/>
  <c r="W449" i="113"/>
  <c r="X51" i="113"/>
  <c r="W448" i="113"/>
  <c r="X50" i="113"/>
  <c r="W446" i="113"/>
  <c r="X48" i="113"/>
  <c r="W456" i="113" l="1"/>
  <c r="W346" i="113"/>
  <c r="W401" i="113"/>
  <c r="W339" i="113"/>
  <c r="W394" i="113"/>
  <c r="W344" i="113"/>
  <c r="W399" i="113"/>
  <c r="X59" i="113"/>
  <c r="W345" i="113"/>
  <c r="W400" i="113"/>
  <c r="W343" i="113"/>
  <c r="W398" i="113"/>
  <c r="W340" i="113"/>
  <c r="W395" i="113"/>
  <c r="W342" i="113"/>
  <c r="W397" i="113"/>
  <c r="W336" i="113"/>
  <c r="W391" i="113"/>
  <c r="W341" i="113"/>
  <c r="W396" i="113"/>
  <c r="W337" i="113"/>
  <c r="W392" i="113"/>
  <c r="W338" i="113"/>
  <c r="W393" i="113"/>
  <c r="X64" i="113"/>
  <c r="W462" i="113"/>
  <c r="W458" i="113"/>
  <c r="X60" i="113"/>
  <c r="W457" i="113"/>
  <c r="W460" i="113"/>
  <c r="X62" i="113"/>
  <c r="X63" i="113"/>
  <c r="W461" i="113"/>
  <c r="X61" i="113"/>
  <c r="W459" i="113"/>
  <c r="X65" i="113"/>
  <c r="W348" i="113" l="1"/>
  <c r="W403" i="113"/>
  <c r="W352" i="113"/>
  <c r="W407" i="113"/>
  <c r="W351" i="113"/>
  <c r="W406" i="113"/>
  <c r="W350" i="113"/>
  <c r="W405" i="113"/>
  <c r="W347" i="113"/>
  <c r="W402" i="113"/>
  <c r="W349" i="113"/>
  <c r="W404" i="113"/>
  <c r="W58" i="113"/>
  <c r="W49" i="113"/>
  <c r="V447" i="113"/>
  <c r="V453" i="113"/>
  <c r="W55" i="113"/>
  <c r="W50" i="113"/>
  <c r="V448" i="113"/>
  <c r="V446" i="113"/>
  <c r="W48" i="113"/>
  <c r="W64" i="113"/>
  <c r="V452" i="113"/>
  <c r="W54" i="113"/>
  <c r="V451" i="113"/>
  <c r="W53" i="113"/>
  <c r="W57" i="113"/>
  <c r="V455" i="113"/>
  <c r="V449" i="113"/>
  <c r="W51" i="113"/>
  <c r="V450" i="113"/>
  <c r="W52" i="113"/>
  <c r="V454" i="113"/>
  <c r="W56" i="113"/>
  <c r="V343" i="113" l="1"/>
  <c r="V398" i="113"/>
  <c r="V345" i="113"/>
  <c r="V400" i="113"/>
  <c r="V337" i="113"/>
  <c r="V392" i="113"/>
  <c r="V339" i="113"/>
  <c r="V394" i="113"/>
  <c r="V341" i="113"/>
  <c r="V396" i="113"/>
  <c r="V342" i="113"/>
  <c r="V397" i="113"/>
  <c r="V336" i="113"/>
  <c r="V391" i="113"/>
  <c r="V340" i="113"/>
  <c r="V395" i="113"/>
  <c r="V338" i="113"/>
  <c r="V393" i="113"/>
  <c r="V344" i="113"/>
  <c r="V399" i="113"/>
  <c r="W61" i="113"/>
  <c r="V459" i="113"/>
  <c r="W63" i="113"/>
  <c r="V461" i="113"/>
  <c r="V458" i="113"/>
  <c r="W60" i="113"/>
  <c r="V460" i="113"/>
  <c r="W62" i="113"/>
  <c r="W59" i="113"/>
  <c r="V457" i="113"/>
  <c r="V456" i="113"/>
  <c r="V346" i="113" l="1"/>
  <c r="V401" i="113"/>
  <c r="V347" i="113"/>
  <c r="V402" i="113"/>
  <c r="V348" i="113"/>
  <c r="V403" i="113"/>
  <c r="V351" i="113"/>
  <c r="V406" i="113"/>
  <c r="V63" i="113" s="1"/>
  <c r="V349" i="113"/>
  <c r="V404" i="113"/>
  <c r="V350" i="113"/>
  <c r="V405" i="113"/>
  <c r="V56" i="113"/>
  <c r="U454" i="113"/>
  <c r="U449" i="113"/>
  <c r="V51" i="113"/>
  <c r="V54" i="113"/>
  <c r="U452" i="113"/>
  <c r="V48" i="113"/>
  <c r="U446" i="113"/>
  <c r="U455" i="113"/>
  <c r="V57" i="113"/>
  <c r="U448" i="113"/>
  <c r="V50" i="113"/>
  <c r="V53" i="113"/>
  <c r="U451" i="113"/>
  <c r="V55" i="113"/>
  <c r="U453" i="113"/>
  <c r="V52" i="113"/>
  <c r="U450" i="113"/>
  <c r="V49" i="113"/>
  <c r="U447" i="113"/>
  <c r="U344" i="113" l="1"/>
  <c r="U399" i="113"/>
  <c r="U341" i="113"/>
  <c r="U396" i="113"/>
  <c r="U338" i="113"/>
  <c r="U393" i="113"/>
  <c r="U345" i="113"/>
  <c r="U400" i="113"/>
  <c r="U340" i="113"/>
  <c r="U395" i="113"/>
  <c r="U336" i="113"/>
  <c r="U391" i="113"/>
  <c r="U342" i="113"/>
  <c r="U397" i="113"/>
  <c r="U339" i="113"/>
  <c r="U394" i="113"/>
  <c r="U343" i="113"/>
  <c r="U398" i="113"/>
  <c r="U337" i="113"/>
  <c r="U392" i="113"/>
  <c r="U457" i="113"/>
  <c r="V59" i="113"/>
  <c r="V62" i="113"/>
  <c r="U460" i="113"/>
  <c r="U459" i="113"/>
  <c r="V61" i="113"/>
  <c r="V60" i="113"/>
  <c r="U458" i="113"/>
  <c r="U456" i="113"/>
  <c r="V58" i="113"/>
  <c r="U347" i="113" l="1"/>
  <c r="U402" i="113"/>
  <c r="U346" i="113"/>
  <c r="U401" i="113"/>
  <c r="U348" i="113"/>
  <c r="U403" i="113"/>
  <c r="U349" i="113"/>
  <c r="U404" i="113"/>
  <c r="U350" i="113"/>
  <c r="U405" i="113"/>
  <c r="U62" i="113" s="1"/>
  <c r="U52" i="113"/>
  <c r="T450" i="113"/>
  <c r="T448" i="113"/>
  <c r="U50" i="113"/>
  <c r="U53" i="113"/>
  <c r="T451" i="113"/>
  <c r="T452" i="113"/>
  <c r="U54" i="113"/>
  <c r="T447" i="113"/>
  <c r="U49" i="113"/>
  <c r="U56" i="113"/>
  <c r="T454" i="113"/>
  <c r="T449" i="113"/>
  <c r="U51" i="113"/>
  <c r="U55" i="113"/>
  <c r="T453" i="113"/>
  <c r="U48" i="113"/>
  <c r="T446" i="113"/>
  <c r="T455" i="113"/>
  <c r="U57" i="113"/>
  <c r="T345" i="113" l="1"/>
  <c r="T400" i="113"/>
  <c r="T340" i="113"/>
  <c r="T395" i="113"/>
  <c r="T339" i="113"/>
  <c r="T394" i="113"/>
  <c r="T344" i="113"/>
  <c r="T399" i="113"/>
  <c r="T336" i="113"/>
  <c r="T391" i="113"/>
  <c r="T337" i="113"/>
  <c r="T392" i="113"/>
  <c r="T338" i="113"/>
  <c r="T393" i="113"/>
  <c r="T343" i="113"/>
  <c r="T398" i="113"/>
  <c r="T342" i="113"/>
  <c r="T397" i="113"/>
  <c r="T341" i="113"/>
  <c r="T396" i="113"/>
  <c r="U61" i="113"/>
  <c r="T459" i="113"/>
  <c r="U60" i="113"/>
  <c r="T458" i="113"/>
  <c r="U59" i="113"/>
  <c r="T457" i="113"/>
  <c r="T456" i="113"/>
  <c r="U58" i="113"/>
  <c r="T347" i="113" l="1"/>
  <c r="T402" i="113"/>
  <c r="T348" i="113"/>
  <c r="T403" i="113"/>
  <c r="T349" i="113"/>
  <c r="T404" i="113"/>
  <c r="T346" i="113"/>
  <c r="T401" i="113"/>
  <c r="S454" i="113"/>
  <c r="T56" i="113"/>
  <c r="T61" i="113"/>
  <c r="T51" i="113"/>
  <c r="S449" i="113"/>
  <c r="S451" i="113"/>
  <c r="T53" i="113"/>
  <c r="S453" i="113"/>
  <c r="T55" i="113"/>
  <c r="T48" i="113"/>
  <c r="S446" i="113"/>
  <c r="S450" i="113"/>
  <c r="T52" i="113"/>
  <c r="T54" i="113"/>
  <c r="S452" i="113"/>
  <c r="T50" i="113"/>
  <c r="S448" i="113"/>
  <c r="T57" i="113"/>
  <c r="S447" i="113"/>
  <c r="T49" i="113"/>
  <c r="S343" i="113" l="1"/>
  <c r="S398" i="113"/>
  <c r="S337" i="113"/>
  <c r="S392" i="113"/>
  <c r="S344" i="113"/>
  <c r="S399" i="113"/>
  <c r="S342" i="113"/>
  <c r="S397" i="113"/>
  <c r="S339" i="113"/>
  <c r="S394" i="113"/>
  <c r="S338" i="113"/>
  <c r="S393" i="113"/>
  <c r="S340" i="113"/>
  <c r="S395" i="113"/>
  <c r="S341" i="113"/>
  <c r="S396" i="113"/>
  <c r="S336" i="113"/>
  <c r="S391" i="113"/>
  <c r="S455" i="113"/>
  <c r="T58" i="113"/>
  <c r="S456" i="113"/>
  <c r="S458" i="113"/>
  <c r="T60" i="113"/>
  <c r="S457" i="113"/>
  <c r="T59" i="113"/>
  <c r="S348" i="113" l="1"/>
  <c r="S403" i="113"/>
  <c r="S346" i="113"/>
  <c r="S401" i="113"/>
  <c r="S345" i="113"/>
  <c r="S400" i="113"/>
  <c r="S347" i="113"/>
  <c r="S402" i="113"/>
  <c r="R447" i="113"/>
  <c r="S49" i="113"/>
  <c r="S54" i="113"/>
  <c r="R452" i="113"/>
  <c r="S50" i="113"/>
  <c r="R448" i="113"/>
  <c r="S60" i="113"/>
  <c r="S53" i="113"/>
  <c r="R451" i="113"/>
  <c r="S55" i="113"/>
  <c r="R453" i="113"/>
  <c r="S48" i="113"/>
  <c r="R446" i="113"/>
  <c r="S56" i="113"/>
  <c r="R449" i="113"/>
  <c r="S51" i="113"/>
  <c r="R450" i="113"/>
  <c r="S52" i="113"/>
  <c r="S57" i="113" l="1"/>
  <c r="R454" i="113"/>
  <c r="R344" i="113" s="1"/>
  <c r="R338" i="113"/>
  <c r="R393" i="113"/>
  <c r="R336" i="113"/>
  <c r="R391" i="113"/>
  <c r="R343" i="113"/>
  <c r="R398" i="113"/>
  <c r="R340" i="113"/>
  <c r="R395" i="113"/>
  <c r="R337" i="113"/>
  <c r="R392" i="113"/>
  <c r="R342" i="113"/>
  <c r="R397" i="113"/>
  <c r="R339" i="113"/>
  <c r="R394" i="113"/>
  <c r="R341" i="113"/>
  <c r="R396" i="113"/>
  <c r="S58" i="113"/>
  <c r="R456" i="113"/>
  <c r="S59" i="113"/>
  <c r="R457" i="113"/>
  <c r="R455" i="113"/>
  <c r="R399" i="113" l="1"/>
  <c r="R345" i="113"/>
  <c r="R400" i="113"/>
  <c r="R347" i="113"/>
  <c r="R402" i="113"/>
  <c r="R346" i="113"/>
  <c r="R401" i="113"/>
  <c r="Q449" i="113"/>
  <c r="R51" i="113"/>
  <c r="R52" i="113"/>
  <c r="Q450" i="113"/>
  <c r="R54" i="113"/>
  <c r="Q452" i="113"/>
  <c r="Q447" i="113"/>
  <c r="R49" i="113"/>
  <c r="R56" i="113"/>
  <c r="Q448" i="113"/>
  <c r="R50" i="113"/>
  <c r="Q451" i="113"/>
  <c r="R53" i="113"/>
  <c r="Q446" i="113"/>
  <c r="R48" i="113"/>
  <c r="R55" i="113"/>
  <c r="Q453" i="113"/>
  <c r="Q454" i="113"/>
  <c r="Q338" i="113" l="1"/>
  <c r="Q393" i="113"/>
  <c r="Q337" i="113"/>
  <c r="Q392" i="113"/>
  <c r="Q340" i="113"/>
  <c r="Q395" i="113"/>
  <c r="Q344" i="113"/>
  <c r="Q399" i="113"/>
  <c r="Q339" i="113"/>
  <c r="Q394" i="113"/>
  <c r="Q336" i="113"/>
  <c r="Q391" i="113"/>
  <c r="Q342" i="113"/>
  <c r="Q397" i="113"/>
  <c r="Q343" i="113"/>
  <c r="Q398" i="113"/>
  <c r="Q341" i="113"/>
  <c r="Q396" i="113"/>
  <c r="R59" i="113"/>
  <c r="Q456" i="113"/>
  <c r="R58" i="113"/>
  <c r="R57" i="113"/>
  <c r="Q455" i="113"/>
  <c r="Q345" i="113" l="1"/>
  <c r="Q400" i="113"/>
  <c r="Q346" i="113"/>
  <c r="Q401" i="113"/>
  <c r="P452" i="113"/>
  <c r="Q54" i="113"/>
  <c r="Q55" i="113"/>
  <c r="P453" i="113"/>
  <c r="P450" i="113"/>
  <c r="Q52" i="113"/>
  <c r="P451" i="113"/>
  <c r="Q53" i="113"/>
  <c r="Q48" i="113"/>
  <c r="P446" i="113"/>
  <c r="Q56" i="113"/>
  <c r="Q49" i="113"/>
  <c r="P447" i="113"/>
  <c r="Q51" i="113"/>
  <c r="P449" i="113"/>
  <c r="P448" i="113"/>
  <c r="Q50" i="113"/>
  <c r="P336" i="113" l="1"/>
  <c r="P391" i="113"/>
  <c r="P341" i="113"/>
  <c r="P396" i="113"/>
  <c r="P340" i="113"/>
  <c r="P395" i="113"/>
  <c r="P339" i="113"/>
  <c r="P394" i="113"/>
  <c r="P343" i="113"/>
  <c r="P398" i="113"/>
  <c r="P342" i="113"/>
  <c r="P397" i="113"/>
  <c r="P338" i="113"/>
  <c r="P393" i="113"/>
  <c r="P337" i="113"/>
  <c r="P392" i="113"/>
  <c r="P454" i="113"/>
  <c r="Q58" i="113"/>
  <c r="Q57" i="113"/>
  <c r="P455" i="113"/>
  <c r="P345" i="113" l="1"/>
  <c r="P400" i="113"/>
  <c r="P344" i="113"/>
  <c r="P399" i="113"/>
  <c r="O453" i="113" s="1"/>
  <c r="O449" i="113"/>
  <c r="P51" i="113"/>
  <c r="O448" i="113"/>
  <c r="P50" i="113"/>
  <c r="P53" i="113"/>
  <c r="O451" i="113"/>
  <c r="O446" i="113"/>
  <c r="P48" i="113"/>
  <c r="O447" i="113"/>
  <c r="P49" i="113"/>
  <c r="O450" i="113"/>
  <c r="P52" i="113"/>
  <c r="O452" i="113"/>
  <c r="P54" i="113"/>
  <c r="P55" i="113"/>
  <c r="P56" i="113" l="1"/>
  <c r="O343" i="113"/>
  <c r="O398" i="113"/>
  <c r="O337" i="113"/>
  <c r="O392" i="113"/>
  <c r="O340" i="113"/>
  <c r="O395" i="113"/>
  <c r="O341" i="113"/>
  <c r="O396" i="113"/>
  <c r="O338" i="113"/>
  <c r="O393" i="113"/>
  <c r="O339" i="113"/>
  <c r="O394" i="113"/>
  <c r="O336" i="113"/>
  <c r="O391" i="113"/>
  <c r="O342" i="113"/>
  <c r="O397" i="113"/>
  <c r="O454" i="113"/>
  <c r="P57" i="113"/>
  <c r="O344" i="113" l="1"/>
  <c r="O399" i="113"/>
  <c r="O53" i="113"/>
  <c r="N451" i="113"/>
  <c r="O50" i="113"/>
  <c r="N448" i="113"/>
  <c r="N446" i="113"/>
  <c r="O48" i="113"/>
  <c r="O49" i="113"/>
  <c r="N447" i="113"/>
  <c r="O52" i="113"/>
  <c r="N450" i="113"/>
  <c r="O51" i="113"/>
  <c r="N449" i="113"/>
  <c r="O54" i="113"/>
  <c r="N452" i="113"/>
  <c r="O55" i="113"/>
  <c r="N453" i="113" l="1"/>
  <c r="O56" i="113"/>
  <c r="N343" i="113"/>
  <c r="N398" i="113"/>
  <c r="N340" i="113"/>
  <c r="N395" i="113"/>
  <c r="N338" i="113"/>
  <c r="N393" i="113"/>
  <c r="N342" i="113"/>
  <c r="N397" i="113"/>
  <c r="N337" i="113"/>
  <c r="N392" i="113"/>
  <c r="N339" i="113"/>
  <c r="N394" i="113"/>
  <c r="N51" i="113" s="1"/>
  <c r="M28" i="114" s="1"/>
  <c r="N336" i="113"/>
  <c r="N391" i="113"/>
  <c r="N341" i="113"/>
  <c r="N396" i="113"/>
  <c r="N53" i="113" l="1"/>
  <c r="M30" i="114" s="1"/>
  <c r="N52" i="113"/>
  <c r="M29" i="114" s="1"/>
  <c r="N49" i="113"/>
  <c r="M26" i="114" s="1"/>
  <c r="N48" i="113"/>
  <c r="M25" i="114" s="1"/>
  <c r="N54" i="113"/>
  <c r="M31" i="114" s="1"/>
  <c r="N55" i="113"/>
  <c r="M32" i="114" s="1"/>
  <c r="M452" i="113"/>
  <c r="M342" i="113" s="1"/>
  <c r="M447" i="113"/>
  <c r="M337" i="113" s="1"/>
  <c r="N50" i="113"/>
  <c r="M27" i="114" s="1"/>
  <c r="M397" i="113"/>
  <c r="M451" i="113"/>
  <c r="M450" i="113"/>
  <c r="M449" i="113"/>
  <c r="M446" i="113"/>
  <c r="M448" i="113"/>
  <c r="M392" i="113" l="1"/>
  <c r="M54" i="113"/>
  <c r="L31" i="114" s="1"/>
  <c r="M49" i="113"/>
  <c r="L26" i="114" s="1"/>
  <c r="M336" i="113"/>
  <c r="M391" i="113"/>
  <c r="M338" i="113"/>
  <c r="M393" i="113"/>
  <c r="M339" i="113"/>
  <c r="M394" i="113"/>
  <c r="M340" i="113"/>
  <c r="M395" i="113"/>
  <c r="M341" i="113"/>
  <c r="M396" i="113"/>
  <c r="L448" i="113" l="1"/>
  <c r="M50" i="113"/>
  <c r="L27" i="114" s="1"/>
  <c r="L447" i="113"/>
  <c r="M51" i="113"/>
  <c r="L28" i="114" s="1"/>
  <c r="L449" i="113"/>
  <c r="M53" i="113"/>
  <c r="L30" i="114" s="1"/>
  <c r="L451" i="113"/>
  <c r="L450" i="113"/>
  <c r="M52" i="113"/>
  <c r="L29" i="114" s="1"/>
  <c r="L446" i="113"/>
  <c r="M48" i="113"/>
  <c r="L25" i="114" s="1"/>
  <c r="L341" i="113" l="1"/>
  <c r="L396" i="113"/>
  <c r="L339" i="113"/>
  <c r="L394" i="113"/>
  <c r="L336" i="113"/>
  <c r="L391" i="113"/>
  <c r="L340" i="113"/>
  <c r="L395" i="113"/>
  <c r="L337" i="113"/>
  <c r="L392" i="113"/>
  <c r="L338" i="113"/>
  <c r="L393" i="113"/>
  <c r="L50" i="113" l="1"/>
  <c r="K27" i="114" s="1"/>
  <c r="K448" i="113"/>
  <c r="K449" i="113"/>
  <c r="L51" i="113"/>
  <c r="K28" i="114" s="1"/>
  <c r="L49" i="113"/>
  <c r="K26" i="114" s="1"/>
  <c r="K447" i="113"/>
  <c r="L52" i="113"/>
  <c r="K29" i="114" s="1"/>
  <c r="K450" i="113"/>
  <c r="K446" i="113"/>
  <c r="L48" i="113"/>
  <c r="K25" i="114" s="1"/>
  <c r="L53" i="113"/>
  <c r="K30" i="114" s="1"/>
  <c r="K339" i="113" l="1"/>
  <c r="K394" i="113"/>
  <c r="K338" i="113"/>
  <c r="K393" i="113"/>
  <c r="K336" i="113"/>
  <c r="K391" i="113"/>
  <c r="K340" i="113"/>
  <c r="K395" i="113"/>
  <c r="K337" i="113"/>
  <c r="K392" i="113"/>
  <c r="K52" i="113" l="1"/>
  <c r="J29" i="114" s="1"/>
  <c r="K50" i="113"/>
  <c r="J27" i="114" s="1"/>
  <c r="J448" i="113"/>
  <c r="J447" i="113"/>
  <c r="K49" i="113"/>
  <c r="J26" i="114" s="1"/>
  <c r="K48" i="113"/>
  <c r="J25" i="114" s="1"/>
  <c r="J446" i="113"/>
  <c r="J449" i="113"/>
  <c r="K51" i="113"/>
  <c r="J28" i="114" s="1"/>
  <c r="J337" i="113" l="1"/>
  <c r="J392" i="113"/>
  <c r="J338" i="113"/>
  <c r="J393" i="113"/>
  <c r="J339" i="113"/>
  <c r="J394" i="113"/>
  <c r="J336" i="113"/>
  <c r="J391" i="113"/>
  <c r="J51" i="113" l="1"/>
  <c r="I28" i="114" s="1"/>
  <c r="J48" i="113"/>
  <c r="I25" i="114" s="1"/>
  <c r="I446" i="113"/>
  <c r="I448" i="113"/>
  <c r="J50" i="113"/>
  <c r="I27" i="114" s="1"/>
  <c r="I447" i="113"/>
  <c r="J49" i="113"/>
  <c r="I26" i="114" s="1"/>
  <c r="I338" i="113" l="1"/>
  <c r="I393" i="113"/>
  <c r="I336" i="113"/>
  <c r="I391" i="113"/>
  <c r="I337" i="113"/>
  <c r="I392" i="113"/>
  <c r="I49" i="113" l="1"/>
  <c r="H26" i="114" s="1"/>
  <c r="H447" i="113"/>
  <c r="H446" i="113"/>
  <c r="I48" i="113"/>
  <c r="H25" i="114" s="1"/>
  <c r="I50" i="113"/>
  <c r="H27" i="114" s="1"/>
  <c r="H336" i="113" l="1"/>
  <c r="H391" i="113"/>
  <c r="H337" i="113"/>
  <c r="H392" i="113"/>
  <c r="H49" i="113" l="1"/>
  <c r="G26" i="114" s="1"/>
  <c r="G446" i="113"/>
  <c r="H48" i="113"/>
  <c r="G25" i="114" s="1"/>
  <c r="G336" i="113" l="1"/>
  <c r="G391" i="113"/>
  <c r="G48" i="113" l="1"/>
  <c r="C16" i="113"/>
  <c r="F25" i="114"/>
  <c r="D16" i="113" l="1"/>
  <c r="E16" i="113"/>
  <c r="C19" i="113"/>
  <c r="D19" i="113" s="1"/>
  <c r="C4" i="114"/>
  <c r="C6" i="114" s="1"/>
</calcChain>
</file>

<file path=xl/sharedStrings.xml><?xml version="1.0" encoding="utf-8"?>
<sst xmlns="http://schemas.openxmlformats.org/spreadsheetml/2006/main" count="1100" uniqueCount="615">
  <si>
    <t>Binomial Model</t>
    <phoneticPr fontId="4" type="noConversion"/>
  </si>
  <si>
    <t xml:space="preserve">       MODEL INPUT PARAMETERS</t>
  </si>
  <si>
    <t>Stock price</t>
  </si>
  <si>
    <t>U</t>
  </si>
  <si>
    <t>volatility</t>
  </si>
  <si>
    <t>D</t>
  </si>
  <si>
    <t>Exercise Price</t>
    <phoneticPr fontId="5" type="noConversion"/>
  </si>
  <si>
    <t>P</t>
  </si>
  <si>
    <t>Conversion  Ratio</t>
  </si>
  <si>
    <t>(1-P)</t>
  </si>
  <si>
    <t>Risk free rate</t>
  </si>
  <si>
    <t>Dividend Yield</t>
    <phoneticPr fontId="7" type="noConversion"/>
  </si>
  <si>
    <t>Years to Maturity</t>
  </si>
  <si>
    <t>number of steps</t>
  </si>
  <si>
    <t>Delta T</t>
  </si>
  <si>
    <t>Red.Value</t>
  </si>
  <si>
    <t>Vdate</t>
    <phoneticPr fontId="4" type="noConversion"/>
  </si>
  <si>
    <t>일자</t>
  </si>
  <si>
    <t>-</t>
  </si>
  <si>
    <t>변동성</t>
    <phoneticPr fontId="6" type="noConversion"/>
  </si>
  <si>
    <t>회사</t>
    <phoneticPr fontId="6" type="noConversion"/>
  </si>
  <si>
    <t>Daily Volatility</t>
  </si>
  <si>
    <t>Trading days</t>
  </si>
  <si>
    <t>Yearly Vloatility</t>
  </si>
  <si>
    <t>1Y</t>
  </si>
  <si>
    <t>3Y</t>
  </si>
  <si>
    <t>5Y</t>
  </si>
  <si>
    <t>10Y</t>
  </si>
  <si>
    <t>3M</t>
  </si>
  <si>
    <t>6M</t>
  </si>
  <si>
    <t>9M</t>
  </si>
  <si>
    <t>20Y</t>
  </si>
  <si>
    <t>MBS</t>
  </si>
  <si>
    <t>2022/03/04</t>
  </si>
  <si>
    <t>2022/03/03</t>
  </si>
  <si>
    <t>2022/03/02</t>
  </si>
  <si>
    <t>2022/02/28</t>
  </si>
  <si>
    <t>2022/02/25</t>
  </si>
  <si>
    <t>2022/02/24</t>
  </si>
  <si>
    <t>2022/02/23</t>
  </si>
  <si>
    <t>2022/02/22</t>
  </si>
  <si>
    <t>2022/02/21</t>
  </si>
  <si>
    <t>2022/02/18</t>
  </si>
  <si>
    <t>2022/02/17</t>
  </si>
  <si>
    <t>2022/02/16</t>
  </si>
  <si>
    <t>2022/02/15</t>
  </si>
  <si>
    <t>2022/02/14</t>
  </si>
  <si>
    <t>2022/02/11</t>
  </si>
  <si>
    <t>2022/02/10</t>
  </si>
  <si>
    <t>2022/02/09</t>
  </si>
  <si>
    <t>2022/02/08</t>
  </si>
  <si>
    <t>2022/02/07</t>
  </si>
  <si>
    <t>2022/02/04</t>
  </si>
  <si>
    <t>2022/02/03</t>
  </si>
  <si>
    <t>2022/01/28</t>
  </si>
  <si>
    <t>2022/01/27</t>
  </si>
  <si>
    <t>2022/01/26</t>
  </si>
  <si>
    <t>2022/01/25</t>
  </si>
  <si>
    <t>2022/01/24</t>
  </si>
  <si>
    <t>2022/01/21</t>
  </si>
  <si>
    <t>2022/01/20</t>
  </si>
  <si>
    <t>2022/01/19</t>
  </si>
  <si>
    <t>2022/01/18</t>
  </si>
  <si>
    <t>2022/01/17</t>
  </si>
  <si>
    <t>2022/01/14</t>
  </si>
  <si>
    <t>2022/01/13</t>
  </si>
  <si>
    <t>2022/01/12</t>
  </si>
  <si>
    <t>2022/01/11</t>
  </si>
  <si>
    <t>2022/01/10</t>
  </si>
  <si>
    <t>2022/01/07</t>
  </si>
  <si>
    <t>2022/01/06</t>
  </si>
  <si>
    <t>2022/01/05</t>
  </si>
  <si>
    <t>2022/01/04</t>
  </si>
  <si>
    <t>2022/01/03</t>
  </si>
  <si>
    <t>t</t>
    <phoneticPr fontId="4" type="noConversion"/>
  </si>
  <si>
    <t>15Y</t>
  </si>
  <si>
    <t>30Y</t>
  </si>
  <si>
    <t>50Y</t>
  </si>
  <si>
    <t>SPOT</t>
    <phoneticPr fontId="4" type="noConversion"/>
  </si>
  <si>
    <t>Forward</t>
    <phoneticPr fontId="4" type="noConversion"/>
  </si>
  <si>
    <t>n</t>
    <phoneticPr fontId="4" type="noConversion"/>
  </si>
  <si>
    <t>YTM</t>
    <phoneticPr fontId="4" type="noConversion"/>
  </si>
  <si>
    <t>Spot</t>
    <phoneticPr fontId="4" type="noConversion"/>
  </si>
  <si>
    <t>APR_ytm</t>
    <phoneticPr fontId="4" type="noConversion"/>
  </si>
  <si>
    <t>APR_spot</t>
    <phoneticPr fontId="4" type="noConversion"/>
  </si>
  <si>
    <t>APR_fwd</t>
    <phoneticPr fontId="4" type="noConversion"/>
  </si>
  <si>
    <t>기준일</t>
    <phoneticPr fontId="6" type="noConversion"/>
  </si>
  <si>
    <t>구간</t>
    <phoneticPr fontId="4" type="noConversion"/>
  </si>
  <si>
    <t>spot</t>
    <phoneticPr fontId="4" type="noConversion"/>
  </si>
  <si>
    <t>시점</t>
    <phoneticPr fontId="4" type="noConversion"/>
  </si>
  <si>
    <t>구간구분</t>
    <phoneticPr fontId="4" type="noConversion"/>
  </si>
  <si>
    <t>구간1</t>
    <phoneticPr fontId="4" type="noConversion"/>
  </si>
  <si>
    <t>구간2</t>
  </si>
  <si>
    <t>구간3</t>
  </si>
  <si>
    <r>
      <t>구간4</t>
    </r>
    <r>
      <rPr>
        <sz val="11"/>
        <color theme="1"/>
        <rFont val="맑은 고딕"/>
        <family val="2"/>
        <charset val="129"/>
      </rPr>
      <t/>
    </r>
  </si>
  <si>
    <r>
      <t>구간5</t>
    </r>
    <r>
      <rPr>
        <sz val="11"/>
        <color theme="1"/>
        <rFont val="맑은 고딕"/>
        <family val="2"/>
        <charset val="129"/>
      </rPr>
      <t/>
    </r>
  </si>
  <si>
    <r>
      <t>구간6</t>
    </r>
    <r>
      <rPr>
        <sz val="11"/>
        <color theme="1"/>
        <rFont val="맑은 고딕"/>
        <family val="2"/>
        <charset val="129"/>
      </rPr>
      <t/>
    </r>
  </si>
  <si>
    <r>
      <t>구간7</t>
    </r>
    <r>
      <rPr>
        <sz val="11"/>
        <color theme="1"/>
        <rFont val="맑은 고딕"/>
        <family val="2"/>
        <charset val="129"/>
      </rPr>
      <t/>
    </r>
  </si>
  <si>
    <r>
      <t>구간8</t>
    </r>
    <r>
      <rPr>
        <sz val="11"/>
        <color theme="1"/>
        <rFont val="맑은 고딕"/>
        <family val="2"/>
        <charset val="129"/>
      </rPr>
      <t/>
    </r>
  </si>
  <si>
    <r>
      <t>구간9</t>
    </r>
    <r>
      <rPr>
        <sz val="11"/>
        <color theme="1"/>
        <rFont val="맑은 고딕"/>
        <family val="2"/>
        <charset val="129"/>
      </rPr>
      <t/>
    </r>
  </si>
  <si>
    <r>
      <t>구간10</t>
    </r>
    <r>
      <rPr>
        <sz val="11"/>
        <color theme="1"/>
        <rFont val="맑은 고딕"/>
        <family val="2"/>
        <charset val="129"/>
      </rPr>
      <t/>
    </r>
  </si>
  <si>
    <r>
      <t>구간11</t>
    </r>
    <r>
      <rPr>
        <sz val="11"/>
        <color theme="1"/>
        <rFont val="맑은 고딕"/>
        <family val="2"/>
        <charset val="129"/>
      </rPr>
      <t/>
    </r>
  </si>
  <si>
    <r>
      <t>구간12</t>
    </r>
    <r>
      <rPr>
        <sz val="11"/>
        <color theme="1"/>
        <rFont val="맑은 고딕"/>
        <family val="2"/>
        <charset val="129"/>
      </rPr>
      <t/>
    </r>
  </si>
  <si>
    <r>
      <t>구간13</t>
    </r>
    <r>
      <rPr>
        <sz val="11"/>
        <color theme="1"/>
        <rFont val="맑은 고딕"/>
        <family val="2"/>
        <charset val="129"/>
      </rPr>
      <t/>
    </r>
  </si>
  <si>
    <r>
      <t>구간14</t>
    </r>
    <r>
      <rPr>
        <sz val="11"/>
        <color theme="1"/>
        <rFont val="맑은 고딕"/>
        <family val="2"/>
        <charset val="129"/>
      </rPr>
      <t/>
    </r>
  </si>
  <si>
    <r>
      <t>구간15</t>
    </r>
    <r>
      <rPr>
        <sz val="11"/>
        <color theme="1"/>
        <rFont val="맑은 고딕"/>
        <family val="2"/>
        <charset val="129"/>
      </rPr>
      <t/>
    </r>
  </si>
  <si>
    <r>
      <t>구간16</t>
    </r>
    <r>
      <rPr>
        <sz val="11"/>
        <color theme="1"/>
        <rFont val="맑은 고딕"/>
        <family val="2"/>
        <charset val="129"/>
      </rPr>
      <t/>
    </r>
  </si>
  <si>
    <t>월환산</t>
    <phoneticPr fontId="4" type="noConversion"/>
  </si>
  <si>
    <t>구간일수</t>
    <phoneticPr fontId="4" type="noConversion"/>
  </si>
  <si>
    <t>구간별 이자율차이</t>
    <phoneticPr fontId="4" type="noConversion"/>
  </si>
  <si>
    <t>N/A</t>
    <phoneticPr fontId="4" type="noConversion"/>
  </si>
  <si>
    <t>하루당 이자율</t>
    <phoneticPr fontId="4" type="noConversion"/>
  </si>
  <si>
    <t>이자율 초항</t>
    <phoneticPr fontId="4" type="noConversion"/>
  </si>
  <si>
    <t>일자</t>
    <phoneticPr fontId="4" type="noConversion"/>
  </si>
  <si>
    <t>보간구간</t>
    <phoneticPr fontId="4" type="noConversion"/>
  </si>
  <si>
    <t>보간구간 개수</t>
    <phoneticPr fontId="4" type="noConversion"/>
  </si>
  <si>
    <t>보간구간별 
순서</t>
    <phoneticPr fontId="4" type="noConversion"/>
  </si>
  <si>
    <t>보간시작점</t>
    <phoneticPr fontId="4" type="noConversion"/>
  </si>
  <si>
    <t>선형보간법에 
의한 조정율</t>
    <phoneticPr fontId="4" type="noConversion"/>
  </si>
  <si>
    <t>보간법 결과</t>
    <phoneticPr fontId="4" type="noConversion"/>
  </si>
  <si>
    <t>상환할증률</t>
  </si>
  <si>
    <t>보통주주식수</t>
    <phoneticPr fontId="2" type="noConversion"/>
  </si>
  <si>
    <t>2022/12/29</t>
  </si>
  <si>
    <t>2022/12/28</t>
  </si>
  <si>
    <t>2022/12/27</t>
  </si>
  <si>
    <t>2022/12/26</t>
  </si>
  <si>
    <t>2022/12/23</t>
  </si>
  <si>
    <t>2022/12/22</t>
  </si>
  <si>
    <t>2022/12/21</t>
  </si>
  <si>
    <t>2022/12/20</t>
  </si>
  <si>
    <t>2022/12/19</t>
  </si>
  <si>
    <t>2022/12/16</t>
  </si>
  <si>
    <t>2022/12/15</t>
  </si>
  <si>
    <t>2022/12/14</t>
  </si>
  <si>
    <t>2022/12/13</t>
  </si>
  <si>
    <t>2022/12/12</t>
  </si>
  <si>
    <t>2022/12/09</t>
  </si>
  <si>
    <t>2022/12/08</t>
  </si>
  <si>
    <t>2022/12/07</t>
  </si>
  <si>
    <t>2022/12/06</t>
  </si>
  <si>
    <t>2022/12/05</t>
  </si>
  <si>
    <t>2022/12/02</t>
  </si>
  <si>
    <t>2022/12/01</t>
  </si>
  <si>
    <t>2022/11/30</t>
  </si>
  <si>
    <t>2022/11/29</t>
  </si>
  <si>
    <t>2022/11/28</t>
  </si>
  <si>
    <t>2022/11/25</t>
  </si>
  <si>
    <t>2022/11/24</t>
  </si>
  <si>
    <t>2022/11/23</t>
  </si>
  <si>
    <t>2022/11/22</t>
  </si>
  <si>
    <t>2022/11/21</t>
  </si>
  <si>
    <t>2022/11/18</t>
  </si>
  <si>
    <t>2022/11/17</t>
  </si>
  <si>
    <t>2022/11/16</t>
  </si>
  <si>
    <t>2022/11/15</t>
  </si>
  <si>
    <t>2022/11/14</t>
  </si>
  <si>
    <t>2022/11/11</t>
  </si>
  <si>
    <t>2022/11/10</t>
  </si>
  <si>
    <t>2022/11/09</t>
  </si>
  <si>
    <t>2022/11/08</t>
  </si>
  <si>
    <t>2022/11/07</t>
  </si>
  <si>
    <t>2022/11/04</t>
  </si>
  <si>
    <t>2022/11/03</t>
  </si>
  <si>
    <t>2022/11/02</t>
  </si>
  <si>
    <t>2022/11/01</t>
  </si>
  <si>
    <t>2022/10/31</t>
  </si>
  <si>
    <t>2022/10/28</t>
  </si>
  <si>
    <t>2022/10/27</t>
  </si>
  <si>
    <t>2022/10/26</t>
  </si>
  <si>
    <t>2022/10/25</t>
  </si>
  <si>
    <t>2022/10/24</t>
  </si>
  <si>
    <t>2022/10/21</t>
  </si>
  <si>
    <t>2022/10/20</t>
  </si>
  <si>
    <t>2022/10/19</t>
  </si>
  <si>
    <t>2022/10/18</t>
  </si>
  <si>
    <t>2022/10/17</t>
  </si>
  <si>
    <t>2022/10/14</t>
  </si>
  <si>
    <t>2022/10/13</t>
  </si>
  <si>
    <t>2022/10/12</t>
  </si>
  <si>
    <t>2022/10/11</t>
  </si>
  <si>
    <t>2022/10/07</t>
  </si>
  <si>
    <t>2022/10/06</t>
  </si>
  <si>
    <t>2022/10/05</t>
  </si>
  <si>
    <t>2022/10/04</t>
  </si>
  <si>
    <t>2022/09/30</t>
  </si>
  <si>
    <t>2022/09/29</t>
  </si>
  <si>
    <t>2022/09/28</t>
  </si>
  <si>
    <t>2022/09/27</t>
  </si>
  <si>
    <t>2022/09/26</t>
  </si>
  <si>
    <t>2022/09/23</t>
  </si>
  <si>
    <t>2022/09/22</t>
  </si>
  <si>
    <t>2022/09/21</t>
  </si>
  <si>
    <t>2022/09/20</t>
  </si>
  <si>
    <t>2022/09/19</t>
  </si>
  <si>
    <t>2022/09/16</t>
  </si>
  <si>
    <t>2022/09/15</t>
  </si>
  <si>
    <t>2022/09/14</t>
  </si>
  <si>
    <t>2022/09/13</t>
  </si>
  <si>
    <t>2022/09/08</t>
  </si>
  <si>
    <t>2022/09/07</t>
  </si>
  <si>
    <t>2022/09/06</t>
  </si>
  <si>
    <t>2022/09/05</t>
  </si>
  <si>
    <t>2022/09/02</t>
  </si>
  <si>
    <t>2022/09/01</t>
  </si>
  <si>
    <t>2022/08/31</t>
  </si>
  <si>
    <t>2022/08/30</t>
  </si>
  <si>
    <t>2022/08/29</t>
  </si>
  <si>
    <t>2022/08/26</t>
  </si>
  <si>
    <t>2022/08/25</t>
  </si>
  <si>
    <t>2022/08/24</t>
  </si>
  <si>
    <t>2022/08/23</t>
  </si>
  <si>
    <t>2022/08/22</t>
  </si>
  <si>
    <t>2022/08/19</t>
  </si>
  <si>
    <t>2022/08/18</t>
  </si>
  <si>
    <t>2022/08/17</t>
  </si>
  <si>
    <t>2022/08/16</t>
  </si>
  <si>
    <t>2022/08/12</t>
  </si>
  <si>
    <t>2022/08/11</t>
  </si>
  <si>
    <t>2022/08/10</t>
  </si>
  <si>
    <t>2022/08/09</t>
  </si>
  <si>
    <t>2022/08/08</t>
  </si>
  <si>
    <t>2022/08/05</t>
  </si>
  <si>
    <t>2022/08/04</t>
  </si>
  <si>
    <t>2022/08/03</t>
  </si>
  <si>
    <t>2022/08/02</t>
  </si>
  <si>
    <t>2022/08/01</t>
  </si>
  <si>
    <t>2022/07/29</t>
  </si>
  <si>
    <t>2022/07/28</t>
  </si>
  <si>
    <t>2022/07/27</t>
  </si>
  <si>
    <t>2022/07/26</t>
  </si>
  <si>
    <t>2022/07/25</t>
  </si>
  <si>
    <t>2022/07/22</t>
  </si>
  <si>
    <t>2022/07/21</t>
  </si>
  <si>
    <t>2022/07/20</t>
  </si>
  <si>
    <t>2022/07/19</t>
  </si>
  <si>
    <t>2022/07/18</t>
  </si>
  <si>
    <t>2022/07/15</t>
  </si>
  <si>
    <t>2022/07/14</t>
  </si>
  <si>
    <t>2022/07/13</t>
  </si>
  <si>
    <t>2022/07/12</t>
  </si>
  <si>
    <t>2022/07/11</t>
  </si>
  <si>
    <t>2022/07/08</t>
  </si>
  <si>
    <t>2022/07/07</t>
  </si>
  <si>
    <t>2022/07/06</t>
  </si>
  <si>
    <t>2022/07/05</t>
  </si>
  <si>
    <t>2022/07/04</t>
  </si>
  <si>
    <t>2022/07/01</t>
  </si>
  <si>
    <t>2022/06/30</t>
  </si>
  <si>
    <t>2022/06/29</t>
  </si>
  <si>
    <t>2022/06/28</t>
  </si>
  <si>
    <t>2022/06/27</t>
  </si>
  <si>
    <t>2022/06/24</t>
  </si>
  <si>
    <t>2022/06/23</t>
  </si>
  <si>
    <t>2022/06/22</t>
  </si>
  <si>
    <t>2022/06/21</t>
  </si>
  <si>
    <t>2022/06/20</t>
  </si>
  <si>
    <t>2022/06/17</t>
  </si>
  <si>
    <t>2022/06/16</t>
  </si>
  <si>
    <t>2022/06/15</t>
  </si>
  <si>
    <t>2022/06/14</t>
  </si>
  <si>
    <t>2022/06/13</t>
  </si>
  <si>
    <t>2022/06/10</t>
  </si>
  <si>
    <t>2022/06/09</t>
  </si>
  <si>
    <t>2022/06/08</t>
  </si>
  <si>
    <t>2022/06/07</t>
  </si>
  <si>
    <t>2022/06/03</t>
  </si>
  <si>
    <t>2022/06/02</t>
  </si>
  <si>
    <t>2022/05/31</t>
  </si>
  <si>
    <t>2022/05/30</t>
  </si>
  <si>
    <t>2022/05/27</t>
  </si>
  <si>
    <t>2022/05/26</t>
  </si>
  <si>
    <t>2022/05/25</t>
  </si>
  <si>
    <t>2022/05/24</t>
  </si>
  <si>
    <t>2022/05/23</t>
  </si>
  <si>
    <t>2022/05/20</t>
  </si>
  <si>
    <t>2022/05/19</t>
  </si>
  <si>
    <t>2022/05/18</t>
  </si>
  <si>
    <t>2022/05/17</t>
  </si>
  <si>
    <t>2022/05/16</t>
  </si>
  <si>
    <t>2022/05/13</t>
  </si>
  <si>
    <t>2022/05/12</t>
  </si>
  <si>
    <t>2022/05/11</t>
  </si>
  <si>
    <t>2022/05/10</t>
  </si>
  <si>
    <t>2022/05/09</t>
  </si>
  <si>
    <t>2022/05/06</t>
  </si>
  <si>
    <t>2022/05/04</t>
  </si>
  <si>
    <t>2022/05/03</t>
  </si>
  <si>
    <t>2022/05/02</t>
  </si>
  <si>
    <t>2022/04/29</t>
  </si>
  <si>
    <t>2022/04/28</t>
  </si>
  <si>
    <t>2022/04/27</t>
  </si>
  <si>
    <t>2022/04/26</t>
  </si>
  <si>
    <t>2022/04/25</t>
  </si>
  <si>
    <t>2022/04/22</t>
  </si>
  <si>
    <t>2022/04/21</t>
  </si>
  <si>
    <t>2022/04/20</t>
  </si>
  <si>
    <t>2022/04/19</t>
  </si>
  <si>
    <t>2022/04/18</t>
  </si>
  <si>
    <t>2022/04/15</t>
  </si>
  <si>
    <t>2022/04/14</t>
  </si>
  <si>
    <t>2022/04/13</t>
  </si>
  <si>
    <t>2022/04/12</t>
  </si>
  <si>
    <t>2022/04/11</t>
  </si>
  <si>
    <t>2022/04/08</t>
  </si>
  <si>
    <t>2022/04/07</t>
  </si>
  <si>
    <t>2022/04/06</t>
  </si>
  <si>
    <t>2022/04/05</t>
  </si>
  <si>
    <t>2022/04/04</t>
  </si>
  <si>
    <t>2022/04/01</t>
  </si>
  <si>
    <t>2022/03/31</t>
  </si>
  <si>
    <t>2022/03/30</t>
  </si>
  <si>
    <t>2022/03/29</t>
  </si>
  <si>
    <t>2022/03/28</t>
  </si>
  <si>
    <t>2022/03/25</t>
  </si>
  <si>
    <t>2022/03/24</t>
  </si>
  <si>
    <t>2022/03/23</t>
  </si>
  <si>
    <t>2022/03/22</t>
  </si>
  <si>
    <t>2022/03/21</t>
  </si>
  <si>
    <t>2022/03/18</t>
  </si>
  <si>
    <t>2022/03/17</t>
  </si>
  <si>
    <t>2022/03/16</t>
  </si>
  <si>
    <t>2022/03/15</t>
  </si>
  <si>
    <t>2022/03/14</t>
  </si>
  <si>
    <t>2022/03/11</t>
  </si>
  <si>
    <t>2022/03/10</t>
  </si>
  <si>
    <t>2022/03/08</t>
  </si>
  <si>
    <t>2022/03/07</t>
  </si>
  <si>
    <t>1.5Y</t>
  </si>
  <si>
    <t>2Y</t>
  </si>
  <si>
    <t>2.5Y</t>
  </si>
  <si>
    <t>4Y</t>
  </si>
  <si>
    <t>7Y</t>
  </si>
  <si>
    <t>국고채</t>
  </si>
  <si>
    <t>회사채B-</t>
  </si>
  <si>
    <t>Time step</t>
  </si>
  <si>
    <t>0w</t>
  </si>
  <si>
    <t>1w</t>
  </si>
  <si>
    <t>2w</t>
  </si>
  <si>
    <t>3w</t>
  </si>
  <si>
    <t>4w</t>
  </si>
  <si>
    <t>5w</t>
  </si>
  <si>
    <t>6w</t>
  </si>
  <si>
    <t>7w</t>
  </si>
  <si>
    <t>…</t>
  </si>
  <si>
    <t xml:space="preserve">       ~</t>
  </si>
  <si>
    <t>Rf</t>
  </si>
  <si>
    <t>[Parameter]</t>
    <phoneticPr fontId="2" type="noConversion"/>
  </si>
  <si>
    <t>B-</t>
    <phoneticPr fontId="2" type="noConversion"/>
  </si>
  <si>
    <t>제1조 (신주의 발행 사항)</t>
    <phoneticPr fontId="2" type="noConversion"/>
  </si>
  <si>
    <t>발행가액</t>
    <phoneticPr fontId="2" type="noConversion"/>
  </si>
  <si>
    <t>발행일</t>
    <phoneticPr fontId="2" type="noConversion"/>
  </si>
  <si>
    <t>만기일</t>
    <phoneticPr fontId="2" type="noConversion"/>
  </si>
  <si>
    <t>전환권시작</t>
    <phoneticPr fontId="2" type="noConversion"/>
  </si>
  <si>
    <t>전환권종료</t>
    <phoneticPr fontId="2" type="noConversion"/>
  </si>
  <si>
    <t>상환권시작</t>
    <phoneticPr fontId="2" type="noConversion"/>
  </si>
  <si>
    <t>상환가능시점</t>
    <phoneticPr fontId="2" type="noConversion"/>
  </si>
  <si>
    <t>상환권종료</t>
    <phoneticPr fontId="2" type="noConversion"/>
  </si>
  <si>
    <t>상환할증률</t>
    <phoneticPr fontId="2" type="noConversion"/>
  </si>
  <si>
    <t>발행금액</t>
    <phoneticPr fontId="2" type="noConversion"/>
  </si>
  <si>
    <t>① 회사는 본 계약에 따라 다음과 같이 종류주식을 발행하고, 투자자는 이를 인수한다(이하 투자자가</t>
    <phoneticPr fontId="2" type="noConversion"/>
  </si>
  <si>
    <t>인수하는 종류주식을 "본건 우선주식"이라고 함).</t>
    <phoneticPr fontId="2" type="noConversion"/>
  </si>
  <si>
    <t>1. 발행할 주식의 총수(수권주식수) : 10,000,000 주</t>
    <phoneticPr fontId="2" type="noConversion"/>
  </si>
  <si>
    <t>2. 기 발행주식의 총수 : 기명식 보통주 15,000주, 우선주식 1,700주</t>
    <phoneticPr fontId="2" type="noConversion"/>
  </si>
  <si>
    <t>3. 금회의 신주발행 내역</t>
    <phoneticPr fontId="2" type="noConversion"/>
  </si>
  <si>
    <t>가. 신주의 종류와 수 : 기명식 상환전환우선주 1,500주</t>
    <phoneticPr fontId="2" type="noConversion"/>
  </si>
  <si>
    <t>나. 1주의 금액(액면가) : 금 5,000원</t>
    <phoneticPr fontId="2" type="noConversion"/>
  </si>
  <si>
    <t>다. 본건 주식의 1주당 발행가액(인수가액) : 금 1,500,000원</t>
    <phoneticPr fontId="2" type="noConversion"/>
  </si>
  <si>
    <t>마. 본건 주식의 납입기일 : 2022년 12월 31일</t>
    <phoneticPr fontId="2" type="noConversion"/>
  </si>
  <si>
    <t>바. 투자자에게 배정한 본건 주식의 총수</t>
    <phoneticPr fontId="2" type="noConversion"/>
  </si>
  <si>
    <t>(생략)</t>
    <phoneticPr fontId="2" type="noConversion"/>
  </si>
  <si>
    <t>제10조 (전환권에 관한 사항)</t>
    <phoneticPr fontId="2" type="noConversion"/>
  </si>
  <si>
    <t>① 본건 우선주식의 주주는 그 거래완결일부터 4년이 경과하는 날까지 언제든지 본건 우선주식을</t>
    <phoneticPr fontId="2" type="noConversion"/>
  </si>
  <si>
    <t>보통주로 전환할 수 있는 권리를 갖는다.</t>
    <phoneticPr fontId="2" type="noConversion"/>
  </si>
  <si>
    <t>1. 투자자는 전환청구서에 전환하고자 하는 주식의 종류 수, 청구연월일을 기재하여 기명 또는</t>
    <phoneticPr fontId="2" type="noConversion"/>
  </si>
  <si>
    <t>서명날인하고 주권이 발행된 경우 주권을 첨부하여 회사에 제출한다.</t>
    <phoneticPr fontId="2" type="noConversion"/>
  </si>
  <si>
    <t>② 전환절차는 다음과 같다.</t>
    <phoneticPr fontId="2" type="noConversion"/>
  </si>
  <si>
    <t>2. 전환은 투자자가 전항의 전환청구서 또는 전환될 본건 우선주식의 주권이 제출된 날짜의 영</t>
    <phoneticPr fontId="2" type="noConversion"/>
  </si>
  <si>
    <t>업시간 종료 직전에 효력이 발생하는 것으로 본다.</t>
    <phoneticPr fontId="2" type="noConversion"/>
  </si>
  <si>
    <t>3. 투자자가 전환에 의하여 보통주식을 부여받게 되는 경우 상기 2호의 날짜를 기준으로 주주명</t>
    <phoneticPr fontId="2" type="noConversion"/>
  </si>
  <si>
    <t>부상의 주주로 간주된다.</t>
    <phoneticPr fontId="2" type="noConversion"/>
  </si>
  <si>
    <t>4. 회사는 전환청구서 또는 전환될 본건 우선주식의 주권을 인도받은 즉시 당해 본건 우선주식</t>
    <phoneticPr fontId="2" type="noConversion"/>
  </si>
  <si>
    <t>의 주주에게 그가 부여받을 권리가 있는 수만큼의 보통주식에 대한 주권을 발행하여 인도하</t>
    <phoneticPr fontId="2" type="noConversion"/>
  </si>
  <si>
    <t>는 등 주식 발행에 필요한 모든 절차를 이행하여야 한다.</t>
    <phoneticPr fontId="2" type="noConversion"/>
  </si>
  <si>
    <t>③ 전환비율은 다음과 같다.</t>
    <phoneticPr fontId="2" type="noConversion"/>
  </si>
  <si>
    <t>1. 본건 우선주식의 보통주로의 전환비율은 우선주식 1주당 보통주 1주로 한다.</t>
    <phoneticPr fontId="2" type="noConversion"/>
  </si>
  <si>
    <t>3. 회사가 본건 우선주식의 전환 전에 그 당시의 본건 우선주식의 전환가격을 하회하는 발행가격</t>
    <phoneticPr fontId="2" type="noConversion"/>
  </si>
  <si>
    <t>으로 유상증자 또는 주식관련사채(전환사채, 신주인수권부사채 및 기타 주식으로 전환될 수</t>
    <phoneticPr fontId="2" type="noConversion"/>
  </si>
  <si>
    <t>있는 종류의 사채)를 발행할 경우에는 전환가격은 그 하회하는 발행가격으로 조정한다. 단, 무</t>
    <phoneticPr fontId="2" type="noConversion"/>
  </si>
  <si>
    <t>상증자, 주식배당의 경우에는 다음과 같이 전환가격을 조정한다.</t>
    <phoneticPr fontId="2" type="noConversion"/>
  </si>
  <si>
    <t>조정후 전환가격 = 조정 전 전환가격 X 기발행주식수 / (기발행주식수 + 신발행주식수)</t>
    <phoneticPr fontId="2" type="noConversion"/>
  </si>
  <si>
    <t>4. 본건 우선주식의 발행 이후 주식배당, 무상증자 등으로 인해 발행주식수가 증가하는 경우, 본</t>
    <phoneticPr fontId="2" type="noConversion"/>
  </si>
  <si>
    <t>건 우선주식의 주주는 회사로부터 주주가 보유한 신주와 같은 조건 및 종류의 우선주식으로</t>
    <phoneticPr fontId="2" type="noConversion"/>
  </si>
  <si>
    <t>무상지급을 받도록 하되 아래의 수식을 따른다.</t>
    <phoneticPr fontId="2" type="noConversion"/>
  </si>
  <si>
    <t>Ni = Bi x {(Ac/Bc)-1}</t>
    <phoneticPr fontId="2" type="noConversion"/>
  </si>
  <si>
    <t>Ni : 본건 우선주식의 주주에게 무상지급 되는 우선주식수</t>
    <phoneticPr fontId="2" type="noConversion"/>
  </si>
  <si>
    <t>Bi : 발행 전 본건 우선주식의 주주 보유 우선주식수</t>
    <phoneticPr fontId="2" type="noConversion"/>
  </si>
  <si>
    <t>Bc : 발행 전 회사 발행주식총수 (우선주식과 보통주를 합한)</t>
    <phoneticPr fontId="2" type="noConversion"/>
  </si>
  <si>
    <t>Ac : 발행 후 회사 발행주식총수 (우선주식과 보통주를 합한)</t>
    <phoneticPr fontId="2" type="noConversion"/>
  </si>
  <si>
    <t>5. 회사가 제3자에게 인수(그 내용인 합병, 주식교환, 현금거래 등 여하한 인수의 형식과 관계없이)</t>
    <phoneticPr fontId="2" type="noConversion"/>
  </si>
  <si>
    <t>될 때, 인수를 위한 주당 평가가액의 70%가 그 당시의 본건 우선주식의 전환가격을 하회하는</t>
    <phoneticPr fontId="2" type="noConversion"/>
  </si>
  <si>
    <t>경우, 본건 우선주식의 전환가격은 주당 평가가액의 70%가 되도록 전환비율을 조정한다.</t>
    <phoneticPr fontId="2" type="noConversion"/>
  </si>
  <si>
    <t>6. 회사의 주식을 분할 또는 병합하는 경우 전환비율은 그 분할 또는 병합의 비율에 따라 조정</t>
    <phoneticPr fontId="2" type="noConversion"/>
  </si>
  <si>
    <t>된다. 단주의 평가는 주식의 분할 또는 병합 당시 본건 우선주식의 전환가격을 기준으로 한다.</t>
    <phoneticPr fontId="2" type="noConversion"/>
  </si>
  <si>
    <t>7. 회사가 전환 전에 무상감자를 할 경우에는 전환비율은 그 감자의 비율에 따라 조정한다. 다만,</t>
    <phoneticPr fontId="2" type="noConversion"/>
  </si>
  <si>
    <t>경영과실 등의 사유로 특정 주주에 대해서만 차등적으로 무상감자를 하는 경우는 전환비율을</t>
    <phoneticPr fontId="2" type="noConversion"/>
  </si>
  <si>
    <t>조정하지 않기로 한다.</t>
    <phoneticPr fontId="2" type="noConversion"/>
  </si>
  <si>
    <t>수에 본건 우선주식의 전환으로 발행가능한 주식수를 유보한다.</t>
    <phoneticPr fontId="2" type="noConversion"/>
  </si>
  <si>
    <t>④ 미발행 수권주식의 유보 : 본건 우선주식의 전환청구기간 만료시까지 회사가 발행할 수권주식의 총</t>
    <phoneticPr fontId="2" type="noConversion"/>
  </si>
  <si>
    <t>⑤ 전환주식의 발행, 전환의 청구, 기타 전환에 관한 사항은 상법 제 346조 내지 제351조의 규정을 따</t>
    <phoneticPr fontId="2" type="noConversion"/>
  </si>
  <si>
    <t>른다. 다만, 전환권을 행사한 우선주식 및 전환으로 발행된 신주의 배당에 관하여는 그 청구한 때</t>
    <phoneticPr fontId="2" type="noConversion"/>
  </si>
  <si>
    <t>가 속하는 영업연도의 직전 영업연도 말에 전환된 것으로 본다.</t>
    <phoneticPr fontId="2" type="noConversion"/>
  </si>
  <si>
    <t>제11조 (상환권에 관한 사항)</t>
    <phoneticPr fontId="2" type="noConversion"/>
  </si>
  <si>
    <t>① 투자자는 거래완결일의 다음날로부터 3년이 경과한 날부터 본건 우선주식의 존속기간 만료일까지</t>
    <phoneticPr fontId="2" type="noConversion"/>
  </si>
  <si>
    <t>회사에 대하여 본 조에 따라 본건 우선주식의 전부 또는 일부의 상환을 청구할 권리를 가지며, 회</t>
    <phoneticPr fontId="2" type="noConversion"/>
  </si>
  <si>
    <t>사는 상환 청구를 받은 날로부터 30일 이내에 상법 제462조에 따른 배당가능이익의 범위 내에서</t>
    <phoneticPr fontId="2" type="noConversion"/>
  </si>
  <si>
    <t>이를 상환하여야 한다.</t>
    <phoneticPr fontId="2" type="noConversion"/>
  </si>
  <si>
    <t>② 회사 및 이해관계인은 전항의 상환 재원을 위하여 준비금 감소 등 법률상 가능한 절차를 신속히</t>
    <phoneticPr fontId="2" type="noConversion"/>
  </si>
  <si>
    <t>이행하여야 한다.</t>
    <phoneticPr fontId="2" type="noConversion"/>
  </si>
  <si>
    <t>③ 1주당 상환가액은 본건 우선주식의 1주당 발행가액과 이에 대한 거래완결일의 다음날부터 상환일</t>
    <phoneticPr fontId="2" type="noConversion"/>
  </si>
  <si>
    <t>까지 연복리 4%를 적용하여 산출한 이자 금액의 합계액으로 하되 본건 우선주식 발행일부터 상환</t>
    <phoneticPr fontId="2" type="noConversion"/>
  </si>
  <si>
    <t>일까지 지급된 배당금이 있을 경우 차감하여 계산하기로 한다.</t>
    <phoneticPr fontId="2" type="noConversion"/>
  </si>
  <si>
    <t>④ 지연배상금 : 회사가 배당가능이익이 있음에도 불구하고 상환을 청구한 투자자에게 상환가액을 지</t>
    <phoneticPr fontId="2" type="noConversion"/>
  </si>
  <si>
    <t>급하지 아니하는 경우에는 회사는 제1항에 따라 상환을 하여야 하는 날의 다음날로부터 실제 지</t>
    <phoneticPr fontId="2" type="noConversion"/>
  </si>
  <si>
    <t>급하는 날까지 상환되지 아니한 미상환가액에 대하여 연복리 15%의 이율에 의한 지연배상금을 지</t>
    <phoneticPr fontId="2" type="noConversion"/>
  </si>
  <si>
    <t>급하여야 한다.</t>
    <phoneticPr fontId="2" type="noConversion"/>
  </si>
  <si>
    <t>⑤ 기한 전 상환 : 본 건 우선주식의 주주는 다음 각 호의 사유가 발생하는 경우에는 2항에서 정한 상</t>
    <phoneticPr fontId="2" type="noConversion"/>
  </si>
  <si>
    <t>환조건과 별개로 회사에 대해 본 건 우선주식 전부 또는 일부의 상환을 청구할 수 있다. 이 경우</t>
    <phoneticPr fontId="2" type="noConversion"/>
  </si>
  <si>
    <t>3항 내지 5항의 규정을 준용한다.</t>
    <phoneticPr fontId="2" type="noConversion"/>
  </si>
  <si>
    <t>1. 거래완결일 이후 주금의 가장납입 등 명목여하를 불문하고 중요 자산(건당 전년도 감사보고</t>
    <phoneticPr fontId="2" type="noConversion"/>
  </si>
  <si>
    <t>서상 자산총계의 10% 이상 또는 연간 누계액 기준 전년도 감사보고서상 자산총계의 20% 이</t>
    <phoneticPr fontId="2" type="noConversion"/>
  </si>
  <si>
    <t>상에 해당하는 자산)을 사업목적 외의 용도에 사용하거나 유출시킨 경우</t>
    <phoneticPr fontId="2" type="noConversion"/>
  </si>
  <si>
    <t>2. 본 건 우선주식 발행 및 인수 관련 계약에서 정한 회사의 진술과 보장이 허위인 것으로 밝혀</t>
    <phoneticPr fontId="2" type="noConversion"/>
  </si>
  <si>
    <t>진 경우</t>
    <phoneticPr fontId="2" type="noConversion"/>
  </si>
  <si>
    <t>3. 거래완결일 이후 상법 또는 자본시장과 금융투자업에 관한 법률 등의 제반 법규를 위반하여</t>
    <phoneticPr fontId="2" type="noConversion"/>
  </si>
  <si>
    <t>회사가 본 계약의 내용을 이행할 수 없는 경우</t>
    <phoneticPr fontId="2" type="noConversion"/>
  </si>
  <si>
    <t>4. 회사의 감사보고서에 대한 외부감사인의 의견이 적정이 아닌, 감사범위제한으로 인한 한정,</t>
    <phoneticPr fontId="2" type="noConversion"/>
  </si>
  <si>
    <t>부적정, 의견거절일 경우</t>
    <phoneticPr fontId="2" type="noConversion"/>
  </si>
  <si>
    <t>5. 기타 회사의 정상적인 사업추진이 불가능해진 경우</t>
    <phoneticPr fontId="2" type="noConversion"/>
  </si>
  <si>
    <t>6. 회사 또는 이해관계인이 본 계약(별지 포함)을 위반하는 경우</t>
    <phoneticPr fontId="2" type="noConversion"/>
  </si>
  <si>
    <t>라. 본건 주식의 총 인수대금 : 금 이십이억오천만원 \2,250,000,000</t>
    <phoneticPr fontId="2" type="noConversion"/>
  </si>
  <si>
    <t>상환전환우선주</t>
    <phoneticPr fontId="4" type="noConversion"/>
  </si>
  <si>
    <t>&lt;삼성전자&gt;</t>
    <phoneticPr fontId="6" type="noConversion"/>
  </si>
  <si>
    <t>&lt;LG전자&gt;</t>
    <phoneticPr fontId="6" type="noConversion"/>
  </si>
  <si>
    <t>삼성전자</t>
    <phoneticPr fontId="6" type="noConversion"/>
  </si>
  <si>
    <t>LG전자</t>
    <phoneticPr fontId="6" type="noConversion"/>
  </si>
  <si>
    <t>종가</t>
  </si>
  <si>
    <t>종가</t>
    <phoneticPr fontId="4" type="noConversion"/>
  </si>
  <si>
    <t>48w</t>
  </si>
  <si>
    <t>48w</t>
    <phoneticPr fontId="2" type="noConversion"/>
  </si>
  <si>
    <t>구 분</t>
  </si>
  <si>
    <t>내용</t>
  </si>
  <si>
    <t>기준일</t>
  </si>
  <si>
    <t>구분</t>
  </si>
  <si>
    <t>평가결과(단위: 원)</t>
    <phoneticPr fontId="2" type="noConversion"/>
  </si>
  <si>
    <t>주당 평가금액</t>
    <phoneticPr fontId="2" type="noConversion"/>
  </si>
  <si>
    <r>
      <t>Spot rate</t>
    </r>
    <r>
      <rPr>
        <vertAlign val="superscript"/>
        <sz val="10"/>
        <color rgb="FF000000"/>
        <rFont val="맑은 고딕"/>
        <family val="3"/>
        <charset val="129"/>
        <scheme val="major"/>
      </rPr>
      <t>(*2)</t>
    </r>
  </si>
  <si>
    <t>보유 주식수</t>
    <phoneticPr fontId="2" type="noConversion"/>
  </si>
  <si>
    <r>
      <t>YTM_B-</t>
    </r>
    <r>
      <rPr>
        <vertAlign val="superscript"/>
        <sz val="10"/>
        <color rgb="FF000000"/>
        <rFont val="맑은 고딕"/>
        <family val="3"/>
        <charset val="129"/>
        <scheme val="major"/>
      </rPr>
      <t>(*1)</t>
    </r>
    <phoneticPr fontId="2" type="noConversion"/>
  </si>
  <si>
    <t>평가결과</t>
    <phoneticPr fontId="2" type="noConversion"/>
  </si>
  <si>
    <t>기초자산</t>
  </si>
  <si>
    <t>전환가격</t>
  </si>
  <si>
    <t>&lt;기초자산 트리&gt;</t>
    <phoneticPr fontId="2" type="noConversion"/>
  </si>
  <si>
    <t>무위험이자율</t>
  </si>
  <si>
    <t>할인율</t>
  </si>
  <si>
    <t>기대주가변동성</t>
  </si>
  <si>
    <t>연간 거래일 수</t>
  </si>
  <si>
    <t>적용 신용등급</t>
  </si>
  <si>
    <t>잔존만기</t>
  </si>
  <si>
    <t>우선주 발행 및 인수조건</t>
  </si>
  <si>
    <t>명칭</t>
  </si>
  <si>
    <t>기명식 전환상환우선주식</t>
  </si>
  <si>
    <t>발행총액</t>
    <phoneticPr fontId="2" type="noConversion"/>
  </si>
  <si>
    <t>단위당 발행가</t>
  </si>
  <si>
    <t>발행일</t>
  </si>
  <si>
    <t>만기일</t>
  </si>
  <si>
    <t>배당지급조건</t>
  </si>
  <si>
    <t>전환권</t>
  </si>
  <si>
    <t>전환청구기간</t>
  </si>
  <si>
    <t>전환비율</t>
  </si>
  <si>
    <t>전환으로 발행될 주식</t>
  </si>
  <si>
    <t>회사의 보통주식</t>
  </si>
  <si>
    <t>전환조건</t>
  </si>
  <si>
    <t>본건 우선주 보유 주주는 다음 각 호의 경우에 전환권을 행사할 수 있다.</t>
  </si>
  <si>
    <t>1. 전환기간 내 언제든지</t>
  </si>
  <si>
    <t>조기상환청구권</t>
  </si>
  <si>
    <t>3년이 경과한 날부터 보장수익률 4%으로 전부 또는 일부를 이익잉여금 한도 내에서 상환, 연복리 법정이자를 지급</t>
    <phoneticPr fontId="2" type="noConversion"/>
  </si>
  <si>
    <t>&lt;RCPS 트리&gt;</t>
    <phoneticPr fontId="2" type="noConversion"/>
  </si>
  <si>
    <t>회사채</t>
  </si>
  <si>
    <t>회사채</t>
    <phoneticPr fontId="4" type="noConversion"/>
  </si>
  <si>
    <t>분기 분할 YTM</t>
    <phoneticPr fontId="4" type="noConversion"/>
  </si>
  <si>
    <t>Spot 현가</t>
    <phoneticPr fontId="4" type="noConversion"/>
  </si>
  <si>
    <t>Forward 현가</t>
    <phoneticPr fontId="4" type="noConversion"/>
  </si>
  <si>
    <t>검증</t>
    <phoneticPr fontId="4" type="noConversion"/>
  </si>
  <si>
    <t>YTM 보정</t>
    <phoneticPr fontId="4" type="noConversion"/>
  </si>
  <si>
    <t>국고채</t>
    <phoneticPr fontId="4" type="noConversion"/>
  </si>
  <si>
    <r>
      <t>P</t>
    </r>
    <r>
      <rPr>
        <b/>
        <vertAlign val="subscript"/>
        <sz val="10"/>
        <rFont val="맑은 고딕"/>
        <family val="3"/>
        <charset val="129"/>
        <scheme val="major"/>
      </rPr>
      <t>n</t>
    </r>
    <r>
      <rPr>
        <b/>
        <sz val="10"/>
        <rFont val="맑은 고딕"/>
        <family val="3"/>
        <charset val="129"/>
        <scheme val="major"/>
      </rPr>
      <t>/P</t>
    </r>
    <r>
      <rPr>
        <b/>
        <vertAlign val="subscript"/>
        <sz val="10"/>
        <rFont val="맑은 고딕"/>
        <family val="3"/>
        <charset val="129"/>
        <scheme val="major"/>
      </rPr>
      <t xml:space="preserve">n-1 </t>
    </r>
    <phoneticPr fontId="4" type="noConversion"/>
  </si>
  <si>
    <r>
      <t>ln(P</t>
    </r>
    <r>
      <rPr>
        <b/>
        <vertAlign val="subscript"/>
        <sz val="10"/>
        <rFont val="맑은 고딕"/>
        <family val="3"/>
        <charset val="129"/>
        <scheme val="major"/>
      </rPr>
      <t>n</t>
    </r>
    <r>
      <rPr>
        <b/>
        <sz val="10"/>
        <rFont val="맑은 고딕"/>
        <family val="3"/>
        <charset val="129"/>
        <scheme val="major"/>
      </rPr>
      <t>/P</t>
    </r>
    <r>
      <rPr>
        <b/>
        <vertAlign val="subscript"/>
        <sz val="10"/>
        <rFont val="맑은 고딕"/>
        <family val="3"/>
        <charset val="129"/>
        <scheme val="major"/>
      </rPr>
      <t>n-1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</si>
  <si>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종류</t>
  </si>
  <si>
    <t>적용대상채권</t>
  </si>
  <si>
    <t>국고채권</t>
  </si>
  <si>
    <t>국채</t>
  </si>
  <si>
    <t>국민2종</t>
  </si>
  <si>
    <t>국민1종</t>
  </si>
  <si>
    <t>지방채</t>
  </si>
  <si>
    <t>서울도시철도</t>
  </si>
  <si>
    <t>서울도시</t>
  </si>
  <si>
    <t>지역개발</t>
  </si>
  <si>
    <t>특수AAA</t>
  </si>
  <si>
    <t>공사채, 공단채</t>
  </si>
  <si>
    <t>특수AA+</t>
  </si>
  <si>
    <t>특수채</t>
  </si>
  <si>
    <t>특수AA0</t>
  </si>
  <si>
    <t>특수AA-</t>
  </si>
  <si>
    <t>정부보증</t>
  </si>
  <si>
    <t>통안증권</t>
  </si>
  <si>
    <t>산금채</t>
  </si>
  <si>
    <t>AAA (중금채)</t>
  </si>
  <si>
    <t>은행AAA</t>
  </si>
  <si>
    <t>은행AA+</t>
  </si>
  <si>
    <t>금융채Ⅰ</t>
  </si>
  <si>
    <t>은행채</t>
  </si>
  <si>
    <t>은행AA0</t>
  </si>
  <si>
    <t>은행AA-</t>
  </si>
  <si>
    <t>은행A+</t>
  </si>
  <si>
    <t>은행A0</t>
  </si>
  <si>
    <t>은행A-</t>
  </si>
  <si>
    <t>금융AA+</t>
  </si>
  <si>
    <t>금융AA0</t>
  </si>
  <si>
    <t>금융AA-</t>
  </si>
  <si>
    <t>금융A+</t>
  </si>
  <si>
    <t>금융채Ⅱ</t>
  </si>
  <si>
    <t>기타금융채</t>
  </si>
  <si>
    <t>금융A0</t>
  </si>
  <si>
    <t>금융A-</t>
  </si>
  <si>
    <t>금융BBB+</t>
  </si>
  <si>
    <t>금융BBB0</t>
  </si>
  <si>
    <t>금융BBB-</t>
  </si>
  <si>
    <t>회사채AAA</t>
  </si>
  <si>
    <t>회사채AA+</t>
  </si>
  <si>
    <t>회사채AA0</t>
  </si>
  <si>
    <t>회사채AA-</t>
  </si>
  <si>
    <t>회사채A+</t>
  </si>
  <si>
    <t>회사채A0</t>
  </si>
  <si>
    <t>회사채A-</t>
  </si>
  <si>
    <t>공모무보증</t>
  </si>
  <si>
    <t>회사채BBB+</t>
  </si>
  <si>
    <t>회사채BBB0</t>
  </si>
  <si>
    <t>회사채BBB-</t>
  </si>
  <si>
    <t>회사채BB+</t>
  </si>
  <si>
    <t>회사채BB0</t>
  </si>
  <si>
    <t>회사채BB-</t>
  </si>
  <si>
    <t>회사채B+</t>
  </si>
  <si>
    <t>회사채B0</t>
  </si>
  <si>
    <t>사모무보증</t>
  </si>
  <si>
    <t>기간</t>
  </si>
  <si>
    <t>행사가 조정</t>
    <phoneticPr fontId="6" type="noConversion"/>
  </si>
  <si>
    <t>상환권 행사구간</t>
    <phoneticPr fontId="4" type="noConversion"/>
  </si>
  <si>
    <t>상환청구금액</t>
    <phoneticPr fontId="4" type="noConversion"/>
  </si>
  <si>
    <t>전환권 행사구간</t>
    <phoneticPr fontId="4" type="noConversion"/>
  </si>
  <si>
    <t>기간</t>
    <phoneticPr fontId="6" type="noConversion"/>
  </si>
  <si>
    <t>이자율-RF</t>
    <phoneticPr fontId="6" type="noConversion"/>
  </si>
  <si>
    <t>현재가치계수-RF</t>
    <phoneticPr fontId="6" type="noConversion"/>
  </si>
  <si>
    <t>총 가치</t>
    <phoneticPr fontId="7" type="noConversion"/>
  </si>
  <si>
    <t>현재가치계수-Forward</t>
  </si>
  <si>
    <t>일반사채 가치</t>
    <phoneticPr fontId="7" type="noConversion"/>
  </si>
  <si>
    <t>이자율-RISK</t>
    <phoneticPr fontId="6" type="noConversion"/>
  </si>
  <si>
    <t>조기상환권가치</t>
    <phoneticPr fontId="4" type="noConversion"/>
  </si>
  <si>
    <t>현재가치계수-RISK</t>
    <phoneticPr fontId="6" type="noConversion"/>
  </si>
  <si>
    <t>전환권 가치</t>
    <phoneticPr fontId="7" type="noConversion"/>
  </si>
  <si>
    <t>현재가치계수-Forward</t>
    <phoneticPr fontId="6" type="noConversion"/>
  </si>
  <si>
    <t>표시이자</t>
  </si>
  <si>
    <t>발행일</t>
    <phoneticPr fontId="4" type="noConversion"/>
  </si>
  <si>
    <t>상환금액</t>
  </si>
  <si>
    <t>만기</t>
    <phoneticPr fontId="4" type="noConversion"/>
  </si>
  <si>
    <t>CF합계</t>
  </si>
  <si>
    <t>(상환권) 행사기간 시작일</t>
    <phoneticPr fontId="4" type="noConversion"/>
  </si>
  <si>
    <t>(상환권) 행사기간 종료일</t>
    <phoneticPr fontId="4" type="noConversion"/>
  </si>
  <si>
    <t>(전환권) 행사기간 시작일</t>
    <phoneticPr fontId="4" type="noConversion"/>
  </si>
  <si>
    <t>Put사채</t>
  </si>
  <si>
    <t>(전환권) 행사기간 종료일</t>
    <phoneticPr fontId="4" type="noConversion"/>
  </si>
  <si>
    <t>일반사채</t>
  </si>
  <si>
    <t>경과연수</t>
    <phoneticPr fontId="4" type="noConversion"/>
  </si>
  <si>
    <t>잔존만기</t>
    <phoneticPr fontId="4" type="noConversion"/>
  </si>
  <si>
    <t>액면가</t>
    <phoneticPr fontId="4" type="noConversion"/>
  </si>
  <si>
    <t>액면이자(1년)</t>
    <phoneticPr fontId="4" type="noConversion"/>
  </si>
  <si>
    <t>발행금액</t>
    <phoneticPr fontId="4" type="noConversion"/>
  </si>
  <si>
    <t>주식수</t>
    <phoneticPr fontId="4" type="noConversion"/>
  </si>
  <si>
    <t>주당발행금액</t>
    <phoneticPr fontId="4" type="noConversion"/>
  </si>
  <si>
    <t>리픽싱 시작일</t>
    <phoneticPr fontId="4" type="noConversion"/>
  </si>
  <si>
    <t>리픽싱 종료일</t>
    <phoneticPr fontId="4" type="noConversion"/>
  </si>
  <si>
    <t>하한가</t>
    <phoneticPr fontId="4" type="noConversion"/>
  </si>
  <si>
    <t>총가치</t>
    <phoneticPr fontId="4" type="noConversion"/>
  </si>
  <si>
    <t>기초자산</t>
    <phoneticPr fontId="4" type="noConversion"/>
  </si>
  <si>
    <t>희석반영전</t>
    <phoneticPr fontId="4" type="noConversion"/>
  </si>
  <si>
    <t>희석반영후</t>
    <phoneticPr fontId="4" type="noConversion"/>
  </si>
  <si>
    <t>3.68% ~ 3.81%(기간별 적용)</t>
    <phoneticPr fontId="2" type="noConversion"/>
  </si>
  <si>
    <t>10.48% ~ 16.04%(기간별 적용)</t>
    <phoneticPr fontId="2" type="noConversion"/>
  </si>
  <si>
    <t>액면가 기준 연 0.0%</t>
    <phoneticPr fontId="2" type="noConversion"/>
  </si>
  <si>
    <t>의사결정</t>
    <phoneticPr fontId="4" type="noConversion"/>
  </si>
  <si>
    <t>지분가치</t>
    <phoneticPr fontId="4" type="noConversion"/>
  </si>
  <si>
    <t>부채가치</t>
    <phoneticPr fontId="4" type="noConversion"/>
  </si>
  <si>
    <t>보유가치</t>
    <phoneticPr fontId="4" type="noConversion"/>
  </si>
  <si>
    <t>2. 전환가격 = Average[1개월 평균주가, 1주일 평균주가, 최근일 주가]와 최근일 주가 중 높은가액이 직전 전환가격보다 낮은 경우 동 낮은 가액을 새로운 전환가격으로 함
Refixing 한도 = 최초 전환가격의 70%</t>
    <phoneticPr fontId="2" type="noConversion"/>
  </si>
  <si>
    <t>2. 본 상환전환우선주 발행 후 1년이 경과한 날(2023년 12월 31일) 및 이후 매 1개월이 경과한 날을 전환가액 조정일로 하고,</t>
    <phoneticPr fontId="2" type="noConversion"/>
  </si>
  <si>
    <t>각 전환가액 조정일 전일을 기산일로 하여 그 기산일로부터 소급한 1개월 가중산술평균주가, 1주일 가중산술평균주가 및</t>
    <phoneticPr fontId="2" type="noConversion"/>
  </si>
  <si>
    <t>최근일 가중산술평균주가를 산술평균한 가액과 최근일 가중산술평균주가 중 높은 가격이 해당 조정일 직전일 현재의</t>
    <phoneticPr fontId="2" type="noConversion"/>
  </si>
  <si>
    <t>전환가액보다 낮은 경우 동 낮은 가격을 새로운 전환가액으로 한다. 단, 새로운 전환가액은 발행 당시 전환가액</t>
    <phoneticPr fontId="2" type="noConversion"/>
  </si>
  <si>
    <t>(조정일 전에 신주의 할인발행 등의 사유로 전환가액을 이미 조정한 경우에는 이를 감안하여 산정한 가격)의 70% 이상이어야 된다.</t>
    <phoneticPr fontId="2" type="noConversion"/>
  </si>
  <si>
    <t>전환가</t>
    <phoneticPr fontId="4" type="noConversion"/>
  </si>
  <si>
    <t>전환비율</t>
    <phoneticPr fontId="4" type="noConversion"/>
  </si>
  <si>
    <t>APR_spot_cont</t>
  </si>
  <si>
    <t>APR_fwd_cont</t>
  </si>
  <si>
    <t>반기 분할 YTM</t>
    <phoneticPr fontId="4" type="noConversion"/>
  </si>
  <si>
    <t>이자율-RF-Forward</t>
  </si>
  <si>
    <t>이자율-RISK-Forward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</si>
</sst>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-* #,##0_-;\-* #,##0_-;_-* &quot;-&quot;_-;_-@_-"/>
    <numFmt numFmtId="176" formatCode="#,##0;\(#,##0\);\-"/>
    <numFmt numFmtId="177" formatCode="0.0%"/>
    <numFmt numFmtId="178" formatCode="#,##0.0000;\(#,##0.0000\);\-"/>
    <numFmt numFmtId="179" formatCode="#,##0.0;\(#,##0.0\);\-"/>
    <numFmt numFmtId="180" formatCode="#,##0.000;\(#,##0.000\);\-"/>
    <numFmt numFmtId="181" formatCode="_-* #,##0.00000_-;\-* #,##0.00000_-;_-* &quot;-&quot;_-;_-@_-"/>
    <numFmt numFmtId="182" formatCode="#,##0.00;\(#,##0.00\);\-"/>
    <numFmt numFmtId="183" formatCode="0.00000%"/>
    <numFmt numFmtId="184" formatCode="0.0000%"/>
    <numFmt numFmtId="185" formatCode="0.000%"/>
    <numFmt numFmtId="186" formatCode="#,##0_-;\(#,##0\);&quot;-&quot;_-"/>
    <numFmt numFmtId="187" formatCode="0.0000_);[Red]\(0.0000\)"/>
    <numFmt numFmtId="188" formatCode="0.00000_);[Red]\(0.00000\)"/>
    <numFmt numFmtId="189" formatCode="0.00000"/>
    <numFmt numFmtId="190" formatCode="#,##0.0_-;\(#,##0.0\);&quot;-&quot;_-"/>
    <numFmt numFmtId="191" formatCode="0.000"/>
  </numFmts>
  <fonts count="32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theme="1"/>
      <name val="나눔바른고딕"/>
      <family val="2"/>
      <charset val="129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3"/>
      <charset val="129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맑은 고딕"/>
      <family val="2"/>
      <scheme val="min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rgb="FFFFFFFF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vertAlign val="superscript"/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364668"/>
      <name val="맑은 고딕"/>
      <family val="3"/>
      <charset val="129"/>
      <scheme val="major"/>
    </font>
    <font>
      <sz val="10"/>
      <color rgb="FF333333"/>
      <name val="맑은 고딕"/>
      <family val="3"/>
      <charset val="129"/>
      <scheme val="major"/>
    </font>
    <font>
      <b/>
      <sz val="10"/>
      <color theme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vertAlign val="subscript"/>
      <sz val="10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0F5"/>
      </patternFill>
    </fill>
    <fill>
      <patternFill patternType="solid">
        <fgColor rgb="FF004CA8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0F8FF"/>
      </patternFill>
    </fill>
    <fill>
      <patternFill patternType="solid">
        <fgColor rgb="FFF5F5F5"/>
      </patternFill>
    </fill>
    <fill>
      <patternFill patternType="solid">
        <fgColor rgb="FFFFFFFF"/>
      </patternFill>
    </fill>
    <fill>
      <patternFill patternType="solid">
        <fgColor rgb="FFF5F6FA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rgb="FF0097A9"/>
      </top>
      <bottom style="medium">
        <color rgb="FFBFBFB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/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medium">
        <color rgb="FFFFFFFF"/>
      </bottom>
      <diagonal/>
    </border>
    <border>
      <left style="thick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rgb="FFFFFFFF"/>
      </left>
      <right style="thick">
        <color rgb="FFFFFFFF"/>
      </right>
      <top style="medium">
        <color rgb="FFFFFFFF"/>
      </top>
      <bottom style="thin">
        <color rgb="FF000000"/>
      </bottom>
      <diagonal/>
    </border>
    <border>
      <left/>
      <right/>
      <top/>
      <bottom style="medium">
        <color theme="0" tint="-0.249977111117893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/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0" fontId="10" fillId="0" borderId="0">
      <alignment vertical="center"/>
    </xf>
    <xf numFmtId="0" fontId="11" fillId="0" borderId="0"/>
    <xf numFmtId="0" fontId="11" fillId="0" borderId="0"/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14" borderId="0" applyAlignment="0"/>
    <xf numFmtId="0" fontId="14" fillId="0" borderId="0" applyAlignment="0"/>
    <xf numFmtId="0" fontId="3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00">
    <xf numFmtId="0" fontId="0" fillId="0" borderId="0" xfId="0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6" fillId="0" borderId="27" xfId="0" applyFont="1" applyBorder="1">
      <alignment vertical="center"/>
    </xf>
    <xf numFmtId="186" fontId="16" fillId="0" borderId="27" xfId="0" applyNumberFormat="1" applyFont="1" applyBorder="1">
      <alignment vertical="center"/>
    </xf>
    <xf numFmtId="14" fontId="16" fillId="0" borderId="27" xfId="0" applyNumberFormat="1" applyFont="1" applyBorder="1">
      <alignment vertical="center"/>
    </xf>
    <xf numFmtId="9" fontId="16" fillId="0" borderId="27" xfId="0" applyNumberFormat="1" applyFont="1" applyBorder="1">
      <alignment vertical="center"/>
    </xf>
    <xf numFmtId="0" fontId="18" fillId="16" borderId="0" xfId="0" applyFont="1" applyFill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 readingOrder="1"/>
    </xf>
    <xf numFmtId="0" fontId="19" fillId="17" borderId="0" xfId="0" applyFont="1" applyFill="1" applyAlignment="1">
      <alignment horizontal="left" vertical="center" wrapText="1" readingOrder="1"/>
    </xf>
    <xf numFmtId="0" fontId="19" fillId="17" borderId="0" xfId="0" applyFont="1" applyFill="1" applyAlignment="1">
      <alignment horizontal="center" vertical="center" wrapText="1" readingOrder="1"/>
    </xf>
    <xf numFmtId="0" fontId="19" fillId="0" borderId="0" xfId="0" applyFont="1" applyAlignment="1">
      <alignment horizontal="center" vertical="center" wrapText="1" readingOrder="1"/>
    </xf>
    <xf numFmtId="0" fontId="20" fillId="0" borderId="21" xfId="0" applyFont="1" applyBorder="1" applyAlignment="1">
      <alignment horizontal="left" vertical="center" wrapText="1" readingOrder="1"/>
    </xf>
    <xf numFmtId="10" fontId="20" fillId="0" borderId="21" xfId="0" applyNumberFormat="1" applyFont="1" applyBorder="1" applyAlignment="1">
      <alignment horizontal="right" vertical="center" wrapText="1" readingOrder="1"/>
    </xf>
    <xf numFmtId="0" fontId="20" fillId="0" borderId="0" xfId="0" applyFont="1" applyAlignment="1">
      <alignment horizontal="left" vertical="center" wrapText="1" readingOrder="1"/>
    </xf>
    <xf numFmtId="186" fontId="20" fillId="0" borderId="0" xfId="0" applyNumberFormat="1" applyFont="1" applyAlignment="1">
      <alignment horizontal="right" vertical="center" wrapText="1" readingOrder="1"/>
    </xf>
    <xf numFmtId="0" fontId="20" fillId="0" borderId="22" xfId="0" applyFont="1" applyBorder="1" applyAlignment="1">
      <alignment horizontal="left" vertical="center" wrapText="1" readingOrder="1"/>
    </xf>
    <xf numFmtId="0" fontId="16" fillId="0" borderId="24" xfId="0" applyFont="1" applyBorder="1" applyAlignment="1">
      <alignment horizontal="left" vertical="center" wrapText="1" readingOrder="1"/>
    </xf>
    <xf numFmtId="186" fontId="16" fillId="0" borderId="24" xfId="0" applyNumberFormat="1" applyFont="1" applyBorder="1" applyAlignment="1">
      <alignment horizontal="right" vertical="center" wrapText="1" readingOrder="1"/>
    </xf>
    <xf numFmtId="186" fontId="16" fillId="0" borderId="0" xfId="0" applyNumberFormat="1" applyFont="1" applyAlignment="1">
      <alignment horizontal="right" vertical="center" wrapText="1" readingOrder="1"/>
    </xf>
    <xf numFmtId="0" fontId="20" fillId="0" borderId="23" xfId="0" applyFont="1" applyBorder="1" applyAlignment="1">
      <alignment horizontal="left" vertical="center" wrapText="1" readingOrder="1"/>
    </xf>
    <xf numFmtId="10" fontId="20" fillId="0" borderId="23" xfId="0" applyNumberFormat="1" applyFont="1" applyBorder="1" applyAlignment="1">
      <alignment horizontal="right" vertical="center" wrapText="1" readingOrder="1"/>
    </xf>
    <xf numFmtId="0" fontId="16" fillId="0" borderId="0" xfId="0" applyFont="1" applyAlignment="1">
      <alignment horizontal="right" vertical="center"/>
    </xf>
    <xf numFmtId="0" fontId="18" fillId="16" borderId="9" xfId="0" applyFont="1" applyFill="1" applyBorder="1" applyAlignment="1">
      <alignment horizontal="center" vertical="center" wrapText="1" readingOrder="1"/>
    </xf>
    <xf numFmtId="0" fontId="22" fillId="0" borderId="10" xfId="0" applyFont="1" applyBorder="1" applyAlignment="1">
      <alignment vertical="center" wrapText="1"/>
    </xf>
    <xf numFmtId="3" fontId="20" fillId="17" borderId="10" xfId="0" applyNumberFormat="1" applyFont="1" applyFill="1" applyBorder="1" applyAlignment="1">
      <alignment horizontal="right" vertical="center" wrapText="1" readingOrder="1"/>
    </xf>
    <xf numFmtId="0" fontId="20" fillId="0" borderId="10" xfId="0" applyFont="1" applyBorder="1" applyAlignment="1">
      <alignment horizontal="center" vertical="center" wrapText="1" readingOrder="1"/>
    </xf>
    <xf numFmtId="10" fontId="16" fillId="0" borderId="0" xfId="0" applyNumberFormat="1" applyFont="1" applyAlignment="1">
      <alignment horizontal="right" vertical="center"/>
    </xf>
    <xf numFmtId="0" fontId="22" fillId="0" borderId="0" xfId="0" applyFont="1" applyAlignment="1">
      <alignment vertical="center" wrapText="1"/>
    </xf>
    <xf numFmtId="3" fontId="20" fillId="17" borderId="0" xfId="0" applyNumberFormat="1" applyFont="1" applyFill="1" applyAlignment="1">
      <alignment horizontal="right" vertical="center" wrapText="1" readingOrder="1"/>
    </xf>
    <xf numFmtId="0" fontId="20" fillId="0" borderId="0" xfId="0" applyFont="1" applyAlignment="1">
      <alignment horizontal="center" vertical="center" wrapText="1" readingOrder="1"/>
    </xf>
    <xf numFmtId="0" fontId="16" fillId="0" borderId="24" xfId="0" applyFont="1" applyBorder="1">
      <alignment vertical="center"/>
    </xf>
    <xf numFmtId="190" fontId="16" fillId="0" borderId="24" xfId="0" applyNumberFormat="1" applyFont="1" applyBorder="1" applyAlignment="1">
      <alignment horizontal="right" vertical="center"/>
    </xf>
    <xf numFmtId="190" fontId="16" fillId="0" borderId="0" xfId="0" applyNumberFormat="1" applyFont="1" applyAlignment="1">
      <alignment horizontal="right" vertical="center"/>
    </xf>
    <xf numFmtId="0" fontId="18" fillId="16" borderId="11" xfId="0" applyFont="1" applyFill="1" applyBorder="1" applyAlignment="1">
      <alignment horizontal="center" vertical="center" wrapText="1" readingOrder="1"/>
    </xf>
    <xf numFmtId="0" fontId="18" fillId="16" borderId="12" xfId="0" applyFont="1" applyFill="1" applyBorder="1" applyAlignment="1">
      <alignment horizontal="center" vertical="center" wrapText="1" readingOrder="1"/>
    </xf>
    <xf numFmtId="0" fontId="19" fillId="17" borderId="13" xfId="0" applyFont="1" applyFill="1" applyBorder="1" applyAlignment="1">
      <alignment horizontal="left" vertical="center" wrapText="1" readingOrder="1"/>
    </xf>
    <xf numFmtId="0" fontId="19" fillId="17" borderId="14" xfId="0" applyFont="1" applyFill="1" applyBorder="1" applyAlignment="1">
      <alignment horizontal="center" vertical="center" wrapText="1" readingOrder="1"/>
    </xf>
    <xf numFmtId="0" fontId="20" fillId="0" borderId="13" xfId="0" applyFont="1" applyBorder="1" applyAlignment="1">
      <alignment horizontal="left" vertical="center" wrapText="1" readingOrder="1"/>
    </xf>
    <xf numFmtId="0" fontId="20" fillId="0" borderId="14" xfId="0" applyFont="1" applyBorder="1" applyAlignment="1">
      <alignment horizontal="left" vertical="center" wrapText="1" readingOrder="1"/>
    </xf>
    <xf numFmtId="3" fontId="20" fillId="0" borderId="14" xfId="0" applyNumberFormat="1" applyFont="1" applyBorder="1" applyAlignment="1">
      <alignment horizontal="left" vertical="center" wrapText="1" readingOrder="1"/>
    </xf>
    <xf numFmtId="3" fontId="20" fillId="0" borderId="0" xfId="0" applyNumberFormat="1" applyFont="1" applyAlignment="1">
      <alignment horizontal="left" vertical="center" wrapText="1" readingOrder="1"/>
    </xf>
    <xf numFmtId="31" fontId="20" fillId="0" borderId="14" xfId="0" applyNumberFormat="1" applyFont="1" applyBorder="1" applyAlignment="1">
      <alignment horizontal="left" vertical="center" wrapText="1" readingOrder="1"/>
    </xf>
    <xf numFmtId="31" fontId="20" fillId="0" borderId="0" xfId="0" applyNumberFormat="1" applyFont="1" applyAlignment="1">
      <alignment horizontal="left" vertical="center" wrapText="1" readingOrder="1"/>
    </xf>
    <xf numFmtId="31" fontId="20" fillId="0" borderId="25" xfId="0" applyNumberFormat="1" applyFont="1" applyBorder="1" applyAlignment="1">
      <alignment horizontal="left" vertical="center" wrapText="1" readingOrder="1"/>
    </xf>
    <xf numFmtId="0" fontId="20" fillId="0" borderId="26" xfId="0" applyFont="1" applyBorder="1" applyAlignment="1">
      <alignment horizontal="left" vertical="center" wrapText="1" readingOrder="1"/>
    </xf>
    <xf numFmtId="186" fontId="20" fillId="17" borderId="0" xfId="0" applyNumberFormat="1" applyFont="1" applyFill="1" applyAlignment="1">
      <alignment horizontal="right" vertical="center" wrapText="1" readingOrder="1"/>
    </xf>
    <xf numFmtId="31" fontId="20" fillId="0" borderId="12" xfId="0" applyNumberFormat="1" applyFont="1" applyBorder="1" applyAlignment="1">
      <alignment horizontal="left" vertical="center" wrapText="1" readingOrder="1"/>
    </xf>
    <xf numFmtId="9" fontId="20" fillId="0" borderId="14" xfId="0" applyNumberFormat="1" applyFont="1" applyBorder="1" applyAlignment="1">
      <alignment horizontal="left" vertical="center" wrapText="1" readingOrder="1"/>
    </xf>
    <xf numFmtId="9" fontId="20" fillId="0" borderId="0" xfId="0" applyNumberFormat="1" applyFont="1" applyAlignment="1">
      <alignment horizontal="left" vertical="center" wrapText="1" readingOrder="1"/>
    </xf>
    <xf numFmtId="186" fontId="22" fillId="0" borderId="0" xfId="0" applyNumberFormat="1" applyFont="1" applyAlignment="1">
      <alignment vertical="center" wrapText="1"/>
    </xf>
    <xf numFmtId="0" fontId="20" fillId="0" borderId="2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20" fillId="0" borderId="18" xfId="0" applyFont="1" applyBorder="1" applyAlignment="1">
      <alignment horizontal="left" vertical="center" wrapText="1" readingOrder="1"/>
    </xf>
    <xf numFmtId="0" fontId="16" fillId="0" borderId="0" xfId="20" applyFont="1">
      <alignment vertical="center"/>
    </xf>
    <xf numFmtId="0" fontId="16" fillId="0" borderId="0" xfId="20" applyFont="1" applyAlignment="1">
      <alignment vertical="center" wrapText="1"/>
    </xf>
    <xf numFmtId="14" fontId="16" fillId="0" borderId="0" xfId="20" applyNumberFormat="1" applyFont="1">
      <alignment vertical="center"/>
    </xf>
    <xf numFmtId="0" fontId="16" fillId="0" borderId="0" xfId="20" applyFont="1" applyAlignment="1">
      <alignment horizontal="center" vertical="center"/>
    </xf>
    <xf numFmtId="49" fontId="23" fillId="0" borderId="0" xfId="20" applyNumberFormat="1" applyFont="1" applyAlignment="1">
      <alignment horizontal="center" vertical="center" wrapText="1"/>
    </xf>
    <xf numFmtId="49" fontId="24" fillId="0" borderId="0" xfId="20" applyNumberFormat="1" applyFont="1" applyAlignment="1">
      <alignment horizontal="center" vertical="center" wrapText="1"/>
    </xf>
    <xf numFmtId="0" fontId="24" fillId="0" borderId="0" xfId="20" applyFont="1" applyAlignment="1">
      <alignment horizontal="right" vertical="center" wrapText="1"/>
    </xf>
    <xf numFmtId="10" fontId="16" fillId="0" borderId="0" xfId="21" applyNumberFormat="1" applyFont="1">
      <alignment vertical="center"/>
    </xf>
    <xf numFmtId="0" fontId="22" fillId="0" borderId="0" xfId="20" applyFont="1">
      <alignment vertical="center"/>
    </xf>
    <xf numFmtId="185" fontId="16" fillId="0" borderId="0" xfId="21" applyNumberFormat="1" applyFont="1">
      <alignment vertical="center"/>
    </xf>
    <xf numFmtId="187" fontId="16" fillId="0" borderId="0" xfId="21" applyNumberFormat="1" applyFont="1">
      <alignment vertical="center"/>
    </xf>
    <xf numFmtId="185" fontId="16" fillId="0" borderId="0" xfId="20" applyNumberFormat="1" applyFont="1">
      <alignment vertical="center"/>
    </xf>
    <xf numFmtId="188" fontId="16" fillId="0" borderId="0" xfId="21" applyNumberFormat="1" applyFont="1">
      <alignment vertical="center"/>
    </xf>
    <xf numFmtId="189" fontId="16" fillId="0" borderId="0" xfId="20" applyNumberFormat="1" applyFont="1">
      <alignment vertical="center"/>
    </xf>
    <xf numFmtId="0" fontId="16" fillId="0" borderId="0" xfId="20" applyFont="1" applyAlignment="1"/>
    <xf numFmtId="14" fontId="16" fillId="0" borderId="0" xfId="20" applyNumberFormat="1" applyFont="1" applyAlignment="1"/>
    <xf numFmtId="0" fontId="17" fillId="0" borderId="0" xfId="20" applyFont="1">
      <alignment vertical="center"/>
    </xf>
    <xf numFmtId="49" fontId="16" fillId="0" borderId="0" xfId="20" applyNumberFormat="1" applyFont="1" applyAlignment="1"/>
    <xf numFmtId="185" fontId="16" fillId="0" borderId="0" xfId="20" applyNumberFormat="1" applyFont="1" applyAlignment="1">
      <alignment horizontal="center" vertical="center"/>
    </xf>
    <xf numFmtId="14" fontId="16" fillId="9" borderId="7" xfId="20" applyNumberFormat="1" applyFont="1" applyFill="1" applyBorder="1" applyAlignment="1">
      <alignment horizontal="center" vertical="center"/>
    </xf>
    <xf numFmtId="14" fontId="16" fillId="9" borderId="8" xfId="20" applyNumberFormat="1" applyFont="1" applyFill="1" applyBorder="1" applyAlignment="1">
      <alignment horizontal="center" vertical="center"/>
    </xf>
    <xf numFmtId="14" fontId="16" fillId="9" borderId="6" xfId="20" applyNumberFormat="1" applyFont="1" applyFill="1" applyBorder="1" applyAlignment="1">
      <alignment horizontal="center" vertical="center"/>
    </xf>
    <xf numFmtId="14" fontId="16" fillId="22" borderId="6" xfId="20" applyNumberFormat="1" applyFont="1" applyFill="1" applyBorder="1" applyAlignment="1">
      <alignment horizontal="center" vertical="center"/>
    </xf>
    <xf numFmtId="14" fontId="16" fillId="9" borderId="7" xfId="20" applyNumberFormat="1" applyFont="1" applyFill="1" applyBorder="1" applyAlignment="1">
      <alignment horizontal="left" vertical="center"/>
    </xf>
    <xf numFmtId="14" fontId="16" fillId="9" borderId="8" xfId="20" applyNumberFormat="1" applyFont="1" applyFill="1" applyBorder="1" applyAlignment="1">
      <alignment horizontal="left" vertical="center"/>
    </xf>
    <xf numFmtId="0" fontId="16" fillId="0" borderId="6" xfId="20" applyFont="1" applyBorder="1" applyAlignment="1">
      <alignment horizontal="center" vertical="center"/>
    </xf>
    <xf numFmtId="0" fontId="16" fillId="22" borderId="6" xfId="20" applyFont="1" applyFill="1" applyBorder="1" applyAlignment="1">
      <alignment horizontal="center" vertical="center"/>
    </xf>
    <xf numFmtId="0" fontId="16" fillId="0" borderId="6" xfId="20" applyFont="1" applyBorder="1">
      <alignment vertical="center"/>
    </xf>
    <xf numFmtId="0" fontId="16" fillId="22" borderId="6" xfId="20" applyFont="1" applyFill="1" applyBorder="1">
      <alignment vertical="center"/>
    </xf>
    <xf numFmtId="14" fontId="16" fillId="9" borderId="7" xfId="20" applyNumberFormat="1" applyFont="1" applyFill="1" applyBorder="1" applyAlignment="1">
      <alignment horizontal="left" vertical="center" shrinkToFit="1"/>
    </xf>
    <xf numFmtId="14" fontId="16" fillId="9" borderId="8" xfId="20" applyNumberFormat="1" applyFont="1" applyFill="1" applyBorder="1" applyAlignment="1">
      <alignment horizontal="left" vertical="center" shrinkToFit="1"/>
    </xf>
    <xf numFmtId="0" fontId="16" fillId="0" borderId="6" xfId="20" applyFont="1" applyBorder="1" applyAlignment="1">
      <alignment horizontal="right" vertical="center"/>
    </xf>
    <xf numFmtId="184" fontId="16" fillId="0" borderId="6" xfId="20" applyNumberFormat="1" applyFont="1" applyBorder="1">
      <alignment vertical="center"/>
    </xf>
    <xf numFmtId="184" fontId="16" fillId="22" borderId="6" xfId="20" applyNumberFormat="1" applyFont="1" applyFill="1" applyBorder="1">
      <alignment vertical="center"/>
    </xf>
    <xf numFmtId="0" fontId="25" fillId="0" borderId="4" xfId="20" applyFont="1" applyBorder="1" applyAlignment="1">
      <alignment horizontal="centerContinuous" vertical="center"/>
    </xf>
    <xf numFmtId="0" fontId="25" fillId="0" borderId="4" xfId="20" applyFont="1" applyBorder="1" applyAlignment="1">
      <alignment horizontal="centerContinuous" vertical="center" wrapText="1"/>
    </xf>
    <xf numFmtId="185" fontId="16" fillId="0" borderId="0" xfId="20" applyNumberFormat="1" applyFont="1" applyAlignment="1">
      <alignment horizontal="center"/>
    </xf>
    <xf numFmtId="184" fontId="16" fillId="0" borderId="0" xfId="20" applyNumberFormat="1" applyFont="1">
      <alignment vertical="center"/>
    </xf>
    <xf numFmtId="0" fontId="26" fillId="10" borderId="0" xfId="1" applyFont="1" applyFill="1" applyAlignment="1"/>
    <xf numFmtId="0" fontId="22" fillId="10" borderId="0" xfId="1" applyFont="1" applyFill="1" applyAlignment="1"/>
    <xf numFmtId="0" fontId="22" fillId="10" borderId="0" xfId="1" applyFont="1" applyFill="1" applyAlignment="1">
      <alignment horizontal="center"/>
    </xf>
    <xf numFmtId="0" fontId="22" fillId="0" borderId="0" xfId="1" applyFont="1" applyAlignment="1"/>
    <xf numFmtId="14" fontId="22" fillId="0" borderId="0" xfId="1" applyNumberFormat="1" applyFont="1" applyAlignment="1"/>
    <xf numFmtId="10" fontId="22" fillId="0" borderId="0" xfId="3" applyNumberFormat="1" applyFont="1" applyAlignment="1"/>
    <xf numFmtId="0" fontId="22" fillId="0" borderId="0" xfId="1" applyFont="1" applyAlignment="1">
      <alignment horizontal="center"/>
    </xf>
    <xf numFmtId="14" fontId="26" fillId="0" borderId="4" xfId="1" applyNumberFormat="1" applyFont="1" applyBorder="1" applyAlignment="1">
      <alignment horizontal="centerContinuous" vertical="center"/>
    </xf>
    <xf numFmtId="0" fontId="26" fillId="0" borderId="4" xfId="1" applyFont="1" applyBorder="1" applyAlignment="1">
      <alignment horizontal="centerContinuous" vertical="center"/>
    </xf>
    <xf numFmtId="0" fontId="26" fillId="0" borderId="4" xfId="1" applyFont="1" applyBorder="1" applyAlignment="1">
      <alignment horizontal="centerContinuous" vertical="center" wrapText="1"/>
    </xf>
    <xf numFmtId="176" fontId="22" fillId="0" borderId="3" xfId="1" applyNumberFormat="1" applyFont="1" applyBorder="1" applyAlignment="1"/>
    <xf numFmtId="10" fontId="22" fillId="0" borderId="3" xfId="1" applyNumberFormat="1" applyFont="1" applyBorder="1">
      <alignment vertical="center"/>
    </xf>
    <xf numFmtId="176" fontId="22" fillId="0" borderId="0" xfId="1" applyNumberFormat="1" applyFont="1" applyAlignment="1"/>
    <xf numFmtId="10" fontId="22" fillId="0" borderId="0" xfId="1" applyNumberFormat="1" applyFont="1" applyAlignment="1"/>
    <xf numFmtId="10" fontId="22" fillId="0" borderId="0" xfId="3" applyNumberFormat="1" applyFont="1" applyFill="1" applyAlignment="1"/>
    <xf numFmtId="10" fontId="22" fillId="0" borderId="0" xfId="1" applyNumberFormat="1" applyFont="1">
      <alignment vertical="center"/>
    </xf>
    <xf numFmtId="186" fontId="22" fillId="0" borderId="0" xfId="1" applyNumberFormat="1" applyFont="1" applyAlignment="1"/>
    <xf numFmtId="0" fontId="23" fillId="0" borderId="0" xfId="0" applyFont="1" applyAlignment="1">
      <alignment horizontal="center" vertical="center" wrapText="1"/>
    </xf>
    <xf numFmtId="0" fontId="16" fillId="0" borderId="0" xfId="1" applyFont="1">
      <alignment vertical="center"/>
    </xf>
    <xf numFmtId="0" fontId="24" fillId="18" borderId="0" xfId="0" applyFont="1" applyFill="1" applyAlignment="1">
      <alignment horizontal="center" vertical="center" wrapText="1"/>
    </xf>
    <xf numFmtId="0" fontId="24" fillId="19" borderId="0" xfId="0" applyFont="1" applyFill="1" applyAlignment="1">
      <alignment horizontal="center" vertical="center" wrapText="1"/>
    </xf>
    <xf numFmtId="0" fontId="24" fillId="15" borderId="0" xfId="0" applyFont="1" applyFill="1" applyAlignment="1">
      <alignment horizontal="center" vertical="center" wrapText="1"/>
    </xf>
    <xf numFmtId="191" fontId="24" fillId="22" borderId="0" xfId="0" applyNumberFormat="1" applyFont="1" applyFill="1" applyAlignment="1">
      <alignment horizontal="right" vertical="center" wrapText="1"/>
    </xf>
    <xf numFmtId="191" fontId="24" fillId="21" borderId="0" xfId="0" applyNumberFormat="1" applyFont="1" applyFill="1" applyAlignment="1">
      <alignment horizontal="right" vertical="center" wrapText="1"/>
    </xf>
    <xf numFmtId="191" fontId="24" fillId="20" borderId="0" xfId="0" applyNumberFormat="1" applyFont="1" applyFill="1" applyAlignment="1">
      <alignment horizontal="right" vertical="center" wrapText="1"/>
    </xf>
    <xf numFmtId="0" fontId="16" fillId="22" borderId="0" xfId="20" applyFont="1" applyFill="1" applyAlignment="1">
      <alignment horizontal="center" vertical="center"/>
    </xf>
    <xf numFmtId="191" fontId="16" fillId="0" borderId="0" xfId="1" applyNumberFormat="1" applyFont="1">
      <alignment vertical="center"/>
    </xf>
    <xf numFmtId="176" fontId="22" fillId="0" borderId="0" xfId="1" applyNumberFormat="1" applyFont="1">
      <alignment vertical="center"/>
    </xf>
    <xf numFmtId="176" fontId="26" fillId="0" borderId="0" xfId="1" applyNumberFormat="1" applyFont="1">
      <alignment vertical="center"/>
    </xf>
    <xf numFmtId="177" fontId="22" fillId="0" borderId="0" xfId="1" applyNumberFormat="1" applyFont="1">
      <alignment vertical="center"/>
    </xf>
    <xf numFmtId="176" fontId="22" fillId="0" borderId="0" xfId="1" applyNumberFormat="1" applyFont="1" applyAlignment="1">
      <alignment horizontal="right" vertical="center"/>
    </xf>
    <xf numFmtId="176" fontId="28" fillId="8" borderId="0" xfId="1" applyNumberFormat="1" applyFont="1" applyFill="1">
      <alignment vertical="center"/>
    </xf>
    <xf numFmtId="176" fontId="28" fillId="8" borderId="0" xfId="1" applyNumberFormat="1" applyFont="1" applyFill="1" applyAlignment="1">
      <alignment horizontal="left" vertical="center"/>
    </xf>
    <xf numFmtId="178" fontId="28" fillId="8" borderId="0" xfId="1" applyNumberFormat="1" applyFont="1" applyFill="1">
      <alignment vertical="center"/>
    </xf>
    <xf numFmtId="178" fontId="28" fillId="8" borderId="0" xfId="1" applyNumberFormat="1" applyFont="1" applyFill="1" applyAlignment="1">
      <alignment horizontal="center" vertical="center"/>
    </xf>
    <xf numFmtId="176" fontId="26" fillId="0" borderId="0" xfId="1" applyNumberFormat="1" applyFont="1" applyAlignment="1"/>
    <xf numFmtId="176" fontId="29" fillId="0" borderId="0" xfId="1" applyNumberFormat="1" applyFont="1" applyAlignment="1"/>
    <xf numFmtId="10" fontId="29" fillId="0" borderId="0" xfId="1" applyNumberFormat="1" applyFont="1" applyAlignment="1"/>
    <xf numFmtId="176" fontId="26" fillId="0" borderId="1" xfId="1" applyNumberFormat="1" applyFont="1" applyBorder="1" applyAlignment="1"/>
    <xf numFmtId="176" fontId="22" fillId="0" borderId="1" xfId="1" applyNumberFormat="1" applyFont="1" applyBorder="1" applyAlignment="1"/>
    <xf numFmtId="176" fontId="26" fillId="2" borderId="2" xfId="1" applyNumberFormat="1" applyFont="1" applyFill="1" applyBorder="1" applyAlignment="1">
      <alignment horizontal="center"/>
    </xf>
    <xf numFmtId="176" fontId="26" fillId="0" borderId="0" xfId="1" applyNumberFormat="1" applyFont="1" applyAlignment="1">
      <alignment horizontal="center"/>
    </xf>
    <xf numFmtId="178" fontId="22" fillId="0" borderId="0" xfId="1" applyNumberFormat="1" applyFont="1" applyAlignment="1"/>
    <xf numFmtId="176" fontId="29" fillId="0" borderId="5" xfId="1" applyNumberFormat="1" applyFont="1" applyBorder="1" applyAlignment="1"/>
    <xf numFmtId="10" fontId="26" fillId="0" borderId="6" xfId="1" applyNumberFormat="1" applyFont="1" applyBorder="1" applyAlignment="1">
      <alignment horizontal="center"/>
    </xf>
    <xf numFmtId="179" fontId="22" fillId="0" borderId="0" xfId="1" applyNumberFormat="1" applyFont="1" applyAlignment="1">
      <alignment horizontal="center"/>
    </xf>
    <xf numFmtId="14" fontId="29" fillId="0" borderId="0" xfId="1" applyNumberFormat="1" applyFont="1" applyAlignment="1"/>
    <xf numFmtId="178" fontId="22" fillId="0" borderId="0" xfId="1" applyNumberFormat="1" applyFont="1" applyAlignment="1">
      <alignment horizontal="center" vertical="center"/>
    </xf>
    <xf numFmtId="178" fontId="22" fillId="0" borderId="0" xfId="1" applyNumberFormat="1" applyFont="1" applyAlignment="1">
      <alignment horizontal="center"/>
    </xf>
    <xf numFmtId="177" fontId="22" fillId="0" borderId="0" xfId="1" applyNumberFormat="1" applyFont="1" applyAlignment="1">
      <alignment horizontal="right"/>
    </xf>
    <xf numFmtId="176" fontId="22" fillId="0" borderId="0" xfId="1" applyNumberFormat="1" applyFont="1" applyAlignment="1">
      <alignment horizontal="center"/>
    </xf>
    <xf numFmtId="176" fontId="16" fillId="0" borderId="0" xfId="1" applyNumberFormat="1" applyFont="1">
      <alignment vertical="center"/>
    </xf>
    <xf numFmtId="10" fontId="26" fillId="2" borderId="6" xfId="1" applyNumberFormat="1" applyFont="1" applyFill="1" applyBorder="1" applyAlignment="1">
      <alignment horizontal="center"/>
    </xf>
    <xf numFmtId="180" fontId="22" fillId="0" borderId="0" xfId="1" applyNumberFormat="1" applyFont="1" applyAlignment="1"/>
    <xf numFmtId="181" fontId="22" fillId="0" borderId="0" xfId="2" applyNumberFormat="1" applyFont="1" applyFill="1" applyBorder="1" applyAlignment="1">
      <alignment horizontal="center"/>
    </xf>
    <xf numFmtId="182" fontId="22" fillId="0" borderId="0" xfId="1" applyNumberFormat="1" applyFont="1">
      <alignment vertical="center"/>
    </xf>
    <xf numFmtId="182" fontId="22" fillId="0" borderId="0" xfId="1" applyNumberFormat="1" applyFont="1" applyAlignment="1"/>
    <xf numFmtId="176" fontId="26" fillId="0" borderId="6" xfId="1" applyNumberFormat="1" applyFont="1" applyBorder="1" applyAlignment="1">
      <alignment horizontal="center"/>
    </xf>
    <xf numFmtId="177" fontId="22" fillId="0" borderId="0" xfId="3" applyNumberFormat="1" applyFont="1" applyFill="1" applyAlignment="1"/>
    <xf numFmtId="183" fontId="22" fillId="0" borderId="0" xfId="3" applyNumberFormat="1" applyFont="1" applyFill="1" applyAlignment="1"/>
    <xf numFmtId="176" fontId="22" fillId="0" borderId="6" xfId="1" applyNumberFormat="1" applyFont="1" applyBorder="1">
      <alignment vertical="center"/>
    </xf>
    <xf numFmtId="14" fontId="26" fillId="2" borderId="6" xfId="1" applyNumberFormat="1" applyFont="1" applyFill="1" applyBorder="1">
      <alignment vertical="center"/>
    </xf>
    <xf numFmtId="177" fontId="22" fillId="0" borderId="0" xfId="1" applyNumberFormat="1" applyFont="1" applyAlignment="1"/>
    <xf numFmtId="176" fontId="22" fillId="0" borderId="6" xfId="1" applyNumberFormat="1" applyFont="1" applyBorder="1" applyAlignment="1"/>
    <xf numFmtId="176" fontId="22" fillId="0" borderId="6" xfId="1" applyNumberFormat="1" applyFont="1" applyBorder="1" applyAlignment="1">
      <alignment horizontal="left" vertical="center"/>
    </xf>
    <xf numFmtId="180" fontId="22" fillId="0" borderId="6" xfId="1" applyNumberFormat="1" applyFont="1" applyBorder="1">
      <alignment vertical="center"/>
    </xf>
    <xf numFmtId="176" fontId="22" fillId="2" borderId="6" xfId="1" applyNumberFormat="1" applyFont="1" applyFill="1" applyBorder="1">
      <alignment vertical="center"/>
    </xf>
    <xf numFmtId="177" fontId="22" fillId="2" borderId="6" xfId="1" applyNumberFormat="1" applyFont="1" applyFill="1" applyBorder="1">
      <alignment vertical="center"/>
    </xf>
    <xf numFmtId="176" fontId="26" fillId="2" borderId="6" xfId="1" applyNumberFormat="1" applyFont="1" applyFill="1" applyBorder="1">
      <alignment vertical="center"/>
    </xf>
    <xf numFmtId="177" fontId="22" fillId="0" borderId="0" xfId="3" applyNumberFormat="1" applyFont="1" applyFill="1" applyBorder="1" applyAlignment="1"/>
    <xf numFmtId="176" fontId="22" fillId="0" borderId="0" xfId="1" applyNumberFormat="1" applyFont="1" applyAlignment="1">
      <alignment horizontal="left" vertical="center"/>
    </xf>
    <xf numFmtId="177" fontId="22" fillId="0" borderId="0" xfId="14" applyNumberFormat="1" applyFont="1" applyAlignment="1"/>
    <xf numFmtId="0" fontId="17" fillId="0" borderId="0" xfId="1" applyFont="1">
      <alignment vertical="center"/>
    </xf>
    <xf numFmtId="176" fontId="16" fillId="3" borderId="6" xfId="1" applyNumberFormat="1" applyFont="1" applyFill="1" applyBorder="1">
      <alignment vertical="center"/>
    </xf>
    <xf numFmtId="0" fontId="16" fillId="0" borderId="0" xfId="4" applyFont="1" applyAlignment="1">
      <alignment vertical="center"/>
    </xf>
    <xf numFmtId="176" fontId="26" fillId="0" borderId="6" xfId="1" applyNumberFormat="1" applyFont="1" applyBorder="1" applyAlignment="1">
      <alignment horizontal="right"/>
    </xf>
    <xf numFmtId="176" fontId="16" fillId="4" borderId="6" xfId="1" applyNumberFormat="1" applyFont="1" applyFill="1" applyBorder="1">
      <alignment vertical="center"/>
    </xf>
    <xf numFmtId="176" fontId="16" fillId="2" borderId="6" xfId="1" applyNumberFormat="1" applyFont="1" applyFill="1" applyBorder="1">
      <alignment vertical="center"/>
    </xf>
    <xf numFmtId="176" fontId="16" fillId="5" borderId="6" xfId="1" applyNumberFormat="1" applyFont="1" applyFill="1" applyBorder="1">
      <alignment vertical="center"/>
    </xf>
    <xf numFmtId="182" fontId="16" fillId="0" borderId="0" xfId="1" applyNumberFormat="1" applyFont="1">
      <alignment vertical="center"/>
    </xf>
    <xf numFmtId="9" fontId="16" fillId="0" borderId="0" xfId="3" applyFont="1">
      <alignment vertical="center"/>
    </xf>
    <xf numFmtId="2" fontId="16" fillId="0" borderId="0" xfId="0" applyNumberFormat="1" applyFont="1">
      <alignment vertical="center"/>
    </xf>
    <xf numFmtId="176" fontId="26" fillId="7" borderId="6" xfId="1" applyNumberFormat="1" applyFont="1" applyFill="1" applyBorder="1" applyAlignment="1">
      <alignment horizontal="right"/>
    </xf>
    <xf numFmtId="176" fontId="16" fillId="4" borderId="6" xfId="3" applyNumberFormat="1" applyFont="1" applyFill="1" applyBorder="1">
      <alignment vertical="center"/>
    </xf>
    <xf numFmtId="176" fontId="22" fillId="0" borderId="27" xfId="1" applyNumberFormat="1" applyFont="1" applyBorder="1" applyAlignment="1">
      <alignment horizontal="left" vertical="center"/>
    </xf>
    <xf numFmtId="14" fontId="26" fillId="2" borderId="27" xfId="1" applyNumberFormat="1" applyFont="1" applyFill="1" applyBorder="1">
      <alignment vertical="center"/>
    </xf>
    <xf numFmtId="9" fontId="22" fillId="2" borderId="27" xfId="14" applyFont="1" applyFill="1" applyBorder="1">
      <alignment vertical="center"/>
    </xf>
    <xf numFmtId="0" fontId="31" fillId="0" borderId="12" xfId="0" applyFont="1" applyBorder="1" applyAlignment="1">
      <alignment horizontal="left" vertical="center" wrapText="1" readingOrder="1"/>
    </xf>
    <xf numFmtId="0" fontId="31" fillId="0" borderId="0" xfId="0" applyFont="1">
      <alignment vertical="center"/>
    </xf>
    <xf numFmtId="182" fontId="30" fillId="12" borderId="27" xfId="1" applyNumberFormat="1" applyFont="1" applyFill="1" applyBorder="1">
      <alignment vertical="center"/>
    </xf>
    <xf numFmtId="182" fontId="16" fillId="11" borderId="27" xfId="1" applyNumberFormat="1" applyFont="1" applyFill="1" applyBorder="1">
      <alignment vertical="center"/>
    </xf>
    <xf numFmtId="182" fontId="16" fillId="13" borderId="27" xfId="1" applyNumberFormat="1" applyFont="1" applyFill="1" applyBorder="1">
      <alignment vertical="center"/>
    </xf>
    <xf numFmtId="182" fontId="16" fillId="6" borderId="27" xfId="1" applyNumberFormat="1" applyFont="1" applyFill="1" applyBorder="1">
      <alignment vertical="center"/>
    </xf>
    <xf numFmtId="182" fontId="16" fillId="23" borderId="27" xfId="1" applyNumberFormat="1" applyFont="1" applyFill="1" applyBorder="1">
      <alignment vertical="center"/>
    </xf>
    <xf numFmtId="14" fontId="16" fillId="9" borderId="27" xfId="20" applyNumberFormat="1" applyFont="1" applyFill="1" applyBorder="1" applyAlignment="1">
      <alignment horizontal="center" vertical="center"/>
    </xf>
    <xf numFmtId="14" fontId="16" fillId="22" borderId="27" xfId="20" applyNumberFormat="1" applyFont="1" applyFill="1" applyBorder="1" applyAlignment="1">
      <alignment horizontal="center" vertical="center"/>
    </xf>
    <xf numFmtId="0" fontId="16" fillId="0" borderId="27" xfId="20" applyFont="1" applyBorder="1" applyAlignment="1">
      <alignment horizontal="center" vertical="center"/>
    </xf>
    <xf numFmtId="0" fontId="16" fillId="22" borderId="27" xfId="20" applyFont="1" applyFill="1" applyBorder="1" applyAlignment="1">
      <alignment horizontal="center" vertical="center"/>
    </xf>
    <xf numFmtId="0" fontId="16" fillId="0" borderId="27" xfId="20" applyFont="1" applyBorder="1">
      <alignment vertical="center"/>
    </xf>
    <xf numFmtId="0" fontId="16" fillId="22" borderId="27" xfId="20" applyFont="1" applyFill="1" applyBorder="1">
      <alignment vertical="center"/>
    </xf>
    <xf numFmtId="0" fontId="16" fillId="0" borderId="27" xfId="20" applyFont="1" applyBorder="1" applyAlignment="1">
      <alignment horizontal="right" vertical="center"/>
    </xf>
    <xf numFmtId="184" fontId="16" fillId="0" borderId="27" xfId="20" applyNumberFormat="1" applyFont="1" applyBorder="1">
      <alignment vertical="center"/>
    </xf>
    <xf numFmtId="184" fontId="16" fillId="22" borderId="27" xfId="20" applyNumberFormat="1" applyFont="1" applyFill="1" applyBorder="1">
      <alignment vertical="center"/>
    </xf>
    <xf numFmtId="0" fontId="20" fillId="0" borderId="15" xfId="0" applyFont="1" applyBorder="1" applyAlignment="1">
      <alignment horizontal="left" vertical="center" wrapText="1" readingOrder="1"/>
    </xf>
    <xf numFmtId="0" fontId="20" fillId="0" borderId="16" xfId="0" applyFont="1" applyBorder="1" applyAlignment="1">
      <alignment horizontal="left" vertical="center" wrapText="1" readingOrder="1"/>
    </xf>
    <xf numFmtId="0" fontId="20" fillId="0" borderId="11" xfId="0" applyFont="1" applyBorder="1" applyAlignment="1">
      <alignment horizontal="left" vertical="center" wrapText="1" readingOrder="1"/>
    </xf>
    <xf numFmtId="14" fontId="20" fillId="0" borderId="20" xfId="0" applyNumberFormat="1" applyFont="1" applyBorder="1" applyAlignment="1">
      <alignment horizontal="center" vertical="center" wrapText="1" readingOrder="1"/>
    </xf>
    <xf numFmtId="14" fontId="20" fillId="0" borderId="19" xfId="0" applyNumberFormat="1" applyFont="1" applyBorder="1" applyAlignment="1">
      <alignment horizontal="center" vertical="center" wrapText="1" readingOrder="1"/>
    </xf>
  </cellXfs>
  <cellStyles count="22">
    <cellStyle name="ColumnHeaderNormal" xfId="16" xr:uid="{98C904C6-CA78-4D4C-BACE-F39D89DE1827}"/>
    <cellStyle name="TextNormal" xfId="17" xr:uid="{FBCF7756-F028-47B0-BFA7-4EC332720636}"/>
    <cellStyle name="백분율" xfId="14" builtinId="5"/>
    <cellStyle name="백분율 2" xfId="3" xr:uid="{94C95BFD-71F8-4BB4-9B81-962E616C1314}"/>
    <cellStyle name="백분율 2 2" xfId="7" xr:uid="{2CCC3AFE-26EE-4469-BE7C-994C53F708FC}"/>
    <cellStyle name="백분율 3" xfId="5" xr:uid="{78EF930A-F475-4C16-B66E-F28E5383CAB1}"/>
    <cellStyle name="백분율 3 2" xfId="21" xr:uid="{F4051FB4-AA02-4A38-A007-EACF2E96D149}"/>
    <cellStyle name="백분율 4" xfId="11" xr:uid="{E13EC410-4988-4AC7-BED5-5B165801B2B4}"/>
    <cellStyle name="백분율 5" xfId="13" xr:uid="{B7DB5C93-8F54-4317-9EE7-8665B88F8AA8}"/>
    <cellStyle name="쉼표 [0] 2" xfId="2" xr:uid="{AD95B702-385A-427A-997D-79C50504F956}"/>
    <cellStyle name="쉼표 [0] 2 2" xfId="6" xr:uid="{607C83F6-247F-4545-A266-750B8BABE1FD}"/>
    <cellStyle name="쉼표 [0] 4" xfId="12" xr:uid="{835B12BC-C1AD-4707-9E1A-AD6FDF419907}"/>
    <cellStyle name="표준" xfId="0" builtinId="0"/>
    <cellStyle name="표준 13" xfId="9" xr:uid="{2BED28B7-F9A8-428C-A6E3-EDDE8524D701}"/>
    <cellStyle name="표준 2" xfId="1" xr:uid="{46B03815-23A3-4E4A-B42A-2107F4EC3750}"/>
    <cellStyle name="표준 2 2" xfId="4" xr:uid="{A27F5D43-45E2-40A0-BF59-8294721213B7}"/>
    <cellStyle name="표준 3" xfId="18" xr:uid="{67C3CCD6-4AB3-4E26-AA4B-61E31BCB0CFC}"/>
    <cellStyle name="표준 4" xfId="8" xr:uid="{46E6D708-6461-4E3A-A53C-235C616B7E9C}"/>
    <cellStyle name="표준 5" xfId="15" xr:uid="{F6D815B8-06DB-42E4-AA2A-96E176CF2B17}"/>
    <cellStyle name="표준 5 2" xfId="20" xr:uid="{E8F5F119-8F77-48E9-8E6C-05003C6BEB70}"/>
    <cellStyle name="표준 6" xfId="10" xr:uid="{C46793F2-04FA-4C4B-8F38-E4BA2A980116}"/>
    <cellStyle name="표준 7" xfId="19" xr:uid="{37925267-568B-4D49-B993-F84DF950DBF5}"/>
  </cellStyles>
  <dxfs count="0"/>
  <tableStyles count="0" defaultTableStyle="TableStyleMedium2" defaultPivotStyle="PivotStyleLight16"/>
  <colors>
    <mruColors>
      <color rgb="FFD9E1F2"/>
      <color rgb="FF004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2</xdr:row>
      <xdr:rowOff>0</xdr:rowOff>
    </xdr:from>
    <xdr:to>
      <xdr:col>3</xdr:col>
      <xdr:colOff>590550</xdr:colOff>
      <xdr:row>2</xdr:row>
      <xdr:rowOff>153386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5EA13950-DCFA-4ECD-BD34-16A4B3F274FA}"/>
            </a:ext>
          </a:extLst>
        </xdr:cNvPr>
        <xdr:cNvSpPr txBox="1">
          <a:spLocks noChangeArrowheads="1"/>
        </xdr:cNvSpPr>
      </xdr:nvSpPr>
      <xdr:spPr bwMode="auto">
        <a:xfrm>
          <a:off x="4343400" y="314325"/>
          <a:ext cx="95250" cy="148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5553-E378-4265-BEFD-765521FBB44C}">
  <sheetPr>
    <tabColor rgb="FF002060"/>
  </sheetPr>
  <dimension ref="B2:G95"/>
  <sheetViews>
    <sheetView showGridLines="0" zoomScale="70" zoomScaleNormal="70" workbookViewId="0"/>
  </sheetViews>
  <sheetFormatPr defaultColWidth="9" defaultRowHeight="15.6"/>
  <cols>
    <col min="1" max="1" width="2.69921875" style="1" customWidth="1"/>
    <col min="2" max="2" width="21.09765625" style="1" customWidth="1"/>
    <col min="3" max="3" width="14.09765625" style="1" bestFit="1" customWidth="1"/>
    <col min="4" max="16384" width="9" style="1"/>
  </cols>
  <sheetData>
    <row r="2" spans="2:7">
      <c r="B2" s="3" t="s">
        <v>349</v>
      </c>
      <c r="C2" s="4">
        <v>1500000</v>
      </c>
      <c r="G2" s="2" t="s">
        <v>348</v>
      </c>
    </row>
    <row r="3" spans="2:7">
      <c r="B3" s="3" t="s">
        <v>350</v>
      </c>
      <c r="C3" s="5">
        <v>44926</v>
      </c>
    </row>
    <row r="4" spans="2:7">
      <c r="B4" s="3" t="s">
        <v>351</v>
      </c>
      <c r="C4" s="5">
        <v>46387</v>
      </c>
      <c r="G4" s="1" t="s">
        <v>359</v>
      </c>
    </row>
    <row r="5" spans="2:7">
      <c r="B5" s="3" t="s">
        <v>352</v>
      </c>
      <c r="C5" s="5">
        <v>44926</v>
      </c>
      <c r="G5" s="1" t="s">
        <v>360</v>
      </c>
    </row>
    <row r="6" spans="2:7">
      <c r="B6" s="3" t="s">
        <v>353</v>
      </c>
      <c r="C6" s="5">
        <v>46387</v>
      </c>
      <c r="G6" s="1" t="s">
        <v>361</v>
      </c>
    </row>
    <row r="7" spans="2:7">
      <c r="B7" s="3" t="s">
        <v>354</v>
      </c>
      <c r="C7" s="5">
        <v>46022</v>
      </c>
      <c r="G7" s="1" t="s">
        <v>362</v>
      </c>
    </row>
    <row r="8" spans="2:7">
      <c r="B8" s="3" t="s">
        <v>355</v>
      </c>
      <c r="C8" s="5">
        <v>46022</v>
      </c>
      <c r="G8" s="1" t="s">
        <v>363</v>
      </c>
    </row>
    <row r="9" spans="2:7">
      <c r="B9" s="3" t="s">
        <v>356</v>
      </c>
      <c r="C9" s="5">
        <v>46387</v>
      </c>
      <c r="G9" s="1" t="s">
        <v>364</v>
      </c>
    </row>
    <row r="10" spans="2:7">
      <c r="B10" s="3" t="s">
        <v>357</v>
      </c>
      <c r="C10" s="6">
        <v>0.04</v>
      </c>
      <c r="G10" s="1" t="s">
        <v>365</v>
      </c>
    </row>
    <row r="11" spans="2:7">
      <c r="B11" s="3" t="s">
        <v>358</v>
      </c>
      <c r="C11" s="4">
        <v>2250000000</v>
      </c>
      <c r="G11" s="1" t="s">
        <v>366</v>
      </c>
    </row>
    <row r="12" spans="2:7">
      <c r="G12" s="1" t="s">
        <v>439</v>
      </c>
    </row>
    <row r="13" spans="2:7">
      <c r="G13" s="1" t="s">
        <v>367</v>
      </c>
    </row>
    <row r="14" spans="2:7">
      <c r="G14" s="1" t="s">
        <v>368</v>
      </c>
    </row>
    <row r="15" spans="2:7">
      <c r="G15" s="1" t="s">
        <v>369</v>
      </c>
    </row>
    <row r="18" spans="7:7">
      <c r="G18" s="2" t="s">
        <v>370</v>
      </c>
    </row>
    <row r="20" spans="7:7">
      <c r="G20" s="1" t="s">
        <v>371</v>
      </c>
    </row>
    <row r="21" spans="7:7">
      <c r="G21" s="1" t="s">
        <v>372</v>
      </c>
    </row>
    <row r="22" spans="7:7">
      <c r="G22" s="1" t="s">
        <v>375</v>
      </c>
    </row>
    <row r="23" spans="7:7">
      <c r="G23" s="1" t="s">
        <v>373</v>
      </c>
    </row>
    <row r="24" spans="7:7">
      <c r="G24" s="1" t="s">
        <v>374</v>
      </c>
    </row>
    <row r="25" spans="7:7">
      <c r="G25" s="1" t="s">
        <v>376</v>
      </c>
    </row>
    <row r="26" spans="7:7">
      <c r="G26" s="1" t="s">
        <v>377</v>
      </c>
    </row>
    <row r="27" spans="7:7">
      <c r="G27" s="1" t="s">
        <v>378</v>
      </c>
    </row>
    <row r="28" spans="7:7">
      <c r="G28" s="1" t="s">
        <v>379</v>
      </c>
    </row>
    <row r="29" spans="7:7">
      <c r="G29" s="1" t="s">
        <v>380</v>
      </c>
    </row>
    <row r="30" spans="7:7">
      <c r="G30" s="1" t="s">
        <v>381</v>
      </c>
    </row>
    <row r="31" spans="7:7">
      <c r="G31" s="1" t="s">
        <v>382</v>
      </c>
    </row>
    <row r="32" spans="7:7">
      <c r="G32" s="1" t="s">
        <v>383</v>
      </c>
    </row>
    <row r="33" spans="7:7">
      <c r="G33" s="1" t="s">
        <v>384</v>
      </c>
    </row>
    <row r="34" spans="7:7">
      <c r="G34" s="180" t="s">
        <v>603</v>
      </c>
    </row>
    <row r="35" spans="7:7">
      <c r="G35" s="180" t="s">
        <v>604</v>
      </c>
    </row>
    <row r="36" spans="7:7">
      <c r="G36" s="180" t="s">
        <v>605</v>
      </c>
    </row>
    <row r="37" spans="7:7">
      <c r="G37" s="180" t="s">
        <v>606</v>
      </c>
    </row>
    <row r="38" spans="7:7">
      <c r="G38" s="180" t="s">
        <v>607</v>
      </c>
    </row>
    <row r="39" spans="7:7">
      <c r="G39" s="1" t="s">
        <v>385</v>
      </c>
    </row>
    <row r="40" spans="7:7">
      <c r="G40" s="1" t="s">
        <v>386</v>
      </c>
    </row>
    <row r="41" spans="7:7">
      <c r="G41" s="1" t="s">
        <v>387</v>
      </c>
    </row>
    <row r="42" spans="7:7">
      <c r="G42" s="1" t="s">
        <v>388</v>
      </c>
    </row>
    <row r="43" spans="7:7">
      <c r="G43" s="1" t="s">
        <v>389</v>
      </c>
    </row>
    <row r="44" spans="7:7">
      <c r="G44" s="1" t="s">
        <v>390</v>
      </c>
    </row>
    <row r="45" spans="7:7">
      <c r="G45" s="1" t="s">
        <v>391</v>
      </c>
    </row>
    <row r="46" spans="7:7">
      <c r="G46" s="1" t="s">
        <v>392</v>
      </c>
    </row>
    <row r="47" spans="7:7">
      <c r="G47" s="1" t="s">
        <v>393</v>
      </c>
    </row>
    <row r="48" spans="7:7">
      <c r="G48" s="1" t="s">
        <v>394</v>
      </c>
    </row>
    <row r="49" spans="7:7">
      <c r="G49" s="1" t="s">
        <v>395</v>
      </c>
    </row>
    <row r="50" spans="7:7">
      <c r="G50" s="1" t="s">
        <v>396</v>
      </c>
    </row>
    <row r="51" spans="7:7">
      <c r="G51" s="1" t="s">
        <v>397</v>
      </c>
    </row>
    <row r="52" spans="7:7">
      <c r="G52" s="1" t="s">
        <v>398</v>
      </c>
    </row>
    <row r="53" spans="7:7">
      <c r="G53" s="1" t="s">
        <v>399</v>
      </c>
    </row>
    <row r="54" spans="7:7">
      <c r="G54" s="1" t="s">
        <v>400</v>
      </c>
    </row>
    <row r="55" spans="7:7">
      <c r="G55" s="1" t="s">
        <v>401</v>
      </c>
    </row>
    <row r="56" spans="7:7">
      <c r="G56" s="1" t="s">
        <v>402</v>
      </c>
    </row>
    <row r="57" spans="7:7">
      <c r="G57" s="1" t="s">
        <v>403</v>
      </c>
    </row>
    <row r="58" spans="7:7">
      <c r="G58" s="1" t="s">
        <v>404</v>
      </c>
    </row>
    <row r="59" spans="7:7">
      <c r="G59" s="1" t="s">
        <v>405</v>
      </c>
    </row>
    <row r="60" spans="7:7">
      <c r="G60" s="1" t="s">
        <v>407</v>
      </c>
    </row>
    <row r="61" spans="7:7">
      <c r="G61" s="1" t="s">
        <v>406</v>
      </c>
    </row>
    <row r="62" spans="7:7">
      <c r="G62" s="1" t="s">
        <v>408</v>
      </c>
    </row>
    <row r="63" spans="7:7">
      <c r="G63" s="1" t="s">
        <v>409</v>
      </c>
    </row>
    <row r="64" spans="7:7">
      <c r="G64" s="1" t="s">
        <v>410</v>
      </c>
    </row>
    <row r="67" spans="7:7">
      <c r="G67" s="2" t="s">
        <v>411</v>
      </c>
    </row>
    <row r="69" spans="7:7">
      <c r="G69" s="1" t="s">
        <v>412</v>
      </c>
    </row>
    <row r="70" spans="7:7">
      <c r="G70" s="1" t="s">
        <v>413</v>
      </c>
    </row>
    <row r="71" spans="7:7">
      <c r="G71" s="1" t="s">
        <v>414</v>
      </c>
    </row>
    <row r="72" spans="7:7">
      <c r="G72" s="1" t="s">
        <v>415</v>
      </c>
    </row>
    <row r="73" spans="7:7">
      <c r="G73" s="1" t="s">
        <v>416</v>
      </c>
    </row>
    <row r="74" spans="7:7">
      <c r="G74" s="1" t="s">
        <v>417</v>
      </c>
    </row>
    <row r="75" spans="7:7">
      <c r="G75" s="1" t="s">
        <v>418</v>
      </c>
    </row>
    <row r="76" spans="7:7">
      <c r="G76" s="1" t="s">
        <v>419</v>
      </c>
    </row>
    <row r="77" spans="7:7">
      <c r="G77" s="1" t="s">
        <v>420</v>
      </c>
    </row>
    <row r="78" spans="7:7">
      <c r="G78" s="1" t="s">
        <v>421</v>
      </c>
    </row>
    <row r="79" spans="7:7">
      <c r="G79" s="1" t="s">
        <v>422</v>
      </c>
    </row>
    <row r="80" spans="7:7">
      <c r="G80" s="1" t="s">
        <v>423</v>
      </c>
    </row>
    <row r="81" spans="7:7">
      <c r="G81" s="1" t="s">
        <v>424</v>
      </c>
    </row>
    <row r="82" spans="7:7">
      <c r="G82" s="1" t="s">
        <v>425</v>
      </c>
    </row>
    <row r="83" spans="7:7">
      <c r="G83" s="1" t="s">
        <v>426</v>
      </c>
    </row>
    <row r="84" spans="7:7">
      <c r="G84" s="1" t="s">
        <v>427</v>
      </c>
    </row>
    <row r="85" spans="7:7">
      <c r="G85" s="1" t="s">
        <v>428</v>
      </c>
    </row>
    <row r="86" spans="7:7">
      <c r="G86" s="1" t="s">
        <v>429</v>
      </c>
    </row>
    <row r="87" spans="7:7">
      <c r="G87" s="1" t="s">
        <v>430</v>
      </c>
    </row>
    <row r="88" spans="7:7">
      <c r="G88" s="1" t="s">
        <v>431</v>
      </c>
    </row>
    <row r="89" spans="7:7">
      <c r="G89" s="1" t="s">
        <v>432</v>
      </c>
    </row>
    <row r="90" spans="7:7">
      <c r="G90" s="1" t="s">
        <v>433</v>
      </c>
    </row>
    <row r="91" spans="7:7">
      <c r="G91" s="1" t="s">
        <v>434</v>
      </c>
    </row>
    <row r="92" spans="7:7">
      <c r="G92" s="1" t="s">
        <v>435</v>
      </c>
    </row>
    <row r="93" spans="7:7">
      <c r="G93" s="1" t="s">
        <v>436</v>
      </c>
    </row>
    <row r="94" spans="7:7">
      <c r="G94" s="1" t="s">
        <v>437</v>
      </c>
    </row>
    <row r="95" spans="7:7">
      <c r="G95" s="1" t="s">
        <v>438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B438-A1BC-4880-8FA5-E305FDB29FD6}">
  <sheetPr>
    <tabColor rgb="FF002060"/>
  </sheetPr>
  <dimension ref="B2:O43"/>
  <sheetViews>
    <sheetView showGridLines="0" zoomScale="70" zoomScaleNormal="70" workbookViewId="0"/>
  </sheetViews>
  <sheetFormatPr defaultColWidth="9" defaultRowHeight="12.45" customHeight="1"/>
  <cols>
    <col min="1" max="1" width="2.69921875" style="1" customWidth="1"/>
    <col min="2" max="2" width="19.8984375" style="1" customWidth="1"/>
    <col min="3" max="3" width="53.19921875" style="1" customWidth="1"/>
    <col min="4" max="4" width="15.3984375" style="1" customWidth="1"/>
    <col min="5" max="15" width="12.8984375" style="1" customWidth="1"/>
    <col min="16" max="16" width="21.59765625" style="1" customWidth="1"/>
    <col min="17" max="17" width="59.69921875" style="1" customWidth="1"/>
    <col min="18" max="18" width="9.8984375" style="1" bestFit="1" customWidth="1"/>
    <col min="19" max="19" width="9" style="1"/>
    <col min="20" max="25" width="9.09765625" style="1" bestFit="1" customWidth="1"/>
    <col min="26" max="26" width="9" style="1"/>
    <col min="27" max="27" width="17.5" style="1" customWidth="1"/>
    <col min="28" max="16384" width="9" style="1"/>
  </cols>
  <sheetData>
    <row r="2" spans="2:15" ht="12.45" customHeight="1">
      <c r="B2" s="7" t="s">
        <v>449</v>
      </c>
      <c r="C2" s="7" t="s">
        <v>450</v>
      </c>
      <c r="D2" s="8"/>
      <c r="E2" s="7" t="s">
        <v>451</v>
      </c>
      <c r="F2" s="7" t="s">
        <v>452</v>
      </c>
      <c r="G2" s="7" t="s">
        <v>24</v>
      </c>
      <c r="H2" s="7" t="s">
        <v>328</v>
      </c>
      <c r="I2" s="7" t="s">
        <v>25</v>
      </c>
      <c r="J2" s="7" t="s">
        <v>330</v>
      </c>
    </row>
    <row r="3" spans="2:15" ht="12.45" customHeight="1" thickBot="1">
      <c r="B3" s="9" t="s">
        <v>453</v>
      </c>
      <c r="C3" s="10"/>
      <c r="D3" s="11"/>
      <c r="E3" s="198">
        <v>44926</v>
      </c>
      <c r="F3" s="12" t="s">
        <v>345</v>
      </c>
      <c r="G3" s="13">
        <f>('반기 Bootstrapping(무위험)_기말'!G3)/100</f>
        <v>3.8100000000000002E-2</v>
      </c>
      <c r="H3" s="13">
        <f>('반기 Bootstrapping(무위험)_기말'!K3)/100</f>
        <v>3.7949999999999998E-2</v>
      </c>
      <c r="I3" s="13">
        <f>('반기 Bootstrapping(무위험)_기말'!O3)/100</f>
        <v>0</v>
      </c>
      <c r="J3" s="13">
        <f>('반기 Bootstrapping(무위험)_기말'!S3)/100</f>
        <v>0</v>
      </c>
    </row>
    <row r="4" spans="2:15" ht="12.45" customHeight="1" thickBot="1">
      <c r="B4" s="14" t="s">
        <v>454</v>
      </c>
      <c r="C4" s="15">
        <f>'RCPS_22년말_시가조정리픽싱&amp;희석효과'!C16</f>
        <v>1533841.1436690213</v>
      </c>
      <c r="D4" s="15"/>
      <c r="E4" s="198"/>
      <c r="F4" s="16" t="s">
        <v>455</v>
      </c>
      <c r="G4" s="13">
        <f>'반기 Bootstrapping(무위험)_기말'!G4</f>
        <v>3.7758203826239296E-2</v>
      </c>
      <c r="H4" s="13">
        <f>'반기 Bootstrapping(무위험)_기말'!K4</f>
        <v>3.7618591950806267E-2</v>
      </c>
      <c r="I4" s="13">
        <f>'반기 Bootstrapping(무위험)_기말'!O4</f>
        <v>0</v>
      </c>
      <c r="J4" s="13">
        <f>'반기 Bootstrapping(무위험)_기말'!S4</f>
        <v>0</v>
      </c>
    </row>
    <row r="5" spans="2:15" ht="12.45" customHeight="1" thickBot="1">
      <c r="B5" s="14" t="s">
        <v>456</v>
      </c>
      <c r="C5" s="15">
        <f>'RCPS_22년말_시가조정리픽싱&amp;희석효과'!C34</f>
        <v>1500</v>
      </c>
      <c r="D5" s="15"/>
      <c r="E5" s="198"/>
      <c r="F5" s="16" t="s">
        <v>457</v>
      </c>
      <c r="G5" s="13">
        <f>('분기 Bootstrapping(위험)_기말'!G3)/100</f>
        <v>0.12771000000000002</v>
      </c>
      <c r="H5" s="13">
        <f>('분기 Bootstrapping(위험)_기말'!K3)/100</f>
        <v>0.14316000000000001</v>
      </c>
      <c r="I5" s="13">
        <f>('분기 Bootstrapping(위험)_기말'!O3)/100</f>
        <v>0.15558</v>
      </c>
      <c r="J5" s="13">
        <f>('분기 Bootstrapping(위험)_기말'!S3)/100</f>
        <v>0.16042999999999999</v>
      </c>
    </row>
    <row r="6" spans="2:15" ht="12.45" customHeight="1" thickBot="1">
      <c r="B6" s="17" t="s">
        <v>458</v>
      </c>
      <c r="C6" s="18">
        <f>C4*C5</f>
        <v>2300761715.5035319</v>
      </c>
      <c r="D6" s="19"/>
      <c r="E6" s="199"/>
      <c r="F6" s="20" t="s">
        <v>455</v>
      </c>
      <c r="G6" s="21">
        <f>'분기 Bootstrapping(위험)_기말'!G4</f>
        <v>0.12620643802445478</v>
      </c>
      <c r="H6" s="21">
        <f>'분기 Bootstrapping(위험)_기말'!K4</f>
        <v>0.14229619484599834</v>
      </c>
      <c r="I6" s="21">
        <f>'분기 Bootstrapping(위험)_기말'!O4</f>
        <v>0.1560807908421768</v>
      </c>
      <c r="J6" s="21">
        <f>'분기 Bootstrapping(위험)_기말'!S4</f>
        <v>0.16140605640617287</v>
      </c>
    </row>
    <row r="7" spans="2:15" ht="12.45" customHeight="1">
      <c r="B7" s="9" t="s">
        <v>346</v>
      </c>
      <c r="C7" s="10"/>
      <c r="D7" s="11"/>
    </row>
    <row r="8" spans="2:15" ht="12.45" customHeight="1">
      <c r="B8" s="1" t="s">
        <v>459</v>
      </c>
      <c r="C8" s="19">
        <f>'RCPS_22년말_시가조정리픽싱&amp;희석효과'!C5</f>
        <v>1300000</v>
      </c>
      <c r="D8" s="19"/>
    </row>
    <row r="9" spans="2:15" ht="12.45" customHeight="1">
      <c r="B9" s="1" t="s">
        <v>460</v>
      </c>
      <c r="C9" s="19">
        <f>'RCPS_22년말_시가조정리픽싱&amp;희석효과'!C7</f>
        <v>1500000</v>
      </c>
      <c r="D9" s="19"/>
      <c r="E9" s="2" t="s">
        <v>461</v>
      </c>
    </row>
    <row r="10" spans="2:15" ht="12.45" customHeight="1" thickBot="1">
      <c r="B10" s="1" t="s">
        <v>462</v>
      </c>
      <c r="C10" s="22" t="s">
        <v>595</v>
      </c>
      <c r="D10" s="22"/>
      <c r="E10" s="23" t="s">
        <v>334</v>
      </c>
      <c r="F10" s="23" t="s">
        <v>335</v>
      </c>
      <c r="G10" s="23" t="s">
        <v>336</v>
      </c>
      <c r="H10" s="23" t="s">
        <v>337</v>
      </c>
      <c r="I10" s="23" t="s">
        <v>338</v>
      </c>
      <c r="J10" s="23" t="s">
        <v>339</v>
      </c>
      <c r="K10" s="23" t="s">
        <v>340</v>
      </c>
      <c r="L10" s="23" t="s">
        <v>341</v>
      </c>
      <c r="M10" s="23" t="s">
        <v>342</v>
      </c>
      <c r="N10" s="23" t="s">
        <v>343</v>
      </c>
      <c r="O10" s="23" t="s">
        <v>448</v>
      </c>
    </row>
    <row r="11" spans="2:15" ht="12.45" customHeight="1">
      <c r="B11" s="1" t="s">
        <v>463</v>
      </c>
      <c r="C11" s="22" t="s">
        <v>596</v>
      </c>
      <c r="D11" s="22"/>
      <c r="E11" s="24"/>
      <c r="F11" s="25">
        <f>'RCPS_22년말_시가조정리픽싱&amp;희석효과'!G166</f>
        <v>1300000</v>
      </c>
      <c r="G11" s="25">
        <f>'RCPS_22년말_시가조정리픽싱&amp;희석효과'!H166</f>
        <v>1415003.7867801385</v>
      </c>
      <c r="H11" s="25">
        <f>'RCPS_22년말_시가조정리픽싱&amp;희석효과'!I166</f>
        <v>1536528.4731483439</v>
      </c>
      <c r="I11" s="25">
        <f>'RCPS_22년말_시가조정리픽싱&amp;희석효과'!J166</f>
        <v>1660393.2872611408</v>
      </c>
      <c r="J11" s="25">
        <f>'RCPS_22년말_시가조정리픽싱&amp;희석효과'!K166</f>
        <v>1795215.7341983912</v>
      </c>
      <c r="K11" s="25">
        <f>'RCPS_22년말_시가조정리픽싱&amp;희석효과'!L166</f>
        <v>1941965.174936217</v>
      </c>
      <c r="L11" s="25">
        <f>'RCPS_22년말_시가조정리픽싱&amp;희석효과'!M166</f>
        <v>2101696.7244376722</v>
      </c>
      <c r="M11" s="25">
        <f>'RCPS_22년말_시가조정리픽싱&amp;희석효과'!N166</f>
        <v>2275558.8378321473</v>
      </c>
      <c r="N11" s="26" t="s">
        <v>343</v>
      </c>
      <c r="O11" s="25">
        <f>'RCPS_22년말_시가조정리픽싱&amp;희석효과'!BC166</f>
        <v>69261286.14209111</v>
      </c>
    </row>
    <row r="12" spans="2:15" ht="12.45" customHeight="1">
      <c r="B12" s="1" t="s">
        <v>464</v>
      </c>
      <c r="C12" s="27">
        <f>'RCPS_22년말_시가조정리픽싱&amp;희석효과'!C6</f>
        <v>0.29364476754403984</v>
      </c>
      <c r="D12" s="27"/>
      <c r="E12" s="28"/>
      <c r="F12" s="28"/>
      <c r="G12" s="29">
        <f>'RCPS_22년말_시가조정리픽싱&amp;희석효과'!H167</f>
        <v>1194343.0934878408</v>
      </c>
      <c r="H12" s="29">
        <f>'RCPS_22년말_시가조정리픽싱&amp;희석효과'!I167</f>
        <v>1300000</v>
      </c>
      <c r="I12" s="29">
        <f>'RCPS_22년말_시가조정리픽싱&amp;희석효과'!J167</f>
        <v>1415003.7867801385</v>
      </c>
      <c r="J12" s="29">
        <f>'RCPS_22년말_시가조정리픽싱&amp;희석효과'!K167</f>
        <v>1536528.4731483439</v>
      </c>
      <c r="K12" s="29">
        <f>'RCPS_22년말_시가조정리픽싱&amp;희석효과'!L167</f>
        <v>1660393.2872611408</v>
      </c>
      <c r="L12" s="29">
        <f>'RCPS_22년말_시가조정리픽싱&amp;희석효과'!M167</f>
        <v>1795215.7341983912</v>
      </c>
      <c r="M12" s="29">
        <f>'RCPS_22년말_시가조정리픽싱&amp;희석효과'!N167</f>
        <v>1941965.174936217</v>
      </c>
      <c r="N12" s="30" t="s">
        <v>343</v>
      </c>
      <c r="O12" s="29">
        <f>'RCPS_22년말_시가조정리픽싱&amp;희석효과'!BC167</f>
        <v>58481701.333629958</v>
      </c>
    </row>
    <row r="13" spans="2:15" ht="12.45" customHeight="1">
      <c r="B13" s="1" t="s">
        <v>465</v>
      </c>
      <c r="C13" s="22">
        <f>변동성!D5</f>
        <v>250</v>
      </c>
      <c r="D13" s="22"/>
      <c r="E13" s="28"/>
      <c r="F13" s="28"/>
      <c r="G13" s="28"/>
      <c r="H13" s="29">
        <f>'RCPS_22년말_시가조정리픽싱&amp;희석효과'!I168</f>
        <v>1097273.4038170043</v>
      </c>
      <c r="I13" s="29">
        <f>'RCPS_22년말_시가조정리픽싱&amp;희석효과'!J168</f>
        <v>1194343.0934878408</v>
      </c>
      <c r="J13" s="29">
        <f>'RCPS_22년말_시가조정리픽싱&amp;희석효과'!K168</f>
        <v>1300000</v>
      </c>
      <c r="K13" s="29">
        <f>'RCPS_22년말_시가조정리픽싱&amp;희석효과'!L168</f>
        <v>1415003.7867801385</v>
      </c>
      <c r="L13" s="29">
        <f>'RCPS_22년말_시가조정리픽싱&amp;희석효과'!M168</f>
        <v>1536528.4731483439</v>
      </c>
      <c r="M13" s="29">
        <f>'RCPS_22년말_시가조정리픽싱&amp;희석효과'!N168</f>
        <v>1660393.2872611408</v>
      </c>
      <c r="N13" s="30" t="s">
        <v>343</v>
      </c>
      <c r="O13" s="29">
        <f>'RCPS_22년말_시가조정리픽싱&amp;희석효과'!BC168</f>
        <v>49383123.091695927</v>
      </c>
    </row>
    <row r="14" spans="2:15" ht="12.45" customHeight="1">
      <c r="B14" s="1" t="s">
        <v>466</v>
      </c>
      <c r="C14" s="22" t="s">
        <v>347</v>
      </c>
      <c r="D14" s="22"/>
      <c r="E14" s="28"/>
      <c r="F14" s="28"/>
      <c r="G14" s="28"/>
      <c r="H14" s="28"/>
      <c r="I14" s="29">
        <f>'RCPS_22년말_시가조정리픽싱&amp;희석효과'!J169</f>
        <v>1008093.008859026</v>
      </c>
      <c r="J14" s="29">
        <f>'RCPS_22년말_시가조정리픽싱&amp;희석효과'!K169</f>
        <v>1097273.4038170043</v>
      </c>
      <c r="K14" s="29">
        <f>'RCPS_22년말_시가조정리픽싱&amp;희석효과'!L169</f>
        <v>1194343.0934878408</v>
      </c>
      <c r="L14" s="29">
        <f>'RCPS_22년말_시가조정리픽싱&amp;희석효과'!M169</f>
        <v>1300000</v>
      </c>
      <c r="M14" s="29">
        <f>'RCPS_22년말_시가조정리픽싱&amp;희석효과'!N169</f>
        <v>1415003.7867801385</v>
      </c>
      <c r="N14" s="30" t="s">
        <v>343</v>
      </c>
      <c r="O14" s="29">
        <f>'RCPS_22년말_시가조정리픽싱&amp;희석효과'!BC169</f>
        <v>41703409.30906339</v>
      </c>
    </row>
    <row r="15" spans="2:15" ht="12.45" customHeight="1" thickBot="1">
      <c r="B15" s="31" t="s">
        <v>467</v>
      </c>
      <c r="C15" s="32">
        <f>'RCPS_22년말_시가조정리픽싱&amp;희석효과'!C29</f>
        <v>4</v>
      </c>
      <c r="D15" s="22"/>
      <c r="E15" s="28"/>
      <c r="F15" s="28"/>
      <c r="G15" s="28"/>
      <c r="H15" s="28"/>
      <c r="I15" s="28"/>
      <c r="J15" s="29">
        <f>'RCPS_22년말_시가조정리픽싱&amp;희석효과'!K170</f>
        <v>926160.70978781127</v>
      </c>
      <c r="K15" s="29">
        <f>'RCPS_22년말_시가조정리픽싱&amp;희석효과'!L170</f>
        <v>1008093.008859026</v>
      </c>
      <c r="L15" s="29">
        <f>'RCPS_22년말_시가조정리픽싱&amp;희석효과'!M170</f>
        <v>1097273.4038170043</v>
      </c>
      <c r="M15" s="29">
        <f>'RCPS_22년말_시가조정리픽싱&amp;희석효과'!N170</f>
        <v>1194343.0934878408</v>
      </c>
      <c r="N15" s="30" t="s">
        <v>343</v>
      </c>
      <c r="O15" s="29">
        <f>'RCPS_22년말_시가조정리픽싱&amp;희석효과'!BC170</f>
        <v>35221297.245517589</v>
      </c>
    </row>
    <row r="16" spans="2:15" ht="12.45" customHeight="1">
      <c r="D16" s="33"/>
      <c r="E16" s="28"/>
      <c r="F16" s="28"/>
      <c r="G16" s="28"/>
      <c r="H16" s="28"/>
      <c r="I16" s="28"/>
      <c r="J16" s="28"/>
      <c r="K16" s="29">
        <f>'RCPS_22년말_시가조정리픽싱&amp;희석효과'!L171</f>
        <v>850887.42091912997</v>
      </c>
      <c r="L16" s="29">
        <f>'RCPS_22년말_시가조정리픽싱&amp;희석효과'!M171</f>
        <v>926160.70978781127</v>
      </c>
      <c r="M16" s="29">
        <f>'RCPS_22년말_시가조정리픽싱&amp;희석효과'!N171</f>
        <v>1008093.008859026</v>
      </c>
      <c r="N16" s="30" t="s">
        <v>343</v>
      </c>
      <c r="O16" s="29">
        <f>'RCPS_22년말_시가조정리픽싱&amp;희석효과'!BC171</f>
        <v>29750028.654832829</v>
      </c>
    </row>
    <row r="17" spans="2:15" ht="12.45" customHeight="1">
      <c r="B17" s="173"/>
      <c r="C17" s="173"/>
      <c r="E17" s="28"/>
      <c r="F17" s="28"/>
      <c r="G17" s="28"/>
      <c r="H17" s="28"/>
      <c r="I17" s="28"/>
      <c r="J17" s="28"/>
      <c r="K17" s="28"/>
      <c r="L17" s="29">
        <f>'RCPS_22년말_시가조정리픽싱&amp;희석효과'!M172</f>
        <v>781731.93423880334</v>
      </c>
      <c r="M17" s="29">
        <f>'RCPS_22년말_시가조정리픽싱&amp;희석효과'!N172</f>
        <v>850887.42091912997</v>
      </c>
      <c r="N17" s="30" t="s">
        <v>343</v>
      </c>
      <c r="O17" s="29">
        <f>'RCPS_22년말_시가조정리픽싱&amp;희석효과'!BC172</f>
        <v>25131969.031984758</v>
      </c>
    </row>
    <row r="18" spans="2:15" ht="12.45" customHeight="1">
      <c r="B18" s="173"/>
      <c r="C18" s="173"/>
      <c r="E18" s="28"/>
      <c r="F18" s="28"/>
      <c r="G18" s="28"/>
      <c r="H18" s="28"/>
      <c r="I18" s="28"/>
      <c r="J18" s="28"/>
      <c r="K18" s="28"/>
      <c r="L18" s="28"/>
      <c r="M18" s="29">
        <f>'RCPS_22년말_시가조정리픽싱&amp;희석효과'!N173</f>
        <v>718197.02816692751</v>
      </c>
      <c r="N18" s="30" t="s">
        <v>343</v>
      </c>
      <c r="O18" s="29">
        <f>'RCPS_22년말_시가조정리픽싱&amp;희석효과'!BC173</f>
        <v>21234065.953878175</v>
      </c>
    </row>
    <row r="19" spans="2:15" ht="12.45" customHeight="1">
      <c r="E19" s="28"/>
      <c r="F19" s="28"/>
      <c r="G19" s="28"/>
      <c r="H19" s="28"/>
      <c r="I19" s="28"/>
      <c r="J19" s="28"/>
      <c r="K19" s="28"/>
      <c r="L19" s="28"/>
      <c r="M19" s="28"/>
      <c r="N19" s="30" t="s">
        <v>343</v>
      </c>
      <c r="O19" s="30" t="s">
        <v>343</v>
      </c>
    </row>
    <row r="20" spans="2:15" ht="18" customHeight="1"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>
        <f>'RCPS_22년말_시가조정리픽싱&amp;희석효과'!BC214</f>
        <v>22225.90030732171</v>
      </c>
    </row>
    <row r="21" spans="2:15" ht="18" customHeight="1"/>
    <row r="22" spans="2:15" ht="18" customHeight="1"/>
    <row r="23" spans="2:15" ht="18" customHeight="1">
      <c r="E23" s="2" t="s">
        <v>486</v>
      </c>
    </row>
    <row r="24" spans="2:15" ht="18" customHeight="1" thickBot="1">
      <c r="B24" s="34" t="s">
        <v>449</v>
      </c>
      <c r="C24" s="35" t="s">
        <v>450</v>
      </c>
      <c r="D24" s="8"/>
      <c r="E24" s="23" t="s">
        <v>334</v>
      </c>
      <c r="F24" s="23" t="s">
        <v>335</v>
      </c>
      <c r="G24" s="23" t="s">
        <v>336</v>
      </c>
      <c r="H24" s="23" t="s">
        <v>337</v>
      </c>
      <c r="I24" s="23" t="s">
        <v>338</v>
      </c>
      <c r="J24" s="23" t="s">
        <v>339</v>
      </c>
      <c r="K24" s="23" t="s">
        <v>340</v>
      </c>
      <c r="L24" s="23" t="s">
        <v>341</v>
      </c>
      <c r="M24" s="23" t="s">
        <v>342</v>
      </c>
      <c r="N24" s="23" t="s">
        <v>343</v>
      </c>
      <c r="O24" s="23" t="s">
        <v>447</v>
      </c>
    </row>
    <row r="25" spans="2:15" ht="18" customHeight="1">
      <c r="B25" s="36" t="s">
        <v>468</v>
      </c>
      <c r="C25" s="37"/>
      <c r="D25" s="11"/>
      <c r="E25" s="24"/>
      <c r="F25" s="25">
        <f>'RCPS_22년말_시가조정리픽싱&amp;희석효과'!G48</f>
        <v>1533841.1436690213</v>
      </c>
      <c r="G25" s="25">
        <f>'RCPS_22년말_시가조정리픽싱&amp;희석효과'!H48</f>
        <v>1606214.083858497</v>
      </c>
      <c r="H25" s="25">
        <f>'RCPS_22년말_시가조정리픽싱&amp;희석효과'!I48</f>
        <v>1686442.5157277044</v>
      </c>
      <c r="I25" s="25">
        <f>'RCPS_22년말_시가조정리픽싱&amp;희석효과'!J48</f>
        <v>1777603.854333468</v>
      </c>
      <c r="J25" s="25">
        <f>'RCPS_22년말_시가조정리픽싱&amp;희석효과'!K48</f>
        <v>1883095.280357897</v>
      </c>
      <c r="K25" s="25">
        <f>'RCPS_22년말_시가조정리픽싱&amp;희석효과'!L48</f>
        <v>2005969.3562872256</v>
      </c>
      <c r="L25" s="25">
        <f>'RCPS_22년말_시가조정리픽싱&amp;희석효과'!M48</f>
        <v>2148177.881991718</v>
      </c>
      <c r="M25" s="25">
        <f>'RCPS_22년말_시가조정리픽싱&amp;희석효과'!N48</f>
        <v>2310255.3737252629</v>
      </c>
      <c r="N25" s="26" t="s">
        <v>343</v>
      </c>
      <c r="O25" s="25">
        <f>'RCPS_22년말_시가조정리픽싱&amp;희석효과'!BC48</f>
        <v>69261286.14209111</v>
      </c>
    </row>
    <row r="26" spans="2:15" ht="18" customHeight="1">
      <c r="B26" s="38" t="s">
        <v>469</v>
      </c>
      <c r="C26" s="39" t="s">
        <v>470</v>
      </c>
      <c r="D26" s="14"/>
      <c r="E26" s="28"/>
      <c r="F26" s="28"/>
      <c r="G26" s="29">
        <f>'RCPS_22년말_시가조정리픽싱&amp;희석효과'!H49</f>
        <v>1474010.2976046628</v>
      </c>
      <c r="H26" s="29">
        <f>'RCPS_22년말_시가조정리픽싱&amp;희석효과'!I49</f>
        <v>1539204.6350260822</v>
      </c>
      <c r="I26" s="29">
        <f>'RCPS_22년말_시가조정리픽싱&amp;희석효과'!J49</f>
        <v>1609457.3729471827</v>
      </c>
      <c r="J26" s="29">
        <f>'RCPS_22년말_시가조정리픽싱&amp;희석효과'!K49</f>
        <v>1687442.0807934471</v>
      </c>
      <c r="K26" s="29">
        <f>'RCPS_22년말_시가조정리픽싱&amp;희석효과'!L49</f>
        <v>1776888.8070211068</v>
      </c>
      <c r="L26" s="29">
        <f>'RCPS_22년말_시가조정리픽싱&amp;희석효과'!M49</f>
        <v>1881755.2831703371</v>
      </c>
      <c r="M26" s="29">
        <f>'RCPS_22년말_시가조정리픽싱&amp;희석효과'!N49</f>
        <v>2004983.949266922</v>
      </c>
      <c r="N26" s="30" t="s">
        <v>343</v>
      </c>
      <c r="O26" s="29">
        <f>'RCPS_22년말_시가조정리픽싱&amp;희석효과'!BC49</f>
        <v>58481701.333629958</v>
      </c>
    </row>
    <row r="27" spans="2:15" ht="18" customHeight="1">
      <c r="B27" s="38" t="s">
        <v>471</v>
      </c>
      <c r="C27" s="40">
        <f>계약서!C11</f>
        <v>2250000000</v>
      </c>
      <c r="D27" s="41"/>
      <c r="E27" s="28"/>
      <c r="F27" s="28"/>
      <c r="G27" s="28"/>
      <c r="H27" s="29">
        <f>'RCPS_22년말_시가조정리픽싱&amp;희석효과'!I50</f>
        <v>1421328.8409398037</v>
      </c>
      <c r="I27" s="29">
        <f>'RCPS_22년말_시가조정리픽싱&amp;희석효과'!J50</f>
        <v>1481932.1001077755</v>
      </c>
      <c r="J27" s="29">
        <f>'RCPS_22년말_시가조정리픽싱&amp;희석효과'!K50</f>
        <v>1545177.9549303814</v>
      </c>
      <c r="K27" s="29">
        <f>'RCPS_22년말_시가조정리픽싱&amp;희석효과'!L50</f>
        <v>1612784.5149968101</v>
      </c>
      <c r="L27" s="29">
        <f>'RCPS_22년말_시가조정리픽싱&amp;희석효과'!M50</f>
        <v>1688120.833662854</v>
      </c>
      <c r="M27" s="29">
        <f>'RCPS_22년말_시가조정리픽싱&amp;희석효과'!N50</f>
        <v>1775652.7769589312</v>
      </c>
      <c r="N27" s="30" t="s">
        <v>343</v>
      </c>
      <c r="O27" s="29">
        <f>'RCPS_22년말_시가조정리픽싱&amp;희석효과'!BC50</f>
        <v>49383123.091695927</v>
      </c>
    </row>
    <row r="28" spans="2:15" ht="18" customHeight="1">
      <c r="B28" s="38" t="s">
        <v>472</v>
      </c>
      <c r="C28" s="40">
        <f>계약서!C2</f>
        <v>1500000</v>
      </c>
      <c r="D28" s="41"/>
      <c r="E28" s="28"/>
      <c r="F28" s="28"/>
      <c r="G28" s="28"/>
      <c r="H28" s="28"/>
      <c r="I28" s="29">
        <f>'RCPS_22년말_시가조정리픽싱&amp;희석효과'!J51</f>
        <v>1373547.6443414604</v>
      </c>
      <c r="J28" s="29">
        <f>'RCPS_22년말_시가조정리픽싱&amp;희석효과'!K51</f>
        <v>1431601.8668227599</v>
      </c>
      <c r="K28" s="29">
        <f>'RCPS_22년말_시가조정리픽싱&amp;희석효과'!L51</f>
        <v>1490924.266173006</v>
      </c>
      <c r="L28" s="29">
        <f>'RCPS_22년말_시가조정리픽싱&amp;희석효과'!M51</f>
        <v>1551631.7074924808</v>
      </c>
      <c r="M28" s="29">
        <f>'RCPS_22년말_시가조정리픽싱&amp;희석효과'!N51</f>
        <v>1615681.0486697215</v>
      </c>
      <c r="N28" s="30" t="s">
        <v>343</v>
      </c>
      <c r="O28" s="29">
        <f>'RCPS_22년말_시가조정리픽싱&amp;희석효과'!BC51</f>
        <v>41703409.30906339</v>
      </c>
    </row>
    <row r="29" spans="2:15" ht="18" customHeight="1">
      <c r="B29" s="38" t="s">
        <v>473</v>
      </c>
      <c r="C29" s="42">
        <f>계약서!C3</f>
        <v>44926</v>
      </c>
      <c r="D29" s="43"/>
      <c r="E29" s="28"/>
      <c r="F29" s="28"/>
      <c r="G29" s="28"/>
      <c r="H29" s="28"/>
      <c r="I29" s="28"/>
      <c r="J29" s="29">
        <f>'RCPS_22년말_시가조정리픽싱&amp;희석효과'!K52</f>
        <v>1329007.245683122</v>
      </c>
      <c r="K29" s="29">
        <f>'RCPS_22년말_시가조정리픽싱&amp;희석효과'!L52</f>
        <v>1385507.7465311079</v>
      </c>
      <c r="L29" s="29">
        <f>'RCPS_22년말_시가조정리픽싱&amp;희석효과'!M52</f>
        <v>1443375.0409000311</v>
      </c>
      <c r="M29" s="29">
        <f>'RCPS_22년말_시가조정리픽싱&amp;희석효과'!N52</f>
        <v>1500886.3226646611</v>
      </c>
      <c r="N29" s="30" t="s">
        <v>343</v>
      </c>
      <c r="O29" s="29">
        <f>'RCPS_22년말_시가조정리픽싱&amp;희석효과'!BC52</f>
        <v>35221297.245517589</v>
      </c>
    </row>
    <row r="30" spans="2:15" ht="18" customHeight="1">
      <c r="B30" s="38" t="s">
        <v>474</v>
      </c>
      <c r="C30" s="42">
        <f>계약서!C4</f>
        <v>46387</v>
      </c>
      <c r="D30" s="43"/>
      <c r="E30" s="28"/>
      <c r="F30" s="28"/>
      <c r="G30" s="28"/>
      <c r="H30" s="28"/>
      <c r="I30" s="28"/>
      <c r="J30" s="28"/>
      <c r="K30" s="29">
        <f>'RCPS_22년말_시가조정리픽싱&amp;희석효과'!L53</f>
        <v>1287322.4664978581</v>
      </c>
      <c r="L30" s="29">
        <f>'RCPS_22년말_시가조정리픽싱&amp;희석효과'!M53</f>
        <v>1341669.5534954835</v>
      </c>
      <c r="M30" s="29">
        <f>'RCPS_22년말_시가조정리픽싱&amp;희석효과'!N53</f>
        <v>1398887.6015520981</v>
      </c>
      <c r="N30" s="30" t="s">
        <v>343</v>
      </c>
      <c r="O30" s="29">
        <f>'RCPS_22년말_시가조정리픽싱&amp;희석효과'!BC53</f>
        <v>29750028.654832829</v>
      </c>
    </row>
    <row r="31" spans="2:15" ht="18" customHeight="1">
      <c r="B31" s="38" t="s">
        <v>475</v>
      </c>
      <c r="C31" s="39" t="s">
        <v>597</v>
      </c>
      <c r="D31" s="14"/>
      <c r="E31" s="28"/>
      <c r="F31" s="28"/>
      <c r="G31" s="28"/>
      <c r="H31" s="28"/>
      <c r="I31" s="28"/>
      <c r="J31" s="28"/>
      <c r="K31" s="28"/>
      <c r="L31" s="29">
        <f>'RCPS_22년말_시가조정리픽싱&amp;희석효과'!M54</f>
        <v>1249687.499920873</v>
      </c>
      <c r="M31" s="29">
        <f>'RCPS_22년말_시가조정리픽싱&amp;희석효과'!N54</f>
        <v>1299432.931080424</v>
      </c>
      <c r="N31" s="30" t="s">
        <v>343</v>
      </c>
      <c r="O31" s="29">
        <f>'RCPS_22년말_시가조정리픽싱&amp;희석효과'!BC54</f>
        <v>25131969.032025132</v>
      </c>
    </row>
    <row r="32" spans="2:15" ht="18" customHeight="1">
      <c r="B32" s="36" t="s">
        <v>476</v>
      </c>
      <c r="C32" s="37"/>
      <c r="D32" s="11"/>
      <c r="E32" s="28"/>
      <c r="F32" s="28"/>
      <c r="G32" s="28"/>
      <c r="H32" s="28"/>
      <c r="I32" s="28"/>
      <c r="J32" s="28"/>
      <c r="K32" s="28"/>
      <c r="L32" s="28"/>
      <c r="M32" s="29">
        <f>'RCPS_22년말_시가조정리픽싱&amp;희석효과'!N55</f>
        <v>1218239.9778906228</v>
      </c>
      <c r="N32" s="30" t="s">
        <v>343</v>
      </c>
      <c r="O32" s="29">
        <f>'RCPS_22년말_시가조정리픽싱&amp;희석효과'!BC55</f>
        <v>21234065.955189552</v>
      </c>
    </row>
    <row r="33" spans="2:15" ht="18" customHeight="1">
      <c r="B33" s="195" t="s">
        <v>477</v>
      </c>
      <c r="C33" s="44">
        <f>계약서!C5</f>
        <v>44926</v>
      </c>
      <c r="D33" s="43"/>
      <c r="E33" s="28"/>
      <c r="F33" s="28"/>
      <c r="G33" s="28"/>
      <c r="H33" s="28"/>
      <c r="I33" s="28"/>
      <c r="J33" s="28"/>
      <c r="K33" s="28"/>
      <c r="L33" s="28"/>
      <c r="M33" s="28"/>
      <c r="N33" s="30" t="s">
        <v>343</v>
      </c>
      <c r="O33" s="30" t="s">
        <v>343</v>
      </c>
    </row>
    <row r="34" spans="2:15" ht="18" customHeight="1">
      <c r="B34" s="196"/>
      <c r="C34" s="45" t="s">
        <v>344</v>
      </c>
      <c r="D34" s="14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46">
        <f>'RCPS_22년말_시가조정리픽싱&amp;희석효과'!BC96</f>
        <v>1754787.8400000003</v>
      </c>
    </row>
    <row r="35" spans="2:15" ht="18" customHeight="1">
      <c r="B35" s="197"/>
      <c r="C35" s="47">
        <f>계약서!C6</f>
        <v>46387</v>
      </c>
      <c r="D35" s="43"/>
    </row>
    <row r="36" spans="2:15" ht="18" customHeight="1">
      <c r="B36" s="38" t="s">
        <v>478</v>
      </c>
      <c r="C36" s="48">
        <v>1</v>
      </c>
      <c r="D36" s="49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50"/>
    </row>
    <row r="37" spans="2:15" ht="18" customHeight="1">
      <c r="B37" s="38" t="s">
        <v>479</v>
      </c>
      <c r="C37" s="39" t="s">
        <v>480</v>
      </c>
      <c r="D37" s="14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50"/>
    </row>
    <row r="38" spans="2:15" ht="36" customHeight="1">
      <c r="B38" s="195" t="s">
        <v>481</v>
      </c>
      <c r="C38" s="51" t="s">
        <v>482</v>
      </c>
      <c r="D38" s="14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50"/>
    </row>
    <row r="39" spans="2:15" ht="18" customHeight="1">
      <c r="B39" s="196"/>
      <c r="C39" s="45" t="s">
        <v>483</v>
      </c>
      <c r="D39" s="14"/>
    </row>
    <row r="40" spans="2:15" ht="62.4">
      <c r="B40" s="197"/>
      <c r="C40" s="179" t="s">
        <v>602</v>
      </c>
      <c r="D40" s="14"/>
    </row>
    <row r="41" spans="2:15" ht="18" customHeight="1">
      <c r="B41" s="36" t="s">
        <v>484</v>
      </c>
      <c r="C41" s="37"/>
      <c r="D41" s="11"/>
    </row>
    <row r="42" spans="2:15" ht="31.2" customHeight="1">
      <c r="B42" s="52" t="s">
        <v>484</v>
      </c>
      <c r="C42" s="53" t="s">
        <v>485</v>
      </c>
      <c r="D42" s="14"/>
    </row>
    <row r="43" spans="2:15" ht="18" customHeight="1"/>
  </sheetData>
  <mergeCells count="3">
    <mergeCell ref="B33:B35"/>
    <mergeCell ref="B38:B40"/>
    <mergeCell ref="E3:E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4EDB-5282-4F9C-9AA5-A9213D38F126}">
  <sheetPr>
    <tabColor rgb="FF00B0F0"/>
  </sheetPr>
  <dimension ref="A1:EB494"/>
  <sheetViews>
    <sheetView showGridLines="0" tabSelected="1" zoomScale="70" zoomScaleNormal="70" workbookViewId="0"/>
  </sheetViews>
  <sheetFormatPr defaultColWidth="9" defaultRowHeight="15.6"/>
  <cols>
    <col min="1" max="1" width="2.69921875" style="110" customWidth="1"/>
    <col min="2" max="2" width="27.19921875" style="110" bestFit="1" customWidth="1"/>
    <col min="3" max="3" width="14.19921875" style="110" customWidth="1"/>
    <col min="4" max="4" width="13.5" style="110" bestFit="1" customWidth="1"/>
    <col min="5" max="5" width="9.3984375" style="110" bestFit="1" customWidth="1"/>
    <col min="6" max="6" width="23.5" style="110" customWidth="1"/>
    <col min="7" max="55" width="12.8984375" style="110" bestFit="1" customWidth="1"/>
    <col min="56" max="16384" width="9" style="110"/>
  </cols>
  <sheetData>
    <row r="1" spans="1:71" s="119" customFormat="1">
      <c r="B1" s="120"/>
      <c r="D1" s="121"/>
      <c r="E1" s="122"/>
    </row>
    <row r="2" spans="1:71" s="120" customFormat="1">
      <c r="A2" s="123"/>
      <c r="B2" s="124" t="s">
        <v>0</v>
      </c>
      <c r="C2" s="123"/>
      <c r="D2" s="123"/>
      <c r="E2" s="123"/>
      <c r="F2" s="123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6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6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6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6"/>
    </row>
    <row r="3" spans="1:71" s="104" customFormat="1">
      <c r="B3" s="127"/>
      <c r="G3" s="128"/>
      <c r="H3" s="127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9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</row>
    <row r="4" spans="1:71" s="104" customFormat="1" ht="16.2" thickBot="1">
      <c r="B4" s="130" t="s">
        <v>1</v>
      </c>
      <c r="C4" s="131"/>
      <c r="D4" s="131"/>
      <c r="E4" s="131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</row>
    <row r="5" spans="1:71" s="104" customFormat="1" ht="16.2" thickTop="1">
      <c r="B5" s="104" t="s">
        <v>2</v>
      </c>
      <c r="C5" s="132">
        <v>1300000</v>
      </c>
      <c r="D5" s="133" t="s">
        <v>3</v>
      </c>
      <c r="E5" s="134">
        <f>EXP(C6*SQRT(C14))</f>
        <v>1.0884644513693373</v>
      </c>
      <c r="F5" s="127"/>
      <c r="G5" s="135">
        <v>0</v>
      </c>
      <c r="H5" s="135">
        <f t="shared" ref="H5:I5" si="0">G5+1</f>
        <v>1</v>
      </c>
      <c r="I5" s="135">
        <f t="shared" si="0"/>
        <v>2</v>
      </c>
      <c r="J5" s="135">
        <f t="shared" ref="J5" si="1">I5+1</f>
        <v>3</v>
      </c>
      <c r="K5" s="135">
        <f t="shared" ref="K5" si="2">J5+1</f>
        <v>4</v>
      </c>
      <c r="L5" s="135">
        <f t="shared" ref="L5" si="3">K5+1</f>
        <v>5</v>
      </c>
      <c r="M5" s="135">
        <f t="shared" ref="M5" si="4">L5+1</f>
        <v>6</v>
      </c>
      <c r="N5" s="135">
        <f t="shared" ref="N5" si="5">M5+1</f>
        <v>7</v>
      </c>
      <c r="O5" s="135">
        <f t="shared" ref="O5" si="6">N5+1</f>
        <v>8</v>
      </c>
      <c r="P5" s="135">
        <f t="shared" ref="P5" si="7">O5+1</f>
        <v>9</v>
      </c>
      <c r="Q5" s="135">
        <f t="shared" ref="Q5" si="8">P5+1</f>
        <v>10</v>
      </c>
      <c r="R5" s="135">
        <f t="shared" ref="R5" si="9">Q5+1</f>
        <v>11</v>
      </c>
      <c r="S5" s="135">
        <f t="shared" ref="S5" si="10">R5+1</f>
        <v>12</v>
      </c>
      <c r="T5" s="135">
        <f t="shared" ref="T5" si="11">S5+1</f>
        <v>13</v>
      </c>
      <c r="U5" s="135">
        <f t="shared" ref="U5" si="12">T5+1</f>
        <v>14</v>
      </c>
      <c r="V5" s="135">
        <f t="shared" ref="V5" si="13">U5+1</f>
        <v>15</v>
      </c>
      <c r="W5" s="135">
        <f t="shared" ref="W5" si="14">V5+1</f>
        <v>16</v>
      </c>
      <c r="X5" s="135">
        <f t="shared" ref="X5" si="15">W5+1</f>
        <v>17</v>
      </c>
      <c r="Y5" s="135">
        <f t="shared" ref="Y5" si="16">X5+1</f>
        <v>18</v>
      </c>
      <c r="Z5" s="135">
        <f t="shared" ref="Z5" si="17">Y5+1</f>
        <v>19</v>
      </c>
      <c r="AA5" s="135">
        <f t="shared" ref="AA5" si="18">Z5+1</f>
        <v>20</v>
      </c>
      <c r="AB5" s="135">
        <f t="shared" ref="AB5" si="19">AA5+1</f>
        <v>21</v>
      </c>
      <c r="AC5" s="135">
        <f t="shared" ref="AC5" si="20">AB5+1</f>
        <v>22</v>
      </c>
      <c r="AD5" s="135">
        <f t="shared" ref="AD5" si="21">AC5+1</f>
        <v>23</v>
      </c>
      <c r="AE5" s="135">
        <f t="shared" ref="AE5" si="22">AD5+1</f>
        <v>24</v>
      </c>
      <c r="AF5" s="135">
        <f t="shared" ref="AF5" si="23">AE5+1</f>
        <v>25</v>
      </c>
      <c r="AG5" s="135">
        <f t="shared" ref="AG5" si="24">AF5+1</f>
        <v>26</v>
      </c>
      <c r="AH5" s="135">
        <f t="shared" ref="AH5" si="25">AG5+1</f>
        <v>27</v>
      </c>
      <c r="AI5" s="135">
        <f t="shared" ref="AI5" si="26">AH5+1</f>
        <v>28</v>
      </c>
      <c r="AJ5" s="135">
        <f t="shared" ref="AJ5" si="27">AI5+1</f>
        <v>29</v>
      </c>
      <c r="AK5" s="135">
        <f t="shared" ref="AK5" si="28">AJ5+1</f>
        <v>30</v>
      </c>
      <c r="AL5" s="135">
        <f t="shared" ref="AL5" si="29">AK5+1</f>
        <v>31</v>
      </c>
      <c r="AM5" s="135">
        <f t="shared" ref="AM5" si="30">AL5+1</f>
        <v>32</v>
      </c>
      <c r="AN5" s="135">
        <f t="shared" ref="AN5" si="31">AM5+1</f>
        <v>33</v>
      </c>
      <c r="AO5" s="135">
        <f t="shared" ref="AO5" si="32">AN5+1</f>
        <v>34</v>
      </c>
      <c r="AP5" s="135">
        <f t="shared" ref="AP5" si="33">AO5+1</f>
        <v>35</v>
      </c>
      <c r="AQ5" s="135">
        <f t="shared" ref="AQ5" si="34">AP5+1</f>
        <v>36</v>
      </c>
      <c r="AR5" s="135">
        <f t="shared" ref="AR5" si="35">AQ5+1</f>
        <v>37</v>
      </c>
      <c r="AS5" s="135">
        <f t="shared" ref="AS5" si="36">AR5+1</f>
        <v>38</v>
      </c>
      <c r="AT5" s="135">
        <f t="shared" ref="AT5" si="37">AS5+1</f>
        <v>39</v>
      </c>
      <c r="AU5" s="135">
        <f t="shared" ref="AU5" si="38">AT5+1</f>
        <v>40</v>
      </c>
      <c r="AV5" s="135">
        <f t="shared" ref="AV5" si="39">AU5+1</f>
        <v>41</v>
      </c>
      <c r="AW5" s="135">
        <f t="shared" ref="AW5" si="40">AV5+1</f>
        <v>42</v>
      </c>
      <c r="AX5" s="135">
        <f t="shared" ref="AX5" si="41">AW5+1</f>
        <v>43</v>
      </c>
      <c r="AY5" s="135">
        <f t="shared" ref="AY5" si="42">AX5+1</f>
        <v>44</v>
      </c>
      <c r="AZ5" s="135">
        <f t="shared" ref="AZ5" si="43">AY5+1</f>
        <v>45</v>
      </c>
      <c r="BA5" s="135">
        <f t="shared" ref="BA5" si="44">AZ5+1</f>
        <v>46</v>
      </c>
      <c r="BB5" s="135">
        <f t="shared" ref="BB5" si="45">BA5+1</f>
        <v>47</v>
      </c>
      <c r="BC5" s="135">
        <f t="shared" ref="BC5" si="46">BB5+1</f>
        <v>48</v>
      </c>
    </row>
    <row r="6" spans="1:71" s="104" customFormat="1">
      <c r="B6" s="104" t="s">
        <v>4</v>
      </c>
      <c r="C6" s="136">
        <f>변동성!E10</f>
        <v>0.29364476754403984</v>
      </c>
      <c r="D6" s="133" t="s">
        <v>5</v>
      </c>
      <c r="E6" s="134">
        <f>1/E5</f>
        <v>0.91872545652910842</v>
      </c>
      <c r="F6" s="137"/>
      <c r="G6" s="138">
        <f>C21</f>
        <v>44926</v>
      </c>
      <c r="H6" s="138">
        <f>EOMONTH(G6,1)</f>
        <v>44957</v>
      </c>
      <c r="I6" s="138">
        <f t="shared" ref="I6" si="47">EOMONTH(H6,1)</f>
        <v>44985</v>
      </c>
      <c r="J6" s="138">
        <f t="shared" ref="J6:BC6" si="48">EOMONTH(I6,1)</f>
        <v>45016</v>
      </c>
      <c r="K6" s="138">
        <f t="shared" si="48"/>
        <v>45046</v>
      </c>
      <c r="L6" s="138">
        <f t="shared" si="48"/>
        <v>45077</v>
      </c>
      <c r="M6" s="138">
        <f t="shared" si="48"/>
        <v>45107</v>
      </c>
      <c r="N6" s="138">
        <f t="shared" si="48"/>
        <v>45138</v>
      </c>
      <c r="O6" s="138">
        <f t="shared" si="48"/>
        <v>45169</v>
      </c>
      <c r="P6" s="138">
        <f t="shared" si="48"/>
        <v>45199</v>
      </c>
      <c r="Q6" s="138">
        <f t="shared" si="48"/>
        <v>45230</v>
      </c>
      <c r="R6" s="138">
        <f t="shared" si="48"/>
        <v>45260</v>
      </c>
      <c r="S6" s="138">
        <f t="shared" si="48"/>
        <v>45291</v>
      </c>
      <c r="T6" s="138">
        <f t="shared" si="48"/>
        <v>45322</v>
      </c>
      <c r="U6" s="138">
        <f t="shared" si="48"/>
        <v>45351</v>
      </c>
      <c r="V6" s="138">
        <f t="shared" si="48"/>
        <v>45382</v>
      </c>
      <c r="W6" s="138">
        <f t="shared" si="48"/>
        <v>45412</v>
      </c>
      <c r="X6" s="138">
        <f t="shared" si="48"/>
        <v>45443</v>
      </c>
      <c r="Y6" s="138">
        <f t="shared" si="48"/>
        <v>45473</v>
      </c>
      <c r="Z6" s="138">
        <f t="shared" si="48"/>
        <v>45504</v>
      </c>
      <c r="AA6" s="138">
        <f t="shared" si="48"/>
        <v>45535</v>
      </c>
      <c r="AB6" s="138">
        <f t="shared" si="48"/>
        <v>45565</v>
      </c>
      <c r="AC6" s="138">
        <f t="shared" si="48"/>
        <v>45596</v>
      </c>
      <c r="AD6" s="138">
        <f t="shared" si="48"/>
        <v>45626</v>
      </c>
      <c r="AE6" s="138">
        <f t="shared" si="48"/>
        <v>45657</v>
      </c>
      <c r="AF6" s="138">
        <f t="shared" si="48"/>
        <v>45688</v>
      </c>
      <c r="AG6" s="138">
        <f t="shared" si="48"/>
        <v>45716</v>
      </c>
      <c r="AH6" s="138">
        <f t="shared" si="48"/>
        <v>45747</v>
      </c>
      <c r="AI6" s="138">
        <f t="shared" si="48"/>
        <v>45777</v>
      </c>
      <c r="AJ6" s="138">
        <f t="shared" si="48"/>
        <v>45808</v>
      </c>
      <c r="AK6" s="138">
        <f t="shared" si="48"/>
        <v>45838</v>
      </c>
      <c r="AL6" s="138">
        <f t="shared" si="48"/>
        <v>45869</v>
      </c>
      <c r="AM6" s="138">
        <f t="shared" si="48"/>
        <v>45900</v>
      </c>
      <c r="AN6" s="138">
        <f t="shared" si="48"/>
        <v>45930</v>
      </c>
      <c r="AO6" s="138">
        <f t="shared" si="48"/>
        <v>45961</v>
      </c>
      <c r="AP6" s="138">
        <f t="shared" si="48"/>
        <v>45991</v>
      </c>
      <c r="AQ6" s="138">
        <f t="shared" si="48"/>
        <v>46022</v>
      </c>
      <c r="AR6" s="138">
        <f t="shared" si="48"/>
        <v>46053</v>
      </c>
      <c r="AS6" s="138">
        <f t="shared" si="48"/>
        <v>46081</v>
      </c>
      <c r="AT6" s="138">
        <f t="shared" si="48"/>
        <v>46112</v>
      </c>
      <c r="AU6" s="138">
        <f t="shared" si="48"/>
        <v>46142</v>
      </c>
      <c r="AV6" s="138">
        <f t="shared" si="48"/>
        <v>46173</v>
      </c>
      <c r="AW6" s="138">
        <f t="shared" si="48"/>
        <v>46203</v>
      </c>
      <c r="AX6" s="138">
        <f t="shared" si="48"/>
        <v>46234</v>
      </c>
      <c r="AY6" s="138">
        <f t="shared" si="48"/>
        <v>46265</v>
      </c>
      <c r="AZ6" s="138">
        <f t="shared" si="48"/>
        <v>46295</v>
      </c>
      <c r="BA6" s="138">
        <f t="shared" si="48"/>
        <v>46326</v>
      </c>
      <c r="BB6" s="138">
        <f t="shared" si="48"/>
        <v>46356</v>
      </c>
      <c r="BC6" s="138">
        <f t="shared" si="48"/>
        <v>46387</v>
      </c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</row>
    <row r="7" spans="1:71" s="104" customFormat="1">
      <c r="B7" s="104" t="s">
        <v>6</v>
      </c>
      <c r="C7" s="132">
        <f>계약서!C2</f>
        <v>1500000</v>
      </c>
      <c r="D7" s="133" t="s">
        <v>7</v>
      </c>
      <c r="E7" s="134">
        <f>(EXP((C10-C11)*C14)-E6)/(E5-E6)</f>
        <v>0.49683769317766968</v>
      </c>
      <c r="F7" s="104" t="s">
        <v>554</v>
      </c>
      <c r="G7" s="139">
        <v>0</v>
      </c>
      <c r="H7" s="139">
        <f>G7+1/12</f>
        <v>8.3333333333333329E-2</v>
      </c>
      <c r="I7" s="134">
        <f t="shared" ref="I7:BC7" si="49">H7+1/12</f>
        <v>0.16666666666666666</v>
      </c>
      <c r="J7" s="134">
        <f t="shared" si="49"/>
        <v>0.25</v>
      </c>
      <c r="K7" s="134">
        <f t="shared" si="49"/>
        <v>0.33333333333333331</v>
      </c>
      <c r="L7" s="134">
        <f t="shared" si="49"/>
        <v>0.41666666666666663</v>
      </c>
      <c r="M7" s="134">
        <f t="shared" si="49"/>
        <v>0.49999999999999994</v>
      </c>
      <c r="N7" s="134">
        <f t="shared" si="49"/>
        <v>0.58333333333333326</v>
      </c>
      <c r="O7" s="134">
        <f t="shared" si="49"/>
        <v>0.66666666666666663</v>
      </c>
      <c r="P7" s="134">
        <f t="shared" si="49"/>
        <v>0.75</v>
      </c>
      <c r="Q7" s="134">
        <f t="shared" si="49"/>
        <v>0.83333333333333337</v>
      </c>
      <c r="R7" s="134">
        <f t="shared" si="49"/>
        <v>0.91666666666666674</v>
      </c>
      <c r="S7" s="134">
        <f t="shared" si="49"/>
        <v>1</v>
      </c>
      <c r="T7" s="134">
        <f t="shared" si="49"/>
        <v>1.0833333333333333</v>
      </c>
      <c r="U7" s="140">
        <f t="shared" si="49"/>
        <v>1.1666666666666665</v>
      </c>
      <c r="V7" s="140">
        <f t="shared" si="49"/>
        <v>1.2499999999999998</v>
      </c>
      <c r="W7" s="140">
        <f t="shared" si="49"/>
        <v>1.333333333333333</v>
      </c>
      <c r="X7" s="140">
        <f t="shared" si="49"/>
        <v>1.4166666666666663</v>
      </c>
      <c r="Y7" s="140">
        <f t="shared" si="49"/>
        <v>1.4999999999999996</v>
      </c>
      <c r="Z7" s="140">
        <f t="shared" si="49"/>
        <v>1.5833333333333328</v>
      </c>
      <c r="AA7" s="140">
        <f t="shared" si="49"/>
        <v>1.6666666666666661</v>
      </c>
      <c r="AB7" s="140">
        <f t="shared" si="49"/>
        <v>1.7499999999999993</v>
      </c>
      <c r="AC7" s="140">
        <f t="shared" si="49"/>
        <v>1.8333333333333326</v>
      </c>
      <c r="AD7" s="140">
        <f t="shared" si="49"/>
        <v>1.9166666666666659</v>
      </c>
      <c r="AE7" s="140">
        <f t="shared" si="49"/>
        <v>1.9999999999999991</v>
      </c>
      <c r="AF7" s="140">
        <f t="shared" si="49"/>
        <v>2.0833333333333326</v>
      </c>
      <c r="AG7" s="140">
        <f t="shared" si="49"/>
        <v>2.1666666666666661</v>
      </c>
      <c r="AH7" s="140">
        <f t="shared" si="49"/>
        <v>2.2499999999999996</v>
      </c>
      <c r="AI7" s="140">
        <f t="shared" si="49"/>
        <v>2.333333333333333</v>
      </c>
      <c r="AJ7" s="140">
        <f t="shared" si="49"/>
        <v>2.4166666666666665</v>
      </c>
      <c r="AK7" s="140">
        <f t="shared" si="49"/>
        <v>2.5</v>
      </c>
      <c r="AL7" s="140">
        <f t="shared" si="49"/>
        <v>2.5833333333333335</v>
      </c>
      <c r="AM7" s="140">
        <f t="shared" si="49"/>
        <v>2.666666666666667</v>
      </c>
      <c r="AN7" s="140">
        <f t="shared" si="49"/>
        <v>2.7500000000000004</v>
      </c>
      <c r="AO7" s="140">
        <f t="shared" si="49"/>
        <v>2.8333333333333339</v>
      </c>
      <c r="AP7" s="140">
        <f t="shared" si="49"/>
        <v>2.9166666666666674</v>
      </c>
      <c r="AQ7" s="140">
        <f t="shared" si="49"/>
        <v>3.0000000000000009</v>
      </c>
      <c r="AR7" s="140">
        <f t="shared" si="49"/>
        <v>3.0833333333333344</v>
      </c>
      <c r="AS7" s="140">
        <f t="shared" si="49"/>
        <v>3.1666666666666679</v>
      </c>
      <c r="AT7" s="140">
        <f t="shared" si="49"/>
        <v>3.2500000000000013</v>
      </c>
      <c r="AU7" s="140">
        <f t="shared" si="49"/>
        <v>3.3333333333333348</v>
      </c>
      <c r="AV7" s="140">
        <f t="shared" si="49"/>
        <v>3.4166666666666683</v>
      </c>
      <c r="AW7" s="140">
        <f t="shared" si="49"/>
        <v>3.5000000000000018</v>
      </c>
      <c r="AX7" s="140">
        <f t="shared" si="49"/>
        <v>3.5833333333333353</v>
      </c>
      <c r="AY7" s="140">
        <f t="shared" si="49"/>
        <v>3.6666666666666687</v>
      </c>
      <c r="AZ7" s="140">
        <f t="shared" si="49"/>
        <v>3.7500000000000022</v>
      </c>
      <c r="BA7" s="140">
        <f t="shared" si="49"/>
        <v>3.8333333333333357</v>
      </c>
      <c r="BB7" s="140">
        <f t="shared" si="49"/>
        <v>3.9166666666666692</v>
      </c>
      <c r="BC7" s="140">
        <f t="shared" si="49"/>
        <v>4.0000000000000027</v>
      </c>
    </row>
    <row r="8" spans="1:71" s="104" customFormat="1">
      <c r="B8" s="104" t="s">
        <v>8</v>
      </c>
      <c r="C8" s="141">
        <f>C9/C7</f>
        <v>1</v>
      </c>
      <c r="D8" s="133" t="s">
        <v>9</v>
      </c>
      <c r="E8" s="134">
        <f>1-E7</f>
        <v>0.50316230682233032</v>
      </c>
      <c r="F8" s="104" t="s">
        <v>555</v>
      </c>
      <c r="G8" s="142">
        <f t="shared" ref="G8:AL8" si="50">IF(AND(G6&gt;=$C$40,G6&lt;=$C$41),1,0)</f>
        <v>0</v>
      </c>
      <c r="H8" s="142">
        <f t="shared" si="50"/>
        <v>0</v>
      </c>
      <c r="I8" s="142">
        <f t="shared" si="50"/>
        <v>0</v>
      </c>
      <c r="J8" s="142">
        <f t="shared" si="50"/>
        <v>0</v>
      </c>
      <c r="K8" s="142">
        <f t="shared" si="50"/>
        <v>0</v>
      </c>
      <c r="L8" s="142">
        <f t="shared" si="50"/>
        <v>0</v>
      </c>
      <c r="M8" s="142">
        <f t="shared" si="50"/>
        <v>0</v>
      </c>
      <c r="N8" s="142">
        <f t="shared" si="50"/>
        <v>0</v>
      </c>
      <c r="O8" s="142">
        <f t="shared" si="50"/>
        <v>0</v>
      </c>
      <c r="P8" s="142">
        <f t="shared" si="50"/>
        <v>0</v>
      </c>
      <c r="Q8" s="142">
        <f t="shared" si="50"/>
        <v>0</v>
      </c>
      <c r="R8" s="142">
        <f t="shared" si="50"/>
        <v>0</v>
      </c>
      <c r="S8" s="142">
        <f t="shared" si="50"/>
        <v>1</v>
      </c>
      <c r="T8" s="142">
        <f t="shared" si="50"/>
        <v>1</v>
      </c>
      <c r="U8" s="142">
        <f t="shared" si="50"/>
        <v>1</v>
      </c>
      <c r="V8" s="142">
        <f t="shared" si="50"/>
        <v>1</v>
      </c>
      <c r="W8" s="142">
        <f t="shared" si="50"/>
        <v>1</v>
      </c>
      <c r="X8" s="142">
        <f t="shared" si="50"/>
        <v>1</v>
      </c>
      <c r="Y8" s="142">
        <f t="shared" si="50"/>
        <v>1</v>
      </c>
      <c r="Z8" s="142">
        <f t="shared" si="50"/>
        <v>1</v>
      </c>
      <c r="AA8" s="142">
        <f t="shared" si="50"/>
        <v>1</v>
      </c>
      <c r="AB8" s="142">
        <f t="shared" si="50"/>
        <v>1</v>
      </c>
      <c r="AC8" s="142">
        <f t="shared" si="50"/>
        <v>1</v>
      </c>
      <c r="AD8" s="142">
        <f t="shared" si="50"/>
        <v>1</v>
      </c>
      <c r="AE8" s="142">
        <f t="shared" si="50"/>
        <v>1</v>
      </c>
      <c r="AF8" s="142">
        <f t="shared" si="50"/>
        <v>1</v>
      </c>
      <c r="AG8" s="142">
        <f t="shared" si="50"/>
        <v>1</v>
      </c>
      <c r="AH8" s="142">
        <f t="shared" si="50"/>
        <v>1</v>
      </c>
      <c r="AI8" s="142">
        <f t="shared" si="50"/>
        <v>1</v>
      </c>
      <c r="AJ8" s="142">
        <f t="shared" si="50"/>
        <v>1</v>
      </c>
      <c r="AK8" s="142">
        <f t="shared" si="50"/>
        <v>1</v>
      </c>
      <c r="AL8" s="142">
        <f t="shared" si="50"/>
        <v>1</v>
      </c>
      <c r="AM8" s="142">
        <f t="shared" ref="AM8:BC8" si="51">IF(AND(AM6&gt;=$C$40,AM6&lt;=$C$41),1,0)</f>
        <v>1</v>
      </c>
      <c r="AN8" s="142">
        <f t="shared" si="51"/>
        <v>1</v>
      </c>
      <c r="AO8" s="142">
        <f t="shared" si="51"/>
        <v>1</v>
      </c>
      <c r="AP8" s="142">
        <f t="shared" si="51"/>
        <v>1</v>
      </c>
      <c r="AQ8" s="142">
        <f t="shared" si="51"/>
        <v>1</v>
      </c>
      <c r="AR8" s="142">
        <f t="shared" si="51"/>
        <v>1</v>
      </c>
      <c r="AS8" s="142">
        <f t="shared" si="51"/>
        <v>1</v>
      </c>
      <c r="AT8" s="142">
        <f t="shared" si="51"/>
        <v>1</v>
      </c>
      <c r="AU8" s="142">
        <f t="shared" si="51"/>
        <v>1</v>
      </c>
      <c r="AV8" s="142">
        <f t="shared" si="51"/>
        <v>1</v>
      </c>
      <c r="AW8" s="142">
        <f t="shared" si="51"/>
        <v>1</v>
      </c>
      <c r="AX8" s="142">
        <f t="shared" si="51"/>
        <v>1</v>
      </c>
      <c r="AY8" s="142">
        <f t="shared" si="51"/>
        <v>1</v>
      </c>
      <c r="AZ8" s="142">
        <f t="shared" si="51"/>
        <v>1</v>
      </c>
      <c r="BA8" s="142">
        <f t="shared" si="51"/>
        <v>1</v>
      </c>
      <c r="BB8" s="142">
        <f t="shared" si="51"/>
        <v>1</v>
      </c>
      <c r="BC8" s="142">
        <f t="shared" si="51"/>
        <v>0</v>
      </c>
    </row>
    <row r="9" spans="1:71" s="104" customFormat="1">
      <c r="C9" s="104">
        <f>C7</f>
        <v>1500000</v>
      </c>
      <c r="F9" s="104" t="s">
        <v>556</v>
      </c>
      <c r="G9" s="142">
        <f t="shared" ref="G9:AL9" si="52">IF(AND(G6&gt;=$C$24,G6&lt;=$C$25),1,0)</f>
        <v>0</v>
      </c>
      <c r="H9" s="142">
        <f t="shared" si="52"/>
        <v>0</v>
      </c>
      <c r="I9" s="142">
        <f t="shared" si="52"/>
        <v>0</v>
      </c>
      <c r="J9" s="142">
        <f t="shared" si="52"/>
        <v>0</v>
      </c>
      <c r="K9" s="142">
        <f t="shared" si="52"/>
        <v>0</v>
      </c>
      <c r="L9" s="142">
        <f t="shared" si="52"/>
        <v>0</v>
      </c>
      <c r="M9" s="142">
        <f t="shared" si="52"/>
        <v>0</v>
      </c>
      <c r="N9" s="142">
        <f t="shared" si="52"/>
        <v>0</v>
      </c>
      <c r="O9" s="142">
        <f t="shared" si="52"/>
        <v>0</v>
      </c>
      <c r="P9" s="142">
        <f t="shared" si="52"/>
        <v>0</v>
      </c>
      <c r="Q9" s="142">
        <f t="shared" si="52"/>
        <v>0</v>
      </c>
      <c r="R9" s="142">
        <f t="shared" si="52"/>
        <v>0</v>
      </c>
      <c r="S9" s="142">
        <f t="shared" si="52"/>
        <v>0</v>
      </c>
      <c r="T9" s="142">
        <f t="shared" si="52"/>
        <v>0</v>
      </c>
      <c r="U9" s="142">
        <f t="shared" si="52"/>
        <v>0</v>
      </c>
      <c r="V9" s="142">
        <f t="shared" si="52"/>
        <v>0</v>
      </c>
      <c r="W9" s="142">
        <f t="shared" si="52"/>
        <v>0</v>
      </c>
      <c r="X9" s="142">
        <f t="shared" si="52"/>
        <v>0</v>
      </c>
      <c r="Y9" s="142">
        <f t="shared" si="52"/>
        <v>0</v>
      </c>
      <c r="Z9" s="142">
        <f t="shared" si="52"/>
        <v>0</v>
      </c>
      <c r="AA9" s="142">
        <f t="shared" si="52"/>
        <v>0</v>
      </c>
      <c r="AB9" s="142">
        <f t="shared" si="52"/>
        <v>0</v>
      </c>
      <c r="AC9" s="142">
        <f t="shared" si="52"/>
        <v>0</v>
      </c>
      <c r="AD9" s="142">
        <f t="shared" si="52"/>
        <v>0</v>
      </c>
      <c r="AE9" s="142">
        <f t="shared" si="52"/>
        <v>0</v>
      </c>
      <c r="AF9" s="142">
        <f t="shared" si="52"/>
        <v>0</v>
      </c>
      <c r="AG9" s="142">
        <f t="shared" si="52"/>
        <v>0</v>
      </c>
      <c r="AH9" s="142">
        <f t="shared" si="52"/>
        <v>0</v>
      </c>
      <c r="AI9" s="142">
        <f t="shared" si="52"/>
        <v>0</v>
      </c>
      <c r="AJ9" s="142">
        <f t="shared" si="52"/>
        <v>0</v>
      </c>
      <c r="AK9" s="142">
        <f t="shared" si="52"/>
        <v>0</v>
      </c>
      <c r="AL9" s="142">
        <f t="shared" si="52"/>
        <v>0</v>
      </c>
      <c r="AM9" s="142">
        <f t="shared" ref="AM9:BC9" si="53">IF(AND(AM6&gt;=$C$24,AM6&lt;=$C$25),1,0)</f>
        <v>0</v>
      </c>
      <c r="AN9" s="142">
        <f t="shared" si="53"/>
        <v>0</v>
      </c>
      <c r="AO9" s="142">
        <f t="shared" si="53"/>
        <v>0</v>
      </c>
      <c r="AP9" s="142">
        <f t="shared" si="53"/>
        <v>0</v>
      </c>
      <c r="AQ9" s="142">
        <f t="shared" si="53"/>
        <v>1</v>
      </c>
      <c r="AR9" s="142">
        <f t="shared" si="53"/>
        <v>1</v>
      </c>
      <c r="AS9" s="142">
        <f t="shared" si="53"/>
        <v>1</v>
      </c>
      <c r="AT9" s="142">
        <f t="shared" si="53"/>
        <v>1</v>
      </c>
      <c r="AU9" s="142">
        <f t="shared" si="53"/>
        <v>1</v>
      </c>
      <c r="AV9" s="142">
        <f t="shared" si="53"/>
        <v>1</v>
      </c>
      <c r="AW9" s="142">
        <f t="shared" si="53"/>
        <v>1</v>
      </c>
      <c r="AX9" s="142">
        <f t="shared" si="53"/>
        <v>1</v>
      </c>
      <c r="AY9" s="142">
        <f t="shared" si="53"/>
        <v>1</v>
      </c>
      <c r="AZ9" s="142">
        <f t="shared" si="53"/>
        <v>1</v>
      </c>
      <c r="BA9" s="142">
        <f t="shared" si="53"/>
        <v>1</v>
      </c>
      <c r="BB9" s="142">
        <f t="shared" si="53"/>
        <v>1</v>
      </c>
      <c r="BC9" s="142">
        <f t="shared" si="53"/>
        <v>1</v>
      </c>
    </row>
    <row r="10" spans="1:71" s="104" customFormat="1">
      <c r="B10" s="104" t="s">
        <v>10</v>
      </c>
      <c r="C10" s="136">
        <f>4*LN(G14/4+1)</f>
        <v>3.6642245106491236E-2</v>
      </c>
      <c r="D10" s="133"/>
      <c r="E10" s="143"/>
      <c r="F10" s="104" t="s">
        <v>557</v>
      </c>
      <c r="G10" s="142">
        <f t="shared" ref="G10:AL10" si="54">G9*$C$35*(1+$C$32)^G$7</f>
        <v>0</v>
      </c>
      <c r="H10" s="142">
        <f t="shared" si="54"/>
        <v>0</v>
      </c>
      <c r="I10" s="142">
        <f t="shared" si="54"/>
        <v>0</v>
      </c>
      <c r="J10" s="142">
        <f t="shared" si="54"/>
        <v>0</v>
      </c>
      <c r="K10" s="142">
        <f t="shared" si="54"/>
        <v>0</v>
      </c>
      <c r="L10" s="142">
        <f t="shared" si="54"/>
        <v>0</v>
      </c>
      <c r="M10" s="142">
        <f t="shared" si="54"/>
        <v>0</v>
      </c>
      <c r="N10" s="142">
        <f t="shared" si="54"/>
        <v>0</v>
      </c>
      <c r="O10" s="142">
        <f t="shared" si="54"/>
        <v>0</v>
      </c>
      <c r="P10" s="142">
        <f t="shared" si="54"/>
        <v>0</v>
      </c>
      <c r="Q10" s="142">
        <f t="shared" si="54"/>
        <v>0</v>
      </c>
      <c r="R10" s="142">
        <f t="shared" si="54"/>
        <v>0</v>
      </c>
      <c r="S10" s="142">
        <f t="shared" si="54"/>
        <v>0</v>
      </c>
      <c r="T10" s="142">
        <f t="shared" si="54"/>
        <v>0</v>
      </c>
      <c r="U10" s="142">
        <f t="shared" si="54"/>
        <v>0</v>
      </c>
      <c r="V10" s="142">
        <f t="shared" si="54"/>
        <v>0</v>
      </c>
      <c r="W10" s="142">
        <f t="shared" si="54"/>
        <v>0</v>
      </c>
      <c r="X10" s="142">
        <f t="shared" si="54"/>
        <v>0</v>
      </c>
      <c r="Y10" s="142">
        <f t="shared" si="54"/>
        <v>0</v>
      </c>
      <c r="Z10" s="142">
        <f t="shared" si="54"/>
        <v>0</v>
      </c>
      <c r="AA10" s="142">
        <f t="shared" si="54"/>
        <v>0</v>
      </c>
      <c r="AB10" s="142">
        <f t="shared" si="54"/>
        <v>0</v>
      </c>
      <c r="AC10" s="142">
        <f t="shared" si="54"/>
        <v>0</v>
      </c>
      <c r="AD10" s="142">
        <f t="shared" si="54"/>
        <v>0</v>
      </c>
      <c r="AE10" s="142">
        <f t="shared" si="54"/>
        <v>0</v>
      </c>
      <c r="AF10" s="142">
        <f t="shared" si="54"/>
        <v>0</v>
      </c>
      <c r="AG10" s="142">
        <f t="shared" si="54"/>
        <v>0</v>
      </c>
      <c r="AH10" s="142">
        <f t="shared" si="54"/>
        <v>0</v>
      </c>
      <c r="AI10" s="142">
        <f t="shared" si="54"/>
        <v>0</v>
      </c>
      <c r="AJ10" s="142">
        <f t="shared" si="54"/>
        <v>0</v>
      </c>
      <c r="AK10" s="142">
        <f t="shared" si="54"/>
        <v>0</v>
      </c>
      <c r="AL10" s="142">
        <f t="shared" si="54"/>
        <v>0</v>
      </c>
      <c r="AM10" s="142">
        <f t="shared" ref="AM10:BR10" si="55">AM9*$C$35*(1+$C$32)^AM$7</f>
        <v>0</v>
      </c>
      <c r="AN10" s="142">
        <f t="shared" si="55"/>
        <v>0</v>
      </c>
      <c r="AO10" s="142">
        <f t="shared" si="55"/>
        <v>0</v>
      </c>
      <c r="AP10" s="142">
        <f t="shared" si="55"/>
        <v>0</v>
      </c>
      <c r="AQ10" s="142">
        <f t="shared" si="55"/>
        <v>1687296.0000000002</v>
      </c>
      <c r="AR10" s="142">
        <f t="shared" si="55"/>
        <v>1692819.7680395453</v>
      </c>
      <c r="AS10" s="142">
        <f t="shared" si="55"/>
        <v>1698361.6194582691</v>
      </c>
      <c r="AT10" s="142">
        <f t="shared" si="55"/>
        <v>1703921.613456449</v>
      </c>
      <c r="AU10" s="142">
        <f t="shared" si="55"/>
        <v>1709499.8094281699</v>
      </c>
      <c r="AV10" s="142">
        <f t="shared" si="55"/>
        <v>1715096.2669619566</v>
      </c>
      <c r="AW10" s="142">
        <f t="shared" si="55"/>
        <v>1720711.0458414105</v>
      </c>
      <c r="AX10" s="142">
        <f t="shared" si="55"/>
        <v>1726344.2060458506</v>
      </c>
      <c r="AY10" s="142">
        <f t="shared" si="55"/>
        <v>1731995.8077509515</v>
      </c>
      <c r="AZ10" s="142">
        <f t="shared" si="55"/>
        <v>1737665.9113293875</v>
      </c>
      <c r="BA10" s="142">
        <f t="shared" si="55"/>
        <v>1743354.5773514775</v>
      </c>
      <c r="BB10" s="142">
        <f t="shared" si="55"/>
        <v>1749061.8665858316</v>
      </c>
      <c r="BC10" s="142">
        <f t="shared" si="55"/>
        <v>1754787.8400000003</v>
      </c>
    </row>
    <row r="11" spans="1:71" s="104" customFormat="1">
      <c r="B11" s="104" t="s">
        <v>11</v>
      </c>
      <c r="C11" s="144">
        <v>0</v>
      </c>
      <c r="E11" s="143"/>
      <c r="F11" s="104" t="s">
        <v>558</v>
      </c>
      <c r="G11" s="142">
        <f t="shared" ref="G11:AL11" si="56">IF(AND(G6&gt;=$C$26,G6&lt;=$C$27),1,0)</f>
        <v>1</v>
      </c>
      <c r="H11" s="142">
        <f t="shared" si="56"/>
        <v>1</v>
      </c>
      <c r="I11" s="142">
        <f t="shared" si="56"/>
        <v>1</v>
      </c>
      <c r="J11" s="142">
        <f t="shared" si="56"/>
        <v>1</v>
      </c>
      <c r="K11" s="142">
        <f t="shared" si="56"/>
        <v>1</v>
      </c>
      <c r="L11" s="142">
        <f t="shared" si="56"/>
        <v>1</v>
      </c>
      <c r="M11" s="142">
        <f t="shared" si="56"/>
        <v>1</v>
      </c>
      <c r="N11" s="142">
        <f t="shared" si="56"/>
        <v>1</v>
      </c>
      <c r="O11" s="142">
        <f t="shared" si="56"/>
        <v>1</v>
      </c>
      <c r="P11" s="142">
        <f t="shared" si="56"/>
        <v>1</v>
      </c>
      <c r="Q11" s="142">
        <f t="shared" si="56"/>
        <v>1</v>
      </c>
      <c r="R11" s="142">
        <f t="shared" si="56"/>
        <v>1</v>
      </c>
      <c r="S11" s="142">
        <f t="shared" si="56"/>
        <v>1</v>
      </c>
      <c r="T11" s="142">
        <f t="shared" si="56"/>
        <v>1</v>
      </c>
      <c r="U11" s="142">
        <f t="shared" si="56"/>
        <v>1</v>
      </c>
      <c r="V11" s="142">
        <f t="shared" si="56"/>
        <v>1</v>
      </c>
      <c r="W11" s="142">
        <f t="shared" si="56"/>
        <v>1</v>
      </c>
      <c r="X11" s="142">
        <f t="shared" si="56"/>
        <v>1</v>
      </c>
      <c r="Y11" s="142">
        <f t="shared" si="56"/>
        <v>1</v>
      </c>
      <c r="Z11" s="142">
        <f t="shared" si="56"/>
        <v>1</v>
      </c>
      <c r="AA11" s="142">
        <f t="shared" si="56"/>
        <v>1</v>
      </c>
      <c r="AB11" s="142">
        <f t="shared" si="56"/>
        <v>1</v>
      </c>
      <c r="AC11" s="142">
        <f t="shared" si="56"/>
        <v>1</v>
      </c>
      <c r="AD11" s="142">
        <f t="shared" si="56"/>
        <v>1</v>
      </c>
      <c r="AE11" s="142">
        <f t="shared" si="56"/>
        <v>1</v>
      </c>
      <c r="AF11" s="142">
        <f t="shared" si="56"/>
        <v>1</v>
      </c>
      <c r="AG11" s="142">
        <f t="shared" si="56"/>
        <v>1</v>
      </c>
      <c r="AH11" s="142">
        <f t="shared" si="56"/>
        <v>1</v>
      </c>
      <c r="AI11" s="142">
        <f t="shared" si="56"/>
        <v>1</v>
      </c>
      <c r="AJ11" s="142">
        <f t="shared" si="56"/>
        <v>1</v>
      </c>
      <c r="AK11" s="142">
        <f t="shared" si="56"/>
        <v>1</v>
      </c>
      <c r="AL11" s="142">
        <f t="shared" si="56"/>
        <v>1</v>
      </c>
      <c r="AM11" s="142">
        <f t="shared" ref="AM11:BC11" si="57">IF(AND(AM6&gt;=$C$26,AM6&lt;=$C$27),1,0)</f>
        <v>1</v>
      </c>
      <c r="AN11" s="142">
        <f t="shared" si="57"/>
        <v>1</v>
      </c>
      <c r="AO11" s="142">
        <f t="shared" si="57"/>
        <v>1</v>
      </c>
      <c r="AP11" s="142">
        <f t="shared" si="57"/>
        <v>1</v>
      </c>
      <c r="AQ11" s="142">
        <f t="shared" si="57"/>
        <v>1</v>
      </c>
      <c r="AR11" s="142">
        <f t="shared" si="57"/>
        <v>1</v>
      </c>
      <c r="AS11" s="142">
        <f t="shared" si="57"/>
        <v>1</v>
      </c>
      <c r="AT11" s="142">
        <f t="shared" si="57"/>
        <v>1</v>
      </c>
      <c r="AU11" s="142">
        <f t="shared" si="57"/>
        <v>1</v>
      </c>
      <c r="AV11" s="142">
        <f t="shared" si="57"/>
        <v>1</v>
      </c>
      <c r="AW11" s="142">
        <f t="shared" si="57"/>
        <v>1</v>
      </c>
      <c r="AX11" s="142">
        <f t="shared" si="57"/>
        <v>1</v>
      </c>
      <c r="AY11" s="142">
        <f t="shared" si="57"/>
        <v>1</v>
      </c>
      <c r="AZ11" s="142">
        <f t="shared" si="57"/>
        <v>1</v>
      </c>
      <c r="BA11" s="142">
        <f t="shared" si="57"/>
        <v>1</v>
      </c>
      <c r="BB11" s="142">
        <f t="shared" si="57"/>
        <v>1</v>
      </c>
      <c r="BC11" s="142">
        <f t="shared" si="57"/>
        <v>1</v>
      </c>
    </row>
    <row r="12" spans="1:71" s="104" customFormat="1">
      <c r="B12" s="104" t="s">
        <v>12</v>
      </c>
      <c r="C12" s="145">
        <f>C29</f>
        <v>4</v>
      </c>
      <c r="G12" s="142"/>
      <c r="H12" s="146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</row>
    <row r="13" spans="1:71" s="104" customFormat="1">
      <c r="B13" s="104" t="s">
        <v>13</v>
      </c>
      <c r="C13" s="127">
        <f>BC5</f>
        <v>48</v>
      </c>
      <c r="F13" s="104" t="s">
        <v>559</v>
      </c>
      <c r="G13" s="147">
        <v>0</v>
      </c>
      <c r="H13" s="148">
        <f>G13+1/12</f>
        <v>8.3333333333333329E-2</v>
      </c>
      <c r="I13" s="148">
        <f t="shared" ref="I13:BC13" si="58">H13+1/12</f>
        <v>0.16666666666666666</v>
      </c>
      <c r="J13" s="148">
        <f t="shared" si="58"/>
        <v>0.25</v>
      </c>
      <c r="K13" s="148">
        <f t="shared" si="58"/>
        <v>0.33333333333333331</v>
      </c>
      <c r="L13" s="148">
        <f t="shared" si="58"/>
        <v>0.41666666666666663</v>
      </c>
      <c r="M13" s="148">
        <f t="shared" si="58"/>
        <v>0.49999999999999994</v>
      </c>
      <c r="N13" s="148">
        <f t="shared" si="58"/>
        <v>0.58333333333333326</v>
      </c>
      <c r="O13" s="148">
        <f t="shared" si="58"/>
        <v>0.66666666666666663</v>
      </c>
      <c r="P13" s="148">
        <f t="shared" si="58"/>
        <v>0.75</v>
      </c>
      <c r="Q13" s="148">
        <f t="shared" si="58"/>
        <v>0.83333333333333337</v>
      </c>
      <c r="R13" s="148">
        <f t="shared" si="58"/>
        <v>0.91666666666666674</v>
      </c>
      <c r="S13" s="148">
        <f t="shared" si="58"/>
        <v>1</v>
      </c>
      <c r="T13" s="148">
        <f t="shared" si="58"/>
        <v>1.0833333333333333</v>
      </c>
      <c r="U13" s="148">
        <f t="shared" si="58"/>
        <v>1.1666666666666665</v>
      </c>
      <c r="V13" s="148">
        <f t="shared" si="58"/>
        <v>1.2499999999999998</v>
      </c>
      <c r="W13" s="148">
        <f t="shared" si="58"/>
        <v>1.333333333333333</v>
      </c>
      <c r="X13" s="148">
        <f t="shared" si="58"/>
        <v>1.4166666666666663</v>
      </c>
      <c r="Y13" s="148">
        <f t="shared" si="58"/>
        <v>1.4999999999999996</v>
      </c>
      <c r="Z13" s="148">
        <f t="shared" si="58"/>
        <v>1.5833333333333328</v>
      </c>
      <c r="AA13" s="148">
        <f t="shared" si="58"/>
        <v>1.6666666666666661</v>
      </c>
      <c r="AB13" s="148">
        <f t="shared" si="58"/>
        <v>1.7499999999999993</v>
      </c>
      <c r="AC13" s="148">
        <f t="shared" si="58"/>
        <v>1.8333333333333326</v>
      </c>
      <c r="AD13" s="148">
        <f t="shared" si="58"/>
        <v>1.9166666666666659</v>
      </c>
      <c r="AE13" s="148">
        <f t="shared" si="58"/>
        <v>1.9999999999999991</v>
      </c>
      <c r="AF13" s="148">
        <f t="shared" si="58"/>
        <v>2.0833333333333326</v>
      </c>
      <c r="AG13" s="148">
        <f t="shared" si="58"/>
        <v>2.1666666666666661</v>
      </c>
      <c r="AH13" s="148">
        <f t="shared" si="58"/>
        <v>2.2499999999999996</v>
      </c>
      <c r="AI13" s="148">
        <f t="shared" si="58"/>
        <v>2.333333333333333</v>
      </c>
      <c r="AJ13" s="148">
        <f t="shared" si="58"/>
        <v>2.4166666666666665</v>
      </c>
      <c r="AK13" s="148">
        <f t="shared" si="58"/>
        <v>2.5</v>
      </c>
      <c r="AL13" s="148">
        <f t="shared" si="58"/>
        <v>2.5833333333333335</v>
      </c>
      <c r="AM13" s="148">
        <f t="shared" si="58"/>
        <v>2.666666666666667</v>
      </c>
      <c r="AN13" s="148">
        <f t="shared" si="58"/>
        <v>2.7500000000000004</v>
      </c>
      <c r="AO13" s="148">
        <f t="shared" si="58"/>
        <v>2.8333333333333339</v>
      </c>
      <c r="AP13" s="148">
        <f t="shared" si="58"/>
        <v>2.9166666666666674</v>
      </c>
      <c r="AQ13" s="148">
        <f t="shared" si="58"/>
        <v>3.0000000000000009</v>
      </c>
      <c r="AR13" s="148">
        <f t="shared" si="58"/>
        <v>3.0833333333333344</v>
      </c>
      <c r="AS13" s="148">
        <f t="shared" si="58"/>
        <v>3.1666666666666679</v>
      </c>
      <c r="AT13" s="148">
        <f t="shared" si="58"/>
        <v>3.2500000000000013</v>
      </c>
      <c r="AU13" s="148">
        <f t="shared" si="58"/>
        <v>3.3333333333333348</v>
      </c>
      <c r="AV13" s="148">
        <f t="shared" si="58"/>
        <v>3.4166666666666683</v>
      </c>
      <c r="AW13" s="148">
        <f t="shared" si="58"/>
        <v>3.5000000000000018</v>
      </c>
      <c r="AX13" s="148">
        <f t="shared" si="58"/>
        <v>3.5833333333333353</v>
      </c>
      <c r="AY13" s="148">
        <f t="shared" si="58"/>
        <v>3.6666666666666687</v>
      </c>
      <c r="AZ13" s="148">
        <f t="shared" si="58"/>
        <v>3.7500000000000022</v>
      </c>
      <c r="BA13" s="148">
        <f t="shared" si="58"/>
        <v>3.8333333333333357</v>
      </c>
      <c r="BB13" s="148">
        <f t="shared" si="58"/>
        <v>3.9166666666666692</v>
      </c>
      <c r="BC13" s="148">
        <f t="shared" si="58"/>
        <v>4.0000000000000027</v>
      </c>
    </row>
    <row r="14" spans="1:71" s="104" customFormat="1">
      <c r="B14" s="104" t="s">
        <v>14</v>
      </c>
      <c r="C14" s="134">
        <f>C12/C13</f>
        <v>8.3333333333333329E-2</v>
      </c>
      <c r="D14" s="134"/>
      <c r="F14" s="104" t="s">
        <v>560</v>
      </c>
      <c r="G14" s="105">
        <f>VLOOKUP(ROUND(G6,),무위험이자율보간법_반기_기말!$B$15:$H$1476,7,)</f>
        <v>3.6810590525821522E-2</v>
      </c>
      <c r="H14" s="105">
        <f>VLOOKUP(ROUND(H6,),무위험이자율보간법_반기_기말!$B$15:$H$1476,7,)</f>
        <v>3.6843977343611639E-2</v>
      </c>
      <c r="I14" s="105">
        <f>VLOOKUP(ROUND(I6,),무위험이자율보간법_반기_기말!$B$15:$H$1476,7,)</f>
        <v>3.6874133179034978E-2</v>
      </c>
      <c r="J14" s="105">
        <f>VLOOKUP(ROUND(J6,),무위험이자율보간법_반기_기말!$B$15:$H$1476,7,)</f>
        <v>3.6907519996825094E-2</v>
      </c>
      <c r="K14" s="105">
        <f>VLOOKUP(ROUND(K6,),무위험이자율보간법_반기_기말!$B$15:$H$1476,7,)</f>
        <v>3.6939829820492945E-2</v>
      </c>
      <c r="L14" s="105">
        <f>VLOOKUP(ROUND(L6,),무위험이자율보간법_반기_기말!$B$15:$H$1476,7,)</f>
        <v>3.6973216638283068E-2</v>
      </c>
      <c r="M14" s="105">
        <f>VLOOKUP(ROUND(M6,),무위험이자율보간법_반기_기말!$B$15:$H$1476,7,)</f>
        <v>3.7005526461950919E-2</v>
      </c>
      <c r="N14" s="105">
        <f>VLOOKUP(ROUND(N6,),무위험이자율보간법_반기_기말!$B$15:$H$1476,7,)</f>
        <v>3.7038913279741036E-2</v>
      </c>
      <c r="O14" s="105">
        <f>VLOOKUP(ROUND(O6,),무위험이자율보간법_반기_기말!$B$15:$H$1476,7,)</f>
        <v>3.7072300097531152E-2</v>
      </c>
      <c r="P14" s="105">
        <f>VLOOKUP(ROUND(P6,),무위험이자율보간법_반기_기말!$B$15:$H$1476,7,)</f>
        <v>3.710460992119901E-2</v>
      </c>
      <c r="Q14" s="105">
        <f>VLOOKUP(ROUND(Q6,),무위험이자율보간법_반기_기말!$B$15:$H$1476,7,)</f>
        <v>3.7137996738989126E-2</v>
      </c>
      <c r="R14" s="105">
        <f>VLOOKUP(ROUND(R6,),무위험이자율보간법_반기_기말!$B$15:$H$1476,7,)</f>
        <v>3.7170306562656984E-2</v>
      </c>
      <c r="S14" s="105">
        <f>VLOOKUP(ROUND(S6,),무위험이자율보간법_반기_기말!$B$15:$H$1476,7,)</f>
        <v>3.72036933804471E-2</v>
      </c>
      <c r="T14" s="105">
        <f>VLOOKUP(ROUND(T6,),무위험이자율보간법_반기_기말!$B$15:$H$1476,7,)</f>
        <v>3.720358873658753E-2</v>
      </c>
      <c r="U14" s="105">
        <f>VLOOKUP(ROUND(U6,),무위험이자율보간법_반기_기말!$B$15:$H$1476,7,)</f>
        <v>3.7203490843944712E-2</v>
      </c>
      <c r="V14" s="105">
        <f>VLOOKUP(ROUND(V6,),무위험이자율보간법_반기_기말!$B$15:$H$1476,7,)</f>
        <v>3.7203386200085141E-2</v>
      </c>
      <c r="W14" s="105">
        <f>VLOOKUP(ROUND(W6,),무위험이자율보간법_반기_기말!$B$15:$H$1476,7,)</f>
        <v>3.7203284931833946E-2</v>
      </c>
      <c r="X14" s="105">
        <f>VLOOKUP(ROUND(X6,),무위험이자율보간법_반기_기말!$B$15:$H$1476,7,)</f>
        <v>3.7203180287974376E-2</v>
      </c>
      <c r="Y14" s="105">
        <f>VLOOKUP(ROUND(Y6,),무위험이자율보간법_반기_기말!$B$15:$H$1476,7,)</f>
        <v>3.7203079019723181E-2</v>
      </c>
      <c r="Z14" s="105">
        <f>VLOOKUP(ROUND(Z6,),무위험이자율보간법_반기_기말!$B$15:$H$1476,7,)</f>
        <v>3.7296605481690573E-2</v>
      </c>
      <c r="AA14" s="105">
        <f>VLOOKUP(ROUND(AA6,),무위험이자율보간법_반기_기말!$B$15:$H$1476,7,)</f>
        <v>3.7390131943657957E-2</v>
      </c>
      <c r="AB14" s="105">
        <f>VLOOKUP(ROUND(AB6,),무위험이자율보간법_반기_기말!$B$15:$H$1476,7,)</f>
        <v>3.7480641422981242E-2</v>
      </c>
      <c r="AC14" s="105">
        <f>VLOOKUP(ROUND(AC6,),무위험이자율보간법_반기_기말!$B$15:$H$1476,7,)</f>
        <v>3.7574167884948627E-2</v>
      </c>
      <c r="AD14" s="105">
        <f>VLOOKUP(ROUND(AD6,),무위험이자율보간법_반기_기말!$B$15:$H$1476,7,)</f>
        <v>3.7664677364271905E-2</v>
      </c>
      <c r="AE14" s="105">
        <f>VLOOKUP(ROUND(AE6,),무위험이자율보간법_반기_기말!$B$15:$H$1476,7,)</f>
        <v>3.7758203826239296E-2</v>
      </c>
      <c r="AF14" s="105">
        <f>VLOOKUP(ROUND(AF6,),무위험이자율보간법_반기_기말!$B$15:$H$1476,7,)</f>
        <v>3.767906729358729E-2</v>
      </c>
      <c r="AG14" s="105">
        <f>VLOOKUP(ROUND(AG6,),무위험이자율보간법_반기_기말!$B$15:$H$1476,7,)</f>
        <v>3.7607589135062895E-2</v>
      </c>
      <c r="AH14" s="105">
        <f>VLOOKUP(ROUND(AH6,),무위험이자율보간법_반기_기말!$B$15:$H$1476,7,)</f>
        <v>3.7528452602410896E-2</v>
      </c>
      <c r="AI14" s="105">
        <f>VLOOKUP(ROUND(AI6,),무위험이자율보간법_반기_기말!$B$15:$H$1476,7,)</f>
        <v>3.745186886113476E-2</v>
      </c>
      <c r="AJ14" s="105">
        <f>VLOOKUP(ROUND(AJ6,),무위험이자율보간법_반기_기말!$B$15:$H$1476,7,)</f>
        <v>3.7372732328482754E-2</v>
      </c>
      <c r="AK14" s="105">
        <f>VLOOKUP(ROUND(AK6,),무위험이자율보간법_반기_기말!$B$15:$H$1476,7,)</f>
        <v>3.7296148587206618E-2</v>
      </c>
      <c r="AL14" s="105">
        <f>VLOOKUP(ROUND(AL6,),무위험이자율보간법_반기_기말!$B$15:$H$1476,7,)</f>
        <v>3.7230417760648345E-2</v>
      </c>
      <c r="AM14" s="105">
        <f>VLOOKUP(ROUND(AM6,),무위험이자율보간법_반기_기말!$B$15:$H$1476,7,)</f>
        <v>3.7164686934090072E-2</v>
      </c>
      <c r="AN14" s="105">
        <f>VLOOKUP(ROUND(AN6,),무위험이자율보간법_반기_기말!$B$15:$H$1476,7,)</f>
        <v>3.7101076456775607E-2</v>
      </c>
      <c r="AO14" s="105">
        <f>VLOOKUP(ROUND(AO6,),무위험이자율보간법_반기_기말!$B$15:$H$1476,7,)</f>
        <v>3.7035345630217334E-2</v>
      </c>
      <c r="AP14" s="105">
        <f>VLOOKUP(ROUND(AP6,),무위험이자율보간법_반기_기말!$B$15:$H$1476,7,)</f>
        <v>3.6971735152902876E-2</v>
      </c>
      <c r="AQ14" s="105">
        <f>VLOOKUP(ROUND(AQ6,),무위험이자율보간법_반기_기말!$B$15:$H$1476,7,)</f>
        <v>3.6906004326344603E-2</v>
      </c>
      <c r="AR14" s="105">
        <f>VLOOKUP(ROUND(AR6,),무위험이자율보간법_반기_기말!$B$15:$H$1476,7,)</f>
        <v>3.6966977456035159E-2</v>
      </c>
      <c r="AS14" s="105">
        <f>VLOOKUP(ROUND(AS6,),무위험이자율보간법_반기_기말!$B$15:$H$1476,7,)</f>
        <v>3.7022049960271787E-2</v>
      </c>
      <c r="AT14" s="105">
        <f>VLOOKUP(ROUND(AT6,),무위험이자율보간법_반기_기말!$B$15:$H$1476,7,)</f>
        <v>3.7083023089962343E-2</v>
      </c>
      <c r="AU14" s="105">
        <f>VLOOKUP(ROUND(AU6,),무위험이자율보간법_반기_기말!$B$15:$H$1476,7,)</f>
        <v>3.7142029344501587E-2</v>
      </c>
      <c r="AV14" s="105">
        <f>VLOOKUP(ROUND(AV6,),무위험이자율보간법_반기_기말!$B$15:$H$1476,7,)</f>
        <v>3.7203002474192143E-2</v>
      </c>
      <c r="AW14" s="105">
        <f>VLOOKUP(ROUND(AW6,),무위험이자율보간법_반기_기말!$B$15:$H$1476,7,)</f>
        <v>3.7262008728731387E-2</v>
      </c>
      <c r="AX14" s="105">
        <f>VLOOKUP(ROUND(AX6,),무위험이자율보간법_반기_기말!$B$15:$H$1476,7,)</f>
        <v>3.7322085249841826E-2</v>
      </c>
      <c r="AY14" s="105">
        <f>VLOOKUP(ROUND(AY6,),무위험이자율보간법_반기_기말!$B$15:$H$1476,7,)</f>
        <v>3.7382161770952271E-2</v>
      </c>
      <c r="AZ14" s="105">
        <f>VLOOKUP(ROUND(AZ6,),무위험이자율보간법_반기_기말!$B$15:$H$1476,7,)</f>
        <v>3.7440300339768827E-2</v>
      </c>
      <c r="BA14" s="105">
        <f>VLOOKUP(ROUND(BA6,),무위험이자율보간법_반기_기말!$B$15:$H$1476,7,)</f>
        <v>3.7500376860879266E-2</v>
      </c>
      <c r="BB14" s="105">
        <f>VLOOKUP(ROUND(BB6,),무위험이자율보간법_반기_기말!$B$15:$H$1476,7,)</f>
        <v>3.7558515429695828E-2</v>
      </c>
      <c r="BC14" s="105">
        <f>VLOOKUP(ROUND(BC6,),무위험이자율보간법_반기_기말!$B$15:$H$1476,7,)</f>
        <v>3.7618591950806267E-2</v>
      </c>
    </row>
    <row r="15" spans="1:71" s="104" customFormat="1">
      <c r="B15" s="104" t="s">
        <v>15</v>
      </c>
      <c r="C15" s="104">
        <f>C7</f>
        <v>1500000</v>
      </c>
      <c r="E15" s="106"/>
      <c r="F15" s="104" t="s">
        <v>613</v>
      </c>
      <c r="G15" s="105"/>
      <c r="H15" s="105">
        <f>H14</f>
        <v>3.6843977343611639E-2</v>
      </c>
      <c r="I15" s="105">
        <f>(I14*I$13-H14*H$13)/(I$13-H$13)</f>
        <v>3.6904289014458316E-2</v>
      </c>
      <c r="J15" s="105">
        <f t="shared" ref="J15:BC15" si="59">(J14*J$13-I14*I$13)/(J$13-I$13)</f>
        <v>3.6974293632405328E-2</v>
      </c>
      <c r="K15" s="105">
        <f t="shared" si="59"/>
        <v>3.7036759291496496E-2</v>
      </c>
      <c r="L15" s="105">
        <f t="shared" si="59"/>
        <v>3.7106763909443563E-2</v>
      </c>
      <c r="M15" s="105">
        <f t="shared" si="59"/>
        <v>3.716707558029015E-2</v>
      </c>
      <c r="N15" s="105">
        <f t="shared" si="59"/>
        <v>3.7239234186481736E-2</v>
      </c>
      <c r="O15" s="105">
        <f t="shared" si="59"/>
        <v>3.7306007822062004E-2</v>
      </c>
      <c r="P15" s="105">
        <f t="shared" si="59"/>
        <v>3.7363088510541834E-2</v>
      </c>
      <c r="Q15" s="105">
        <f t="shared" si="59"/>
        <v>3.7438478099100198E-2</v>
      </c>
      <c r="R15" s="105">
        <f t="shared" si="59"/>
        <v>3.749340479933555E-2</v>
      </c>
      <c r="S15" s="105">
        <f t="shared" si="59"/>
        <v>3.7570948376138398E-2</v>
      </c>
      <c r="T15" s="105">
        <f t="shared" si="59"/>
        <v>3.7202333010272655E-2</v>
      </c>
      <c r="U15" s="105">
        <f t="shared" si="59"/>
        <v>3.7202218239588115E-2</v>
      </c>
      <c r="V15" s="105">
        <f t="shared" si="59"/>
        <v>3.720192118605118E-2</v>
      </c>
      <c r="W15" s="105">
        <f t="shared" si="59"/>
        <v>3.720176590806596E-2</v>
      </c>
      <c r="X15" s="105">
        <f t="shared" si="59"/>
        <v>3.7201505986221246E-2</v>
      </c>
      <c r="Y15" s="105">
        <f t="shared" si="59"/>
        <v>3.7201357459452945E-2</v>
      </c>
      <c r="Z15" s="105">
        <f t="shared" si="59"/>
        <v>3.8980081797103612E-2</v>
      </c>
      <c r="AA15" s="105">
        <f t="shared" si="59"/>
        <v>3.9167134721038256E-2</v>
      </c>
      <c r="AB15" s="105">
        <f t="shared" si="59"/>
        <v>3.9290831009446893E-2</v>
      </c>
      <c r="AC15" s="105">
        <f t="shared" si="59"/>
        <v>3.9538223586263667E-2</v>
      </c>
      <c r="AD15" s="105">
        <f t="shared" si="59"/>
        <v>3.9655885909384049E-2</v>
      </c>
      <c r="AE15" s="105">
        <f t="shared" si="59"/>
        <v>3.9909312451489411E-2</v>
      </c>
      <c r="AF15" s="105">
        <f t="shared" si="59"/>
        <v>3.5779790509939062E-2</v>
      </c>
      <c r="AG15" s="105">
        <f t="shared" si="59"/>
        <v>3.582063517195299E-2</v>
      </c>
      <c r="AH15" s="105">
        <f t="shared" si="59"/>
        <v>3.5470902753458981E-2</v>
      </c>
      <c r="AI15" s="105">
        <f t="shared" si="59"/>
        <v>3.5384107846679051E-2</v>
      </c>
      <c r="AJ15" s="105">
        <f t="shared" si="59"/>
        <v>3.515690941422666E-2</v>
      </c>
      <c r="AK15" s="105">
        <f t="shared" si="59"/>
        <v>3.5075220090198637E-2</v>
      </c>
      <c r="AL15" s="105">
        <f t="shared" si="59"/>
        <v>3.5258492963900205E-2</v>
      </c>
      <c r="AM15" s="105">
        <f t="shared" si="59"/>
        <v>3.5127031310783478E-2</v>
      </c>
      <c r="AN15" s="105">
        <f t="shared" si="59"/>
        <v>3.5065541182712816E-2</v>
      </c>
      <c r="AO15" s="105">
        <f t="shared" si="59"/>
        <v>3.4866228353794375E-2</v>
      </c>
      <c r="AP15" s="105">
        <f t="shared" si="59"/>
        <v>3.4808978924211247E-2</v>
      </c>
      <c r="AQ15" s="105">
        <f t="shared" si="59"/>
        <v>3.4605425396805105E-2</v>
      </c>
      <c r="AR15" s="105">
        <f t="shared" si="59"/>
        <v>3.9162010124895216E-2</v>
      </c>
      <c r="AS15" s="105">
        <f t="shared" si="59"/>
        <v>3.9059732617026929E-2</v>
      </c>
      <c r="AT15" s="105">
        <f t="shared" si="59"/>
        <v>3.9400002018203525E-2</v>
      </c>
      <c r="AU15" s="105">
        <f t="shared" si="59"/>
        <v>3.9443273271532006E-2</v>
      </c>
      <c r="AV15" s="105">
        <f t="shared" si="59"/>
        <v>3.9641927661814499E-2</v>
      </c>
      <c r="AW15" s="105">
        <f t="shared" si="59"/>
        <v>3.9681265164840315E-2</v>
      </c>
      <c r="AX15" s="105">
        <f t="shared" si="59"/>
        <v>3.9845299136480092E-2</v>
      </c>
      <c r="AY15" s="105">
        <f t="shared" si="59"/>
        <v>3.9965452178701441E-2</v>
      </c>
      <c r="AZ15" s="105">
        <f t="shared" si="59"/>
        <v>3.9998397367697322E-2</v>
      </c>
      <c r="BA15" s="105">
        <f t="shared" si="59"/>
        <v>4.0203820310849167E-2</v>
      </c>
      <c r="BB15" s="105">
        <f t="shared" si="59"/>
        <v>4.0232889595257768E-2</v>
      </c>
      <c r="BC15" s="105">
        <f t="shared" si="59"/>
        <v>4.0442188442996893E-2</v>
      </c>
    </row>
    <row r="16" spans="1:71" s="104" customFormat="1">
      <c r="B16" s="127" t="s">
        <v>562</v>
      </c>
      <c r="C16" s="149">
        <f>G48</f>
        <v>1533841.1436690213</v>
      </c>
      <c r="D16" s="149">
        <f>$C$34*C16</f>
        <v>2300761715.5035319</v>
      </c>
      <c r="E16" s="150">
        <f>C16/C35</f>
        <v>1.0225607624460142</v>
      </c>
      <c r="F16" s="104" t="s">
        <v>561</v>
      </c>
      <c r="G16" s="134">
        <f>EXP(-G14*G13)</f>
        <v>1</v>
      </c>
      <c r="H16" s="134">
        <f t="shared" ref="H16:BC16" si="60">EXP(-H14*H13)</f>
        <v>0.99693437720202227</v>
      </c>
      <c r="I16" s="134">
        <f t="shared" si="60"/>
        <v>0.99387315725540426</v>
      </c>
      <c r="J16" s="134">
        <f t="shared" si="60"/>
        <v>0.99081555703727631</v>
      </c>
      <c r="K16" s="134">
        <f t="shared" si="60"/>
        <v>0.98776222158913851</v>
      </c>
      <c r="L16" s="134">
        <f t="shared" si="60"/>
        <v>0.98471255086507281</v>
      </c>
      <c r="M16" s="134">
        <f t="shared" si="60"/>
        <v>0.98166736201438143</v>
      </c>
      <c r="N16" s="134">
        <f t="shared" si="60"/>
        <v>0.97862570559626127</v>
      </c>
      <c r="O16" s="134">
        <f t="shared" si="60"/>
        <v>0.97558804498176155</v>
      </c>
      <c r="P16" s="134">
        <f t="shared" si="60"/>
        <v>0.97255518709810895</v>
      </c>
      <c r="Q16" s="134">
        <f t="shared" si="60"/>
        <v>0.96952566657599915</v>
      </c>
      <c r="R16" s="134">
        <f t="shared" si="60"/>
        <v>0.96650115914152523</v>
      </c>
      <c r="S16" s="134">
        <f t="shared" si="60"/>
        <v>0.96347986088997062</v>
      </c>
      <c r="T16" s="134">
        <f t="shared" si="60"/>
        <v>0.96049751132424555</v>
      </c>
      <c r="U16" s="134">
        <f t="shared" si="60"/>
        <v>0.9575244024627847</v>
      </c>
      <c r="V16" s="134">
        <f t="shared" si="60"/>
        <v>0.95456052014527604</v>
      </c>
      <c r="W16" s="134">
        <f t="shared" si="60"/>
        <v>0.95160582442286679</v>
      </c>
      <c r="X16" s="134">
        <f t="shared" si="60"/>
        <v>0.94866029505613503</v>
      </c>
      <c r="Y16" s="134">
        <f t="shared" si="60"/>
        <v>0.94572389476574437</v>
      </c>
      <c r="Z16" s="134">
        <f t="shared" si="60"/>
        <v>0.94265684597354171</v>
      </c>
      <c r="AA16" s="134">
        <f t="shared" si="60"/>
        <v>0.93958509770946752</v>
      </c>
      <c r="AB16" s="134">
        <f t="shared" si="60"/>
        <v>0.9365137054104693</v>
      </c>
      <c r="AC16" s="134">
        <f t="shared" si="60"/>
        <v>0.9334331092285767</v>
      </c>
      <c r="AD16" s="134">
        <f t="shared" si="60"/>
        <v>0.93035352411072925</v>
      </c>
      <c r="AE16" s="134">
        <f t="shared" si="60"/>
        <v>0.92726451617524608</v>
      </c>
      <c r="AF16" s="134">
        <f t="shared" si="60"/>
        <v>0.9245038563687149</v>
      </c>
      <c r="AG16" s="134">
        <f t="shared" si="60"/>
        <v>0.92174827824196692</v>
      </c>
      <c r="AH16" s="134">
        <f t="shared" si="60"/>
        <v>0.91902769748844759</v>
      </c>
      <c r="AI16" s="134">
        <f t="shared" si="60"/>
        <v>0.9163217742971268</v>
      </c>
      <c r="AJ16" s="134">
        <f t="shared" si="60"/>
        <v>0.91364111623231536</v>
      </c>
      <c r="AK16" s="134">
        <f t="shared" si="60"/>
        <v>0.91097450169838889</v>
      </c>
      <c r="AL16" s="134">
        <f t="shared" si="60"/>
        <v>0.90830179776269337</v>
      </c>
      <c r="AM16" s="134">
        <f t="shared" si="60"/>
        <v>0.90564685669261613</v>
      </c>
      <c r="AN16" s="134">
        <f t="shared" si="60"/>
        <v>0.90300430308429669</v>
      </c>
      <c r="AO16" s="134">
        <f t="shared" si="60"/>
        <v>0.90038441480870024</v>
      </c>
      <c r="AP16" s="134">
        <f t="shared" si="60"/>
        <v>0.89777641070917813</v>
      </c>
      <c r="AQ16" s="134">
        <f t="shared" si="60"/>
        <v>0.89519114562541247</v>
      </c>
      <c r="AR16" s="134">
        <f t="shared" si="60"/>
        <v>0.89227445047357157</v>
      </c>
      <c r="AS16" s="134">
        <f t="shared" si="60"/>
        <v>0.88937483866486344</v>
      </c>
      <c r="AT16" s="134">
        <f t="shared" si="60"/>
        <v>0.88645951307376081</v>
      </c>
      <c r="AU16" s="134">
        <f t="shared" si="60"/>
        <v>0.88355055773793312</v>
      </c>
      <c r="AV16" s="134">
        <f t="shared" si="60"/>
        <v>0.88063656961779047</v>
      </c>
      <c r="AW16" s="134">
        <f t="shared" si="60"/>
        <v>0.87772931464570225</v>
      </c>
      <c r="AX16" s="134">
        <f t="shared" si="60"/>
        <v>0.87481969899815915</v>
      </c>
      <c r="AY16" s="134">
        <f t="shared" si="60"/>
        <v>0.87191099826381258</v>
      </c>
      <c r="AZ16" s="134">
        <f t="shared" si="60"/>
        <v>0.86900958290046704</v>
      </c>
      <c r="BA16" s="134">
        <f t="shared" si="60"/>
        <v>0.86610299585527306</v>
      </c>
      <c r="BB16" s="134">
        <f t="shared" si="60"/>
        <v>0.86320403944469182</v>
      </c>
      <c r="BC16" s="134">
        <f t="shared" si="60"/>
        <v>0.86029978109807748</v>
      </c>
    </row>
    <row r="17" spans="2:55" s="104" customFormat="1">
      <c r="B17" s="127" t="s">
        <v>564</v>
      </c>
      <c r="C17" s="149">
        <f>SUM(G29:BC29)</f>
        <v>920096.92161776463</v>
      </c>
      <c r="D17" s="149">
        <f>$C$34*C17</f>
        <v>1380145382.4266469</v>
      </c>
      <c r="F17" s="104" t="s">
        <v>563</v>
      </c>
      <c r="G17" s="134"/>
      <c r="H17" s="134">
        <f>H16/G16</f>
        <v>0.99693437720202227</v>
      </c>
      <c r="I17" s="134">
        <f t="shared" ref="I17:BC17" si="61">I16/H16</f>
        <v>0.99692936664977927</v>
      </c>
      <c r="J17" s="134">
        <f t="shared" si="61"/>
        <v>0.99692355086179052</v>
      </c>
      <c r="K17" s="134">
        <f t="shared" si="61"/>
        <v>0.99691836141807477</v>
      </c>
      <c r="L17" s="134">
        <f t="shared" si="61"/>
        <v>0.99691254569428733</v>
      </c>
      <c r="M17" s="134">
        <f t="shared" si="61"/>
        <v>0.99690753525176845</v>
      </c>
      <c r="N17" s="134">
        <f t="shared" si="61"/>
        <v>0.99690154064827141</v>
      </c>
      <c r="O17" s="134">
        <f t="shared" si="61"/>
        <v>0.9968959934353564</v>
      </c>
      <c r="P17" s="134">
        <f t="shared" si="61"/>
        <v>0.99689125148749713</v>
      </c>
      <c r="Q17" s="134">
        <f t="shared" si="61"/>
        <v>0.9968849885720632</v>
      </c>
      <c r="R17" s="134">
        <f t="shared" si="61"/>
        <v>0.99688042561559476</v>
      </c>
      <c r="S17" s="134">
        <f t="shared" si="61"/>
        <v>0.99687398383025405</v>
      </c>
      <c r="T17" s="134">
        <f t="shared" si="61"/>
        <v>0.9969046062229362</v>
      </c>
      <c r="U17" s="134">
        <f t="shared" si="61"/>
        <v>0.99690461575755485</v>
      </c>
      <c r="V17" s="134">
        <f t="shared" si="61"/>
        <v>0.99690464043539206</v>
      </c>
      <c r="W17" s="134">
        <f t="shared" si="61"/>
        <v>0.99690465333517086</v>
      </c>
      <c r="X17" s="134">
        <f t="shared" si="61"/>
        <v>0.99690467492827906</v>
      </c>
      <c r="Y17" s="134">
        <f t="shared" si="61"/>
        <v>0.99690468726719828</v>
      </c>
      <c r="Z17" s="134">
        <f t="shared" si="61"/>
        <v>0.99675692999914911</v>
      </c>
      <c r="AA17" s="134">
        <f t="shared" si="61"/>
        <v>0.99674139292872599</v>
      </c>
      <c r="AB17" s="134">
        <f t="shared" si="61"/>
        <v>0.99673111854744645</v>
      </c>
      <c r="AC17" s="134">
        <f t="shared" si="61"/>
        <v>0.99671057010261011</v>
      </c>
      <c r="AD17" s="134">
        <f t="shared" si="61"/>
        <v>0.99670079721042626</v>
      </c>
      <c r="AE17" s="134">
        <f t="shared" si="61"/>
        <v>0.99667974822964656</v>
      </c>
      <c r="AF17" s="134">
        <f t="shared" si="61"/>
        <v>0.99702279149220741</v>
      </c>
      <c r="AG17" s="134">
        <f t="shared" si="61"/>
        <v>0.99701939790973793</v>
      </c>
      <c r="AH17" s="134">
        <f t="shared" si="61"/>
        <v>0.99704845583361623</v>
      </c>
      <c r="AI17" s="134">
        <f t="shared" si="61"/>
        <v>0.99705566742034479</v>
      </c>
      <c r="AJ17" s="134">
        <f t="shared" si="61"/>
        <v>0.99707454505611015</v>
      </c>
      <c r="AK17" s="134">
        <f t="shared" si="61"/>
        <v>0.99708133260801235</v>
      </c>
      <c r="AL17" s="134">
        <f t="shared" si="61"/>
        <v>0.99706610456087119</v>
      </c>
      <c r="AM17" s="134">
        <f t="shared" si="61"/>
        <v>0.99707702761723382</v>
      </c>
      <c r="AN17" s="134">
        <f t="shared" si="61"/>
        <v>0.9970821368298346</v>
      </c>
      <c r="AO17" s="134">
        <f t="shared" si="61"/>
        <v>0.99709869790581507</v>
      </c>
      <c r="AP17" s="134">
        <f t="shared" si="61"/>
        <v>0.99710345486147023</v>
      </c>
      <c r="AQ17" s="134">
        <f t="shared" si="61"/>
        <v>0.99712036866537457</v>
      </c>
      <c r="AR17" s="134">
        <f t="shared" si="61"/>
        <v>0.99674181858690836</v>
      </c>
      <c r="AS17" s="134">
        <f t="shared" si="61"/>
        <v>0.99675031397887814</v>
      </c>
      <c r="AT17" s="134">
        <f t="shared" si="61"/>
        <v>0.99672205074355469</v>
      </c>
      <c r="AU17" s="134">
        <f t="shared" si="61"/>
        <v>0.99671845663233849</v>
      </c>
      <c r="AV17" s="134">
        <f t="shared" si="61"/>
        <v>0.99670195656080729</v>
      </c>
      <c r="AW17" s="134">
        <f t="shared" si="61"/>
        <v>0.99669868925230987</v>
      </c>
      <c r="AX17" s="134">
        <f t="shared" si="61"/>
        <v>0.99668506497505149</v>
      </c>
      <c r="AY17" s="134">
        <f t="shared" si="61"/>
        <v>0.99667508546312156</v>
      </c>
      <c r="AZ17" s="134">
        <f t="shared" si="61"/>
        <v>0.99667234916278957</v>
      </c>
      <c r="BA17" s="134">
        <f t="shared" si="61"/>
        <v>0.99665528769488043</v>
      </c>
      <c r="BB17" s="134">
        <f t="shared" si="61"/>
        <v>0.99665287335980346</v>
      </c>
      <c r="BC17" s="134">
        <f t="shared" si="61"/>
        <v>0.99663549031989851</v>
      </c>
    </row>
    <row r="18" spans="2:55" s="104" customFormat="1">
      <c r="B18" s="127" t="s">
        <v>566</v>
      </c>
      <c r="C18" s="149">
        <f>G28-C17</f>
        <v>136322.06586459547</v>
      </c>
      <c r="D18" s="149">
        <f>$C$34*C18</f>
        <v>204483098.79689321</v>
      </c>
      <c r="F18" s="104" t="s">
        <v>565</v>
      </c>
      <c r="G18" s="106">
        <f>VLOOKUP(ROUND(G6,),위험이자율보간법_분기_기말!$B$15:$H$1476,7,)</f>
        <v>9.2749035934075533E-2</v>
      </c>
      <c r="H18" s="106">
        <f>VLOOKUP(ROUND(H6,),위험이자율보간법_분기_기말!$B$15:$H$1476,7,)</f>
        <v>9.6441856339508331E-2</v>
      </c>
      <c r="I18" s="106">
        <f>VLOOKUP(ROUND(I6,),위험이자율보간법_분기_기말!$B$15:$H$1476,7,)</f>
        <v>9.9777307028286327E-2</v>
      </c>
      <c r="J18" s="106">
        <f>VLOOKUP(ROUND(J6,),위험이자율보간법_분기_기말!$B$15:$H$1476,7,)</f>
        <v>0.10347012743371913</v>
      </c>
      <c r="K18" s="106">
        <f>VLOOKUP(ROUND(K6,),위험이자율보간법_분기_기말!$B$15:$H$1476,7,)</f>
        <v>0.10704382460026698</v>
      </c>
      <c r="L18" s="106">
        <f>VLOOKUP(ROUND(L6,),위험이자율보간법_분기_기말!$B$15:$H$1476,7,)</f>
        <v>0.11073664500569978</v>
      </c>
      <c r="M18" s="106">
        <f>VLOOKUP(ROUND(M6,),위험이자율보간법_분기_기말!$B$15:$H$1476,7,)</f>
        <v>0.11431034217224764</v>
      </c>
      <c r="N18" s="106">
        <f>VLOOKUP(ROUND(N6,),위험이자율보간법_분기_기말!$B$15:$H$1476,7,)</f>
        <v>0.11654179330493492</v>
      </c>
      <c r="O18" s="106">
        <f>VLOOKUP(ROUND(O6,),위험이자율보간법_분기_기말!$B$15:$H$1476,7,)</f>
        <v>0.1187732444376222</v>
      </c>
      <c r="P18" s="106">
        <f>VLOOKUP(ROUND(P6,),위험이자율보간법_분기_기말!$B$15:$H$1476,7,)</f>
        <v>0.12093271327570666</v>
      </c>
      <c r="Q18" s="106">
        <f>VLOOKUP(ROUND(Q6,),위험이자율보간법_분기_기말!$B$15:$H$1476,7,)</f>
        <v>0.12270972922365439</v>
      </c>
      <c r="R18" s="106">
        <f>VLOOKUP(ROUND(R6,),위험이자율보간법_분기_기말!$B$15:$H$1476,7,)</f>
        <v>0.12442942207650705</v>
      </c>
      <c r="S18" s="106">
        <f>VLOOKUP(ROUND(S6,),위험이자율보간법_분기_기말!$B$15:$H$1476,7,)</f>
        <v>0.12620643802445478</v>
      </c>
      <c r="T18" s="106">
        <f>VLOOKUP(ROUND(T6,),위험이자율보간법_분기_기말!$B$15:$H$1476,7,)</f>
        <v>0.12743694435757758</v>
      </c>
      <c r="U18" s="106">
        <f>VLOOKUP(ROUND(U6,),위험이자율보간법_분기_기말!$B$15:$H$1476,7,)</f>
        <v>0.12858806318533761</v>
      </c>
      <c r="V18" s="106">
        <f>VLOOKUP(ROUND(V6,),위험이자율보간법_분기_기말!$B$15:$H$1476,7,)</f>
        <v>0.12981856951846041</v>
      </c>
      <c r="W18" s="106">
        <f>VLOOKUP(ROUND(W6,),위험이자율보간법_분기_기말!$B$15:$H$1476,7,)</f>
        <v>0.1310303459354846</v>
      </c>
      <c r="X18" s="106">
        <f>VLOOKUP(ROUND(X6,),위험이자율보간법_분기_기말!$B$15:$H$1476,7,)</f>
        <v>0.13228251489974296</v>
      </c>
      <c r="Y18" s="106">
        <f>VLOOKUP(ROUND(Y6,),위험이자율보간법_분기_기말!$B$15:$H$1476,7,)</f>
        <v>0.13349429131676716</v>
      </c>
      <c r="Z18" s="106">
        <f>VLOOKUP(ROUND(Z6,),위험이자율보간법_분기_기말!$B$15:$H$1476,7,)</f>
        <v>0.13496424943274538</v>
      </c>
      <c r="AA18" s="106">
        <f>VLOOKUP(ROUND(AA6,),위험이자율보간법_분기_기말!$B$15:$H$1476,7,)</f>
        <v>0.1364342075487236</v>
      </c>
      <c r="AB18" s="106">
        <f>VLOOKUP(ROUND(AB6,),위험이자율보간법_분기_기말!$B$15:$H$1476,7,)</f>
        <v>0.13785674766096059</v>
      </c>
      <c r="AC18" s="106">
        <f>VLOOKUP(ROUND(AC6,),위험이자율보간법_분기_기말!$B$15:$H$1476,7,)</f>
        <v>0.13935264834287547</v>
      </c>
      <c r="AD18" s="106">
        <f>VLOOKUP(ROUND(AD6,),위험이자율보간법_분기_기말!$B$15:$H$1476,7,)</f>
        <v>0.14080029416408346</v>
      </c>
      <c r="AE18" s="106">
        <f>VLOOKUP(ROUND(AE6,),위험이자율보간법_분기_기말!$B$15:$H$1476,7,)</f>
        <v>0.14229619484599834</v>
      </c>
      <c r="AF18" s="106">
        <f>VLOOKUP(ROUND(AF6,),위험이자율보간법_분기_기말!$B$15:$H$1476,7,)</f>
        <v>0.14346477567758942</v>
      </c>
      <c r="AG18" s="106">
        <f>VLOOKUP(ROUND(AG6,),위험이자율보간법_분기_기말!$B$15:$H$1476,7,)</f>
        <v>0.1445202680416072</v>
      </c>
      <c r="AH18" s="106">
        <f>VLOOKUP(ROUND(AH6,),위험이자율보간법_분기_기말!$B$15:$H$1476,7,)</f>
        <v>0.14568884887319827</v>
      </c>
      <c r="AI18" s="106">
        <f>VLOOKUP(ROUND(AI6,),위험이자율보간법_분기_기말!$B$15:$H$1476,7,)</f>
        <v>0.14683132492384585</v>
      </c>
      <c r="AJ18" s="106">
        <f>VLOOKUP(ROUND(AJ6,),위험이자율보간법_분기_기말!$B$15:$H$1476,7,)</f>
        <v>0.14801188350951502</v>
      </c>
      <c r="AK18" s="106">
        <f>VLOOKUP(ROUND(AK6,),위험이자율보간법_분기_기말!$B$15:$H$1476,7,)</f>
        <v>0.1491543595601626</v>
      </c>
      <c r="AL18" s="106">
        <f>VLOOKUP(ROUND(AL6,),위험이자율보간법_분기_기말!$B$15:$H$1476,7,)</f>
        <v>0.15030776395092174</v>
      </c>
      <c r="AM18" s="106">
        <f>VLOOKUP(ROUND(AM6,),위험이자율보간법_분기_기말!$B$15:$H$1476,7,)</f>
        <v>0.15146116834168091</v>
      </c>
      <c r="AN18" s="106">
        <f>VLOOKUP(ROUND(AN6,),위험이자율보간법_분기_기말!$B$15:$H$1476,7,)</f>
        <v>0.15257736613918976</v>
      </c>
      <c r="AO18" s="106">
        <f>VLOOKUP(ROUND(AO6,),위험이자율보간법_분기_기말!$B$15:$H$1476,7,)</f>
        <v>0.15375786794128321</v>
      </c>
      <c r="AP18" s="106">
        <f>VLOOKUP(ROUND(AP6,),위험이자율보간법_분기_기말!$B$15:$H$1476,7,)</f>
        <v>0.15490028904008335</v>
      </c>
      <c r="AQ18" s="106">
        <f>VLOOKUP(ROUND(AQ6,),위험이자율보간법_분기_기말!$B$15:$H$1476,7,)</f>
        <v>0.1560807908421768</v>
      </c>
      <c r="AR18" s="106">
        <f>VLOOKUP(ROUND(AR6,),위험이자율보간법_분기_기말!$B$15:$H$1476,7,)</f>
        <v>0.15651470147443847</v>
      </c>
      <c r="AS18" s="106">
        <f>VLOOKUP(ROUND(AS6,),위험이자율보간법_분기_기말!$B$15:$H$1476,7,)</f>
        <v>0.15690662075519093</v>
      </c>
      <c r="AT18" s="106">
        <f>VLOOKUP(ROUND(AT6,),위험이자율보간법_분기_기말!$B$15:$H$1476,7,)</f>
        <v>0.1573405313874526</v>
      </c>
      <c r="AU18" s="106">
        <f>VLOOKUP(ROUND(AU6,),위험이자율보간법_분기_기말!$B$15:$H$1476,7,)</f>
        <v>0.15777207448603495</v>
      </c>
      <c r="AV18" s="106">
        <f>VLOOKUP(ROUND(AV6,),위험이자율보간법_분기_기말!$B$15:$H$1476,7,)</f>
        <v>0.15821800235457001</v>
      </c>
      <c r="AW18" s="106">
        <f>VLOOKUP(ROUND(AW6,),위험이자율보간법_분기_기말!$B$15:$H$1476,7,)</f>
        <v>0.15864954545315235</v>
      </c>
      <c r="AX18" s="106">
        <f>VLOOKUP(ROUND(AX6,),위험이자율보간법_분기_기말!$B$15:$H$1476,7,)</f>
        <v>0.15910633868881083</v>
      </c>
      <c r="AY18" s="106">
        <f>VLOOKUP(ROUND(AY6,),위험이자율보간법_분기_기말!$B$15:$H$1476,7,)</f>
        <v>0.15956313192446933</v>
      </c>
      <c r="AZ18" s="106">
        <f>VLOOKUP(ROUND(AZ6,),위험이자율보간법_분기_기말!$B$15:$H$1476,7,)</f>
        <v>0.16000518989446141</v>
      </c>
      <c r="BA18" s="106">
        <f>VLOOKUP(ROUND(BA6,),위험이자율보간법_분기_기말!$B$15:$H$1476,7,)</f>
        <v>0.16047722100166853</v>
      </c>
      <c r="BB18" s="106">
        <f>VLOOKUP(ROUND(BB6,),위험이자율보간법_분기_기말!$B$15:$H$1476,7,)</f>
        <v>0.16093402529896575</v>
      </c>
      <c r="BC18" s="106">
        <f>VLOOKUP(ROUND(BC6,),위험이자율보간법_분기_기말!$B$15:$H$1476,7,)</f>
        <v>0.16140605640617287</v>
      </c>
    </row>
    <row r="19" spans="2:55" s="104" customFormat="1">
      <c r="B19" s="127" t="s">
        <v>568</v>
      </c>
      <c r="C19" s="149">
        <f>C16-C17-C18</f>
        <v>477422.15618666122</v>
      </c>
      <c r="D19" s="149">
        <f>$C$34*C19</f>
        <v>716133234.27999187</v>
      </c>
      <c r="F19" s="104" t="s">
        <v>614</v>
      </c>
      <c r="G19" s="106"/>
      <c r="H19" s="106">
        <f>H18</f>
        <v>9.6441856339508331E-2</v>
      </c>
      <c r="I19" s="106">
        <f>(I18*I$13-H18*H$13)/(I$13-H$13)</f>
        <v>0.10311275771706432</v>
      </c>
      <c r="J19" s="106">
        <f t="shared" ref="J19:BC19" si="62">(J18*J$13-I18*I$13)/(J$13-I$13)</f>
        <v>0.11085576824458471</v>
      </c>
      <c r="K19" s="106">
        <f t="shared" si="62"/>
        <v>0.11776491609991056</v>
      </c>
      <c r="L19" s="106">
        <f t="shared" si="62"/>
        <v>0.12550792662743096</v>
      </c>
      <c r="M19" s="106">
        <f t="shared" si="62"/>
        <v>0.13217882800498695</v>
      </c>
      <c r="N19" s="106">
        <f t="shared" si="62"/>
        <v>0.12993050010105855</v>
      </c>
      <c r="O19" s="106">
        <f t="shared" si="62"/>
        <v>0.13439340236643316</v>
      </c>
      <c r="P19" s="106">
        <f t="shared" si="62"/>
        <v>0.13820846398038245</v>
      </c>
      <c r="Q19" s="106">
        <f t="shared" si="62"/>
        <v>0.13870287275518389</v>
      </c>
      <c r="R19" s="106">
        <f t="shared" si="62"/>
        <v>0.14162635060503365</v>
      </c>
      <c r="S19" s="106">
        <f t="shared" si="62"/>
        <v>0.14575361345187979</v>
      </c>
      <c r="T19" s="106">
        <f t="shared" si="62"/>
        <v>0.1422030203550512</v>
      </c>
      <c r="U19" s="106">
        <f t="shared" si="62"/>
        <v>0.14355260794621796</v>
      </c>
      <c r="V19" s="106">
        <f t="shared" si="62"/>
        <v>0.14704565818217966</v>
      </c>
      <c r="W19" s="106">
        <f t="shared" si="62"/>
        <v>0.14920699219084768</v>
      </c>
      <c r="X19" s="106">
        <f t="shared" si="62"/>
        <v>0.15231721832787684</v>
      </c>
      <c r="Y19" s="106">
        <f t="shared" si="62"/>
        <v>0.15409449040617831</v>
      </c>
      <c r="Z19" s="106">
        <f t="shared" si="62"/>
        <v>0.16142349552035332</v>
      </c>
      <c r="AA19" s="106">
        <f t="shared" si="62"/>
        <v>0.16436341175230976</v>
      </c>
      <c r="AB19" s="106">
        <f t="shared" si="62"/>
        <v>0.16630754990570043</v>
      </c>
      <c r="AC19" s="106">
        <f t="shared" si="62"/>
        <v>0.17076656266308834</v>
      </c>
      <c r="AD19" s="106">
        <f t="shared" si="62"/>
        <v>0.17264850223065892</v>
      </c>
      <c r="AE19" s="106">
        <f t="shared" si="62"/>
        <v>0.17670191053004086</v>
      </c>
      <c r="AF19" s="106">
        <f t="shared" si="62"/>
        <v>0.17151071563577483</v>
      </c>
      <c r="AG19" s="106">
        <f t="shared" si="62"/>
        <v>0.17090757714205199</v>
      </c>
      <c r="AH19" s="106">
        <f t="shared" si="62"/>
        <v>0.17607195049456595</v>
      </c>
      <c r="AI19" s="106">
        <f t="shared" si="62"/>
        <v>0.17767817829133006</v>
      </c>
      <c r="AJ19" s="106">
        <f t="shared" si="62"/>
        <v>0.18106752390825187</v>
      </c>
      <c r="AK19" s="106">
        <f t="shared" si="62"/>
        <v>0.18228616502894213</v>
      </c>
      <c r="AL19" s="106">
        <f t="shared" si="62"/>
        <v>0.18490989567369642</v>
      </c>
      <c r="AM19" s="106">
        <f t="shared" si="62"/>
        <v>0.18721670445521477</v>
      </c>
      <c r="AN19" s="106">
        <f t="shared" si="62"/>
        <v>0.18829569565947291</v>
      </c>
      <c r="AO19" s="106">
        <f t="shared" si="62"/>
        <v>0.19271442741036748</v>
      </c>
      <c r="AP19" s="106">
        <f t="shared" si="62"/>
        <v>0.19374260639928764</v>
      </c>
      <c r="AQ19" s="106">
        <f t="shared" si="62"/>
        <v>0.19739835391544722</v>
      </c>
      <c r="AR19" s="106">
        <f t="shared" si="62"/>
        <v>0.17213548423585903</v>
      </c>
      <c r="AS19" s="106">
        <f t="shared" si="62"/>
        <v>0.17140763414303187</v>
      </c>
      <c r="AT19" s="106">
        <f t="shared" si="62"/>
        <v>0.17382913541339642</v>
      </c>
      <c r="AU19" s="106">
        <f t="shared" si="62"/>
        <v>0.17460225533074661</v>
      </c>
      <c r="AV19" s="106">
        <f t="shared" si="62"/>
        <v>0.17605511709597157</v>
      </c>
      <c r="AW19" s="106">
        <f t="shared" si="62"/>
        <v>0.17634281249502873</v>
      </c>
      <c r="AX19" s="106">
        <f t="shared" si="62"/>
        <v>0.17829165458646715</v>
      </c>
      <c r="AY19" s="106">
        <f t="shared" si="62"/>
        <v>0.17920524105778504</v>
      </c>
      <c r="AZ19" s="106">
        <f t="shared" si="62"/>
        <v>0.17945574057411232</v>
      </c>
      <c r="BA19" s="106">
        <f t="shared" si="62"/>
        <v>0.18171862082598944</v>
      </c>
      <c r="BB19" s="106">
        <f t="shared" si="62"/>
        <v>0.18194702297463705</v>
      </c>
      <c r="BC19" s="106">
        <f t="shared" si="62"/>
        <v>0.18359151844490784</v>
      </c>
    </row>
    <row r="20" spans="2:55" s="104" customFormat="1">
      <c r="F20" s="104" t="s">
        <v>567</v>
      </c>
      <c r="G20" s="134">
        <f t="shared" ref="G20:BC20" si="63">EXP(-G18*G13)</f>
        <v>1</v>
      </c>
      <c r="H20" s="134">
        <f t="shared" si="63"/>
        <v>0.99199538754367667</v>
      </c>
      <c r="I20" s="134">
        <f t="shared" si="63"/>
        <v>0.98350795652912915</v>
      </c>
      <c r="J20" s="134">
        <f t="shared" si="63"/>
        <v>0.97446416651643675</v>
      </c>
      <c r="K20" s="134">
        <f t="shared" si="63"/>
        <v>0.96494779759123706</v>
      </c>
      <c r="L20" s="134">
        <f t="shared" si="63"/>
        <v>0.95490800904115269</v>
      </c>
      <c r="M20" s="134">
        <f t="shared" si="63"/>
        <v>0.94444750705024461</v>
      </c>
      <c r="N20" s="134">
        <f t="shared" si="63"/>
        <v>0.93427662450071247</v>
      </c>
      <c r="O20" s="134">
        <f t="shared" si="63"/>
        <v>0.9238716139291927</v>
      </c>
      <c r="P20" s="134">
        <f t="shared" si="63"/>
        <v>0.91329208202263334</v>
      </c>
      <c r="Q20" s="134">
        <f t="shared" si="63"/>
        <v>0.90279650287769997</v>
      </c>
      <c r="R20" s="134">
        <f t="shared" si="63"/>
        <v>0.89220415116451501</v>
      </c>
      <c r="S20" s="134">
        <f t="shared" si="63"/>
        <v>0.88143286674056265</v>
      </c>
      <c r="T20" s="134">
        <f t="shared" si="63"/>
        <v>0.87104931080396242</v>
      </c>
      <c r="U20" s="134">
        <f t="shared" si="63"/>
        <v>0.86069127278478685</v>
      </c>
      <c r="V20" s="134">
        <f t="shared" si="63"/>
        <v>0.85020888562213037</v>
      </c>
      <c r="W20" s="134">
        <f t="shared" si="63"/>
        <v>0.83970291030333744</v>
      </c>
      <c r="X20" s="134">
        <f t="shared" si="63"/>
        <v>0.82911183500498098</v>
      </c>
      <c r="Y20" s="134">
        <f t="shared" si="63"/>
        <v>0.81853310506222554</v>
      </c>
      <c r="Z20" s="134">
        <f t="shared" si="63"/>
        <v>0.80759596007854717</v>
      </c>
      <c r="AA20" s="134">
        <f t="shared" si="63"/>
        <v>0.79660976822404539</v>
      </c>
      <c r="AB20" s="134">
        <f t="shared" si="63"/>
        <v>0.78564573388440573</v>
      </c>
      <c r="AC20" s="134">
        <f t="shared" si="63"/>
        <v>0.7745447393784366</v>
      </c>
      <c r="AD20" s="134">
        <f t="shared" si="63"/>
        <v>0.76348085459363613</v>
      </c>
      <c r="AE20" s="134">
        <f t="shared" si="63"/>
        <v>0.7523208455618392</v>
      </c>
      <c r="AF20" s="134">
        <f t="shared" si="63"/>
        <v>0.7416447312512352</v>
      </c>
      <c r="AG20" s="134">
        <f t="shared" si="63"/>
        <v>0.73115686882150011</v>
      </c>
      <c r="AH20" s="134">
        <f t="shared" si="63"/>
        <v>0.72050717158854261</v>
      </c>
      <c r="AI20" s="134">
        <f t="shared" si="63"/>
        <v>0.70991756251461602</v>
      </c>
      <c r="AJ20" s="134">
        <f t="shared" si="63"/>
        <v>0.69928605548467127</v>
      </c>
      <c r="AK20" s="134">
        <f t="shared" si="63"/>
        <v>0.68874381478733293</v>
      </c>
      <c r="AL20" s="134">
        <f t="shared" si="63"/>
        <v>0.67821220256724657</v>
      </c>
      <c r="AM20" s="134">
        <f t="shared" si="63"/>
        <v>0.66771326012429133</v>
      </c>
      <c r="AN20" s="134">
        <f t="shared" si="63"/>
        <v>0.65731773868260468</v>
      </c>
      <c r="AO20" s="134">
        <f t="shared" si="63"/>
        <v>0.64684583308200028</v>
      </c>
      <c r="AP20" s="134">
        <f t="shared" si="63"/>
        <v>0.63648622074169359</v>
      </c>
      <c r="AQ20" s="134">
        <f t="shared" si="63"/>
        <v>0.62610175540174917</v>
      </c>
      <c r="AR20" s="134">
        <f t="shared" si="63"/>
        <v>0.61718467034976587</v>
      </c>
      <c r="AS20" s="134">
        <f t="shared" si="63"/>
        <v>0.6084314872622345</v>
      </c>
      <c r="AT20" s="134">
        <f t="shared" si="63"/>
        <v>0.59968142266027935</v>
      </c>
      <c r="AU20" s="134">
        <f t="shared" si="63"/>
        <v>0.59101911716313615</v>
      </c>
      <c r="AV20" s="134">
        <f t="shared" si="63"/>
        <v>0.58241141945484776</v>
      </c>
      <c r="AW20" s="134">
        <f t="shared" si="63"/>
        <v>0.57391532607890627</v>
      </c>
      <c r="AX20" s="134">
        <f t="shared" si="63"/>
        <v>0.56545133316109253</v>
      </c>
      <c r="AY20" s="134">
        <f t="shared" si="63"/>
        <v>0.55706975302036021</v>
      </c>
      <c r="AZ20" s="134">
        <f t="shared" si="63"/>
        <v>0.54880095516869876</v>
      </c>
      <c r="BA20" s="134">
        <f t="shared" si="63"/>
        <v>0.54055295072831744</v>
      </c>
      <c r="BB20" s="134">
        <f t="shared" si="63"/>
        <v>0.53241877277638139</v>
      </c>
      <c r="BC20" s="134">
        <f t="shared" si="63"/>
        <v>0.52433513650160946</v>
      </c>
    </row>
    <row r="21" spans="2:55" s="104" customFormat="1">
      <c r="B21" s="152" t="s">
        <v>16</v>
      </c>
      <c r="C21" s="153">
        <v>44926</v>
      </c>
      <c r="D21" s="154"/>
      <c r="F21" s="104" t="s">
        <v>569</v>
      </c>
      <c r="G21" s="134"/>
      <c r="H21" s="134">
        <f t="shared" ref="H21:BC21" si="64">H20/G20</f>
        <v>0.99199538754367667</v>
      </c>
      <c r="I21" s="134">
        <f t="shared" si="64"/>
        <v>0.99144408217908797</v>
      </c>
      <c r="J21" s="134">
        <f t="shared" si="64"/>
        <v>0.99080455836411474</v>
      </c>
      <c r="K21" s="134">
        <f t="shared" si="64"/>
        <v>0.99023425462711545</v>
      </c>
      <c r="L21" s="134">
        <f t="shared" si="64"/>
        <v>0.98959551120263056</v>
      </c>
      <c r="M21" s="134">
        <f t="shared" si="64"/>
        <v>0.98904553957882102</v>
      </c>
      <c r="N21" s="134">
        <f t="shared" si="64"/>
        <v>0.98923086516338166</v>
      </c>
      <c r="O21" s="134">
        <f t="shared" si="64"/>
        <v>0.98886303017901112</v>
      </c>
      <c r="P21" s="134">
        <f t="shared" si="64"/>
        <v>0.98854869903236342</v>
      </c>
      <c r="Q21" s="134">
        <f t="shared" si="64"/>
        <v>0.98850797094212273</v>
      </c>
      <c r="R21" s="134">
        <f t="shared" si="64"/>
        <v>0.98826717684503496</v>
      </c>
      <c r="S21" s="134">
        <f t="shared" si="64"/>
        <v>0.98792733209109873</v>
      </c>
      <c r="T21" s="134">
        <f t="shared" si="64"/>
        <v>0.98821968600399779</v>
      </c>
      <c r="U21" s="134">
        <f t="shared" si="64"/>
        <v>0.98810855150138943</v>
      </c>
      <c r="V21" s="134">
        <f t="shared" si="64"/>
        <v>0.98782096729209246</v>
      </c>
      <c r="W21" s="134">
        <f t="shared" si="64"/>
        <v>0.98764306572601235</v>
      </c>
      <c r="X21" s="134">
        <f t="shared" si="64"/>
        <v>0.98738711612356977</v>
      </c>
      <c r="Y21" s="134">
        <f t="shared" si="64"/>
        <v>0.98724088898973217</v>
      </c>
      <c r="Z21" s="134">
        <f t="shared" si="64"/>
        <v>0.98663811528692302</v>
      </c>
      <c r="AA21" s="134">
        <f t="shared" si="64"/>
        <v>0.98639642544344419</v>
      </c>
      <c r="AB21" s="134">
        <f t="shared" si="64"/>
        <v>0.98623663081098945</v>
      </c>
      <c r="AC21" s="134">
        <f t="shared" si="64"/>
        <v>0.98587022874663444</v>
      </c>
      <c r="AD21" s="134">
        <f t="shared" si="64"/>
        <v>0.9857156285204659</v>
      </c>
      <c r="AE21" s="134">
        <f t="shared" si="64"/>
        <v>0.98538272575579267</v>
      </c>
      <c r="AF21" s="134">
        <f t="shared" si="64"/>
        <v>0.98580909412043338</v>
      </c>
      <c r="AG21" s="134">
        <f t="shared" si="64"/>
        <v>0.98585864364998466</v>
      </c>
      <c r="AH21" s="134">
        <f t="shared" si="64"/>
        <v>0.98543445642503091</v>
      </c>
      <c r="AI21" s="134">
        <f t="shared" si="64"/>
        <v>0.98530256256772697</v>
      </c>
      <c r="AJ21" s="134">
        <f t="shared" si="64"/>
        <v>0.98502430762201931</v>
      </c>
      <c r="AK21" s="134">
        <f t="shared" si="64"/>
        <v>0.98492428010732813</v>
      </c>
      <c r="AL21" s="134">
        <f t="shared" si="64"/>
        <v>0.98470895564653704</v>
      </c>
      <c r="AM21" s="134">
        <f t="shared" si="64"/>
        <v>0.98451967923429651</v>
      </c>
      <c r="AN21" s="134">
        <f t="shared" si="64"/>
        <v>0.98443115920784385</v>
      </c>
      <c r="AO21" s="134">
        <f t="shared" si="64"/>
        <v>0.98406873117163673</v>
      </c>
      <c r="AP21" s="134">
        <f t="shared" si="64"/>
        <v>0.98398441821763516</v>
      </c>
      <c r="AQ21" s="134">
        <f t="shared" si="64"/>
        <v>0.98368469732487929</v>
      </c>
      <c r="AR21" s="134">
        <f t="shared" si="64"/>
        <v>0.98575777024253586</v>
      </c>
      <c r="AS21" s="134">
        <f t="shared" si="64"/>
        <v>0.98581756237955354</v>
      </c>
      <c r="AT21" s="134">
        <f t="shared" si="64"/>
        <v>0.98561865257610526</v>
      </c>
      <c r="AU21" s="134">
        <f t="shared" si="64"/>
        <v>0.98555515450400999</v>
      </c>
      <c r="AV21" s="134">
        <f t="shared" si="64"/>
        <v>0.98543583877691654</v>
      </c>
      <c r="AW21" s="134">
        <f t="shared" si="64"/>
        <v>0.98541221361371301</v>
      </c>
      <c r="AX21" s="134">
        <f t="shared" si="64"/>
        <v>0.98525219220814109</v>
      </c>
      <c r="AY21" s="134">
        <f t="shared" si="64"/>
        <v>0.98517718564058199</v>
      </c>
      <c r="AZ21" s="134">
        <f t="shared" si="64"/>
        <v>0.98515662032119122</v>
      </c>
      <c r="BA21" s="134">
        <f t="shared" si="64"/>
        <v>0.98497086354770302</v>
      </c>
      <c r="BB21" s="134">
        <f t="shared" si="64"/>
        <v>0.98495211627098433</v>
      </c>
      <c r="BC21" s="134">
        <f t="shared" si="64"/>
        <v>0.984817146411614</v>
      </c>
    </row>
    <row r="22" spans="2:55" s="104" customFormat="1">
      <c r="B22" s="152" t="s">
        <v>571</v>
      </c>
      <c r="C22" s="153">
        <f>계약서!C3</f>
        <v>44926</v>
      </c>
      <c r="H22" s="151"/>
      <c r="I22" s="151"/>
      <c r="J22" s="151"/>
      <c r="K22" s="151"/>
      <c r="L22" s="151"/>
      <c r="M22" s="151"/>
    </row>
    <row r="23" spans="2:55" s="104" customFormat="1">
      <c r="B23" s="152" t="s">
        <v>573</v>
      </c>
      <c r="C23" s="153">
        <f>계약서!C4</f>
        <v>46387</v>
      </c>
      <c r="F23" s="104" t="s">
        <v>570</v>
      </c>
    </row>
    <row r="24" spans="2:55" s="104" customFormat="1">
      <c r="B24" s="155" t="s">
        <v>575</v>
      </c>
      <c r="C24" s="153">
        <f>계약서!C8</f>
        <v>46022</v>
      </c>
      <c r="F24" s="104" t="s">
        <v>572</v>
      </c>
      <c r="BC24" s="104">
        <f>BC10</f>
        <v>1754787.8400000003</v>
      </c>
    </row>
    <row r="25" spans="2:55" s="104" customFormat="1">
      <c r="B25" s="155" t="s">
        <v>576</v>
      </c>
      <c r="C25" s="153">
        <f>계약서!C9</f>
        <v>46387</v>
      </c>
      <c r="F25" s="104" t="s">
        <v>574</v>
      </c>
      <c r="G25" s="104">
        <f t="shared" ref="G25:I25" si="65">SUM(G23:G24)</f>
        <v>0</v>
      </c>
      <c r="H25" s="104">
        <f t="shared" si="65"/>
        <v>0</v>
      </c>
      <c r="I25" s="104">
        <f t="shared" si="65"/>
        <v>0</v>
      </c>
      <c r="J25" s="104">
        <f t="shared" ref="J25:BC25" si="66">SUM(J23:J24)</f>
        <v>0</v>
      </c>
      <c r="K25" s="104">
        <f t="shared" si="66"/>
        <v>0</v>
      </c>
      <c r="L25" s="104">
        <f t="shared" si="66"/>
        <v>0</v>
      </c>
      <c r="M25" s="104">
        <f t="shared" si="66"/>
        <v>0</v>
      </c>
      <c r="N25" s="104">
        <f t="shared" si="66"/>
        <v>0</v>
      </c>
      <c r="O25" s="104">
        <f t="shared" si="66"/>
        <v>0</v>
      </c>
      <c r="P25" s="104">
        <f t="shared" si="66"/>
        <v>0</v>
      </c>
      <c r="Q25" s="104">
        <f t="shared" si="66"/>
        <v>0</v>
      </c>
      <c r="R25" s="104">
        <f t="shared" si="66"/>
        <v>0</v>
      </c>
      <c r="S25" s="104">
        <f t="shared" si="66"/>
        <v>0</v>
      </c>
      <c r="T25" s="104">
        <f t="shared" si="66"/>
        <v>0</v>
      </c>
      <c r="U25" s="104">
        <f t="shared" si="66"/>
        <v>0</v>
      </c>
      <c r="V25" s="104">
        <f t="shared" si="66"/>
        <v>0</v>
      </c>
      <c r="W25" s="104">
        <f t="shared" si="66"/>
        <v>0</v>
      </c>
      <c r="X25" s="104">
        <f t="shared" si="66"/>
        <v>0</v>
      </c>
      <c r="Y25" s="104">
        <f t="shared" si="66"/>
        <v>0</v>
      </c>
      <c r="Z25" s="104">
        <f t="shared" si="66"/>
        <v>0</v>
      </c>
      <c r="AA25" s="104">
        <f t="shared" si="66"/>
        <v>0</v>
      </c>
      <c r="AB25" s="104">
        <f t="shared" si="66"/>
        <v>0</v>
      </c>
      <c r="AC25" s="104">
        <f t="shared" si="66"/>
        <v>0</v>
      </c>
      <c r="AD25" s="104">
        <f t="shared" si="66"/>
        <v>0</v>
      </c>
      <c r="AE25" s="104">
        <f t="shared" si="66"/>
        <v>0</v>
      </c>
      <c r="AF25" s="104">
        <f t="shared" si="66"/>
        <v>0</v>
      </c>
      <c r="AG25" s="104">
        <f t="shared" si="66"/>
        <v>0</v>
      </c>
      <c r="AH25" s="104">
        <f t="shared" si="66"/>
        <v>0</v>
      </c>
      <c r="AI25" s="104">
        <f t="shared" si="66"/>
        <v>0</v>
      </c>
      <c r="AJ25" s="104">
        <f t="shared" si="66"/>
        <v>0</v>
      </c>
      <c r="AK25" s="104">
        <f t="shared" si="66"/>
        <v>0</v>
      </c>
      <c r="AL25" s="104">
        <f t="shared" si="66"/>
        <v>0</v>
      </c>
      <c r="AM25" s="104">
        <f t="shared" si="66"/>
        <v>0</v>
      </c>
      <c r="AN25" s="104">
        <f t="shared" si="66"/>
        <v>0</v>
      </c>
      <c r="AO25" s="104">
        <f t="shared" si="66"/>
        <v>0</v>
      </c>
      <c r="AP25" s="104">
        <f t="shared" si="66"/>
        <v>0</v>
      </c>
      <c r="AQ25" s="104">
        <f t="shared" si="66"/>
        <v>0</v>
      </c>
      <c r="AR25" s="104">
        <f t="shared" si="66"/>
        <v>0</v>
      </c>
      <c r="AS25" s="104">
        <f t="shared" si="66"/>
        <v>0</v>
      </c>
      <c r="AT25" s="104">
        <f t="shared" si="66"/>
        <v>0</v>
      </c>
      <c r="AU25" s="104">
        <f t="shared" si="66"/>
        <v>0</v>
      </c>
      <c r="AV25" s="104">
        <f t="shared" si="66"/>
        <v>0</v>
      </c>
      <c r="AW25" s="104">
        <f t="shared" si="66"/>
        <v>0</v>
      </c>
      <c r="AX25" s="104">
        <f t="shared" si="66"/>
        <v>0</v>
      </c>
      <c r="AY25" s="104">
        <f t="shared" si="66"/>
        <v>0</v>
      </c>
      <c r="AZ25" s="104">
        <f t="shared" si="66"/>
        <v>0</v>
      </c>
      <c r="BA25" s="104">
        <f t="shared" si="66"/>
        <v>0</v>
      </c>
      <c r="BB25" s="104">
        <f t="shared" si="66"/>
        <v>0</v>
      </c>
      <c r="BC25" s="104">
        <f t="shared" si="66"/>
        <v>1754787.8400000003</v>
      </c>
    </row>
    <row r="26" spans="2:55" s="104" customFormat="1">
      <c r="B26" s="155" t="s">
        <v>577</v>
      </c>
      <c r="C26" s="153">
        <f>계약서!C5</f>
        <v>44926</v>
      </c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</row>
    <row r="27" spans="2:55" s="104" customFormat="1">
      <c r="B27" s="155" t="s">
        <v>579</v>
      </c>
      <c r="C27" s="153">
        <f>계약서!C6</f>
        <v>46387</v>
      </c>
    </row>
    <row r="28" spans="2:55" s="104" customFormat="1">
      <c r="B28" s="156" t="s">
        <v>581</v>
      </c>
      <c r="C28" s="157">
        <f>YEARFRAC(C22,C21)</f>
        <v>0</v>
      </c>
      <c r="F28" s="104" t="s">
        <v>578</v>
      </c>
      <c r="G28" s="104">
        <f t="shared" ref="G28:I28" si="67">MAX(G9*ROUND((G10+G$23),8),ROUND(H28*H21,8)+G$23)</f>
        <v>1056418.9874823601</v>
      </c>
      <c r="H28" s="104">
        <f t="shared" si="67"/>
        <v>1064943.44706401</v>
      </c>
      <c r="I28" s="104">
        <f t="shared" si="67"/>
        <v>1074133.6462701701</v>
      </c>
      <c r="J28" s="104">
        <f t="shared" ref="J28" si="68">MAX(J9*ROUND((J10+J$23),8),ROUND(K28*K21,8)+J$23)</f>
        <v>1084102.44704933</v>
      </c>
      <c r="K28" s="104">
        <f t="shared" ref="K28" si="69">MAX(K9*ROUND((K10+K$23),8),ROUND(L28*L21,8)+K$23)</f>
        <v>1094793.92576412</v>
      </c>
      <c r="L28" s="104">
        <f t="shared" ref="L28" si="70">MAX(L9*ROUND((L10+L$23),8),ROUND(M28*M21,8)+L$23)</f>
        <v>1106304.4581049499</v>
      </c>
      <c r="M28" s="104">
        <f t="shared" ref="M28" si="71">MAX(M9*ROUND((M10+M$23),8),ROUND(N28*N21,8)+M$23)</f>
        <v>1118557.6536506701</v>
      </c>
      <c r="N28" s="104">
        <f t="shared" ref="N28" si="72">MAX(N9*ROUND((N10+N$23),8),ROUND(O28*O21,8)+N$23)</f>
        <v>1130734.6879698599</v>
      </c>
      <c r="O28" s="104">
        <f t="shared" ref="O28" si="73">MAX(O9*ROUND((O10+O$23),8),ROUND(P28*P21,8)+O$23)</f>
        <v>1143469.47298168</v>
      </c>
      <c r="P28" s="104">
        <f t="shared" ref="P28" si="74">MAX(P9*ROUND((P10+P$23),8),ROUND(Q28*Q21,8)+P$23)</f>
        <v>1156715.36880374</v>
      </c>
      <c r="Q28" s="104">
        <f t="shared" ref="Q28" si="75">MAX(Q9*ROUND((Q10+Q$23),8),ROUND(R28*R21,8)+Q$23)</f>
        <v>1170162.9150256701</v>
      </c>
      <c r="R28" s="104">
        <f t="shared" ref="R28" si="76">MAX(R9*ROUND((R10+R$23),8),ROUND(S28*S21,8)+R$23)</f>
        <v>1184055.22559327</v>
      </c>
      <c r="S28" s="104">
        <f t="shared" ref="S28" si="77">MAX(S9*ROUND((S10+S$23),8),ROUND(T28*T21,8)+S$23)</f>
        <v>1198524.6152538699</v>
      </c>
      <c r="T28" s="104">
        <f t="shared" ref="T28" si="78">MAX(T9*ROUND((T10+T$23),8),ROUND(U28*U21,8)+T$23)</f>
        <v>1212811.9204954</v>
      </c>
      <c r="U28" s="104">
        <f t="shared" ref="U28" si="79">MAX(U9*ROUND((U10+U$23),8),ROUND(V28*V21,8)+U$23)</f>
        <v>1227407.57445382</v>
      </c>
      <c r="V28" s="104">
        <f t="shared" ref="V28" si="80">MAX(V9*ROUND((V10+V$23),8),ROUND(W28*W21,8)+V$23)</f>
        <v>1242540.5160395701</v>
      </c>
      <c r="W28" s="104">
        <f t="shared" ref="W28" si="81">MAX(W9*ROUND((W10+W$23),8),ROUND(X28*X21,8)+W$23)</f>
        <v>1258086.6095852</v>
      </c>
      <c r="X28" s="104">
        <f t="shared" ref="X28" si="82">MAX(X9*ROUND((X10+X$23),8),ROUND(Y28*Y21,8)+X$23)</f>
        <v>1274157.4090255301</v>
      </c>
      <c r="Y28" s="104">
        <f t="shared" ref="Y28" si="83">MAX(Y9*ROUND((Y10+Y$23),8),ROUND(Z28*Z21,8)+Y$23)</f>
        <v>1290624.63197752</v>
      </c>
      <c r="Z28" s="104">
        <f t="shared" ref="Z28" si="84">MAX(Z9*ROUND((Z10+Z$23),8),ROUND(AA28*AA21,8)+Z$23)</f>
        <v>1308103.3582431499</v>
      </c>
      <c r="AA28" s="104">
        <f t="shared" ref="AA28" si="85">MAX(AA9*ROUND((AA10+AA$23),8),ROUND(AB28*AB21,8)+AA$23)</f>
        <v>1326143.6522897801</v>
      </c>
      <c r="AB28" s="104">
        <f t="shared" ref="AB28" si="86">MAX(AB9*ROUND((AB10+AB$23),8),ROUND(AC28*AC21,8)+AB$23)</f>
        <v>1344650.5745779099</v>
      </c>
      <c r="AC28" s="104">
        <f t="shared" ref="AC28" si="87">MAX(AC9*ROUND((AC10+AC$23),8),ROUND(AD28*AD21,8)+AC$23)</f>
        <v>1363922.4873312199</v>
      </c>
      <c r="AD28" s="104">
        <f t="shared" ref="AD28" si="88">MAX(AD9*ROUND((AD10+AD$23),8),ROUND(AE28*AE21,8)+AD$23)</f>
        <v>1383687.5949490999</v>
      </c>
      <c r="AE28" s="104">
        <f t="shared" ref="AE28" si="89">MAX(AE9*ROUND((AE10+AE$23),8),ROUND(AF28*AF21,8)+AE$23)</f>
        <v>1404213.36682943</v>
      </c>
      <c r="AF28" s="104">
        <f t="shared" ref="AF28" si="90">MAX(AF9*ROUND((AF10+AF$23),8),ROUND(AG28*AG21,8)+AF$23)</f>
        <v>1424427.2802964</v>
      </c>
      <c r="AG28" s="104">
        <f t="shared" ref="AG28" si="91">MAX(AG9*ROUND((AG10+AG$23),8),ROUND(AH28*AH21,8)+AG$23)</f>
        <v>1444859.5541270301</v>
      </c>
      <c r="AH28" s="104">
        <f t="shared" ref="AH28" si="92">MAX(AH9*ROUND((AH10+AH$23),8),ROUND(AI28*AI21,8)+AH$23)</f>
        <v>1466215.78401947</v>
      </c>
      <c r="AI28" s="104">
        <f t="shared" ref="AI28" si="93">MAX(AI9*ROUND((AI10+AI$23),8),ROUND(AJ28*AJ21,8)+AI$23)</f>
        <v>1488086.84735222</v>
      </c>
      <c r="AJ28" s="104">
        <f t="shared" ref="AJ28" si="94">MAX(AJ9*ROUND((AJ10+AJ$23),8),ROUND(AK28*AK21,8)+AJ$23)</f>
        <v>1510710.7873760599</v>
      </c>
      <c r="AK28" s="104">
        <f t="shared" ref="AK28" si="95">MAX(AK9*ROUND((AK10+AK$23),8),ROUND(AL28*AL21,8)+AK$23)</f>
        <v>1533834.4458433299</v>
      </c>
      <c r="AL28" s="104">
        <f t="shared" ref="AL28" si="96">MAX(AL9*ROUND((AL10+AL$23),8),ROUND(AM28*AM21,8)+AL$23)</f>
        <v>1557652.5805396501</v>
      </c>
      <c r="AM28" s="104">
        <f t="shared" ref="AM28" si="97">MAX(AM9*ROUND((AM10+AM$23),8),ROUND(AN28*AN21,8)+AM$23)</f>
        <v>1582144.68780462</v>
      </c>
      <c r="AN28" s="104">
        <f t="shared" ref="AN28" si="98">MAX(AN9*ROUND((AN10+AN$23),8),ROUND(AO28*AO21,8)+AN$23)</f>
        <v>1607166.4057014899</v>
      </c>
      <c r="AO28" s="104">
        <f t="shared" ref="AO28" si="99">MAX(AO9*ROUND((AO10+AO$23),8),ROUND(AP28*AP21,8)+AO$23)</f>
        <v>1633185.1168444201</v>
      </c>
      <c r="AP28" s="104">
        <f t="shared" ref="AP28" si="100">MAX(AP9*ROUND((AP10+AP$23),8),ROUND(AQ28*AQ21,8)+AP$23)</f>
        <v>1659767.25505748</v>
      </c>
      <c r="AQ28" s="104">
        <f t="shared" ref="AQ28" si="101">MAX(AQ9*ROUND((AQ10+AQ$23),8),ROUND(AR28*AR21,8)+AQ$23)</f>
        <v>1687296</v>
      </c>
      <c r="AR28" s="104">
        <f t="shared" ref="AR28" si="102">MAX(AR9*ROUND((AR10+AR$23),8),ROUND(AS28*AS21,8)+AR$23)</f>
        <v>1692819.7680395499</v>
      </c>
      <c r="AS28" s="104">
        <f t="shared" ref="AS28" si="103">MAX(AS9*ROUND((AS10+AS$23),8),ROUND(AT28*AT21,8)+AS$23)</f>
        <v>1698361.61945827</v>
      </c>
      <c r="AT28" s="104">
        <f t="shared" ref="AT28" si="104">MAX(AT9*ROUND((AT10+AT$23),8),ROUND(AU28*AU21,8)+AT$23)</f>
        <v>1703921.6134564499</v>
      </c>
      <c r="AU28" s="104">
        <f t="shared" ref="AU28" si="105">MAX(AU9*ROUND((AU10+AU$23),8),ROUND(AV28*AV21,8)+AU$23)</f>
        <v>1709499.8094281701</v>
      </c>
      <c r="AV28" s="104">
        <f t="shared" ref="AV28" si="106">MAX(AV9*ROUND((AV10+AV$23),8),ROUND(AW28*AW21,8)+AV$23)</f>
        <v>1715096.2669619599</v>
      </c>
      <c r="AW28" s="104">
        <f t="shared" ref="AW28" si="107">MAX(AW9*ROUND((AW10+AW$23),8),ROUND(AX28*AX21,8)+AW$23)</f>
        <v>1720711.0458414101</v>
      </c>
      <c r="AX28" s="104">
        <f t="shared" ref="AX28" si="108">MAX(AX9*ROUND((AX10+AX$23),8),ROUND(AY28*AY21,8)+AX$23)</f>
        <v>1726344.2060458499</v>
      </c>
      <c r="AY28" s="104">
        <f t="shared" ref="AY28" si="109">MAX(AY9*ROUND((AY10+AY$23),8),ROUND(AZ28*AZ21,8)+AY$23)</f>
        <v>1731995.8077509501</v>
      </c>
      <c r="AZ28" s="104">
        <f t="shared" ref="AZ28" si="110">MAX(AZ9*ROUND((AZ10+AZ$23),8),ROUND(BA28*BA21,8)+AZ$23)</f>
        <v>1737665.91132939</v>
      </c>
      <c r="BA28" s="104">
        <f t="shared" ref="BA28" si="111">MAX(BA9*ROUND((BA10+BA$23),8),ROUND(BB28*BB21,8)+BA$23)</f>
        <v>1743354.57735148</v>
      </c>
      <c r="BB28" s="104">
        <f t="shared" ref="BB28:BC28" si="112">MAX(BB9*ROUND((BB10+BB$23),8),ROUND(BC28*BC21,8)+BB$23)</f>
        <v>1749061.86658583</v>
      </c>
      <c r="BC28" s="104">
        <f t="shared" si="112"/>
        <v>1754787.8400000001</v>
      </c>
    </row>
    <row r="29" spans="2:55" s="104" customFormat="1">
      <c r="B29" s="156" t="s">
        <v>582</v>
      </c>
      <c r="C29" s="157">
        <f>YEARFRAC(C21,C23)</f>
        <v>4</v>
      </c>
      <c r="F29" s="104" t="s">
        <v>580</v>
      </c>
      <c r="G29" s="104">
        <f t="shared" ref="G29:I29" si="113">G25*G20</f>
        <v>0</v>
      </c>
      <c r="H29" s="104">
        <f t="shared" si="113"/>
        <v>0</v>
      </c>
      <c r="I29" s="104">
        <f t="shared" si="113"/>
        <v>0</v>
      </c>
      <c r="J29" s="104">
        <f t="shared" ref="J29:BC29" si="114">J25*J20</f>
        <v>0</v>
      </c>
      <c r="K29" s="104">
        <f t="shared" si="114"/>
        <v>0</v>
      </c>
      <c r="L29" s="104">
        <f t="shared" si="114"/>
        <v>0</v>
      </c>
      <c r="M29" s="104">
        <f t="shared" si="114"/>
        <v>0</v>
      </c>
      <c r="N29" s="104">
        <f t="shared" si="114"/>
        <v>0</v>
      </c>
      <c r="O29" s="104">
        <f t="shared" si="114"/>
        <v>0</v>
      </c>
      <c r="P29" s="104">
        <f t="shared" si="114"/>
        <v>0</v>
      </c>
      <c r="Q29" s="104">
        <f t="shared" si="114"/>
        <v>0</v>
      </c>
      <c r="R29" s="104">
        <f t="shared" si="114"/>
        <v>0</v>
      </c>
      <c r="S29" s="104">
        <f t="shared" si="114"/>
        <v>0</v>
      </c>
      <c r="T29" s="104">
        <f t="shared" si="114"/>
        <v>0</v>
      </c>
      <c r="U29" s="104">
        <f t="shared" si="114"/>
        <v>0</v>
      </c>
      <c r="V29" s="104">
        <f t="shared" si="114"/>
        <v>0</v>
      </c>
      <c r="W29" s="104">
        <f t="shared" si="114"/>
        <v>0</v>
      </c>
      <c r="X29" s="104">
        <f t="shared" si="114"/>
        <v>0</v>
      </c>
      <c r="Y29" s="104">
        <f t="shared" si="114"/>
        <v>0</v>
      </c>
      <c r="Z29" s="104">
        <f t="shared" si="114"/>
        <v>0</v>
      </c>
      <c r="AA29" s="104">
        <f t="shared" si="114"/>
        <v>0</v>
      </c>
      <c r="AB29" s="104">
        <f t="shared" si="114"/>
        <v>0</v>
      </c>
      <c r="AC29" s="104">
        <f t="shared" si="114"/>
        <v>0</v>
      </c>
      <c r="AD29" s="104">
        <f t="shared" si="114"/>
        <v>0</v>
      </c>
      <c r="AE29" s="104">
        <f t="shared" si="114"/>
        <v>0</v>
      </c>
      <c r="AF29" s="104">
        <f t="shared" si="114"/>
        <v>0</v>
      </c>
      <c r="AG29" s="104">
        <f t="shared" si="114"/>
        <v>0</v>
      </c>
      <c r="AH29" s="104">
        <f t="shared" si="114"/>
        <v>0</v>
      </c>
      <c r="AI29" s="104">
        <f t="shared" si="114"/>
        <v>0</v>
      </c>
      <c r="AJ29" s="104">
        <f t="shared" si="114"/>
        <v>0</v>
      </c>
      <c r="AK29" s="104">
        <f t="shared" si="114"/>
        <v>0</v>
      </c>
      <c r="AL29" s="104">
        <f t="shared" si="114"/>
        <v>0</v>
      </c>
      <c r="AM29" s="104">
        <f t="shared" si="114"/>
        <v>0</v>
      </c>
      <c r="AN29" s="104">
        <f t="shared" si="114"/>
        <v>0</v>
      </c>
      <c r="AO29" s="104">
        <f t="shared" si="114"/>
        <v>0</v>
      </c>
      <c r="AP29" s="104">
        <f t="shared" si="114"/>
        <v>0</v>
      </c>
      <c r="AQ29" s="104">
        <f t="shared" si="114"/>
        <v>0</v>
      </c>
      <c r="AR29" s="104">
        <f t="shared" si="114"/>
        <v>0</v>
      </c>
      <c r="AS29" s="104">
        <f t="shared" si="114"/>
        <v>0</v>
      </c>
      <c r="AT29" s="104">
        <f t="shared" si="114"/>
        <v>0</v>
      </c>
      <c r="AU29" s="104">
        <f t="shared" si="114"/>
        <v>0</v>
      </c>
      <c r="AV29" s="104">
        <f t="shared" si="114"/>
        <v>0</v>
      </c>
      <c r="AW29" s="104">
        <f t="shared" si="114"/>
        <v>0</v>
      </c>
      <c r="AX29" s="104">
        <f t="shared" si="114"/>
        <v>0</v>
      </c>
      <c r="AY29" s="104">
        <f t="shared" si="114"/>
        <v>0</v>
      </c>
      <c r="AZ29" s="104">
        <f t="shared" si="114"/>
        <v>0</v>
      </c>
      <c r="BA29" s="104">
        <f t="shared" si="114"/>
        <v>0</v>
      </c>
      <c r="BB29" s="104">
        <f t="shared" si="114"/>
        <v>0</v>
      </c>
      <c r="BC29" s="104">
        <f t="shared" si="114"/>
        <v>920096.92161776463</v>
      </c>
    </row>
    <row r="30" spans="2:55" s="104" customFormat="1">
      <c r="B30" s="156" t="s">
        <v>583</v>
      </c>
      <c r="C30" s="158"/>
    </row>
    <row r="31" spans="2:55" s="104" customFormat="1">
      <c r="B31" s="156" t="s">
        <v>584</v>
      </c>
      <c r="C31" s="159"/>
      <c r="F31" s="138" t="s">
        <v>7</v>
      </c>
      <c r="H31" s="134">
        <f>(EXP((H15-$C$11)*(H13-G13))-H$34)/(H$33-H$34)</f>
        <v>0.49693703730751515</v>
      </c>
      <c r="I31" s="134">
        <f t="shared" ref="I31:BC31" si="115">(EXP((I15-$C$11)*(I13-H13))-I$34)/(I$33-I$34)</f>
        <v>0.49696673843989153</v>
      </c>
      <c r="J31" s="134">
        <f t="shared" si="115"/>
        <v>0.49700121315573564</v>
      </c>
      <c r="K31" s="134">
        <f t="shared" si="115"/>
        <v>0.49703197537966726</v>
      </c>
      <c r="L31" s="134">
        <f t="shared" si="115"/>
        <v>0.49706645047608577</v>
      </c>
      <c r="M31" s="134">
        <f t="shared" si="115"/>
        <v>0.49709615225889159</v>
      </c>
      <c r="N31" s="134">
        <f t="shared" si="115"/>
        <v>0.497131688516607</v>
      </c>
      <c r="O31" s="134">
        <f t="shared" si="115"/>
        <v>0.49716457300515493</v>
      </c>
      <c r="P31" s="134">
        <f t="shared" si="115"/>
        <v>0.49719268408398271</v>
      </c>
      <c r="Q31" s="134">
        <f t="shared" si="115"/>
        <v>0.49722981212887535</v>
      </c>
      <c r="R31" s="134">
        <f t="shared" si="115"/>
        <v>0.49725686270846392</v>
      </c>
      <c r="S31" s="134">
        <f t="shared" si="115"/>
        <v>0.49729505197278773</v>
      </c>
      <c r="T31" s="134">
        <f t="shared" si="115"/>
        <v>0.49711351560968131</v>
      </c>
      <c r="U31" s="134">
        <f t="shared" si="115"/>
        <v>0.49711345908807558</v>
      </c>
      <c r="V31" s="134">
        <f t="shared" si="115"/>
        <v>0.49711331279686133</v>
      </c>
      <c r="W31" s="134">
        <f t="shared" si="115"/>
        <v>0.49711323632645599</v>
      </c>
      <c r="X31" s="134">
        <f t="shared" si="115"/>
        <v>0.49711310832164807</v>
      </c>
      <c r="Y31" s="134">
        <f t="shared" si="115"/>
        <v>0.49711303517604488</v>
      </c>
      <c r="Z31" s="134">
        <f t="shared" si="115"/>
        <v>0.49798907595931929</v>
      </c>
      <c r="AA31" s="134">
        <f t="shared" si="115"/>
        <v>0.49808120907335096</v>
      </c>
      <c r="AB31" s="134">
        <f t="shared" si="115"/>
        <v>0.49814213659892759</v>
      </c>
      <c r="AC31" s="134">
        <f t="shared" si="115"/>
        <v>0.49826399353422296</v>
      </c>
      <c r="AD31" s="134">
        <f t="shared" si="115"/>
        <v>0.49832195076305613</v>
      </c>
      <c r="AE31" s="134">
        <f t="shared" si="115"/>
        <v>0.49844678364762218</v>
      </c>
      <c r="AF31" s="134">
        <f t="shared" si="115"/>
        <v>0.49641299158504748</v>
      </c>
      <c r="AG31" s="134">
        <f t="shared" si="115"/>
        <v>0.49643310417907544</v>
      </c>
      <c r="AH31" s="134">
        <f t="shared" si="115"/>
        <v>0.4962608923091405</v>
      </c>
      <c r="AI31" s="134">
        <f t="shared" si="115"/>
        <v>0.49621815437424738</v>
      </c>
      <c r="AJ31" s="134">
        <f t="shared" si="115"/>
        <v>0.49610628300830079</v>
      </c>
      <c r="AK31" s="134">
        <f t="shared" si="115"/>
        <v>0.4960660601135119</v>
      </c>
      <c r="AL31" s="134">
        <f t="shared" si="115"/>
        <v>0.49615630197567201</v>
      </c>
      <c r="AM31" s="134">
        <f t="shared" si="115"/>
        <v>0.49609157133795695</v>
      </c>
      <c r="AN31" s="134">
        <f t="shared" si="115"/>
        <v>0.49606129434760549</v>
      </c>
      <c r="AO31" s="134">
        <f t="shared" si="115"/>
        <v>0.49596315620395043</v>
      </c>
      <c r="AP31" s="134">
        <f t="shared" si="115"/>
        <v>0.4959349678895576</v>
      </c>
      <c r="AQ31" s="134">
        <f t="shared" si="115"/>
        <v>0.4958347438608337</v>
      </c>
      <c r="AR31" s="134">
        <f t="shared" si="115"/>
        <v>0.49807868492900792</v>
      </c>
      <c r="AS31" s="134">
        <f t="shared" si="115"/>
        <v>0.49802830787871377</v>
      </c>
      <c r="AT31" s="134">
        <f t="shared" si="115"/>
        <v>0.49819591011187936</v>
      </c>
      <c r="AU31" s="134">
        <f t="shared" si="115"/>
        <v>0.49821722403127494</v>
      </c>
      <c r="AV31" s="134">
        <f t="shared" si="115"/>
        <v>0.49831507528395014</v>
      </c>
      <c r="AW31" s="134">
        <f t="shared" si="115"/>
        <v>0.49833445196177295</v>
      </c>
      <c r="AX31" s="134">
        <f t="shared" si="115"/>
        <v>0.49841525171034573</v>
      </c>
      <c r="AY31" s="134">
        <f t="shared" si="115"/>
        <v>0.49847443731966184</v>
      </c>
      <c r="AZ31" s="134">
        <f t="shared" si="115"/>
        <v>0.49849066573541562</v>
      </c>
      <c r="BA31" s="134">
        <f t="shared" si="115"/>
        <v>0.49859185568572117</v>
      </c>
      <c r="BB31" s="134">
        <f t="shared" si="115"/>
        <v>0.49860617515821831</v>
      </c>
      <c r="BC31" s="134">
        <f t="shared" si="115"/>
        <v>0.49870927638420198</v>
      </c>
    </row>
    <row r="32" spans="2:55" s="104" customFormat="1">
      <c r="B32" s="156" t="s">
        <v>120</v>
      </c>
      <c r="C32" s="159">
        <f>계약서!C10</f>
        <v>0.04</v>
      </c>
      <c r="F32" s="104" t="s">
        <v>9</v>
      </c>
      <c r="H32" s="134">
        <f>1-H31</f>
        <v>0.50306296269248485</v>
      </c>
      <c r="I32" s="134">
        <f>1-I31</f>
        <v>0.50303326156010852</v>
      </c>
      <c r="J32" s="134">
        <f t="shared" ref="J32:BC32" si="116">1-J31</f>
        <v>0.50299878684426436</v>
      </c>
      <c r="K32" s="134">
        <f t="shared" si="116"/>
        <v>0.50296802462033274</v>
      </c>
      <c r="L32" s="134">
        <f t="shared" si="116"/>
        <v>0.50293354952391423</v>
      </c>
      <c r="M32" s="134">
        <f t="shared" si="116"/>
        <v>0.50290384774110841</v>
      </c>
      <c r="N32" s="134">
        <f t="shared" si="116"/>
        <v>0.50286831148339295</v>
      </c>
      <c r="O32" s="134">
        <f t="shared" si="116"/>
        <v>0.50283542699484507</v>
      </c>
      <c r="P32" s="134">
        <f t="shared" si="116"/>
        <v>0.50280731591601735</v>
      </c>
      <c r="Q32" s="134">
        <f t="shared" si="116"/>
        <v>0.5027701878711246</v>
      </c>
      <c r="R32" s="134">
        <f t="shared" si="116"/>
        <v>0.50274313729153608</v>
      </c>
      <c r="S32" s="134">
        <f t="shared" si="116"/>
        <v>0.50270494802721233</v>
      </c>
      <c r="T32" s="134">
        <f t="shared" si="116"/>
        <v>0.50288648439031869</v>
      </c>
      <c r="U32" s="134">
        <f t="shared" si="116"/>
        <v>0.50288654091192442</v>
      </c>
      <c r="V32" s="134">
        <f t="shared" si="116"/>
        <v>0.50288668720313867</v>
      </c>
      <c r="W32" s="134">
        <f t="shared" si="116"/>
        <v>0.50288676367354401</v>
      </c>
      <c r="X32" s="134">
        <f t="shared" si="116"/>
        <v>0.50288689167835199</v>
      </c>
      <c r="Y32" s="134">
        <f t="shared" si="116"/>
        <v>0.50288696482395512</v>
      </c>
      <c r="Z32" s="134">
        <f t="shared" si="116"/>
        <v>0.50201092404068071</v>
      </c>
      <c r="AA32" s="134">
        <f t="shared" si="116"/>
        <v>0.50191879092664904</v>
      </c>
      <c r="AB32" s="134">
        <f t="shared" si="116"/>
        <v>0.50185786340107241</v>
      </c>
      <c r="AC32" s="134">
        <f t="shared" si="116"/>
        <v>0.50173600646577698</v>
      </c>
      <c r="AD32" s="134">
        <f t="shared" si="116"/>
        <v>0.50167804923694392</v>
      </c>
      <c r="AE32" s="134">
        <f t="shared" si="116"/>
        <v>0.50155321635237782</v>
      </c>
      <c r="AF32" s="134">
        <f t="shared" si="116"/>
        <v>0.50358700841495252</v>
      </c>
      <c r="AG32" s="134">
        <f t="shared" si="116"/>
        <v>0.50356689582092451</v>
      </c>
      <c r="AH32" s="134">
        <f t="shared" si="116"/>
        <v>0.5037391076908595</v>
      </c>
      <c r="AI32" s="134">
        <f t="shared" si="116"/>
        <v>0.50378184562575257</v>
      </c>
      <c r="AJ32" s="134">
        <f t="shared" si="116"/>
        <v>0.50389371699169927</v>
      </c>
      <c r="AK32" s="134">
        <f t="shared" si="116"/>
        <v>0.50393393988648816</v>
      </c>
      <c r="AL32" s="134">
        <f t="shared" si="116"/>
        <v>0.50384369802432794</v>
      </c>
      <c r="AM32" s="134">
        <f t="shared" si="116"/>
        <v>0.503908428662043</v>
      </c>
      <c r="AN32" s="134">
        <f t="shared" si="116"/>
        <v>0.50393870565239451</v>
      </c>
      <c r="AO32" s="134">
        <f t="shared" si="116"/>
        <v>0.50403684379604963</v>
      </c>
      <c r="AP32" s="134">
        <f t="shared" si="116"/>
        <v>0.5040650321104424</v>
      </c>
      <c r="AQ32" s="134">
        <f t="shared" si="116"/>
        <v>0.5041652561391663</v>
      </c>
      <c r="AR32" s="134">
        <f t="shared" si="116"/>
        <v>0.50192131507099202</v>
      </c>
      <c r="AS32" s="134">
        <f t="shared" si="116"/>
        <v>0.50197169212128623</v>
      </c>
      <c r="AT32" s="134">
        <f t="shared" si="116"/>
        <v>0.50180408988812064</v>
      </c>
      <c r="AU32" s="134">
        <f t="shared" si="116"/>
        <v>0.501782775968725</v>
      </c>
      <c r="AV32" s="134">
        <f t="shared" si="116"/>
        <v>0.50168492471604986</v>
      </c>
      <c r="AW32" s="134">
        <f t="shared" si="116"/>
        <v>0.50166554803822705</v>
      </c>
      <c r="AX32" s="134">
        <f t="shared" si="116"/>
        <v>0.50158474828965427</v>
      </c>
      <c r="AY32" s="134">
        <f t="shared" si="116"/>
        <v>0.5015255626803381</v>
      </c>
      <c r="AZ32" s="134">
        <f t="shared" si="116"/>
        <v>0.50150933426458444</v>
      </c>
      <c r="BA32" s="134">
        <f t="shared" si="116"/>
        <v>0.50140814431427883</v>
      </c>
      <c r="BB32" s="134">
        <f t="shared" si="116"/>
        <v>0.50139382484178174</v>
      </c>
      <c r="BC32" s="134">
        <f t="shared" si="116"/>
        <v>0.50129072361579796</v>
      </c>
    </row>
    <row r="33" spans="1:55" s="104" customFormat="1">
      <c r="B33" s="156" t="s">
        <v>585</v>
      </c>
      <c r="C33" s="160">
        <f>계약서!C11</f>
        <v>2250000000</v>
      </c>
      <c r="F33" s="104" t="s">
        <v>3</v>
      </c>
      <c r="H33" s="134">
        <f>EXP($C$6*SQRT(H13-G13))</f>
        <v>1.0884644513693373</v>
      </c>
      <c r="I33" s="134">
        <f t="shared" ref="I33" si="117">EXP($C$6*SQRT(I13-H13))</f>
        <v>1.0884644513693373</v>
      </c>
      <c r="J33" s="134">
        <f t="shared" ref="J33" si="118">EXP($C$6*SQRT(J13-I13))</f>
        <v>1.0884644513693373</v>
      </c>
      <c r="K33" s="134">
        <f t="shared" ref="K33" si="119">EXP($C$6*SQRT(K13-J13))</f>
        <v>1.0884644513693373</v>
      </c>
      <c r="L33" s="134">
        <f t="shared" ref="L33" si="120">EXP($C$6*SQRT(L13-K13))</f>
        <v>1.0884644513693373</v>
      </c>
      <c r="M33" s="134">
        <f t="shared" ref="M33" si="121">EXP($C$6*SQRT(M13-L13))</f>
        <v>1.0884644513693373</v>
      </c>
      <c r="N33" s="134">
        <f t="shared" ref="N33" si="122">EXP($C$6*SQRT(N13-M13))</f>
        <v>1.0884644513693373</v>
      </c>
      <c r="O33" s="134">
        <f t="shared" ref="O33" si="123">EXP($C$6*SQRT(O13-N13))</f>
        <v>1.0884644513693373</v>
      </c>
      <c r="P33" s="134">
        <f t="shared" ref="P33" si="124">EXP($C$6*SQRT(P13-O13))</f>
        <v>1.0884644513693373</v>
      </c>
      <c r="Q33" s="134">
        <f t="shared" ref="Q33" si="125">EXP($C$6*SQRT(Q13-P13))</f>
        <v>1.0884644513693373</v>
      </c>
      <c r="R33" s="134">
        <f t="shared" ref="R33" si="126">EXP($C$6*SQRT(R13-Q13))</f>
        <v>1.0884644513693373</v>
      </c>
      <c r="S33" s="134">
        <f t="shared" ref="S33" si="127">EXP($C$6*SQRT(S13-R13))</f>
        <v>1.0884644513693373</v>
      </c>
      <c r="T33" s="134">
        <f t="shared" ref="T33" si="128">EXP($C$6*SQRT(T13-S13))</f>
        <v>1.0884644513693373</v>
      </c>
      <c r="U33" s="134">
        <f t="shared" ref="U33" si="129">EXP($C$6*SQRT(U13-T13))</f>
        <v>1.0884644513693373</v>
      </c>
      <c r="V33" s="134">
        <f t="shared" ref="V33" si="130">EXP($C$6*SQRT(V13-U13))</f>
        <v>1.0884644513693373</v>
      </c>
      <c r="W33" s="134">
        <f t="shared" ref="W33" si="131">EXP($C$6*SQRT(W13-V13))</f>
        <v>1.0884644513693373</v>
      </c>
      <c r="X33" s="134">
        <f t="shared" ref="X33" si="132">EXP($C$6*SQRT(X13-W13))</f>
        <v>1.0884644513693373</v>
      </c>
      <c r="Y33" s="134">
        <f t="shared" ref="Y33" si="133">EXP($C$6*SQRT(Y13-X13))</f>
        <v>1.0884644513693373</v>
      </c>
      <c r="Z33" s="134">
        <f t="shared" ref="Z33" si="134">EXP($C$6*SQRT(Z13-Y13))</f>
        <v>1.0884644513693373</v>
      </c>
      <c r="AA33" s="134">
        <f t="shared" ref="AA33" si="135">EXP($C$6*SQRT(AA13-Z13))</f>
        <v>1.0884644513693373</v>
      </c>
      <c r="AB33" s="134">
        <f t="shared" ref="AB33" si="136">EXP($C$6*SQRT(AB13-AA13))</f>
        <v>1.0884644513693373</v>
      </c>
      <c r="AC33" s="134">
        <f t="shared" ref="AC33" si="137">EXP($C$6*SQRT(AC13-AB13))</f>
        <v>1.0884644513693373</v>
      </c>
      <c r="AD33" s="134">
        <f t="shared" ref="AD33" si="138">EXP($C$6*SQRT(AD13-AC13))</f>
        <v>1.0884644513693373</v>
      </c>
      <c r="AE33" s="134">
        <f t="shared" ref="AE33" si="139">EXP($C$6*SQRT(AE13-AD13))</f>
        <v>1.0884644513693373</v>
      </c>
      <c r="AF33" s="134">
        <f t="shared" ref="AF33" si="140">EXP($C$6*SQRT(AF13-AE13))</f>
        <v>1.0884644513693376</v>
      </c>
      <c r="AG33" s="134">
        <f t="shared" ref="AG33" si="141">EXP($C$6*SQRT(AG13-AF13))</f>
        <v>1.0884644513693376</v>
      </c>
      <c r="AH33" s="134">
        <f t="shared" ref="AH33" si="142">EXP($C$6*SQRT(AH13-AG13))</f>
        <v>1.0884644513693376</v>
      </c>
      <c r="AI33" s="134">
        <f t="shared" ref="AI33" si="143">EXP($C$6*SQRT(AI13-AH13))</f>
        <v>1.0884644513693376</v>
      </c>
      <c r="AJ33" s="134">
        <f t="shared" ref="AJ33" si="144">EXP($C$6*SQRT(AJ13-AI13))</f>
        <v>1.0884644513693376</v>
      </c>
      <c r="AK33" s="134">
        <f t="shared" ref="AK33" si="145">EXP($C$6*SQRT(AK13-AJ13))</f>
        <v>1.0884644513693376</v>
      </c>
      <c r="AL33" s="134">
        <f t="shared" ref="AL33" si="146">EXP($C$6*SQRT(AL13-AK13))</f>
        <v>1.0884644513693376</v>
      </c>
      <c r="AM33" s="134">
        <f t="shared" ref="AM33" si="147">EXP($C$6*SQRT(AM13-AL13))</f>
        <v>1.0884644513693376</v>
      </c>
      <c r="AN33" s="134">
        <f t="shared" ref="AN33" si="148">EXP($C$6*SQRT(AN13-AM13))</f>
        <v>1.0884644513693376</v>
      </c>
      <c r="AO33" s="134">
        <f t="shared" ref="AO33" si="149">EXP($C$6*SQRT(AO13-AN13))</f>
        <v>1.0884644513693376</v>
      </c>
      <c r="AP33" s="134">
        <f t="shared" ref="AP33" si="150">EXP($C$6*SQRT(AP13-AO13))</f>
        <v>1.0884644513693376</v>
      </c>
      <c r="AQ33" s="134">
        <f t="shared" ref="AQ33" si="151">EXP($C$6*SQRT(AQ13-AP13))</f>
        <v>1.0884644513693376</v>
      </c>
      <c r="AR33" s="134">
        <f t="shared" ref="AR33" si="152">EXP($C$6*SQRT(AR13-AQ13))</f>
        <v>1.0884644513693376</v>
      </c>
      <c r="AS33" s="134">
        <f t="shared" ref="AS33" si="153">EXP($C$6*SQRT(AS13-AR13))</f>
        <v>1.0884644513693376</v>
      </c>
      <c r="AT33" s="134">
        <f t="shared" ref="AT33" si="154">EXP($C$6*SQRT(AT13-AS13))</f>
        <v>1.0884644513693376</v>
      </c>
      <c r="AU33" s="134">
        <f t="shared" ref="AU33" si="155">EXP($C$6*SQRT(AU13-AT13))</f>
        <v>1.0884644513693376</v>
      </c>
      <c r="AV33" s="134">
        <f t="shared" ref="AV33" si="156">EXP($C$6*SQRT(AV13-AU13))</f>
        <v>1.0884644513693376</v>
      </c>
      <c r="AW33" s="134">
        <f t="shared" ref="AW33" si="157">EXP($C$6*SQRT(AW13-AV13))</f>
        <v>1.0884644513693376</v>
      </c>
      <c r="AX33" s="134">
        <f t="shared" ref="AX33" si="158">EXP($C$6*SQRT(AX13-AW13))</f>
        <v>1.0884644513693376</v>
      </c>
      <c r="AY33" s="134">
        <f t="shared" ref="AY33" si="159">EXP($C$6*SQRT(AY13-AX13))</f>
        <v>1.0884644513693376</v>
      </c>
      <c r="AZ33" s="134">
        <f t="shared" ref="AZ33" si="160">EXP($C$6*SQRT(AZ13-AY13))</f>
        <v>1.0884644513693376</v>
      </c>
      <c r="BA33" s="134">
        <f t="shared" ref="BA33" si="161">EXP($C$6*SQRT(BA13-AZ13))</f>
        <v>1.0884644513693376</v>
      </c>
      <c r="BB33" s="134">
        <f t="shared" ref="BB33" si="162">EXP($C$6*SQRT(BB13-BA13))</f>
        <v>1.0884644513693376</v>
      </c>
      <c r="BC33" s="134">
        <f t="shared" ref="BC33" si="163">EXP($C$6*SQRT(BC13-BB13))</f>
        <v>1.0884644513693376</v>
      </c>
    </row>
    <row r="34" spans="1:55" s="104" customFormat="1">
      <c r="B34" s="156" t="s">
        <v>586</v>
      </c>
      <c r="C34" s="152">
        <f>C33/C35</f>
        <v>1500</v>
      </c>
      <c r="F34" s="104" t="s">
        <v>5</v>
      </c>
      <c r="H34" s="134">
        <f>1/H33</f>
        <v>0.91872545652910842</v>
      </c>
      <c r="I34" s="134">
        <f t="shared" ref="I34" si="164">1/I33</f>
        <v>0.91872545652910842</v>
      </c>
      <c r="J34" s="134">
        <f t="shared" ref="J34:BC34" si="165">1/J33</f>
        <v>0.91872545652910842</v>
      </c>
      <c r="K34" s="134">
        <f t="shared" si="165"/>
        <v>0.91872545652910842</v>
      </c>
      <c r="L34" s="134">
        <f t="shared" si="165"/>
        <v>0.91872545652910842</v>
      </c>
      <c r="M34" s="134">
        <f t="shared" si="165"/>
        <v>0.91872545652910842</v>
      </c>
      <c r="N34" s="134">
        <f t="shared" si="165"/>
        <v>0.91872545652910842</v>
      </c>
      <c r="O34" s="134">
        <f t="shared" si="165"/>
        <v>0.91872545652910842</v>
      </c>
      <c r="P34" s="134">
        <f t="shared" si="165"/>
        <v>0.91872545652910842</v>
      </c>
      <c r="Q34" s="134">
        <f t="shared" si="165"/>
        <v>0.91872545652910842</v>
      </c>
      <c r="R34" s="134">
        <f t="shared" si="165"/>
        <v>0.91872545652910842</v>
      </c>
      <c r="S34" s="134">
        <f t="shared" si="165"/>
        <v>0.91872545652910842</v>
      </c>
      <c r="T34" s="134">
        <f t="shared" si="165"/>
        <v>0.91872545652910842</v>
      </c>
      <c r="U34" s="134">
        <f t="shared" si="165"/>
        <v>0.91872545652910842</v>
      </c>
      <c r="V34" s="134">
        <f t="shared" si="165"/>
        <v>0.91872545652910842</v>
      </c>
      <c r="W34" s="134">
        <f t="shared" si="165"/>
        <v>0.91872545652910842</v>
      </c>
      <c r="X34" s="134">
        <f t="shared" si="165"/>
        <v>0.91872545652910842</v>
      </c>
      <c r="Y34" s="134">
        <f t="shared" si="165"/>
        <v>0.91872545652910842</v>
      </c>
      <c r="Z34" s="134">
        <f t="shared" si="165"/>
        <v>0.91872545652910842</v>
      </c>
      <c r="AA34" s="134">
        <f t="shared" si="165"/>
        <v>0.91872545652910842</v>
      </c>
      <c r="AB34" s="134">
        <f t="shared" si="165"/>
        <v>0.91872545652910842</v>
      </c>
      <c r="AC34" s="134">
        <f t="shared" si="165"/>
        <v>0.91872545652910842</v>
      </c>
      <c r="AD34" s="134">
        <f t="shared" si="165"/>
        <v>0.91872545652910842</v>
      </c>
      <c r="AE34" s="134">
        <f t="shared" si="165"/>
        <v>0.91872545652910842</v>
      </c>
      <c r="AF34" s="134">
        <f t="shared" si="165"/>
        <v>0.91872545652910831</v>
      </c>
      <c r="AG34" s="134">
        <f t="shared" si="165"/>
        <v>0.91872545652910831</v>
      </c>
      <c r="AH34" s="134">
        <f t="shared" si="165"/>
        <v>0.91872545652910831</v>
      </c>
      <c r="AI34" s="134">
        <f t="shared" si="165"/>
        <v>0.91872545652910831</v>
      </c>
      <c r="AJ34" s="134">
        <f t="shared" si="165"/>
        <v>0.91872545652910831</v>
      </c>
      <c r="AK34" s="134">
        <f t="shared" si="165"/>
        <v>0.91872545652910831</v>
      </c>
      <c r="AL34" s="134">
        <f t="shared" si="165"/>
        <v>0.91872545652910831</v>
      </c>
      <c r="AM34" s="134">
        <f t="shared" si="165"/>
        <v>0.91872545652910831</v>
      </c>
      <c r="AN34" s="134">
        <f t="shared" si="165"/>
        <v>0.91872545652910831</v>
      </c>
      <c r="AO34" s="134">
        <f t="shared" si="165"/>
        <v>0.91872545652910831</v>
      </c>
      <c r="AP34" s="134">
        <f t="shared" si="165"/>
        <v>0.91872545652910831</v>
      </c>
      <c r="AQ34" s="134">
        <f t="shared" si="165"/>
        <v>0.91872545652910831</v>
      </c>
      <c r="AR34" s="134">
        <f t="shared" si="165"/>
        <v>0.91872545652910831</v>
      </c>
      <c r="AS34" s="134">
        <f t="shared" si="165"/>
        <v>0.91872545652910831</v>
      </c>
      <c r="AT34" s="134">
        <f t="shared" si="165"/>
        <v>0.91872545652910831</v>
      </c>
      <c r="AU34" s="134">
        <f t="shared" si="165"/>
        <v>0.91872545652910831</v>
      </c>
      <c r="AV34" s="134">
        <f t="shared" si="165"/>
        <v>0.91872545652910831</v>
      </c>
      <c r="AW34" s="134">
        <f t="shared" si="165"/>
        <v>0.91872545652910831</v>
      </c>
      <c r="AX34" s="134">
        <f t="shared" si="165"/>
        <v>0.91872545652910831</v>
      </c>
      <c r="AY34" s="134">
        <f t="shared" si="165"/>
        <v>0.91872545652910831</v>
      </c>
      <c r="AZ34" s="134">
        <f t="shared" si="165"/>
        <v>0.91872545652910831</v>
      </c>
      <c r="BA34" s="134">
        <f t="shared" si="165"/>
        <v>0.91872545652910831</v>
      </c>
      <c r="BB34" s="134">
        <f t="shared" si="165"/>
        <v>0.91872545652910831</v>
      </c>
      <c r="BC34" s="134">
        <f t="shared" si="165"/>
        <v>0.91872545652910831</v>
      </c>
    </row>
    <row r="35" spans="1:55" s="104" customFormat="1">
      <c r="B35" s="156" t="s">
        <v>587</v>
      </c>
      <c r="C35" s="158">
        <f>C7</f>
        <v>1500000</v>
      </c>
    </row>
    <row r="36" spans="1:55" s="104" customFormat="1">
      <c r="B36" s="156" t="s">
        <v>121</v>
      </c>
      <c r="C36" s="158">
        <v>15000</v>
      </c>
      <c r="H36" s="161"/>
      <c r="I36" s="161"/>
      <c r="J36" s="161"/>
      <c r="K36" s="161"/>
      <c r="L36" s="161"/>
      <c r="M36" s="161"/>
      <c r="N36" s="161"/>
      <c r="O36" s="161"/>
      <c r="P36" s="161"/>
      <c r="Q36" s="161"/>
    </row>
    <row r="37" spans="1:55" s="104" customFormat="1"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</row>
    <row r="38" spans="1:55" s="104" customFormat="1"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</row>
    <row r="39" spans="1:55" s="104" customFormat="1">
      <c r="B39" s="162"/>
      <c r="C39" s="119"/>
    </row>
    <row r="40" spans="1:55" s="104" customFormat="1">
      <c r="B40" s="176" t="s">
        <v>588</v>
      </c>
      <c r="C40" s="177">
        <v>45291</v>
      </c>
    </row>
    <row r="41" spans="1:55" s="104" customFormat="1">
      <c r="B41" s="176" t="s">
        <v>589</v>
      </c>
      <c r="C41" s="177">
        <v>46356</v>
      </c>
    </row>
    <row r="42" spans="1:55" s="104" customFormat="1">
      <c r="B42" s="176" t="s">
        <v>590</v>
      </c>
      <c r="C42" s="178">
        <v>0.7</v>
      </c>
      <c r="D42" s="163"/>
      <c r="E42" s="148"/>
      <c r="H42" s="161"/>
      <c r="I42" s="161"/>
      <c r="J42" s="161"/>
      <c r="K42" s="161"/>
      <c r="L42" s="161"/>
      <c r="M42" s="161"/>
      <c r="N42" s="161"/>
      <c r="O42" s="161"/>
      <c r="P42" s="161"/>
      <c r="Q42" s="161"/>
    </row>
    <row r="43" spans="1:55" s="104" customFormat="1">
      <c r="F43" s="142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55" s="104" customFormat="1"/>
    <row r="45" spans="1:55" s="104" customFormat="1"/>
    <row r="46" spans="1:55" s="120" customFormat="1">
      <c r="A46" s="123"/>
      <c r="B46" s="124" t="s">
        <v>440</v>
      </c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</row>
    <row r="47" spans="1:55" ht="11.1" customHeight="1"/>
    <row r="48" spans="1:55" ht="11.1" customHeight="1">
      <c r="F48" s="164" t="s">
        <v>591</v>
      </c>
      <c r="G48" s="165">
        <f>SUM(G336,G391)</f>
        <v>1533841.1436690213</v>
      </c>
      <c r="H48" s="165">
        <f t="shared" ref="H48:W49" si="166">SUM(H336,H391)</f>
        <v>1606214.083858497</v>
      </c>
      <c r="I48" s="165">
        <f t="shared" si="166"/>
        <v>1686442.5157277044</v>
      </c>
      <c r="J48" s="165">
        <f t="shared" si="166"/>
        <v>1777603.854333468</v>
      </c>
      <c r="K48" s="165">
        <f t="shared" si="166"/>
        <v>1883095.280357897</v>
      </c>
      <c r="L48" s="165">
        <f t="shared" si="166"/>
        <v>2005969.3562872256</v>
      </c>
      <c r="M48" s="165">
        <f t="shared" si="166"/>
        <v>2148177.881991718</v>
      </c>
      <c r="N48" s="165">
        <f t="shared" si="166"/>
        <v>2310255.3737252629</v>
      </c>
      <c r="O48" s="165">
        <f t="shared" si="166"/>
        <v>2492270.9824260869</v>
      </c>
      <c r="P48" s="165">
        <f t="shared" si="166"/>
        <v>2694096.4003667878</v>
      </c>
      <c r="Q48" s="165">
        <f t="shared" si="166"/>
        <v>2915786.2341810269</v>
      </c>
      <c r="R48" s="165">
        <f t="shared" si="166"/>
        <v>3157889.8784053479</v>
      </c>
      <c r="S48" s="165">
        <f t="shared" si="166"/>
        <v>3421463.4595590564</v>
      </c>
      <c r="T48" s="165">
        <f t="shared" si="166"/>
        <v>3708082.841820349</v>
      </c>
      <c r="U48" s="165">
        <f t="shared" si="166"/>
        <v>4019899.5142251085</v>
      </c>
      <c r="V48" s="165">
        <f t="shared" si="166"/>
        <v>4359408.0841051126</v>
      </c>
      <c r="W48" s="165">
        <f t="shared" si="166"/>
        <v>4729366.0558296172</v>
      </c>
      <c r="X48" s="165">
        <f t="shared" ref="X48:AL65" si="167">SUM(X336,X391)</f>
        <v>5132733.6595724383</v>
      </c>
      <c r="Y48" s="165">
        <f t="shared" si="167"/>
        <v>5572643.5039625606</v>
      </c>
      <c r="Z48" s="165">
        <f t="shared" si="167"/>
        <v>6052434.8807432177</v>
      </c>
      <c r="AA48" s="165">
        <f t="shared" si="167"/>
        <v>6575619.2181201018</v>
      </c>
      <c r="AB48" s="165">
        <f t="shared" si="167"/>
        <v>7145264.43038713</v>
      </c>
      <c r="AC48" s="165">
        <f t="shared" si="167"/>
        <v>7765302.9938325314</v>
      </c>
      <c r="AD48" s="165">
        <f t="shared" si="167"/>
        <v>8440192.9286209643</v>
      </c>
      <c r="AE48" s="165">
        <f t="shared" si="167"/>
        <v>9174786.6312251389</v>
      </c>
      <c r="AF48" s="165">
        <f t="shared" si="167"/>
        <v>9974365.7627095673</v>
      </c>
      <c r="AG48" s="165">
        <f t="shared" si="167"/>
        <v>10844679.223387137</v>
      </c>
      <c r="AH48" s="165">
        <f t="shared" si="167"/>
        <v>11791984.486882895</v>
      </c>
      <c r="AI48" s="165">
        <f t="shared" si="167"/>
        <v>12823092.590793094</v>
      </c>
      <c r="AJ48" s="165">
        <f t="shared" si="167"/>
        <v>13945417.107418187</v>
      </c>
      <c r="AK48" s="165">
        <f t="shared" si="167"/>
        <v>15167027.446664874</v>
      </c>
      <c r="AL48" s="165">
        <f t="shared" si="167"/>
        <v>16496706.874360131</v>
      </c>
      <c r="AM48" s="165">
        <f t="shared" ref="AM48:AT80" si="168">SUM(AM336,AM391)</f>
        <v>17944015.663123541</v>
      </c>
      <c r="AN48" s="165">
        <f t="shared" si="168"/>
        <v>19519359.829846926</v>
      </c>
      <c r="AO48" s="165">
        <f t="shared" si="168"/>
        <v>21234065.953997388</v>
      </c>
      <c r="AP48" s="165">
        <f t="shared" si="168"/>
        <v>23100462.614680458</v>
      </c>
      <c r="AQ48" s="165">
        <f t="shared" si="168"/>
        <v>25131969.03198842</v>
      </c>
      <c r="AR48" s="165">
        <f t="shared" si="168"/>
        <v>27343191.549956821</v>
      </c>
      <c r="AS48" s="165">
        <f t="shared" si="168"/>
        <v>29750028.654832818</v>
      </c>
      <c r="AT48" s="165">
        <f t="shared" si="168"/>
        <v>32369785.283727035</v>
      </c>
      <c r="AU48" s="165">
        <f t="shared" ref="AU48:BA88" si="169">SUM(AU336,AU391)</f>
        <v>35221297.245517574</v>
      </c>
      <c r="AV48" s="165">
        <f t="shared" si="169"/>
        <v>38325066.648581013</v>
      </c>
      <c r="AW48" s="165">
        <f t="shared" si="169"/>
        <v>41703409.30906339</v>
      </c>
      <c r="AX48" s="165">
        <f t="shared" si="169"/>
        <v>45380615.199542969</v>
      </c>
      <c r="AY48" s="165">
        <f t="shared" si="169"/>
        <v>49383123.09169592</v>
      </c>
      <c r="AZ48" s="165">
        <f t="shared" si="169"/>
        <v>53739710.648629621</v>
      </c>
      <c r="BA48" s="165">
        <f t="shared" si="169"/>
        <v>58481701.333629958</v>
      </c>
      <c r="BB48" s="165">
        <f t="shared" ref="BB48:BC95" si="170">SUM(BB336,BB391)</f>
        <v>63643189.622977346</v>
      </c>
      <c r="BC48" s="165">
        <f t="shared" si="170"/>
        <v>69261286.14209111</v>
      </c>
    </row>
    <row r="49" spans="2:55" ht="11.1" customHeight="1">
      <c r="H49" s="165">
        <f t="shared" si="166"/>
        <v>1474010.2976046628</v>
      </c>
      <c r="I49" s="165">
        <f t="shared" si="166"/>
        <v>1539204.6350260822</v>
      </c>
      <c r="J49" s="165">
        <f t="shared" si="166"/>
        <v>1609457.3729471827</v>
      </c>
      <c r="K49" s="165">
        <f t="shared" si="166"/>
        <v>1687442.0807934471</v>
      </c>
      <c r="L49" s="165">
        <f t="shared" si="166"/>
        <v>1776888.8070211068</v>
      </c>
      <c r="M49" s="165">
        <f t="shared" si="166"/>
        <v>1881755.2831703371</v>
      </c>
      <c r="N49" s="165">
        <f t="shared" si="166"/>
        <v>2004983.949266922</v>
      </c>
      <c r="O49" s="165">
        <f t="shared" si="166"/>
        <v>2148202.1947658374</v>
      </c>
      <c r="P49" s="165">
        <f t="shared" si="166"/>
        <v>2311401.1541887615</v>
      </c>
      <c r="Q49" s="165">
        <f t="shared" si="166"/>
        <v>2494263.4164809766</v>
      </c>
      <c r="R49" s="165">
        <f t="shared" si="166"/>
        <v>2696597.9955497035</v>
      </c>
      <c r="S49" s="165">
        <f t="shared" si="166"/>
        <v>2918460.764328192</v>
      </c>
      <c r="T49" s="165">
        <f t="shared" si="166"/>
        <v>3160331.6475848677</v>
      </c>
      <c r="U49" s="165">
        <f t="shared" si="166"/>
        <v>3423441.2962020226</v>
      </c>
      <c r="V49" s="165">
        <f t="shared" si="166"/>
        <v>3709547.0369953131</v>
      </c>
      <c r="W49" s="165">
        <f t="shared" si="166"/>
        <v>4020867.0583993909</v>
      </c>
      <c r="X49" s="165">
        <f t="shared" si="167"/>
        <v>4359966.9187315879</v>
      </c>
      <c r="Y49" s="165">
        <f t="shared" si="167"/>
        <v>4729632.2927902779</v>
      </c>
      <c r="Z49" s="165">
        <f t="shared" si="167"/>
        <v>5132843.308137265</v>
      </c>
      <c r="AA49" s="165">
        <f t="shared" si="167"/>
        <v>5572683.5951908911</v>
      </c>
      <c r="AB49" s="165">
        <f t="shared" si="167"/>
        <v>6052439.9608424697</v>
      </c>
      <c r="AC49" s="165">
        <f t="shared" si="167"/>
        <v>6575619.2181201009</v>
      </c>
      <c r="AD49" s="165">
        <f t="shared" si="167"/>
        <v>7145264.43038713</v>
      </c>
      <c r="AE49" s="165">
        <f t="shared" si="167"/>
        <v>7765302.9938325314</v>
      </c>
      <c r="AF49" s="165">
        <f t="shared" si="167"/>
        <v>8440192.9286209606</v>
      </c>
      <c r="AG49" s="165">
        <f t="shared" si="167"/>
        <v>9174786.6312251389</v>
      </c>
      <c r="AH49" s="165">
        <f t="shared" si="167"/>
        <v>9974365.7627095673</v>
      </c>
      <c r="AI49" s="165">
        <f t="shared" si="167"/>
        <v>10844679.223387139</v>
      </c>
      <c r="AJ49" s="165">
        <f t="shared" si="167"/>
        <v>11791984.486882897</v>
      </c>
      <c r="AK49" s="165">
        <f t="shared" si="167"/>
        <v>12823092.590793094</v>
      </c>
      <c r="AL49" s="165">
        <f t="shared" si="167"/>
        <v>13945417.107418187</v>
      </c>
      <c r="AM49" s="165">
        <f t="shared" si="168"/>
        <v>15167027.446664875</v>
      </c>
      <c r="AN49" s="165">
        <f t="shared" si="168"/>
        <v>16496706.874360131</v>
      </c>
      <c r="AO49" s="165">
        <f t="shared" si="168"/>
        <v>17944015.663123544</v>
      </c>
      <c r="AP49" s="165">
        <f t="shared" si="168"/>
        <v>19519359.82984693</v>
      </c>
      <c r="AQ49" s="165">
        <f t="shared" si="168"/>
        <v>21234065.953997388</v>
      </c>
      <c r="AR49" s="165">
        <f t="shared" si="168"/>
        <v>23100462.614680458</v>
      </c>
      <c r="AS49" s="165">
        <f t="shared" si="168"/>
        <v>25131969.03198842</v>
      </c>
      <c r="AT49" s="165">
        <f t="shared" si="168"/>
        <v>27343191.549956825</v>
      </c>
      <c r="AU49" s="165">
        <f t="shared" si="169"/>
        <v>29750028.654832818</v>
      </c>
      <c r="AV49" s="165">
        <f t="shared" si="169"/>
        <v>32369785.283727035</v>
      </c>
      <c r="AW49" s="165">
        <f t="shared" si="169"/>
        <v>35221297.245517582</v>
      </c>
      <c r="AX49" s="165">
        <f t="shared" si="169"/>
        <v>38325066.648581013</v>
      </c>
      <c r="AY49" s="165">
        <f t="shared" si="169"/>
        <v>41703409.30906339</v>
      </c>
      <c r="AZ49" s="165">
        <f t="shared" si="169"/>
        <v>45380615.199542969</v>
      </c>
      <c r="BA49" s="165">
        <f t="shared" si="169"/>
        <v>49383123.09169592</v>
      </c>
      <c r="BB49" s="165">
        <f t="shared" si="170"/>
        <v>53739710.648629628</v>
      </c>
      <c r="BC49" s="165">
        <f t="shared" si="170"/>
        <v>58481701.333629958</v>
      </c>
    </row>
    <row r="50" spans="2:55" ht="11.1" customHeight="1">
      <c r="I50" s="165">
        <f t="shared" ref="I50:W50" si="171">SUM(I338,I393)</f>
        <v>1421328.8409398037</v>
      </c>
      <c r="J50" s="165">
        <f t="shared" si="171"/>
        <v>1481932.1001077755</v>
      </c>
      <c r="K50" s="165">
        <f t="shared" si="171"/>
        <v>1545177.9549303814</v>
      </c>
      <c r="L50" s="165">
        <f t="shared" si="171"/>
        <v>1612784.5149968101</v>
      </c>
      <c r="M50" s="165">
        <f t="shared" si="171"/>
        <v>1688120.833662854</v>
      </c>
      <c r="N50" s="165">
        <f t="shared" si="171"/>
        <v>1775652.7769589312</v>
      </c>
      <c r="O50" s="165">
        <f t="shared" si="171"/>
        <v>1880146.5944826033</v>
      </c>
      <c r="P50" s="165">
        <f t="shared" si="171"/>
        <v>2004471.2417820287</v>
      </c>
      <c r="Q50" s="165">
        <f t="shared" si="171"/>
        <v>2148834.9701749645</v>
      </c>
      <c r="R50" s="165">
        <f t="shared" si="171"/>
        <v>2313087.1788956691</v>
      </c>
      <c r="S50" s="165">
        <f t="shared" si="171"/>
        <v>2496794.4430583837</v>
      </c>
      <c r="T50" s="165">
        <f t="shared" si="171"/>
        <v>2699469.4383226605</v>
      </c>
      <c r="U50" s="165">
        <f t="shared" si="171"/>
        <v>2921247.74176348</v>
      </c>
      <c r="V50" s="165">
        <f t="shared" si="171"/>
        <v>3162780.500477578</v>
      </c>
      <c r="W50" s="165">
        <f t="shared" si="171"/>
        <v>3425354.2865914423</v>
      </c>
      <c r="X50" s="165">
        <f t="shared" si="167"/>
        <v>3710875.0829403321</v>
      </c>
      <c r="Y50" s="165">
        <f t="shared" si="167"/>
        <v>4021679.2917760299</v>
      </c>
      <c r="Z50" s="165">
        <f t="shared" si="167"/>
        <v>4360417.3665700853</v>
      </c>
      <c r="AA50" s="165">
        <f t="shared" si="167"/>
        <v>4729850.8115791632</v>
      </c>
      <c r="AB50" s="165">
        <f t="shared" si="167"/>
        <v>5132917.267557553</v>
      </c>
      <c r="AC50" s="165">
        <f t="shared" si="167"/>
        <v>5572699.0420974912</v>
      </c>
      <c r="AD50" s="165">
        <f t="shared" si="167"/>
        <v>6052443.7654315932</v>
      </c>
      <c r="AE50" s="165">
        <f t="shared" si="167"/>
        <v>6575619.2181201009</v>
      </c>
      <c r="AF50" s="165">
        <f t="shared" si="167"/>
        <v>7145264.4303871291</v>
      </c>
      <c r="AG50" s="165">
        <f t="shared" si="167"/>
        <v>7765302.9938325305</v>
      </c>
      <c r="AH50" s="165">
        <f t="shared" si="167"/>
        <v>8440192.9286209606</v>
      </c>
      <c r="AI50" s="165">
        <f t="shared" si="167"/>
        <v>9174786.6312251389</v>
      </c>
      <c r="AJ50" s="165">
        <f t="shared" si="167"/>
        <v>9974365.7627095692</v>
      </c>
      <c r="AK50" s="165">
        <f t="shared" si="167"/>
        <v>10844679.223387141</v>
      </c>
      <c r="AL50" s="165">
        <f t="shared" si="167"/>
        <v>11791984.486882897</v>
      </c>
      <c r="AM50" s="165">
        <f t="shared" si="168"/>
        <v>12823092.590793094</v>
      </c>
      <c r="AN50" s="165">
        <f t="shared" si="168"/>
        <v>13945417.107418189</v>
      </c>
      <c r="AO50" s="165">
        <f t="shared" si="168"/>
        <v>15167027.446664875</v>
      </c>
      <c r="AP50" s="165">
        <f t="shared" si="168"/>
        <v>16496706.874360133</v>
      </c>
      <c r="AQ50" s="165">
        <f t="shared" si="168"/>
        <v>17944015.663123548</v>
      </c>
      <c r="AR50" s="165">
        <f t="shared" si="168"/>
        <v>19519359.82984693</v>
      </c>
      <c r="AS50" s="165">
        <f t="shared" si="168"/>
        <v>21234065.953997388</v>
      </c>
      <c r="AT50" s="165">
        <f t="shared" si="168"/>
        <v>23100462.614680458</v>
      </c>
      <c r="AU50" s="165">
        <f t="shared" si="169"/>
        <v>25131969.031988423</v>
      </c>
      <c r="AV50" s="165">
        <f t="shared" si="169"/>
        <v>27343191.549956825</v>
      </c>
      <c r="AW50" s="165">
        <f t="shared" si="169"/>
        <v>29750028.654832818</v>
      </c>
      <c r="AX50" s="165">
        <f t="shared" si="169"/>
        <v>32369785.283727042</v>
      </c>
      <c r="AY50" s="165">
        <f t="shared" si="169"/>
        <v>35221297.245517582</v>
      </c>
      <c r="AZ50" s="165">
        <f t="shared" si="169"/>
        <v>38325066.648581021</v>
      </c>
      <c r="BA50" s="165">
        <f t="shared" si="169"/>
        <v>41703409.30906339</v>
      </c>
      <c r="BB50" s="165">
        <f t="shared" si="170"/>
        <v>45380615.199542969</v>
      </c>
      <c r="BC50" s="165">
        <f t="shared" si="170"/>
        <v>49383123.091695927</v>
      </c>
    </row>
    <row r="51" spans="2:55" ht="11.1" customHeight="1">
      <c r="J51" s="165">
        <f t="shared" ref="J51:W51" si="172">SUM(J339,J394)</f>
        <v>1373547.6443414604</v>
      </c>
      <c r="K51" s="165">
        <f t="shared" si="172"/>
        <v>1431601.8668227599</v>
      </c>
      <c r="L51" s="165">
        <f t="shared" si="172"/>
        <v>1490924.266173006</v>
      </c>
      <c r="M51" s="165">
        <f t="shared" si="172"/>
        <v>1551631.7074924808</v>
      </c>
      <c r="N51" s="165">
        <f t="shared" si="172"/>
        <v>1615681.0486697215</v>
      </c>
      <c r="O51" s="165">
        <f t="shared" si="172"/>
        <v>1687645.4604922088</v>
      </c>
      <c r="P51" s="165">
        <f t="shared" si="172"/>
        <v>1773687.2102757397</v>
      </c>
      <c r="Q51" s="165">
        <f t="shared" si="172"/>
        <v>1879017.4744105008</v>
      </c>
      <c r="R51" s="165">
        <f t="shared" si="172"/>
        <v>2004466.6933214676</v>
      </c>
      <c r="S51" s="165">
        <f t="shared" si="172"/>
        <v>2150129.0707333148</v>
      </c>
      <c r="T51" s="165">
        <f t="shared" si="172"/>
        <v>2315369.2654426778</v>
      </c>
      <c r="U51" s="165">
        <f t="shared" si="172"/>
        <v>2499675.648039558</v>
      </c>
      <c r="V51" s="165">
        <f t="shared" si="172"/>
        <v>2702615.5618031099</v>
      </c>
      <c r="W51" s="165">
        <f t="shared" si="172"/>
        <v>2924207.2440635907</v>
      </c>
      <c r="X51" s="165">
        <f t="shared" si="167"/>
        <v>3165220.0059792874</v>
      </c>
      <c r="Y51" s="165">
        <f t="shared" si="167"/>
        <v>3427134.6882557357</v>
      </c>
      <c r="Z51" s="165">
        <f t="shared" si="167"/>
        <v>3712062.0313108708</v>
      </c>
      <c r="AA51" s="165">
        <f t="shared" si="167"/>
        <v>4022390.3674086463</v>
      </c>
      <c r="AB51" s="165">
        <f t="shared" si="167"/>
        <v>4360763.5846507018</v>
      </c>
      <c r="AC51" s="165">
        <f t="shared" si="167"/>
        <v>4729978.8340492249</v>
      </c>
      <c r="AD51" s="165">
        <f t="shared" si="167"/>
        <v>5132946.4544780618</v>
      </c>
      <c r="AE51" s="165">
        <f t="shared" si="167"/>
        <v>5572712.7460806863</v>
      </c>
      <c r="AF51" s="165">
        <f t="shared" si="167"/>
        <v>6052438.609841275</v>
      </c>
      <c r="AG51" s="165">
        <f t="shared" si="167"/>
        <v>6575619.2181201</v>
      </c>
      <c r="AH51" s="165">
        <f t="shared" si="167"/>
        <v>7145264.4303871281</v>
      </c>
      <c r="AI51" s="165">
        <f t="shared" si="167"/>
        <v>7765302.9938325305</v>
      </c>
      <c r="AJ51" s="165">
        <f t="shared" si="167"/>
        <v>8440192.9286209606</v>
      </c>
      <c r="AK51" s="165">
        <f t="shared" si="167"/>
        <v>9174786.6312251408</v>
      </c>
      <c r="AL51" s="165">
        <f t="shared" ref="AL51:AL79" si="173">SUM(AL339,AL394)</f>
        <v>9974365.762709571</v>
      </c>
      <c r="AM51" s="165">
        <f t="shared" si="168"/>
        <v>10844679.223387141</v>
      </c>
      <c r="AN51" s="165">
        <f t="shared" si="168"/>
        <v>11791984.486882897</v>
      </c>
      <c r="AO51" s="165">
        <f t="shared" si="168"/>
        <v>12823092.590793096</v>
      </c>
      <c r="AP51" s="165">
        <f t="shared" si="168"/>
        <v>13945417.107418189</v>
      </c>
      <c r="AQ51" s="165">
        <f t="shared" si="168"/>
        <v>15167027.446664877</v>
      </c>
      <c r="AR51" s="165">
        <f t="shared" si="168"/>
        <v>16496706.874360137</v>
      </c>
      <c r="AS51" s="165">
        <f t="shared" si="168"/>
        <v>17944015.663123548</v>
      </c>
      <c r="AT51" s="165">
        <f t="shared" si="168"/>
        <v>19519359.82984693</v>
      </c>
      <c r="AU51" s="165">
        <f t="shared" si="169"/>
        <v>21234065.953997388</v>
      </c>
      <c r="AV51" s="165">
        <f t="shared" si="169"/>
        <v>23100462.614680462</v>
      </c>
      <c r="AW51" s="165">
        <f t="shared" si="169"/>
        <v>25131969.031988423</v>
      </c>
      <c r="AX51" s="165">
        <f t="shared" si="169"/>
        <v>27343191.549956825</v>
      </c>
      <c r="AY51" s="165">
        <f t="shared" si="169"/>
        <v>29750028.654832821</v>
      </c>
      <c r="AZ51" s="165">
        <f t="shared" si="169"/>
        <v>32369785.283727042</v>
      </c>
      <c r="BA51" s="165">
        <f t="shared" si="169"/>
        <v>35221297.245517589</v>
      </c>
      <c r="BB51" s="165">
        <f t="shared" si="170"/>
        <v>38325066.648581021</v>
      </c>
      <c r="BC51" s="165">
        <f t="shared" si="170"/>
        <v>41703409.30906339</v>
      </c>
    </row>
    <row r="52" spans="2:55" ht="11.1" customHeight="1">
      <c r="K52" s="165">
        <f t="shared" ref="K52:W52" si="174">SUM(K340,K395)</f>
        <v>1329007.245683122</v>
      </c>
      <c r="L52" s="165">
        <f t="shared" si="174"/>
        <v>1385507.7465311079</v>
      </c>
      <c r="M52" s="165">
        <f t="shared" si="174"/>
        <v>1443375.0409000311</v>
      </c>
      <c r="N52" s="165">
        <f t="shared" si="174"/>
        <v>1500886.3226646611</v>
      </c>
      <c r="O52" s="165">
        <f t="shared" si="174"/>
        <v>1557977.2759959153</v>
      </c>
      <c r="P52" s="165">
        <f t="shared" si="174"/>
        <v>1617280.7530538593</v>
      </c>
      <c r="Q52" s="165">
        <f t="shared" si="174"/>
        <v>1685465.066071471</v>
      </c>
      <c r="R52" s="165">
        <f t="shared" si="174"/>
        <v>1772029.3099087416</v>
      </c>
      <c r="S52" s="165">
        <f t="shared" si="174"/>
        <v>1878443.1004079767</v>
      </c>
      <c r="T52" s="165">
        <f t="shared" si="174"/>
        <v>2005076.0837241802</v>
      </c>
      <c r="U52" s="165">
        <f t="shared" si="174"/>
        <v>2151883.433099323</v>
      </c>
      <c r="V52" s="165">
        <f t="shared" si="174"/>
        <v>2318192.9417946935</v>
      </c>
      <c r="W52" s="165">
        <f t="shared" si="174"/>
        <v>2503105.7357450337</v>
      </c>
      <c r="X52" s="165">
        <f t="shared" si="167"/>
        <v>2706085.5786968223</v>
      </c>
      <c r="Y52" s="165">
        <f t="shared" si="167"/>
        <v>2927240.5673669497</v>
      </c>
      <c r="Z52" s="165">
        <f t="shared" si="167"/>
        <v>3167597.9893010715</v>
      </c>
      <c r="AA52" s="165">
        <f t="shared" si="167"/>
        <v>3428812.1550261462</v>
      </c>
      <c r="AB52" s="165">
        <f t="shared" si="167"/>
        <v>3713092.5848114956</v>
      </c>
      <c r="AC52" s="165">
        <f t="shared" si="167"/>
        <v>4022929.4889981295</v>
      </c>
      <c r="AD52" s="165">
        <f t="shared" si="167"/>
        <v>4360978.4250269476</v>
      </c>
      <c r="AE52" s="165">
        <f t="shared" si="167"/>
        <v>4730021.2678459585</v>
      </c>
      <c r="AF52" s="165">
        <f t="shared" si="167"/>
        <v>5132872.8457925785</v>
      </c>
      <c r="AG52" s="165">
        <f t="shared" si="167"/>
        <v>5572602.745998716</v>
      </c>
      <c r="AH52" s="165">
        <f t="shared" si="167"/>
        <v>6052380.4230321459</v>
      </c>
      <c r="AI52" s="165">
        <f t="shared" si="167"/>
        <v>6575619.218120099</v>
      </c>
      <c r="AJ52" s="165">
        <f t="shared" si="167"/>
        <v>7145264.4303871281</v>
      </c>
      <c r="AK52" s="165">
        <f t="shared" si="167"/>
        <v>7765302.9938325305</v>
      </c>
      <c r="AL52" s="165">
        <f t="shared" si="173"/>
        <v>8440192.9286209643</v>
      </c>
      <c r="AM52" s="165">
        <f t="shared" si="168"/>
        <v>9174786.6312251426</v>
      </c>
      <c r="AN52" s="165">
        <f t="shared" si="168"/>
        <v>9974365.762709571</v>
      </c>
      <c r="AO52" s="165">
        <f t="shared" si="168"/>
        <v>10844679.223387141</v>
      </c>
      <c r="AP52" s="165">
        <f t="shared" si="168"/>
        <v>11791984.486882899</v>
      </c>
      <c r="AQ52" s="165">
        <f t="shared" si="168"/>
        <v>12823092.590793096</v>
      </c>
      <c r="AR52" s="165">
        <f t="shared" si="168"/>
        <v>13945417.107418191</v>
      </c>
      <c r="AS52" s="165">
        <f t="shared" si="168"/>
        <v>15167027.446664881</v>
      </c>
      <c r="AT52" s="165">
        <f t="shared" si="168"/>
        <v>16496706.874360137</v>
      </c>
      <c r="AU52" s="165">
        <f t="shared" si="169"/>
        <v>17944015.663123548</v>
      </c>
      <c r="AV52" s="165">
        <f t="shared" si="169"/>
        <v>19519359.82984693</v>
      </c>
      <c r="AW52" s="165">
        <f t="shared" si="169"/>
        <v>21234065.953997392</v>
      </c>
      <c r="AX52" s="165">
        <f t="shared" si="169"/>
        <v>23100462.614680462</v>
      </c>
      <c r="AY52" s="165">
        <f t="shared" si="169"/>
        <v>25131969.031988423</v>
      </c>
      <c r="AZ52" s="165">
        <f t="shared" si="169"/>
        <v>27343191.549956825</v>
      </c>
      <c r="BA52" s="165">
        <f t="shared" si="169"/>
        <v>29750028.654832821</v>
      </c>
      <c r="BB52" s="165">
        <f t="shared" si="170"/>
        <v>32369785.28372705</v>
      </c>
      <c r="BC52" s="165">
        <f t="shared" si="170"/>
        <v>35221297.245517589</v>
      </c>
    </row>
    <row r="53" spans="2:55" ht="11.1" customHeight="1">
      <c r="L53" s="165">
        <f t="shared" ref="L53:W53" si="175">SUM(L341,L396)</f>
        <v>1287322.4664978581</v>
      </c>
      <c r="M53" s="165">
        <f t="shared" si="175"/>
        <v>1341669.5534954835</v>
      </c>
      <c r="N53" s="165">
        <f t="shared" si="175"/>
        <v>1398887.6015520981</v>
      </c>
      <c r="O53" s="165">
        <f t="shared" si="175"/>
        <v>1456610.7068837679</v>
      </c>
      <c r="P53" s="165">
        <f t="shared" si="175"/>
        <v>1511993.9941496737</v>
      </c>
      <c r="Q53" s="165">
        <f t="shared" si="175"/>
        <v>1563615.9802270806</v>
      </c>
      <c r="R53" s="165">
        <f t="shared" si="175"/>
        <v>1615189.8215943859</v>
      </c>
      <c r="S53" s="165">
        <f t="shared" si="175"/>
        <v>1683593.5060169445</v>
      </c>
      <c r="T53" s="165">
        <f t="shared" si="175"/>
        <v>1770776.5068400314</v>
      </c>
      <c r="U53" s="165">
        <f t="shared" si="175"/>
        <v>1878196.6980748037</v>
      </c>
      <c r="V53" s="165">
        <f t="shared" si="175"/>
        <v>2006283.7276555952</v>
      </c>
      <c r="W53" s="165">
        <f t="shared" si="175"/>
        <v>2154480.2291576313</v>
      </c>
      <c r="X53" s="165">
        <f t="shared" si="167"/>
        <v>2321766.2611233876</v>
      </c>
      <c r="Y53" s="165">
        <f t="shared" si="167"/>
        <v>2507040.2194715189</v>
      </c>
      <c r="Z53" s="165">
        <f t="shared" si="167"/>
        <v>2709824.0504880627</v>
      </c>
      <c r="AA53" s="165">
        <f t="shared" si="167"/>
        <v>2930340.761529604</v>
      </c>
      <c r="AB53" s="165">
        <f t="shared" si="167"/>
        <v>3169842.019093093</v>
      </c>
      <c r="AC53" s="165">
        <f t="shared" si="167"/>
        <v>3430275.6523389686</v>
      </c>
      <c r="AD53" s="165">
        <f t="shared" si="167"/>
        <v>3713915.065940775</v>
      </c>
      <c r="AE53" s="165">
        <f t="shared" si="167"/>
        <v>4023292.8802230484</v>
      </c>
      <c r="AF53" s="165">
        <f t="shared" si="167"/>
        <v>4360997.218735938</v>
      </c>
      <c r="AG53" s="165">
        <f t="shared" si="167"/>
        <v>4729858.0817821315</v>
      </c>
      <c r="AH53" s="165">
        <f t="shared" si="167"/>
        <v>5132699.2598738885</v>
      </c>
      <c r="AI53" s="165">
        <f t="shared" si="167"/>
        <v>5572475.4376214109</v>
      </c>
      <c r="AJ53" s="165">
        <f t="shared" si="167"/>
        <v>6052319.7887938078</v>
      </c>
      <c r="AK53" s="165">
        <f t="shared" si="167"/>
        <v>6575619.218120099</v>
      </c>
      <c r="AL53" s="165">
        <f t="shared" si="173"/>
        <v>7145264.4303871281</v>
      </c>
      <c r="AM53" s="165">
        <f t="shared" si="168"/>
        <v>7765302.9938325305</v>
      </c>
      <c r="AN53" s="165">
        <f t="shared" si="168"/>
        <v>8440192.9286209643</v>
      </c>
      <c r="AO53" s="165">
        <f t="shared" si="168"/>
        <v>9174786.6312251426</v>
      </c>
      <c r="AP53" s="165">
        <f t="shared" si="168"/>
        <v>9974365.762709571</v>
      </c>
      <c r="AQ53" s="165">
        <f t="shared" si="168"/>
        <v>10844679.223387141</v>
      </c>
      <c r="AR53" s="165">
        <f t="shared" si="168"/>
        <v>11791984.486882899</v>
      </c>
      <c r="AS53" s="165">
        <f t="shared" si="168"/>
        <v>12823092.590793099</v>
      </c>
      <c r="AT53" s="165">
        <f t="shared" si="168"/>
        <v>13945417.107418194</v>
      </c>
      <c r="AU53" s="165">
        <f t="shared" si="169"/>
        <v>15167027.446664881</v>
      </c>
      <c r="AV53" s="165">
        <f t="shared" si="169"/>
        <v>16496706.874360137</v>
      </c>
      <c r="AW53" s="165">
        <f t="shared" si="169"/>
        <v>17944015.663123548</v>
      </c>
      <c r="AX53" s="165">
        <f t="shared" si="169"/>
        <v>19519359.82984693</v>
      </c>
      <c r="AY53" s="165">
        <f t="shared" si="169"/>
        <v>21234065.953997392</v>
      </c>
      <c r="AZ53" s="165">
        <f t="shared" si="169"/>
        <v>23100462.614680462</v>
      </c>
      <c r="BA53" s="165">
        <f t="shared" si="169"/>
        <v>25131969.031988427</v>
      </c>
      <c r="BB53" s="165">
        <f t="shared" si="170"/>
        <v>27343191.549956825</v>
      </c>
      <c r="BC53" s="165">
        <f t="shared" si="170"/>
        <v>29750028.654832829</v>
      </c>
    </row>
    <row r="54" spans="2:55" ht="11.1" customHeight="1">
      <c r="M54" s="165">
        <f t="shared" ref="M54:W54" si="176">SUM(M342,M397)</f>
        <v>1249687.499920873</v>
      </c>
      <c r="N54" s="165">
        <f t="shared" si="176"/>
        <v>1299432.931080424</v>
      </c>
      <c r="O54" s="165">
        <f t="shared" si="176"/>
        <v>1354891.9701892175</v>
      </c>
      <c r="P54" s="165">
        <f t="shared" si="176"/>
        <v>1413930.9459873987</v>
      </c>
      <c r="Q54" s="165">
        <f t="shared" si="176"/>
        <v>1472714.6180402781</v>
      </c>
      <c r="R54" s="165">
        <f t="shared" si="176"/>
        <v>1525229.6112474632</v>
      </c>
      <c r="S54" s="165">
        <f t="shared" si="176"/>
        <v>1562031.9691214846</v>
      </c>
      <c r="T54" s="165">
        <f t="shared" si="176"/>
        <v>1613243.8834207789</v>
      </c>
      <c r="U54" s="165">
        <f t="shared" si="176"/>
        <v>1681782.521947698</v>
      </c>
      <c r="V54" s="165">
        <f t="shared" si="176"/>
        <v>1769913.3856543791</v>
      </c>
      <c r="W54" s="165">
        <f t="shared" si="176"/>
        <v>1878786.2567338422</v>
      </c>
      <c r="X54" s="165">
        <f t="shared" si="167"/>
        <v>2008465.6622347913</v>
      </c>
      <c r="Y54" s="165">
        <f t="shared" si="167"/>
        <v>2158009.3906315044</v>
      </c>
      <c r="Z54" s="165">
        <f t="shared" si="167"/>
        <v>2326162.0338652618</v>
      </c>
      <c r="AA54" s="165">
        <f t="shared" si="167"/>
        <v>2511546.4714694573</v>
      </c>
      <c r="AB54" s="165">
        <f t="shared" si="167"/>
        <v>2713690.8419731888</v>
      </c>
      <c r="AC54" s="165">
        <f t="shared" si="167"/>
        <v>2933279.6169895846</v>
      </c>
      <c r="AD54" s="165">
        <f t="shared" si="167"/>
        <v>3171865.8587332624</v>
      </c>
      <c r="AE54" s="165">
        <f t="shared" si="167"/>
        <v>3431493.1678827708</v>
      </c>
      <c r="AF54" s="165">
        <f t="shared" si="167"/>
        <v>3714427.1361907134</v>
      </c>
      <c r="AG54" s="165">
        <f t="shared" si="167"/>
        <v>4023320.8705391637</v>
      </c>
      <c r="AH54" s="165">
        <f t="shared" si="167"/>
        <v>4360817.5142740095</v>
      </c>
      <c r="AI54" s="165">
        <f t="shared" si="167"/>
        <v>4729619.0324216941</v>
      </c>
      <c r="AJ54" s="165">
        <f t="shared" si="167"/>
        <v>5132495.2175877923</v>
      </c>
      <c r="AK54" s="165">
        <f t="shared" si="167"/>
        <v>5572346.9563792134</v>
      </c>
      <c r="AL54" s="165">
        <f t="shared" si="173"/>
        <v>6052272.9149405872</v>
      </c>
      <c r="AM54" s="165">
        <f t="shared" si="168"/>
        <v>6575619.8942928761</v>
      </c>
      <c r="AN54" s="165">
        <f t="shared" si="168"/>
        <v>7145264.7948679253</v>
      </c>
      <c r="AO54" s="165">
        <f t="shared" si="168"/>
        <v>7765303.1902880147</v>
      </c>
      <c r="AP54" s="165">
        <f t="shared" si="168"/>
        <v>8440193.0345177688</v>
      </c>
      <c r="AQ54" s="165">
        <f t="shared" si="168"/>
        <v>9174786.6883024406</v>
      </c>
      <c r="AR54" s="165">
        <f t="shared" si="168"/>
        <v>9974365.7936161328</v>
      </c>
      <c r="AS54" s="165">
        <f t="shared" si="168"/>
        <v>10844679.24012254</v>
      </c>
      <c r="AT54" s="165">
        <f t="shared" si="168"/>
        <v>11791984.495948711</v>
      </c>
      <c r="AU54" s="165">
        <f t="shared" si="169"/>
        <v>12823092.595704794</v>
      </c>
      <c r="AV54" s="165">
        <f t="shared" si="169"/>
        <v>13945417.110079983</v>
      </c>
      <c r="AW54" s="165">
        <f t="shared" si="169"/>
        <v>15167027.448107542</v>
      </c>
      <c r="AX54" s="165">
        <f t="shared" si="169"/>
        <v>16496706.875142217</v>
      </c>
      <c r="AY54" s="165">
        <f t="shared" si="169"/>
        <v>17944015.663547598</v>
      </c>
      <c r="AZ54" s="165">
        <f t="shared" si="169"/>
        <v>19519359.830076873</v>
      </c>
      <c r="BA54" s="165">
        <f t="shared" si="169"/>
        <v>21234065.954122111</v>
      </c>
      <c r="BB54" s="165">
        <f t="shared" si="170"/>
        <v>23100462.614748117</v>
      </c>
      <c r="BC54" s="165">
        <f t="shared" si="170"/>
        <v>25131969.032025132</v>
      </c>
    </row>
    <row r="55" spans="2:55" ht="11.1" customHeight="1">
      <c r="N55" s="165">
        <f t="shared" ref="N55:W55" si="177">SUM(N343,N398)</f>
        <v>1218239.9778906228</v>
      </c>
      <c r="O55" s="165">
        <f t="shared" si="177"/>
        <v>1260994.788323456</v>
      </c>
      <c r="P55" s="165">
        <f t="shared" si="177"/>
        <v>1311121.9322025066</v>
      </c>
      <c r="Q55" s="165">
        <f t="shared" si="177"/>
        <v>1368397.1435167827</v>
      </c>
      <c r="R55" s="165">
        <f t="shared" si="177"/>
        <v>1431997.9697857497</v>
      </c>
      <c r="S55" s="165">
        <f t="shared" si="177"/>
        <v>1500000</v>
      </c>
      <c r="T55" s="165">
        <f t="shared" si="177"/>
        <v>1524335.1499901749</v>
      </c>
      <c r="U55" s="165">
        <f t="shared" si="177"/>
        <v>1560347.5840513348</v>
      </c>
      <c r="V55" s="165">
        <f t="shared" si="177"/>
        <v>1611400.8364669343</v>
      </c>
      <c r="W55" s="165">
        <f t="shared" si="177"/>
        <v>1680513.2586464069</v>
      </c>
      <c r="X55" s="165">
        <f t="shared" si="167"/>
        <v>1769897.180505814</v>
      </c>
      <c r="Y55" s="165">
        <f t="shared" si="167"/>
        <v>1880413.1479804474</v>
      </c>
      <c r="Z55" s="165">
        <f t="shared" si="167"/>
        <v>2011891.7547670177</v>
      </c>
      <c r="AA55" s="165">
        <f t="shared" si="167"/>
        <v>2162794.2717644763</v>
      </c>
      <c r="AB55" s="165">
        <f t="shared" si="167"/>
        <v>2331346.9729109425</v>
      </c>
      <c r="AC55" s="165">
        <f t="shared" si="167"/>
        <v>2516289.3137484309</v>
      </c>
      <c r="AD55" s="165">
        <f t="shared" si="167"/>
        <v>2717446.8463394805</v>
      </c>
      <c r="AE55" s="165">
        <f t="shared" si="167"/>
        <v>2935998.8057492566</v>
      </c>
      <c r="AF55" s="165">
        <f t="shared" si="167"/>
        <v>3173510.9594049021</v>
      </c>
      <c r="AG55" s="165">
        <f t="shared" si="167"/>
        <v>3432235.2133291438</v>
      </c>
      <c r="AH55" s="165">
        <f t="shared" si="167"/>
        <v>3714598.7639372461</v>
      </c>
      <c r="AI55" s="165">
        <f t="shared" si="167"/>
        <v>4023158.6752408789</v>
      </c>
      <c r="AJ55" s="165">
        <f t="shared" si="167"/>
        <v>4360521.124904315</v>
      </c>
      <c r="AK55" s="165">
        <f t="shared" si="167"/>
        <v>4729326.6515587736</v>
      </c>
      <c r="AL55" s="165">
        <f t="shared" si="173"/>
        <v>5132287.1547529073</v>
      </c>
      <c r="AM55" s="165">
        <f t="shared" si="168"/>
        <v>5572247.8815097231</v>
      </c>
      <c r="AN55" s="165">
        <f t="shared" si="168"/>
        <v>6052278.8579024561</v>
      </c>
      <c r="AO55" s="165">
        <f t="shared" si="168"/>
        <v>6575623.2655447125</v>
      </c>
      <c r="AP55" s="165">
        <f t="shared" si="168"/>
        <v>7145266.7026539277</v>
      </c>
      <c r="AQ55" s="165">
        <f t="shared" si="168"/>
        <v>7765304.2673895536</v>
      </c>
      <c r="AR55" s="165">
        <f t="shared" si="168"/>
        <v>8440193.6444374304</v>
      </c>
      <c r="AS55" s="165">
        <f t="shared" si="168"/>
        <v>9174787.0330203027</v>
      </c>
      <c r="AT55" s="165">
        <f t="shared" si="168"/>
        <v>9974365.9880511854</v>
      </c>
      <c r="AU55" s="165">
        <f t="shared" si="169"/>
        <v>10844679.349635873</v>
      </c>
      <c r="AV55" s="165">
        <f t="shared" si="169"/>
        <v>11791984.557555994</v>
      </c>
      <c r="AW55" s="165">
        <f t="shared" si="169"/>
        <v>12823092.630319385</v>
      </c>
      <c r="AX55" s="165">
        <f t="shared" si="169"/>
        <v>13945417.12950829</v>
      </c>
      <c r="AY55" s="165">
        <f t="shared" si="169"/>
        <v>15167027.459001437</v>
      </c>
      <c r="AZ55" s="165">
        <f t="shared" si="169"/>
        <v>16496706.881244441</v>
      </c>
      <c r="BA55" s="165">
        <f t="shared" si="169"/>
        <v>17944015.666963134</v>
      </c>
      <c r="BB55" s="165">
        <f t="shared" si="170"/>
        <v>19519359.831986926</v>
      </c>
      <c r="BC55" s="165">
        <f t="shared" si="170"/>
        <v>21234065.955189552</v>
      </c>
    </row>
    <row r="56" spans="2:55" ht="11.1" customHeight="1">
      <c r="O56" s="165">
        <f t="shared" ref="O56:W56" si="178">SUM(O344,O399)</f>
        <v>1196331.9114950229</v>
      </c>
      <c r="P56" s="165">
        <f t="shared" si="178"/>
        <v>1230556.2923695832</v>
      </c>
      <c r="Q56" s="165">
        <f t="shared" si="178"/>
        <v>1271394.6256427395</v>
      </c>
      <c r="R56" s="165">
        <f t="shared" si="178"/>
        <v>1319866.2046485925</v>
      </c>
      <c r="S56" s="165">
        <f t="shared" si="178"/>
        <v>1376321.0356610699</v>
      </c>
      <c r="T56" s="165">
        <f t="shared" si="178"/>
        <v>1440132.8697986086</v>
      </c>
      <c r="U56" s="165">
        <f t="shared" si="178"/>
        <v>1500000</v>
      </c>
      <c r="V56" s="165">
        <f t="shared" si="178"/>
        <v>1523409.4435264743</v>
      </c>
      <c r="W56" s="165">
        <f t="shared" si="178"/>
        <v>1558862.795768616</v>
      </c>
      <c r="X56" s="165">
        <f t="shared" si="167"/>
        <v>1610015.8042712035</v>
      </c>
      <c r="Y56" s="165">
        <f t="shared" si="167"/>
        <v>1680039.5537678886</v>
      </c>
      <c r="Z56" s="165">
        <f t="shared" si="167"/>
        <v>1771140.9076558456</v>
      </c>
      <c r="AA56" s="165">
        <f t="shared" si="167"/>
        <v>1883681.8793683627</v>
      </c>
      <c r="AB56" s="165">
        <f t="shared" si="167"/>
        <v>2016784.4700264679</v>
      </c>
      <c r="AC56" s="165">
        <f t="shared" si="167"/>
        <v>2168649.794532802</v>
      </c>
      <c r="AD56" s="165">
        <f t="shared" si="167"/>
        <v>2337063.6196306269</v>
      </c>
      <c r="AE56" s="165">
        <f t="shared" si="167"/>
        <v>2520972.7653408125</v>
      </c>
      <c r="AF56" s="165">
        <f t="shared" si="167"/>
        <v>2720877.8023365997</v>
      </c>
      <c r="AG56" s="165">
        <f t="shared" si="167"/>
        <v>2938171.2814028999</v>
      </c>
      <c r="AH56" s="165">
        <f t="shared" si="167"/>
        <v>3174689.8173068673</v>
      </c>
      <c r="AI56" s="165">
        <f t="shared" si="167"/>
        <v>3432648.5877619828</v>
      </c>
      <c r="AJ56" s="165">
        <f t="shared" si="167"/>
        <v>3714513.4677594705</v>
      </c>
      <c r="AK56" s="165">
        <f t="shared" si="167"/>
        <v>4022826.0786139332</v>
      </c>
      <c r="AL56" s="165">
        <f t="shared" si="173"/>
        <v>4360139.3549831072</v>
      </c>
      <c r="AM56" s="165">
        <f t="shared" si="168"/>
        <v>4729009.5031944923</v>
      </c>
      <c r="AN56" s="165">
        <f t="shared" si="168"/>
        <v>5132078.9729041485</v>
      </c>
      <c r="AO56" s="165">
        <f t="shared" si="168"/>
        <v>5572154.7349573728</v>
      </c>
      <c r="AP56" s="165">
        <f t="shared" si="168"/>
        <v>6052295.2318033008</v>
      </c>
      <c r="AQ56" s="165">
        <f t="shared" si="168"/>
        <v>6575632.9705103552</v>
      </c>
      <c r="AR56" s="165">
        <f t="shared" si="168"/>
        <v>7145272.4617330087</v>
      </c>
      <c r="AS56" s="165">
        <f t="shared" si="168"/>
        <v>7765307.6713464465</v>
      </c>
      <c r="AT56" s="165">
        <f t="shared" si="168"/>
        <v>8440195.6469480433</v>
      </c>
      <c r="AU56" s="165">
        <f t="shared" si="169"/>
        <v>9174788.2074238267</v>
      </c>
      <c r="AV56" s="165">
        <f t="shared" si="169"/>
        <v>9974366.6748582982</v>
      </c>
      <c r="AW56" s="165">
        <f t="shared" si="169"/>
        <v>10844679.750210525</v>
      </c>
      <c r="AX56" s="165">
        <f t="shared" si="169"/>
        <v>11791984.790627919</v>
      </c>
      <c r="AY56" s="165">
        <f t="shared" si="169"/>
        <v>12823092.765628792</v>
      </c>
      <c r="AZ56" s="165">
        <f t="shared" si="169"/>
        <v>13945417.207888771</v>
      </c>
      <c r="BA56" s="165">
        <f t="shared" si="169"/>
        <v>15167027.504320499</v>
      </c>
      <c r="BB56" s="165">
        <f t="shared" si="170"/>
        <v>16496706.907397717</v>
      </c>
      <c r="BC56" s="165">
        <f t="shared" si="170"/>
        <v>17944015.682031378</v>
      </c>
    </row>
    <row r="57" spans="2:55" ht="11.1" customHeight="1">
      <c r="P57" s="165">
        <f t="shared" ref="P57:W57" si="179">SUM(P345,P400)</f>
        <v>1185517.1580761024</v>
      </c>
      <c r="Q57" s="165">
        <f t="shared" si="179"/>
        <v>1211993.087987233</v>
      </c>
      <c r="R57" s="165">
        <f t="shared" si="179"/>
        <v>1243717.3887974254</v>
      </c>
      <c r="S57" s="165">
        <f t="shared" si="179"/>
        <v>1281872.9516290207</v>
      </c>
      <c r="T57" s="165">
        <f t="shared" si="179"/>
        <v>1326936.6713127908</v>
      </c>
      <c r="U57" s="165">
        <f t="shared" si="179"/>
        <v>1379819.7653694162</v>
      </c>
      <c r="V57" s="165">
        <f t="shared" si="179"/>
        <v>1440132.8697986086</v>
      </c>
      <c r="W57" s="165">
        <f t="shared" si="179"/>
        <v>1500000</v>
      </c>
      <c r="X57" s="165">
        <f t="shared" si="167"/>
        <v>1522592.5873745447</v>
      </c>
      <c r="Y57" s="165">
        <f t="shared" si="167"/>
        <v>1557678.7649730095</v>
      </c>
      <c r="Z57" s="165">
        <f t="shared" si="167"/>
        <v>1609584.919900615</v>
      </c>
      <c r="AA57" s="165">
        <f t="shared" si="167"/>
        <v>1681144.2865736994</v>
      </c>
      <c r="AB57" s="165">
        <f t="shared" si="167"/>
        <v>1774055.2794470408</v>
      </c>
      <c r="AC57" s="165">
        <f t="shared" si="167"/>
        <v>1888602.1695550468</v>
      </c>
      <c r="AD57" s="165">
        <f t="shared" si="167"/>
        <v>2023253.7084435525</v>
      </c>
      <c r="AE57" s="165">
        <f t="shared" si="167"/>
        <v>2175448.1504326323</v>
      </c>
      <c r="AF57" s="165">
        <f t="shared" si="167"/>
        <v>2342622.5754903504</v>
      </c>
      <c r="AG57" s="165">
        <f t="shared" si="167"/>
        <v>2525152.7958406187</v>
      </c>
      <c r="AH57" s="165">
        <f t="shared" si="167"/>
        <v>2723823.6405981123</v>
      </c>
      <c r="AI57" s="165">
        <f t="shared" si="167"/>
        <v>2939943.5171381817</v>
      </c>
      <c r="AJ57" s="165">
        <f t="shared" si="167"/>
        <v>3175470.2708222526</v>
      </c>
      <c r="AK57" s="165">
        <f t="shared" si="167"/>
        <v>3432726.0553150633</v>
      </c>
      <c r="AL57" s="165">
        <f t="shared" si="173"/>
        <v>3714196.1333397212</v>
      </c>
      <c r="AM57" s="165">
        <f t="shared" si="168"/>
        <v>4022366.552745054</v>
      </c>
      <c r="AN57" s="165">
        <f t="shared" si="168"/>
        <v>4359703.4938293621</v>
      </c>
      <c r="AO57" s="165">
        <f t="shared" si="168"/>
        <v>4728679.2419179641</v>
      </c>
      <c r="AP57" s="165">
        <f t="shared" si="168"/>
        <v>5131871.1128055584</v>
      </c>
      <c r="AQ57" s="165">
        <f t="shared" si="168"/>
        <v>5572052.549863467</v>
      </c>
      <c r="AR57" s="165">
        <f t="shared" si="168"/>
        <v>6052329.8432249259</v>
      </c>
      <c r="AS57" s="165">
        <f t="shared" si="168"/>
        <v>6575654.4104381269</v>
      </c>
      <c r="AT57" s="165">
        <f t="shared" si="168"/>
        <v>7145285.641647391</v>
      </c>
      <c r="AU57" s="165">
        <f t="shared" si="169"/>
        <v>7765315.7336100284</v>
      </c>
      <c r="AV57" s="165">
        <f t="shared" si="169"/>
        <v>8440200.5562292114</v>
      </c>
      <c r="AW57" s="165">
        <f t="shared" si="169"/>
        <v>9174791.184064351</v>
      </c>
      <c r="AX57" s="165">
        <f t="shared" si="169"/>
        <v>9974368.4727139827</v>
      </c>
      <c r="AY57" s="165">
        <f t="shared" si="169"/>
        <v>10844680.83222294</v>
      </c>
      <c r="AZ57" s="165">
        <f t="shared" si="169"/>
        <v>11791985.439559158</v>
      </c>
      <c r="BA57" s="165">
        <f t="shared" ref="BA57:BA94" si="180">SUM(BA345,BA400)</f>
        <v>12823093.153646551</v>
      </c>
      <c r="BB57" s="165">
        <f t="shared" si="170"/>
        <v>13945417.439203031</v>
      </c>
      <c r="BC57" s="165">
        <f t="shared" si="170"/>
        <v>15167027.641850157</v>
      </c>
    </row>
    <row r="58" spans="2:55" ht="11.1" customHeight="1">
      <c r="Q58" s="165">
        <f t="shared" ref="Q58:W58" si="181">SUM(Q346,Q401)</f>
        <v>1184216.5334034115</v>
      </c>
      <c r="R58" s="165">
        <f t="shared" si="181"/>
        <v>1205282.7429600733</v>
      </c>
      <c r="S58" s="165">
        <f t="shared" si="181"/>
        <v>1230048.0590753206</v>
      </c>
      <c r="T58" s="165">
        <f t="shared" si="181"/>
        <v>1258892.5998995216</v>
      </c>
      <c r="U58" s="165">
        <f t="shared" si="181"/>
        <v>1293446.2320667258</v>
      </c>
      <c r="V58" s="165">
        <f t="shared" si="181"/>
        <v>1334971.3965109135</v>
      </c>
      <c r="W58" s="165">
        <f t="shared" si="181"/>
        <v>1384023.1153730259</v>
      </c>
      <c r="X58" s="165">
        <f t="shared" si="167"/>
        <v>1440132.8697986086</v>
      </c>
      <c r="Y58" s="165">
        <f t="shared" si="167"/>
        <v>1500000</v>
      </c>
      <c r="Z58" s="165">
        <f t="shared" si="167"/>
        <v>1522037.597466216</v>
      </c>
      <c r="AA58" s="165">
        <f t="shared" si="167"/>
        <v>1557633.8863617987</v>
      </c>
      <c r="AB58" s="165">
        <f t="shared" si="167"/>
        <v>1610603.0078629928</v>
      </c>
      <c r="AC58" s="165">
        <f t="shared" si="167"/>
        <v>1683934.1036883299</v>
      </c>
      <c r="AD58" s="165">
        <f t="shared" si="167"/>
        <v>1778976.5722141946</v>
      </c>
      <c r="AE58" s="165">
        <f t="shared" si="167"/>
        <v>1895623.5439288891</v>
      </c>
      <c r="AF58" s="165">
        <f t="shared" si="167"/>
        <v>2031076.5959305689</v>
      </c>
      <c r="AG58" s="165">
        <f t="shared" si="167"/>
        <v>2181816.7940691547</v>
      </c>
      <c r="AH58" s="165">
        <f t="shared" si="167"/>
        <v>2347796.5949629149</v>
      </c>
      <c r="AI58" s="165">
        <f t="shared" si="167"/>
        <v>2529035.5714786756</v>
      </c>
      <c r="AJ58" s="165">
        <f t="shared" si="167"/>
        <v>2726345.9822746119</v>
      </c>
      <c r="AK58" s="165">
        <f t="shared" si="167"/>
        <v>2941240.8833034756</v>
      </c>
      <c r="AL58" s="165">
        <f t="shared" si="173"/>
        <v>3175832.5557561247</v>
      </c>
      <c r="AM58" s="165">
        <f t="shared" si="168"/>
        <v>3432492.0970037477</v>
      </c>
      <c r="AN58" s="165">
        <f t="shared" si="168"/>
        <v>3713679.4020564663</v>
      </c>
      <c r="AO58" s="165">
        <f t="shared" si="168"/>
        <v>4021808.4834914221</v>
      </c>
      <c r="AP58" s="165">
        <f t="shared" si="168"/>
        <v>4359242.1374477483</v>
      </c>
      <c r="AQ58" s="165">
        <f t="shared" si="168"/>
        <v>4728359.222674666</v>
      </c>
      <c r="AR58" s="165">
        <f t="shared" si="168"/>
        <v>5131740.9449554095</v>
      </c>
      <c r="AS58" s="165">
        <f t="shared" si="168"/>
        <v>5572067.6281172736</v>
      </c>
      <c r="AT58" s="165">
        <f t="shared" si="168"/>
        <v>6052392.0790322479</v>
      </c>
      <c r="AU58" s="165">
        <f t="shared" si="169"/>
        <v>6575694.194999272</v>
      </c>
      <c r="AV58" s="165">
        <f t="shared" si="169"/>
        <v>7145310.9100236157</v>
      </c>
      <c r="AW58" s="165">
        <f t="shared" si="169"/>
        <v>7765331.6866553249</v>
      </c>
      <c r="AX58" s="165">
        <f t="shared" si="169"/>
        <v>8440210.573240241</v>
      </c>
      <c r="AY58" s="165">
        <f t="shared" si="169"/>
        <v>9174797.4423011895</v>
      </c>
      <c r="AZ58" s="165">
        <f t="shared" si="169"/>
        <v>9974372.3636906054</v>
      </c>
      <c r="BA58" s="165">
        <f t="shared" si="180"/>
        <v>10844683.241060315</v>
      </c>
      <c r="BB58" s="165">
        <f t="shared" si="170"/>
        <v>11791986.924624689</v>
      </c>
      <c r="BC58" s="165">
        <f t="shared" si="170"/>
        <v>12823094.065757342</v>
      </c>
    </row>
    <row r="59" spans="2:55" ht="11.1" customHeight="1">
      <c r="R59" s="165">
        <f t="shared" ref="R59:W59" si="182">SUM(R347,R402)</f>
        <v>1190064.1927017663</v>
      </c>
      <c r="S59" s="165">
        <f t="shared" si="182"/>
        <v>1207977.1856176823</v>
      </c>
      <c r="T59" s="165">
        <f t="shared" si="182"/>
        <v>1227497.8532812069</v>
      </c>
      <c r="U59" s="165">
        <f t="shared" si="182"/>
        <v>1249861.628370157</v>
      </c>
      <c r="V59" s="165">
        <f t="shared" si="182"/>
        <v>1276223.2967081261</v>
      </c>
      <c r="W59" s="165">
        <f t="shared" si="182"/>
        <v>1307561.4605997258</v>
      </c>
      <c r="X59" s="165">
        <f t="shared" si="167"/>
        <v>1345074.5021245503</v>
      </c>
      <c r="Y59" s="165">
        <f t="shared" si="167"/>
        <v>1389558.4719331067</v>
      </c>
      <c r="Z59" s="165">
        <f t="shared" si="167"/>
        <v>1441577.0137803438</v>
      </c>
      <c r="AA59" s="165">
        <f t="shared" si="167"/>
        <v>1500000</v>
      </c>
      <c r="AB59" s="165">
        <f t="shared" si="167"/>
        <v>1522201.9967025919</v>
      </c>
      <c r="AC59" s="165">
        <f t="shared" si="167"/>
        <v>1558834.1615347792</v>
      </c>
      <c r="AD59" s="165">
        <f t="shared" si="167"/>
        <v>1613571.5486206568</v>
      </c>
      <c r="AE59" s="165">
        <f t="shared" si="167"/>
        <v>1689024.1010044818</v>
      </c>
      <c r="AF59" s="165">
        <f t="shared" si="167"/>
        <v>1786219.5844627288</v>
      </c>
      <c r="AG59" s="165">
        <f t="shared" si="167"/>
        <v>1904452.5473296531</v>
      </c>
      <c r="AH59" s="165">
        <f t="shared" si="167"/>
        <v>2038612.6948517908</v>
      </c>
      <c r="AI59" s="165">
        <f t="shared" si="167"/>
        <v>2188139.9460905362</v>
      </c>
      <c r="AJ59" s="165">
        <f t="shared" si="167"/>
        <v>2352727.8282420542</v>
      </c>
      <c r="AK59" s="165">
        <f t="shared" si="167"/>
        <v>2532466.7518636053</v>
      </c>
      <c r="AL59" s="165">
        <f t="shared" si="173"/>
        <v>2728331.5622790456</v>
      </c>
      <c r="AM59" s="165">
        <f t="shared" si="168"/>
        <v>2942033.2774867192</v>
      </c>
      <c r="AN59" s="165">
        <f t="shared" si="168"/>
        <v>3175773.4170697369</v>
      </c>
      <c r="AO59" s="165">
        <f t="shared" si="168"/>
        <v>3431960.6536139613</v>
      </c>
      <c r="AP59" s="165">
        <f t="shared" si="168"/>
        <v>3713000.1544626327</v>
      </c>
      <c r="AQ59" s="165">
        <f t="shared" si="168"/>
        <v>4021194.6209969786</v>
      </c>
      <c r="AR59" s="165">
        <f t="shared" si="168"/>
        <v>4358859.8192517804</v>
      </c>
      <c r="AS59" s="165">
        <f t="shared" si="168"/>
        <v>4728203.7752937786</v>
      </c>
      <c r="AT59" s="165">
        <f t="shared" si="168"/>
        <v>5131715.1917980574</v>
      </c>
      <c r="AU59" s="165">
        <f t="shared" si="169"/>
        <v>5572130.9365746928</v>
      </c>
      <c r="AV59" s="165">
        <f t="shared" si="169"/>
        <v>6052491.7833249308</v>
      </c>
      <c r="AW59" s="165">
        <f t="shared" si="169"/>
        <v>6575759.8552326234</v>
      </c>
      <c r="AX59" s="165">
        <f t="shared" si="169"/>
        <v>7145353.8406206677</v>
      </c>
      <c r="AY59" s="165">
        <f t="shared" si="169"/>
        <v>7765359.5714699058</v>
      </c>
      <c r="AZ59" s="165">
        <f t="shared" si="169"/>
        <v>8440228.5708991997</v>
      </c>
      <c r="BA59" s="165">
        <f t="shared" si="180"/>
        <v>9174808.9933054447</v>
      </c>
      <c r="BB59" s="165">
        <f t="shared" si="170"/>
        <v>9974379.7370500509</v>
      </c>
      <c r="BC59" s="165">
        <f t="shared" si="170"/>
        <v>10844687.92445532</v>
      </c>
    </row>
    <row r="60" spans="2:55" ht="11.1" customHeight="1">
      <c r="S60" s="165">
        <f t="shared" ref="S60:W60" si="183">SUM(S348,S403)</f>
        <v>1200700.0882052975</v>
      </c>
      <c r="T60" s="165">
        <f t="shared" si="183"/>
        <v>1216399.1221048599</v>
      </c>
      <c r="U60" s="165">
        <f t="shared" si="183"/>
        <v>1233254.5201486787</v>
      </c>
      <c r="V60" s="165">
        <f t="shared" si="183"/>
        <v>1251936.7966701847</v>
      </c>
      <c r="W60" s="165">
        <f t="shared" si="183"/>
        <v>1272951.4824750714</v>
      </c>
      <c r="X60" s="165">
        <f t="shared" si="167"/>
        <v>1297237.6204243663</v>
      </c>
      <c r="Y60" s="165">
        <f t="shared" si="167"/>
        <v>1325709.4135496034</v>
      </c>
      <c r="Z60" s="165">
        <f t="shared" si="167"/>
        <v>1359960.5070414746</v>
      </c>
      <c r="AA60" s="165">
        <f t="shared" si="167"/>
        <v>1400480.0416825165</v>
      </c>
      <c r="AB60" s="165">
        <f t="shared" si="167"/>
        <v>1447472.6532947975</v>
      </c>
      <c r="AC60" s="165">
        <f t="shared" si="167"/>
        <v>1500000</v>
      </c>
      <c r="AD60" s="165">
        <f t="shared" si="167"/>
        <v>1523340.8372274272</v>
      </c>
      <c r="AE60" s="165">
        <f t="shared" si="167"/>
        <v>1562154.8209305925</v>
      </c>
      <c r="AF60" s="165">
        <f t="shared" si="167"/>
        <v>1618724.3971742382</v>
      </c>
      <c r="AG60" s="165">
        <f t="shared" si="167"/>
        <v>1696304.4093211473</v>
      </c>
      <c r="AH60" s="165">
        <f t="shared" si="167"/>
        <v>1796892.6655773087</v>
      </c>
      <c r="AI60" s="165">
        <f t="shared" si="167"/>
        <v>1913526.6397437882</v>
      </c>
      <c r="AJ60" s="165">
        <f t="shared" si="167"/>
        <v>2046190.4644969471</v>
      </c>
      <c r="AK60" s="165">
        <f t="shared" si="167"/>
        <v>2194225.8241438032</v>
      </c>
      <c r="AL60" s="165">
        <f t="shared" si="173"/>
        <v>2357205.9310182026</v>
      </c>
      <c r="AM60" s="165">
        <f t="shared" si="168"/>
        <v>2535316.5302158361</v>
      </c>
      <c r="AN60" s="165">
        <f t="shared" si="168"/>
        <v>2729711.7223385256</v>
      </c>
      <c r="AO60" s="165">
        <f t="shared" si="168"/>
        <v>2942279.4019827591</v>
      </c>
      <c r="AP60" s="165">
        <f t="shared" si="168"/>
        <v>3175301.0560487946</v>
      </c>
      <c r="AQ60" s="165">
        <f t="shared" si="168"/>
        <v>3431176.9702015743</v>
      </c>
      <c r="AR60" s="165">
        <f t="shared" si="168"/>
        <v>3712303.1191934985</v>
      </c>
      <c r="AS60" s="165">
        <f t="shared" si="168"/>
        <v>4020727.9272408145</v>
      </c>
      <c r="AT60" s="165">
        <f t="shared" si="168"/>
        <v>4358581.5309302676</v>
      </c>
      <c r="AU60" s="165">
        <f t="shared" si="169"/>
        <v>4728099.6621746765</v>
      </c>
      <c r="AV60" s="165">
        <f t="shared" si="169"/>
        <v>5131748.7332716836</v>
      </c>
      <c r="AW60" s="165">
        <f t="shared" si="169"/>
        <v>5572252.0661725821</v>
      </c>
      <c r="AX60" s="165">
        <f t="shared" si="169"/>
        <v>6052638.9450319642</v>
      </c>
      <c r="AY60" s="165">
        <f t="shared" si="169"/>
        <v>6575859.3942226442</v>
      </c>
      <c r="AZ60" s="165">
        <f t="shared" si="169"/>
        <v>7145420.6348254588</v>
      </c>
      <c r="BA60" s="165">
        <f t="shared" si="180"/>
        <v>7765404.0761238877</v>
      </c>
      <c r="BB60" s="165">
        <f t="shared" si="170"/>
        <v>8440258.0234598015</v>
      </c>
      <c r="BC60" s="165">
        <f t="shared" si="170"/>
        <v>9174828.3636375573</v>
      </c>
    </row>
    <row r="61" spans="2:55" ht="11.1" customHeight="1">
      <c r="T61" s="165">
        <f t="shared" ref="T61:W61" si="184">SUM(T349,T404)</f>
        <v>1213440.4987566499</v>
      </c>
      <c r="U61" s="165">
        <f t="shared" si="184"/>
        <v>1228489.9181995268</v>
      </c>
      <c r="V61" s="165">
        <f t="shared" si="184"/>
        <v>1244387.4355452326</v>
      </c>
      <c r="W61" s="165">
        <f t="shared" si="184"/>
        <v>1261207.0374277257</v>
      </c>
      <c r="X61" s="165">
        <f t="shared" si="167"/>
        <v>1279366.0613346954</v>
      </c>
      <c r="Y61" s="165">
        <f t="shared" si="167"/>
        <v>1299200.5476520301</v>
      </c>
      <c r="Z61" s="165">
        <f t="shared" si="167"/>
        <v>1321947.1686391479</v>
      </c>
      <c r="AA61" s="165">
        <f t="shared" si="167"/>
        <v>1348019.9933104308</v>
      </c>
      <c r="AB61" s="165">
        <f t="shared" si="167"/>
        <v>1378338.220723503</v>
      </c>
      <c r="AC61" s="165">
        <f t="shared" si="167"/>
        <v>1414019.8740442968</v>
      </c>
      <c r="AD61" s="165">
        <f t="shared" si="167"/>
        <v>1455048.393032178</v>
      </c>
      <c r="AE61" s="165">
        <f t="shared" si="167"/>
        <v>1500000</v>
      </c>
      <c r="AF61" s="165">
        <f t="shared" si="167"/>
        <v>1525941.1734877899</v>
      </c>
      <c r="AG61" s="165">
        <f t="shared" si="167"/>
        <v>1567109.3577261362</v>
      </c>
      <c r="AH61" s="165">
        <f t="shared" si="167"/>
        <v>1627572.0800620504</v>
      </c>
      <c r="AI61" s="165">
        <f t="shared" si="167"/>
        <v>1709801.4612381477</v>
      </c>
      <c r="AJ61" s="165">
        <f t="shared" si="167"/>
        <v>1807976.8029926587</v>
      </c>
      <c r="AK61" s="165">
        <f t="shared" si="167"/>
        <v>1922608.834638692</v>
      </c>
      <c r="AL61" s="165">
        <f t="shared" si="173"/>
        <v>2053526.5852875235</v>
      </c>
      <c r="AM61" s="165">
        <f t="shared" si="168"/>
        <v>2199882.8342350335</v>
      </c>
      <c r="AN61" s="165">
        <f t="shared" si="168"/>
        <v>2361057.7805616995</v>
      </c>
      <c r="AO61" s="165">
        <f t="shared" si="168"/>
        <v>2537467.5786864026</v>
      </c>
      <c r="AP61" s="165">
        <f t="shared" si="168"/>
        <v>2730425.5472488129</v>
      </c>
      <c r="AQ61" s="165">
        <f t="shared" si="168"/>
        <v>2941973.0334677235</v>
      </c>
      <c r="AR61" s="165">
        <f t="shared" si="168"/>
        <v>3174565.868085986</v>
      </c>
      <c r="AS61" s="165">
        <f t="shared" si="168"/>
        <v>3430412.4538684343</v>
      </c>
      <c r="AT61" s="165">
        <f t="shared" si="168"/>
        <v>3711654.7252219697</v>
      </c>
      <c r="AU61" s="165">
        <f t="shared" si="169"/>
        <v>4020287.0709330332</v>
      </c>
      <c r="AV61" s="165">
        <f t="shared" si="169"/>
        <v>4358346.9909231868</v>
      </c>
      <c r="AW61" s="165">
        <f t="shared" si="169"/>
        <v>4728052.7327493075</v>
      </c>
      <c r="AX61" s="165">
        <f t="shared" si="169"/>
        <v>5131849.8044038843</v>
      </c>
      <c r="AY61" s="165">
        <f t="shared" si="169"/>
        <v>5572443.2720293626</v>
      </c>
      <c r="AZ61" s="165">
        <f t="shared" si="169"/>
        <v>6052843.1787215378</v>
      </c>
      <c r="BA61" s="165">
        <f t="shared" si="180"/>
        <v>6576000.88225968</v>
      </c>
      <c r="BB61" s="165">
        <f t="shared" si="170"/>
        <v>7145517.8477528179</v>
      </c>
      <c r="BC61" s="165">
        <f t="shared" si="170"/>
        <v>7765470.3630188201</v>
      </c>
    </row>
    <row r="62" spans="2:55" ht="11.1" customHeight="1">
      <c r="U62" s="165">
        <f t="shared" ref="U62:W62" si="185">SUM(U350,U405)</f>
        <v>1227545.4104871925</v>
      </c>
      <c r="V62" s="165">
        <f t="shared" si="185"/>
        <v>1242785.6990091836</v>
      </c>
      <c r="W62" s="165">
        <f t="shared" si="185"/>
        <v>1258520.4979265907</v>
      </c>
      <c r="X62" s="165">
        <f t="shared" si="167"/>
        <v>1274920.4651506785</v>
      </c>
      <c r="Y62" s="165">
        <f t="shared" si="167"/>
        <v>1291957.5283158727</v>
      </c>
      <c r="Z62" s="165">
        <f t="shared" si="167"/>
        <v>1310406.0778416325</v>
      </c>
      <c r="AA62" s="165">
        <f t="shared" si="167"/>
        <v>1330078.8152987445</v>
      </c>
      <c r="AB62" s="165">
        <f t="shared" si="167"/>
        <v>1351287.4474236371</v>
      </c>
      <c r="AC62" s="165">
        <f t="shared" si="167"/>
        <v>1374905.2263870626</v>
      </c>
      <c r="AD62" s="165">
        <f t="shared" si="167"/>
        <v>1401428.0994524891</v>
      </c>
      <c r="AE62" s="165">
        <f t="shared" si="167"/>
        <v>1431818.3434680169</v>
      </c>
      <c r="AF62" s="165">
        <f t="shared" si="167"/>
        <v>1465298.0004909723</v>
      </c>
      <c r="AG62" s="165">
        <f t="shared" si="167"/>
        <v>1500000</v>
      </c>
      <c r="AH62" s="165">
        <f t="shared" si="167"/>
        <v>1528628.8437690679</v>
      </c>
      <c r="AI62" s="165">
        <f t="shared" si="167"/>
        <v>1580692.7991015685</v>
      </c>
      <c r="AJ62" s="165">
        <f t="shared" si="167"/>
        <v>1645036.2607958473</v>
      </c>
      <c r="AK62" s="165">
        <f t="shared" si="167"/>
        <v>1723835.8319441429</v>
      </c>
      <c r="AL62" s="165">
        <f t="shared" si="173"/>
        <v>1819059.9568779559</v>
      </c>
      <c r="AM62" s="165">
        <f t="shared" si="168"/>
        <v>1931438.218881733</v>
      </c>
      <c r="AN62" s="165">
        <f t="shared" si="168"/>
        <v>2060419.2357825015</v>
      </c>
      <c r="AO62" s="165">
        <f t="shared" si="168"/>
        <v>2204893.2136773532</v>
      </c>
      <c r="AP62" s="165">
        <f t="shared" si="168"/>
        <v>2364155.1955783363</v>
      </c>
      <c r="AQ62" s="165">
        <f t="shared" si="168"/>
        <v>2538819.8738376643</v>
      </c>
      <c r="AR62" s="165">
        <f t="shared" si="168"/>
        <v>2730521.3881438584</v>
      </c>
      <c r="AS62" s="165">
        <f t="shared" si="168"/>
        <v>2941381.5472221822</v>
      </c>
      <c r="AT62" s="165">
        <f t="shared" si="168"/>
        <v>3173674.7087077368</v>
      </c>
      <c r="AU62" s="165">
        <f t="shared" si="169"/>
        <v>3429568.7296217857</v>
      </c>
      <c r="AV62" s="165">
        <f t="shared" si="169"/>
        <v>3711014.4743000492</v>
      </c>
      <c r="AW62" s="165">
        <f t="shared" si="169"/>
        <v>4019872.0972440527</v>
      </c>
      <c r="AX62" s="165">
        <f t="shared" si="169"/>
        <v>4358158.5050303256</v>
      </c>
      <c r="AY62" s="165">
        <f t="shared" si="169"/>
        <v>4728072.3865359081</v>
      </c>
      <c r="AZ62" s="165">
        <f t="shared" si="169"/>
        <v>5132033.0990496725</v>
      </c>
      <c r="BA62" s="165">
        <f t="shared" si="180"/>
        <v>5572721.9855581103</v>
      </c>
      <c r="BB62" s="165">
        <f t="shared" si="170"/>
        <v>6053113.4032219723</v>
      </c>
      <c r="BC62" s="165">
        <f t="shared" si="170"/>
        <v>6576192.1927930843</v>
      </c>
    </row>
    <row r="63" spans="2:55" ht="11.1" customHeight="1">
      <c r="B63" s="166"/>
      <c r="C63" s="166"/>
      <c r="D63" s="166"/>
      <c r="V63" s="165">
        <f t="shared" ref="V63:W63" si="186">SUM(V351,V406)</f>
        <v>1242564.3565442734</v>
      </c>
      <c r="W63" s="165">
        <f t="shared" si="186"/>
        <v>1258129.6714269731</v>
      </c>
      <c r="X63" s="165">
        <f t="shared" si="167"/>
        <v>1274234.7772713669</v>
      </c>
      <c r="Y63" s="165">
        <f t="shared" si="167"/>
        <v>1290762.8762976115</v>
      </c>
      <c r="Z63" s="165">
        <f t="shared" si="167"/>
        <v>1308348.3955111708</v>
      </c>
      <c r="AA63" s="165">
        <f t="shared" si="167"/>
        <v>1326574.9866098894</v>
      </c>
      <c r="AB63" s="165">
        <f t="shared" si="167"/>
        <v>1345404.3117084946</v>
      </c>
      <c r="AC63" s="165">
        <f t="shared" si="167"/>
        <v>1365228.1953222214</v>
      </c>
      <c r="AD63" s="165">
        <f t="shared" si="167"/>
        <v>1385929.419328006</v>
      </c>
      <c r="AE63" s="165">
        <f t="shared" si="167"/>
        <v>1408022.2134144648</v>
      </c>
      <c r="AF63" s="165">
        <f t="shared" si="167"/>
        <v>1430849.0684231</v>
      </c>
      <c r="AG63" s="165">
        <f t="shared" si="167"/>
        <v>1455559.6818841384</v>
      </c>
      <c r="AH63" s="165">
        <f t="shared" si="167"/>
        <v>1483780.7478113533</v>
      </c>
      <c r="AI63" s="165">
        <f t="shared" si="167"/>
        <v>1516464.0015662313</v>
      </c>
      <c r="AJ63" s="165">
        <f t="shared" si="167"/>
        <v>1555702.6225157648</v>
      </c>
      <c r="AK63" s="165">
        <f t="shared" si="167"/>
        <v>1603694.142506321</v>
      </c>
      <c r="AL63" s="165">
        <f t="shared" si="173"/>
        <v>1663495.9664748625</v>
      </c>
      <c r="AM63" s="165">
        <f t="shared" si="168"/>
        <v>1738079.5209219046</v>
      </c>
      <c r="AN63" s="165">
        <f t="shared" si="168"/>
        <v>1829782.9784915769</v>
      </c>
      <c r="AO63" s="165">
        <f t="shared" si="168"/>
        <v>1939748.6428394725</v>
      </c>
      <c r="AP63" s="165">
        <f t="shared" si="168"/>
        <v>2066719.9288389387</v>
      </c>
      <c r="AQ63" s="165">
        <f t="shared" si="168"/>
        <v>2209069.5894079362</v>
      </c>
      <c r="AR63" s="165">
        <f t="shared" si="168"/>
        <v>2366255.477126522</v>
      </c>
      <c r="AS63" s="165">
        <f t="shared" si="168"/>
        <v>2539422.0727327275</v>
      </c>
      <c r="AT63" s="165">
        <f t="shared" si="168"/>
        <v>2730105.2205317072</v>
      </c>
      <c r="AU63" s="165">
        <f t="shared" si="169"/>
        <v>2940422.4433055064</v>
      </c>
      <c r="AV63" s="165">
        <f t="shared" si="169"/>
        <v>3172633.8342654938</v>
      </c>
      <c r="AW63" s="165">
        <f t="shared" si="169"/>
        <v>3428709.6522382433</v>
      </c>
      <c r="AX63" s="165">
        <f t="shared" si="169"/>
        <v>3710378.6959023583</v>
      </c>
      <c r="AY63" s="165">
        <f t="shared" si="169"/>
        <v>4019484.3045607978</v>
      </c>
      <c r="AZ63" s="165">
        <f t="shared" si="169"/>
        <v>4358019.9711168977</v>
      </c>
      <c r="BA63" s="165">
        <f t="shared" si="180"/>
        <v>4728168.2785408972</v>
      </c>
      <c r="BB63" s="165">
        <f t="shared" si="170"/>
        <v>5132327.8923785407</v>
      </c>
      <c r="BC63" s="165">
        <f t="shared" si="170"/>
        <v>5573160.1769595593</v>
      </c>
    </row>
    <row r="64" spans="2:55" ht="11.1" customHeight="1">
      <c r="W64" s="165">
        <f t="shared" ref="W64" si="187">SUM(W352,W407)</f>
        <v>1258090.571025477</v>
      </c>
      <c r="X64" s="165">
        <f t="shared" si="167"/>
        <v>1274164.8648653368</v>
      </c>
      <c r="Y64" s="165">
        <f t="shared" si="167"/>
        <v>1290638.6178233558</v>
      </c>
      <c r="Z64" s="165">
        <f t="shared" si="167"/>
        <v>1308129.4384698661</v>
      </c>
      <c r="AA64" s="165">
        <f t="shared" si="167"/>
        <v>1326192.0723782398</v>
      </c>
      <c r="AB64" s="165">
        <f t="shared" si="167"/>
        <v>1344740.0641040199</v>
      </c>
      <c r="AC64" s="165">
        <f t="shared" si="167"/>
        <v>1364086.9441946801</v>
      </c>
      <c r="AD64" s="165">
        <f t="shared" si="167"/>
        <v>1383988.1545568835</v>
      </c>
      <c r="AE64" s="165">
        <f t="shared" si="167"/>
        <v>1404758.9411427504</v>
      </c>
      <c r="AF64" s="165">
        <f t="shared" si="167"/>
        <v>1425414.7773924631</v>
      </c>
      <c r="AG64" s="165">
        <f t="shared" si="167"/>
        <v>1446634.4812485946</v>
      </c>
      <c r="AH64" s="165">
        <f t="shared" si="167"/>
        <v>1469375.5808848788</v>
      </c>
      <c r="AI64" s="165">
        <f t="shared" si="167"/>
        <v>1493656.2753265875</v>
      </c>
      <c r="AJ64" s="165">
        <f t="shared" si="167"/>
        <v>1520409.2786077475</v>
      </c>
      <c r="AK64" s="165">
        <f t="shared" si="167"/>
        <v>1550498.1295292694</v>
      </c>
      <c r="AL64" s="165">
        <f t="shared" si="173"/>
        <v>1585815.4088966383</v>
      </c>
      <c r="AM64" s="165">
        <f t="shared" si="168"/>
        <v>1628822.8130505688</v>
      </c>
      <c r="AN64" s="165">
        <f t="shared" si="168"/>
        <v>1682758.5208097911</v>
      </c>
      <c r="AO64" s="165">
        <f t="shared" si="168"/>
        <v>1751962.0711921994</v>
      </c>
      <c r="AP64" s="165">
        <f t="shared" si="168"/>
        <v>1839760.7500394052</v>
      </c>
      <c r="AQ64" s="165">
        <f t="shared" si="168"/>
        <v>1947464.9109755319</v>
      </c>
      <c r="AR64" s="165">
        <f t="shared" si="168"/>
        <v>2071565.6691843108</v>
      </c>
      <c r="AS64" s="165">
        <f t="shared" si="168"/>
        <v>2211734.0268727182</v>
      </c>
      <c r="AT64" s="165">
        <f t="shared" si="168"/>
        <v>2367443.4920590185</v>
      </c>
      <c r="AU64" s="165">
        <f t="shared" si="169"/>
        <v>2539336.3696282832</v>
      </c>
      <c r="AV64" s="165">
        <f t="shared" si="169"/>
        <v>2729164.9358008755</v>
      </c>
      <c r="AW64" s="165">
        <f t="shared" si="169"/>
        <v>2939205.6853136769</v>
      </c>
      <c r="AX64" s="165">
        <f t="shared" si="169"/>
        <v>3171555.9103794559</v>
      </c>
      <c r="AY64" s="165">
        <f t="shared" si="169"/>
        <v>3427833.9812458628</v>
      </c>
      <c r="AZ64" s="165">
        <f t="shared" si="169"/>
        <v>3709745.758390143</v>
      </c>
      <c r="BA64" s="165">
        <f t="shared" si="180"/>
        <v>4019119.0315131145</v>
      </c>
      <c r="BB64" s="165">
        <f t="shared" si="170"/>
        <v>4357925.2814631034</v>
      </c>
      <c r="BC64" s="165">
        <f t="shared" si="170"/>
        <v>4728328.6170368139</v>
      </c>
    </row>
    <row r="65" spans="24:55" ht="11.1" customHeight="1">
      <c r="X65" s="165">
        <f t="shared" si="167"/>
        <v>1274157.7549395419</v>
      </c>
      <c r="Y65" s="165">
        <f t="shared" si="167"/>
        <v>1290625.3122966131</v>
      </c>
      <c r="Z65" s="165">
        <f t="shared" si="167"/>
        <v>1308104.6911217123</v>
      </c>
      <c r="AA65" s="165">
        <f t="shared" si="167"/>
        <v>1326146.2586167727</v>
      </c>
      <c r="AB65" s="165">
        <f t="shared" si="167"/>
        <v>1344655.6618432009</v>
      </c>
      <c r="AC65" s="165">
        <f t="shared" si="167"/>
        <v>1363932.3903659901</v>
      </c>
      <c r="AD65" s="165">
        <f t="shared" si="167"/>
        <v>1383706.830741267</v>
      </c>
      <c r="AE65" s="165">
        <f t="shared" si="167"/>
        <v>1404250.6154048485</v>
      </c>
      <c r="AF65" s="165">
        <f t="shared" si="167"/>
        <v>1424499.5561844374</v>
      </c>
      <c r="AG65" s="165">
        <f t="shared" si="167"/>
        <v>1444999.5121717239</v>
      </c>
      <c r="AH65" s="165">
        <f t="shared" si="167"/>
        <v>1466485.7332073713</v>
      </c>
      <c r="AI65" s="165">
        <f t="shared" si="167"/>
        <v>1488605.7443286967</v>
      </c>
      <c r="AJ65" s="165">
        <f t="shared" si="167"/>
        <v>1511703.7302714572</v>
      </c>
      <c r="AK65" s="165">
        <f t="shared" si="167"/>
        <v>1535726.1738120457</v>
      </c>
      <c r="AL65" s="165">
        <f t="shared" si="173"/>
        <v>1561235.7140780308</v>
      </c>
      <c r="AM65" s="165">
        <f t="shared" si="168"/>
        <v>1588887.4712612259</v>
      </c>
      <c r="AN65" s="165">
        <f t="shared" si="168"/>
        <v>1619765.0124154054</v>
      </c>
      <c r="AO65" s="165">
        <f t="shared" si="168"/>
        <v>1656479.7154548636</v>
      </c>
      <c r="AP65" s="165">
        <f t="shared" si="168"/>
        <v>1702373.6386144359</v>
      </c>
      <c r="AQ65" s="165">
        <f t="shared" si="168"/>
        <v>1764021.7100057544</v>
      </c>
      <c r="AR65" s="165">
        <f t="shared" si="168"/>
        <v>1847691.2485151452</v>
      </c>
      <c r="AS65" s="165">
        <f t="shared" si="168"/>
        <v>1952281.6065633581</v>
      </c>
      <c r="AT65" s="165">
        <f t="shared" si="168"/>
        <v>2074888.9765520622</v>
      </c>
      <c r="AU65" s="165">
        <f t="shared" si="169"/>
        <v>2213569.6650897241</v>
      </c>
      <c r="AV65" s="165">
        <f t="shared" si="169"/>
        <v>2367819.1275208145</v>
      </c>
      <c r="AW65" s="165">
        <f t="shared" si="169"/>
        <v>2538538.1768048443</v>
      </c>
      <c r="AX65" s="165">
        <f t="shared" si="169"/>
        <v>2727813.2642891211</v>
      </c>
      <c r="AY65" s="165">
        <f t="shared" si="169"/>
        <v>2937933.2501527965</v>
      </c>
      <c r="AZ65" s="165">
        <f t="shared" si="169"/>
        <v>3170439.6278356593</v>
      </c>
      <c r="BA65" s="165">
        <f t="shared" si="180"/>
        <v>3426939.5792465862</v>
      </c>
      <c r="BB65" s="165">
        <f t="shared" si="170"/>
        <v>3709116.7899907921</v>
      </c>
      <c r="BC65" s="165">
        <f t="shared" si="170"/>
        <v>4018777.1749351239</v>
      </c>
    </row>
    <row r="66" spans="24:55" ht="11.1" customHeight="1">
      <c r="Y66" s="165">
        <f t="shared" ref="Y66:AK66" si="188">SUM(Y354,Y409)</f>
        <v>1290624.6319775176</v>
      </c>
      <c r="Z66" s="165">
        <f t="shared" si="188"/>
        <v>1308103.3582431513</v>
      </c>
      <c r="AA66" s="165">
        <f t="shared" si="188"/>
        <v>1326143.6522897785</v>
      </c>
      <c r="AB66" s="165">
        <f t="shared" si="188"/>
        <v>1344650.5745779094</v>
      </c>
      <c r="AC66" s="165">
        <f t="shared" si="188"/>
        <v>1363922.4873312209</v>
      </c>
      <c r="AD66" s="165">
        <f t="shared" si="188"/>
        <v>1383687.5949490969</v>
      </c>
      <c r="AE66" s="165">
        <f t="shared" si="188"/>
        <v>1404213.3668294244</v>
      </c>
      <c r="AF66" s="165">
        <f t="shared" si="188"/>
        <v>1424427.2802963976</v>
      </c>
      <c r="AG66" s="165">
        <f t="shared" si="188"/>
        <v>1444859.5541270322</v>
      </c>
      <c r="AH66" s="165">
        <f t="shared" si="188"/>
        <v>1466215.7840194753</v>
      </c>
      <c r="AI66" s="165">
        <f t="shared" si="188"/>
        <v>1488086.8473522232</v>
      </c>
      <c r="AJ66" s="165">
        <f t="shared" si="188"/>
        <v>1510710.7873760641</v>
      </c>
      <c r="AK66" s="165">
        <f t="shared" si="188"/>
        <v>1533834.4458433297</v>
      </c>
      <c r="AL66" s="165">
        <f t="shared" si="173"/>
        <v>1557652.5805396477</v>
      </c>
      <c r="AM66" s="165">
        <f t="shared" si="168"/>
        <v>1582144.6878046172</v>
      </c>
      <c r="AN66" s="165">
        <f t="shared" si="168"/>
        <v>1607166.4057014855</v>
      </c>
      <c r="AO66" s="165">
        <f t="shared" si="168"/>
        <v>1633185.1168444154</v>
      </c>
      <c r="AP66" s="165">
        <f t="shared" si="168"/>
        <v>1659767.2550574797</v>
      </c>
      <c r="AQ66" s="165">
        <f t="shared" si="168"/>
        <v>1687296.0000000002</v>
      </c>
      <c r="AR66" s="165">
        <f t="shared" si="168"/>
        <v>1714439.7056825317</v>
      </c>
      <c r="AS66" s="165">
        <f t="shared" si="168"/>
        <v>1771152.2977720671</v>
      </c>
      <c r="AT66" s="165">
        <f t="shared" si="168"/>
        <v>1853122.2311125856</v>
      </c>
      <c r="AU66" s="165">
        <f t="shared" si="169"/>
        <v>1956158.9869396123</v>
      </c>
      <c r="AV66" s="165">
        <f t="shared" si="169"/>
        <v>2077251.3615629864</v>
      </c>
      <c r="AW66" s="165">
        <f t="shared" si="169"/>
        <v>2214449.9479758805</v>
      </c>
      <c r="AX66" s="165">
        <f t="shared" si="169"/>
        <v>2367291.9152378384</v>
      </c>
      <c r="AY66" s="165">
        <f t="shared" si="169"/>
        <v>2537116.2268255358</v>
      </c>
      <c r="AZ66" s="165">
        <f t="shared" si="169"/>
        <v>2726385.4391880487</v>
      </c>
      <c r="BA66" s="165">
        <f t="shared" si="180"/>
        <v>2936600.2046111776</v>
      </c>
      <c r="BB66" s="165">
        <f t="shared" si="170"/>
        <v>3169285.0753736347</v>
      </c>
      <c r="BC66" s="165">
        <f t="shared" si="170"/>
        <v>3426029.5278434353</v>
      </c>
    </row>
    <row r="67" spans="24:55" ht="11.1" customHeight="1">
      <c r="Z67" s="165">
        <f t="shared" ref="Z67:AK67" si="189">SUM(Z355,Z410)</f>
        <v>1308103.3582431513</v>
      </c>
      <c r="AA67" s="165">
        <f t="shared" si="189"/>
        <v>1326143.6522897785</v>
      </c>
      <c r="AB67" s="165">
        <f t="shared" si="189"/>
        <v>1344650.5745779094</v>
      </c>
      <c r="AC67" s="165">
        <f t="shared" si="189"/>
        <v>1363922.4873312209</v>
      </c>
      <c r="AD67" s="165">
        <f t="shared" si="189"/>
        <v>1383687.5949490969</v>
      </c>
      <c r="AE67" s="165">
        <f t="shared" si="189"/>
        <v>1404213.3668294244</v>
      </c>
      <c r="AF67" s="165">
        <f t="shared" si="189"/>
        <v>1424427.2802963976</v>
      </c>
      <c r="AG67" s="165">
        <f t="shared" si="189"/>
        <v>1444859.5541270322</v>
      </c>
      <c r="AH67" s="165">
        <f t="shared" si="189"/>
        <v>1466215.7840194753</v>
      </c>
      <c r="AI67" s="165">
        <f t="shared" si="189"/>
        <v>1488086.8473522232</v>
      </c>
      <c r="AJ67" s="165">
        <f t="shared" si="189"/>
        <v>1510710.7873760641</v>
      </c>
      <c r="AK67" s="165">
        <f t="shared" si="189"/>
        <v>1533834.4458433297</v>
      </c>
      <c r="AL67" s="165">
        <f t="shared" si="173"/>
        <v>1557652.5805396477</v>
      </c>
      <c r="AM67" s="165">
        <f t="shared" si="168"/>
        <v>1582144.6878046172</v>
      </c>
      <c r="AN67" s="165">
        <f t="shared" si="168"/>
        <v>1607166.4057014855</v>
      </c>
      <c r="AO67" s="165">
        <f t="shared" si="168"/>
        <v>1633185.1168444154</v>
      </c>
      <c r="AP67" s="165">
        <f t="shared" si="168"/>
        <v>1659767.2550574797</v>
      </c>
      <c r="AQ67" s="165">
        <f t="shared" si="168"/>
        <v>1687296.0000000002</v>
      </c>
      <c r="AR67" s="165">
        <f t="shared" si="168"/>
        <v>1692819.7680395453</v>
      </c>
      <c r="AS67" s="165">
        <f t="shared" si="168"/>
        <v>1698361.6194582691</v>
      </c>
      <c r="AT67" s="165">
        <f t="shared" si="168"/>
        <v>1722957.8488658373</v>
      </c>
      <c r="AU67" s="165">
        <f t="shared" si="169"/>
        <v>1777529.3786456636</v>
      </c>
      <c r="AV67" s="165">
        <f t="shared" si="169"/>
        <v>1857427.6433299694</v>
      </c>
      <c r="AW67" s="165">
        <f t="shared" si="169"/>
        <v>1958750.959647035</v>
      </c>
      <c r="AX67" s="165">
        <f t="shared" si="169"/>
        <v>2078452.1358685808</v>
      </c>
      <c r="AY67" s="165">
        <f t="shared" si="169"/>
        <v>2214247.3194683851</v>
      </c>
      <c r="AZ67" s="165">
        <f t="shared" si="169"/>
        <v>2365876.9199521625</v>
      </c>
      <c r="BA67" s="165">
        <f t="shared" si="180"/>
        <v>2535599.1637001624</v>
      </c>
      <c r="BB67" s="165">
        <f t="shared" si="170"/>
        <v>2724878.5490633165</v>
      </c>
      <c r="BC67" s="165">
        <f t="shared" si="170"/>
        <v>2935205.833368245</v>
      </c>
    </row>
    <row r="68" spans="24:55" ht="11.1" customHeight="1">
      <c r="AA68" s="165">
        <f t="shared" ref="AA68:AK68" si="190">SUM(AA356,AA411)</f>
        <v>1326143.6522897785</v>
      </c>
      <c r="AB68" s="165">
        <f t="shared" si="190"/>
        <v>1344650.5745779094</v>
      </c>
      <c r="AC68" s="165">
        <f t="shared" si="190"/>
        <v>1363922.4873312209</v>
      </c>
      <c r="AD68" s="165">
        <f t="shared" si="190"/>
        <v>1383687.5949490969</v>
      </c>
      <c r="AE68" s="165">
        <f t="shared" si="190"/>
        <v>1404213.3668294244</v>
      </c>
      <c r="AF68" s="165">
        <f t="shared" si="190"/>
        <v>1424427.2802963976</v>
      </c>
      <c r="AG68" s="165">
        <f t="shared" si="190"/>
        <v>1444859.5541270322</v>
      </c>
      <c r="AH68" s="165">
        <f t="shared" si="190"/>
        <v>1466215.7840194753</v>
      </c>
      <c r="AI68" s="165">
        <f t="shared" si="190"/>
        <v>1488086.8473522232</v>
      </c>
      <c r="AJ68" s="165">
        <f t="shared" si="190"/>
        <v>1510710.7873760641</v>
      </c>
      <c r="AK68" s="165">
        <f t="shared" si="190"/>
        <v>1533834.4458433297</v>
      </c>
      <c r="AL68" s="165">
        <f t="shared" si="173"/>
        <v>1557652.5805396477</v>
      </c>
      <c r="AM68" s="165">
        <f t="shared" si="168"/>
        <v>1582144.6878046172</v>
      </c>
      <c r="AN68" s="165">
        <f t="shared" si="168"/>
        <v>1607166.4057014855</v>
      </c>
      <c r="AO68" s="165">
        <f t="shared" si="168"/>
        <v>1633185.1168444154</v>
      </c>
      <c r="AP68" s="165">
        <f t="shared" si="168"/>
        <v>1659767.2550574797</v>
      </c>
      <c r="AQ68" s="165">
        <f t="shared" si="168"/>
        <v>1687296.0000000002</v>
      </c>
      <c r="AR68" s="165">
        <f t="shared" si="168"/>
        <v>1692819.7680395453</v>
      </c>
      <c r="AS68" s="165">
        <f t="shared" si="168"/>
        <v>1698361.6194582691</v>
      </c>
      <c r="AT68" s="165">
        <f t="shared" si="168"/>
        <v>1703921.613456449</v>
      </c>
      <c r="AU68" s="165">
        <f t="shared" si="169"/>
        <v>1709499.8094281699</v>
      </c>
      <c r="AV68" s="165">
        <f t="shared" si="169"/>
        <v>1731016.1108190259</v>
      </c>
      <c r="AW68" s="165">
        <f t="shared" si="169"/>
        <v>1782516.2475324883</v>
      </c>
      <c r="AX68" s="165">
        <f t="shared" si="169"/>
        <v>1859954.890810038</v>
      </c>
      <c r="AY68" s="165">
        <f t="shared" si="169"/>
        <v>1959739.8031078493</v>
      </c>
      <c r="AZ68" s="165">
        <f t="shared" si="169"/>
        <v>2078271.5896355989</v>
      </c>
      <c r="BA68" s="165">
        <f t="shared" si="180"/>
        <v>2212942.8370913398</v>
      </c>
      <c r="BB68" s="165">
        <f t="shared" si="170"/>
        <v>2364355.7373971781</v>
      </c>
      <c r="BC68" s="165">
        <f t="shared" si="170"/>
        <v>2533984.6556715253</v>
      </c>
    </row>
    <row r="69" spans="24:55" ht="11.1" customHeight="1">
      <c r="AB69" s="165">
        <f t="shared" ref="AB69:AK69" si="191">SUM(AB357,AB412)</f>
        <v>1344650.5745779094</v>
      </c>
      <c r="AC69" s="165">
        <f t="shared" si="191"/>
        <v>1363922.4873312209</v>
      </c>
      <c r="AD69" s="165">
        <f t="shared" si="191"/>
        <v>1383687.5949490969</v>
      </c>
      <c r="AE69" s="165">
        <f t="shared" si="191"/>
        <v>1404213.3668294244</v>
      </c>
      <c r="AF69" s="165">
        <f t="shared" si="191"/>
        <v>1424427.2802963976</v>
      </c>
      <c r="AG69" s="165">
        <f t="shared" si="191"/>
        <v>1444859.5541270322</v>
      </c>
      <c r="AH69" s="165">
        <f t="shared" si="191"/>
        <v>1466215.7840194753</v>
      </c>
      <c r="AI69" s="165">
        <f t="shared" si="191"/>
        <v>1488086.8473522232</v>
      </c>
      <c r="AJ69" s="165">
        <f t="shared" si="191"/>
        <v>1510710.7873760641</v>
      </c>
      <c r="AK69" s="165">
        <f t="shared" si="191"/>
        <v>1533834.4458433297</v>
      </c>
      <c r="AL69" s="165">
        <f t="shared" si="173"/>
        <v>1557652.5805396477</v>
      </c>
      <c r="AM69" s="165">
        <f t="shared" si="168"/>
        <v>1582144.6878046172</v>
      </c>
      <c r="AN69" s="165">
        <f t="shared" si="168"/>
        <v>1607166.4057014855</v>
      </c>
      <c r="AO69" s="165">
        <f t="shared" si="168"/>
        <v>1633185.1168444154</v>
      </c>
      <c r="AP69" s="165">
        <f t="shared" si="168"/>
        <v>1659767.2550574797</v>
      </c>
      <c r="AQ69" s="165">
        <f t="shared" si="168"/>
        <v>1687296.0000000002</v>
      </c>
      <c r="AR69" s="165">
        <f t="shared" si="168"/>
        <v>1692819.7680395453</v>
      </c>
      <c r="AS69" s="165">
        <f t="shared" si="168"/>
        <v>1698361.6194582691</v>
      </c>
      <c r="AT69" s="165">
        <f t="shared" si="168"/>
        <v>1703921.613456449</v>
      </c>
      <c r="AU69" s="165">
        <f t="shared" si="169"/>
        <v>1709499.8094281699</v>
      </c>
      <c r="AV69" s="165">
        <f t="shared" si="169"/>
        <v>1715096.2669619566</v>
      </c>
      <c r="AW69" s="165">
        <f t="shared" si="169"/>
        <v>1720711.0458414105</v>
      </c>
      <c r="AX69" s="165">
        <f t="shared" si="169"/>
        <v>1737895.7378366373</v>
      </c>
      <c r="AY69" s="165">
        <f t="shared" si="169"/>
        <v>1785307.5448430122</v>
      </c>
      <c r="AZ69" s="165">
        <f t="shared" si="169"/>
        <v>1859897.2357315721</v>
      </c>
      <c r="BA69" s="165">
        <f t="shared" si="180"/>
        <v>1958266.6805777086</v>
      </c>
      <c r="BB69" s="165">
        <f t="shared" si="170"/>
        <v>2077194.1932755739</v>
      </c>
      <c r="BC69" s="165">
        <f t="shared" si="170"/>
        <v>2211522.7424341636</v>
      </c>
    </row>
    <row r="70" spans="24:55" ht="11.1" customHeight="1">
      <c r="AC70" s="165">
        <f t="shared" ref="AC70:AK70" si="192">SUM(AC358,AC413)</f>
        <v>1363922.4873312209</v>
      </c>
      <c r="AD70" s="165">
        <f t="shared" si="192"/>
        <v>1383687.5949490969</v>
      </c>
      <c r="AE70" s="165">
        <f t="shared" si="192"/>
        <v>1404213.3668294244</v>
      </c>
      <c r="AF70" s="165">
        <f t="shared" si="192"/>
        <v>1424427.2802963976</v>
      </c>
      <c r="AG70" s="165">
        <f t="shared" si="192"/>
        <v>1444859.5541270322</v>
      </c>
      <c r="AH70" s="165">
        <f t="shared" si="192"/>
        <v>1466215.7840194753</v>
      </c>
      <c r="AI70" s="165">
        <f t="shared" si="192"/>
        <v>1488086.8473522232</v>
      </c>
      <c r="AJ70" s="165">
        <f t="shared" si="192"/>
        <v>1510710.7873760641</v>
      </c>
      <c r="AK70" s="165">
        <f t="shared" si="192"/>
        <v>1533834.4458433297</v>
      </c>
      <c r="AL70" s="165">
        <f t="shared" si="173"/>
        <v>1557652.5805396477</v>
      </c>
      <c r="AM70" s="165">
        <f t="shared" si="168"/>
        <v>1582144.6878046172</v>
      </c>
      <c r="AN70" s="165">
        <f t="shared" si="168"/>
        <v>1607166.4057014855</v>
      </c>
      <c r="AO70" s="165">
        <f t="shared" si="168"/>
        <v>1633185.1168444154</v>
      </c>
      <c r="AP70" s="165">
        <f t="shared" si="168"/>
        <v>1659767.2550574797</v>
      </c>
      <c r="AQ70" s="165">
        <f t="shared" si="168"/>
        <v>1687296.0000000002</v>
      </c>
      <c r="AR70" s="165">
        <f t="shared" si="168"/>
        <v>1692819.7680395453</v>
      </c>
      <c r="AS70" s="165">
        <f t="shared" si="168"/>
        <v>1698361.6194582691</v>
      </c>
      <c r="AT70" s="165">
        <f t="shared" si="168"/>
        <v>1703921.613456449</v>
      </c>
      <c r="AU70" s="165">
        <f t="shared" si="169"/>
        <v>1709499.8094281699</v>
      </c>
      <c r="AV70" s="165">
        <f t="shared" si="169"/>
        <v>1715096.2669619566</v>
      </c>
      <c r="AW70" s="165">
        <f t="shared" si="169"/>
        <v>1720711.0458414105</v>
      </c>
      <c r="AX70" s="165">
        <f t="shared" si="169"/>
        <v>1726344.2060458506</v>
      </c>
      <c r="AY70" s="165">
        <f t="shared" si="169"/>
        <v>1731995.8077509515</v>
      </c>
      <c r="AZ70" s="165">
        <f t="shared" si="169"/>
        <v>1742800.9760335726</v>
      </c>
      <c r="BA70" s="165">
        <f t="shared" si="180"/>
        <v>1784655.1981891794</v>
      </c>
      <c r="BB70" s="165">
        <f t="shared" si="170"/>
        <v>1853116.9751035245</v>
      </c>
      <c r="BC70" s="165">
        <f t="shared" si="170"/>
        <v>1957545.9379021255</v>
      </c>
    </row>
    <row r="71" spans="24:55" ht="11.1" customHeight="1">
      <c r="AD71" s="165">
        <f t="shared" ref="AD71:AK71" si="193">SUM(AD359,AD414)</f>
        <v>1383687.5949490969</v>
      </c>
      <c r="AE71" s="165">
        <f t="shared" si="193"/>
        <v>1404213.3668294244</v>
      </c>
      <c r="AF71" s="165">
        <f t="shared" si="193"/>
        <v>1424427.2802963976</v>
      </c>
      <c r="AG71" s="165">
        <f t="shared" si="193"/>
        <v>1444859.5541270322</v>
      </c>
      <c r="AH71" s="165">
        <f t="shared" si="193"/>
        <v>1466215.7840194753</v>
      </c>
      <c r="AI71" s="165">
        <f t="shared" si="193"/>
        <v>1488086.8473522232</v>
      </c>
      <c r="AJ71" s="165">
        <f t="shared" si="193"/>
        <v>1510710.7873760641</v>
      </c>
      <c r="AK71" s="165">
        <f t="shared" si="193"/>
        <v>1533834.4458433297</v>
      </c>
      <c r="AL71" s="165">
        <f t="shared" si="173"/>
        <v>1557652.5805396477</v>
      </c>
      <c r="AM71" s="165">
        <f t="shared" si="168"/>
        <v>1582144.6878046172</v>
      </c>
      <c r="AN71" s="165">
        <f t="shared" si="168"/>
        <v>1607166.4057014855</v>
      </c>
      <c r="AO71" s="165">
        <f t="shared" si="168"/>
        <v>1633185.1168444154</v>
      </c>
      <c r="AP71" s="165">
        <f t="shared" si="168"/>
        <v>1659767.2550574797</v>
      </c>
      <c r="AQ71" s="165">
        <f t="shared" si="168"/>
        <v>1687296.0000000002</v>
      </c>
      <c r="AR71" s="165">
        <f t="shared" si="168"/>
        <v>1692819.7680395453</v>
      </c>
      <c r="AS71" s="165">
        <f t="shared" si="168"/>
        <v>1698361.6194582691</v>
      </c>
      <c r="AT71" s="165">
        <f t="shared" si="168"/>
        <v>1703921.613456449</v>
      </c>
      <c r="AU71" s="165">
        <f t="shared" si="169"/>
        <v>1709499.8094281699</v>
      </c>
      <c r="AV71" s="165">
        <f t="shared" si="169"/>
        <v>1715096.2669619566</v>
      </c>
      <c r="AW71" s="165">
        <f t="shared" si="169"/>
        <v>1720711.0458414105</v>
      </c>
      <c r="AX71" s="165">
        <f t="shared" si="169"/>
        <v>1726344.2060458506</v>
      </c>
      <c r="AY71" s="165">
        <f t="shared" si="169"/>
        <v>1731995.8077509515</v>
      </c>
      <c r="AZ71" s="165">
        <f t="shared" si="169"/>
        <v>1737665.9113293875</v>
      </c>
      <c r="BA71" s="165">
        <f t="shared" si="180"/>
        <v>1743354.5773514775</v>
      </c>
      <c r="BB71" s="165">
        <f t="shared" si="170"/>
        <v>1749061.8665858316</v>
      </c>
      <c r="BC71" s="165">
        <f t="shared" si="170"/>
        <v>1761705.3204507988</v>
      </c>
    </row>
    <row r="72" spans="24:55" ht="11.1" customHeight="1">
      <c r="AE72" s="165">
        <f t="shared" ref="AE72:AK72" si="194">SUM(AE360,AE415)</f>
        <v>1404213.3668294244</v>
      </c>
      <c r="AF72" s="165">
        <f t="shared" si="194"/>
        <v>1424427.2802963976</v>
      </c>
      <c r="AG72" s="165">
        <f t="shared" si="194"/>
        <v>1444859.5541270322</v>
      </c>
      <c r="AH72" s="165">
        <f t="shared" si="194"/>
        <v>1466215.7840194753</v>
      </c>
      <c r="AI72" s="165">
        <f t="shared" si="194"/>
        <v>1488086.8473522232</v>
      </c>
      <c r="AJ72" s="165">
        <f t="shared" si="194"/>
        <v>1510710.7873760641</v>
      </c>
      <c r="AK72" s="165">
        <f t="shared" si="194"/>
        <v>1533834.4458433297</v>
      </c>
      <c r="AL72" s="165">
        <f t="shared" si="173"/>
        <v>1557652.5805396477</v>
      </c>
      <c r="AM72" s="165">
        <f t="shared" si="168"/>
        <v>1582144.6878046172</v>
      </c>
      <c r="AN72" s="165">
        <f t="shared" si="168"/>
        <v>1607166.4057014855</v>
      </c>
      <c r="AO72" s="165">
        <f t="shared" si="168"/>
        <v>1633185.1168444154</v>
      </c>
      <c r="AP72" s="165">
        <f t="shared" si="168"/>
        <v>1659767.2550574797</v>
      </c>
      <c r="AQ72" s="165">
        <f t="shared" si="168"/>
        <v>1687296.0000000002</v>
      </c>
      <c r="AR72" s="165">
        <f t="shared" si="168"/>
        <v>1692819.7680395453</v>
      </c>
      <c r="AS72" s="165">
        <f t="shared" si="168"/>
        <v>1698361.6194582691</v>
      </c>
      <c r="AT72" s="165">
        <f t="shared" ref="AT72:AT87" si="195">SUM(AT360,AT415)</f>
        <v>1703921.613456449</v>
      </c>
      <c r="AU72" s="165">
        <f t="shared" si="169"/>
        <v>1709499.8094281699</v>
      </c>
      <c r="AV72" s="165">
        <f t="shared" si="169"/>
        <v>1715096.2669619566</v>
      </c>
      <c r="AW72" s="165">
        <f t="shared" si="169"/>
        <v>1720711.0458414105</v>
      </c>
      <c r="AX72" s="165">
        <f t="shared" si="169"/>
        <v>1726344.2060458506</v>
      </c>
      <c r="AY72" s="165">
        <f t="shared" si="169"/>
        <v>1731995.8077509515</v>
      </c>
      <c r="AZ72" s="165">
        <f t="shared" si="169"/>
        <v>1737665.9113293875</v>
      </c>
      <c r="BA72" s="165">
        <f t="shared" si="180"/>
        <v>1743354.5773514775</v>
      </c>
      <c r="BB72" s="165">
        <f t="shared" si="170"/>
        <v>1749061.8665858316</v>
      </c>
      <c r="BC72" s="165">
        <f t="shared" si="170"/>
        <v>1754787.8400000003</v>
      </c>
    </row>
    <row r="73" spans="24:55" ht="11.1" customHeight="1">
      <c r="AF73" s="165">
        <f t="shared" ref="AF73:AK73" si="196">SUM(AF361,AF416)</f>
        <v>1424427.2802963976</v>
      </c>
      <c r="AG73" s="165">
        <f t="shared" si="196"/>
        <v>1444859.5541270322</v>
      </c>
      <c r="AH73" s="165">
        <f t="shared" si="196"/>
        <v>1466215.7840194753</v>
      </c>
      <c r="AI73" s="165">
        <f t="shared" si="196"/>
        <v>1488086.8473522232</v>
      </c>
      <c r="AJ73" s="165">
        <f t="shared" si="196"/>
        <v>1510710.7873760641</v>
      </c>
      <c r="AK73" s="165">
        <f t="shared" si="196"/>
        <v>1533834.4458433297</v>
      </c>
      <c r="AL73" s="165">
        <f t="shared" si="173"/>
        <v>1557652.5805396477</v>
      </c>
      <c r="AM73" s="165">
        <f t="shared" si="168"/>
        <v>1582144.6878046172</v>
      </c>
      <c r="AN73" s="165">
        <f t="shared" si="168"/>
        <v>1607166.4057014855</v>
      </c>
      <c r="AO73" s="165">
        <f t="shared" si="168"/>
        <v>1633185.1168444154</v>
      </c>
      <c r="AP73" s="165">
        <f t="shared" si="168"/>
        <v>1659767.2550574797</v>
      </c>
      <c r="AQ73" s="165">
        <f t="shared" si="168"/>
        <v>1687296.0000000002</v>
      </c>
      <c r="AR73" s="165">
        <f t="shared" si="168"/>
        <v>1692819.7680395453</v>
      </c>
      <c r="AS73" s="165">
        <f t="shared" si="168"/>
        <v>1698361.6194582691</v>
      </c>
      <c r="AT73" s="165">
        <f t="shared" si="195"/>
        <v>1703921.613456449</v>
      </c>
      <c r="AU73" s="165">
        <f t="shared" si="169"/>
        <v>1709499.8094281699</v>
      </c>
      <c r="AV73" s="165">
        <f t="shared" si="169"/>
        <v>1715096.2669619566</v>
      </c>
      <c r="AW73" s="165">
        <f t="shared" si="169"/>
        <v>1720711.0458414105</v>
      </c>
      <c r="AX73" s="165">
        <f t="shared" si="169"/>
        <v>1726344.2060458506</v>
      </c>
      <c r="AY73" s="165">
        <f t="shared" si="169"/>
        <v>1731995.8077509515</v>
      </c>
      <c r="AZ73" s="165">
        <f t="shared" si="169"/>
        <v>1737665.9113293875</v>
      </c>
      <c r="BA73" s="165">
        <f t="shared" si="180"/>
        <v>1743354.5773514775</v>
      </c>
      <c r="BB73" s="165">
        <f t="shared" si="170"/>
        <v>1749061.8665858316</v>
      </c>
      <c r="BC73" s="165">
        <f t="shared" si="170"/>
        <v>1754787.8400000003</v>
      </c>
    </row>
    <row r="74" spans="24:55" ht="11.1" customHeight="1">
      <c r="AG74" s="165">
        <f t="shared" ref="AG74:AK74" si="197">SUM(AG362,AG417)</f>
        <v>1444859.5541270322</v>
      </c>
      <c r="AH74" s="165">
        <f t="shared" si="197"/>
        <v>1466215.7840194753</v>
      </c>
      <c r="AI74" s="165">
        <f t="shared" si="197"/>
        <v>1488086.8473522232</v>
      </c>
      <c r="AJ74" s="165">
        <f t="shared" si="197"/>
        <v>1510710.7873760641</v>
      </c>
      <c r="AK74" s="165">
        <f t="shared" si="197"/>
        <v>1533834.4458433297</v>
      </c>
      <c r="AL74" s="165">
        <f t="shared" si="173"/>
        <v>1557652.5805396477</v>
      </c>
      <c r="AM74" s="165">
        <f t="shared" si="168"/>
        <v>1582144.6878046172</v>
      </c>
      <c r="AN74" s="165">
        <f t="shared" si="168"/>
        <v>1607166.4057014855</v>
      </c>
      <c r="AO74" s="165">
        <f t="shared" si="168"/>
        <v>1633185.1168444154</v>
      </c>
      <c r="AP74" s="165">
        <f t="shared" si="168"/>
        <v>1659767.2550574797</v>
      </c>
      <c r="AQ74" s="165">
        <f t="shared" si="168"/>
        <v>1687296.0000000002</v>
      </c>
      <c r="AR74" s="165">
        <f t="shared" si="168"/>
        <v>1692819.7680395453</v>
      </c>
      <c r="AS74" s="165">
        <f t="shared" si="168"/>
        <v>1698361.6194582691</v>
      </c>
      <c r="AT74" s="165">
        <f t="shared" si="195"/>
        <v>1703921.613456449</v>
      </c>
      <c r="AU74" s="165">
        <f t="shared" si="169"/>
        <v>1709499.8094281699</v>
      </c>
      <c r="AV74" s="165">
        <f t="shared" si="169"/>
        <v>1715096.2669619566</v>
      </c>
      <c r="AW74" s="165">
        <f t="shared" si="169"/>
        <v>1720711.0458414105</v>
      </c>
      <c r="AX74" s="165">
        <f t="shared" si="169"/>
        <v>1726344.2060458506</v>
      </c>
      <c r="AY74" s="165">
        <f t="shared" si="169"/>
        <v>1731995.8077509515</v>
      </c>
      <c r="AZ74" s="165">
        <f t="shared" si="169"/>
        <v>1737665.9113293875</v>
      </c>
      <c r="BA74" s="165">
        <f t="shared" si="180"/>
        <v>1743354.5773514775</v>
      </c>
      <c r="BB74" s="165">
        <f t="shared" si="170"/>
        <v>1749061.8665858316</v>
      </c>
      <c r="BC74" s="165">
        <f t="shared" si="170"/>
        <v>1754787.8400000003</v>
      </c>
    </row>
    <row r="75" spans="24:55" ht="11.1" customHeight="1">
      <c r="AH75" s="165">
        <f t="shared" ref="AH75:AK75" si="198">SUM(AH363,AH418)</f>
        <v>1466215.7840194753</v>
      </c>
      <c r="AI75" s="165">
        <f t="shared" si="198"/>
        <v>1488086.8473522232</v>
      </c>
      <c r="AJ75" s="165">
        <f t="shared" si="198"/>
        <v>1510710.7873760641</v>
      </c>
      <c r="AK75" s="165">
        <f t="shared" si="198"/>
        <v>1533834.4458433297</v>
      </c>
      <c r="AL75" s="165">
        <f t="shared" si="173"/>
        <v>1557652.5805396477</v>
      </c>
      <c r="AM75" s="165">
        <f t="shared" si="168"/>
        <v>1582144.6878046172</v>
      </c>
      <c r="AN75" s="165">
        <f t="shared" si="168"/>
        <v>1607166.4057014855</v>
      </c>
      <c r="AO75" s="165">
        <f t="shared" si="168"/>
        <v>1633185.1168444154</v>
      </c>
      <c r="AP75" s="165">
        <f t="shared" si="168"/>
        <v>1659767.2550574797</v>
      </c>
      <c r="AQ75" s="165">
        <f t="shared" si="168"/>
        <v>1687296.0000000002</v>
      </c>
      <c r="AR75" s="165">
        <f t="shared" si="168"/>
        <v>1692819.7680395453</v>
      </c>
      <c r="AS75" s="165">
        <f t="shared" si="168"/>
        <v>1698361.6194582691</v>
      </c>
      <c r="AT75" s="165">
        <f t="shared" si="195"/>
        <v>1703921.613456449</v>
      </c>
      <c r="AU75" s="165">
        <f t="shared" si="169"/>
        <v>1709499.8094281699</v>
      </c>
      <c r="AV75" s="165">
        <f t="shared" si="169"/>
        <v>1715096.2669619566</v>
      </c>
      <c r="AW75" s="165">
        <f t="shared" si="169"/>
        <v>1720711.0458414105</v>
      </c>
      <c r="AX75" s="165">
        <f t="shared" si="169"/>
        <v>1726344.2060458506</v>
      </c>
      <c r="AY75" s="165">
        <f t="shared" si="169"/>
        <v>1731995.8077509515</v>
      </c>
      <c r="AZ75" s="165">
        <f t="shared" si="169"/>
        <v>1737665.9113293875</v>
      </c>
      <c r="BA75" s="165">
        <f t="shared" si="180"/>
        <v>1743354.5773514775</v>
      </c>
      <c r="BB75" s="165">
        <f t="shared" si="170"/>
        <v>1749061.8665858316</v>
      </c>
      <c r="BC75" s="165">
        <f t="shared" si="170"/>
        <v>1754787.8400000003</v>
      </c>
    </row>
    <row r="76" spans="24:55" ht="11.1" customHeight="1">
      <c r="AI76" s="165">
        <f t="shared" ref="AI76:AK76" si="199">SUM(AI364,AI419)</f>
        <v>1488086.8473522232</v>
      </c>
      <c r="AJ76" s="165">
        <f t="shared" si="199"/>
        <v>1510710.7873760641</v>
      </c>
      <c r="AK76" s="165">
        <f t="shared" si="199"/>
        <v>1533834.4458433297</v>
      </c>
      <c r="AL76" s="165">
        <f t="shared" si="173"/>
        <v>1557652.5805396477</v>
      </c>
      <c r="AM76" s="165">
        <f t="shared" si="168"/>
        <v>1582144.6878046172</v>
      </c>
      <c r="AN76" s="165">
        <f t="shared" si="168"/>
        <v>1607166.4057014855</v>
      </c>
      <c r="AO76" s="165">
        <f t="shared" si="168"/>
        <v>1633185.1168444154</v>
      </c>
      <c r="AP76" s="165">
        <f t="shared" si="168"/>
        <v>1659767.2550574797</v>
      </c>
      <c r="AQ76" s="165">
        <f t="shared" si="168"/>
        <v>1687296.0000000002</v>
      </c>
      <c r="AR76" s="165">
        <f t="shared" si="168"/>
        <v>1692819.7680395453</v>
      </c>
      <c r="AS76" s="165">
        <f t="shared" si="168"/>
        <v>1698361.6194582691</v>
      </c>
      <c r="AT76" s="165">
        <f t="shared" si="195"/>
        <v>1703921.613456449</v>
      </c>
      <c r="AU76" s="165">
        <f t="shared" si="169"/>
        <v>1709499.8094281699</v>
      </c>
      <c r="AV76" s="165">
        <f t="shared" si="169"/>
        <v>1715096.2669619566</v>
      </c>
      <c r="AW76" s="165">
        <f t="shared" si="169"/>
        <v>1720711.0458414105</v>
      </c>
      <c r="AX76" s="165">
        <f t="shared" si="169"/>
        <v>1726344.2060458506</v>
      </c>
      <c r="AY76" s="165">
        <f t="shared" si="169"/>
        <v>1731995.8077509515</v>
      </c>
      <c r="AZ76" s="165">
        <f t="shared" si="169"/>
        <v>1737665.9113293875</v>
      </c>
      <c r="BA76" s="165">
        <f t="shared" si="180"/>
        <v>1743354.5773514775</v>
      </c>
      <c r="BB76" s="165">
        <f t="shared" si="170"/>
        <v>1749061.8665858316</v>
      </c>
      <c r="BC76" s="165">
        <f t="shared" si="170"/>
        <v>1754787.8400000003</v>
      </c>
    </row>
    <row r="77" spans="24:55" ht="11.1" customHeight="1">
      <c r="AJ77" s="165">
        <f t="shared" ref="AJ77:AK77" si="200">SUM(AJ365,AJ420)</f>
        <v>1510710.7873760641</v>
      </c>
      <c r="AK77" s="165">
        <f t="shared" si="200"/>
        <v>1533834.4458433297</v>
      </c>
      <c r="AL77" s="165">
        <f t="shared" si="173"/>
        <v>1557652.5805396477</v>
      </c>
      <c r="AM77" s="165">
        <f t="shared" si="168"/>
        <v>1582144.6878046172</v>
      </c>
      <c r="AN77" s="165">
        <f t="shared" si="168"/>
        <v>1607166.4057014855</v>
      </c>
      <c r="AO77" s="165">
        <f t="shared" si="168"/>
        <v>1633185.1168444154</v>
      </c>
      <c r="AP77" s="165">
        <f t="shared" si="168"/>
        <v>1659767.2550574797</v>
      </c>
      <c r="AQ77" s="165">
        <f t="shared" si="168"/>
        <v>1687296.0000000002</v>
      </c>
      <c r="AR77" s="165">
        <f t="shared" si="168"/>
        <v>1692819.7680395453</v>
      </c>
      <c r="AS77" s="165">
        <f t="shared" si="168"/>
        <v>1698361.6194582691</v>
      </c>
      <c r="AT77" s="165">
        <f t="shared" si="195"/>
        <v>1703921.613456449</v>
      </c>
      <c r="AU77" s="165">
        <f t="shared" si="169"/>
        <v>1709499.8094281699</v>
      </c>
      <c r="AV77" s="165">
        <f t="shared" si="169"/>
        <v>1715096.2669619566</v>
      </c>
      <c r="AW77" s="165">
        <f t="shared" si="169"/>
        <v>1720711.0458414105</v>
      </c>
      <c r="AX77" s="165">
        <f t="shared" si="169"/>
        <v>1726344.2060458506</v>
      </c>
      <c r="AY77" s="165">
        <f t="shared" si="169"/>
        <v>1731995.8077509515</v>
      </c>
      <c r="AZ77" s="165">
        <f t="shared" si="169"/>
        <v>1737665.9113293875</v>
      </c>
      <c r="BA77" s="165">
        <f t="shared" si="180"/>
        <v>1743354.5773514775</v>
      </c>
      <c r="BB77" s="165">
        <f t="shared" si="170"/>
        <v>1749061.8665858316</v>
      </c>
      <c r="BC77" s="165">
        <f t="shared" si="170"/>
        <v>1754787.8400000003</v>
      </c>
    </row>
    <row r="78" spans="24:55" ht="11.1" customHeight="1">
      <c r="AK78" s="165">
        <f t="shared" ref="AK78" si="201">SUM(AK366,AK421)</f>
        <v>1533834.4458433297</v>
      </c>
      <c r="AL78" s="165">
        <f t="shared" si="173"/>
        <v>1557652.5805396477</v>
      </c>
      <c r="AM78" s="165">
        <f t="shared" si="168"/>
        <v>1582144.6878046172</v>
      </c>
      <c r="AN78" s="165">
        <f t="shared" si="168"/>
        <v>1607166.4057014855</v>
      </c>
      <c r="AO78" s="165">
        <f t="shared" si="168"/>
        <v>1633185.1168444154</v>
      </c>
      <c r="AP78" s="165">
        <f t="shared" si="168"/>
        <v>1659767.2550574797</v>
      </c>
      <c r="AQ78" s="165">
        <f t="shared" si="168"/>
        <v>1687296.0000000002</v>
      </c>
      <c r="AR78" s="165">
        <f t="shared" si="168"/>
        <v>1692819.7680395453</v>
      </c>
      <c r="AS78" s="165">
        <f t="shared" si="168"/>
        <v>1698361.6194582691</v>
      </c>
      <c r="AT78" s="165">
        <f t="shared" si="195"/>
        <v>1703921.613456449</v>
      </c>
      <c r="AU78" s="165">
        <f t="shared" si="169"/>
        <v>1709499.8094281699</v>
      </c>
      <c r="AV78" s="165">
        <f t="shared" si="169"/>
        <v>1715096.2669619566</v>
      </c>
      <c r="AW78" s="165">
        <f t="shared" si="169"/>
        <v>1720711.0458414105</v>
      </c>
      <c r="AX78" s="165">
        <f t="shared" si="169"/>
        <v>1726344.2060458506</v>
      </c>
      <c r="AY78" s="165">
        <f t="shared" si="169"/>
        <v>1731995.8077509515</v>
      </c>
      <c r="AZ78" s="165">
        <f t="shared" si="169"/>
        <v>1737665.9113293875</v>
      </c>
      <c r="BA78" s="165">
        <f t="shared" si="180"/>
        <v>1743354.5773514775</v>
      </c>
      <c r="BB78" s="165">
        <f t="shared" si="170"/>
        <v>1749061.8665858316</v>
      </c>
      <c r="BC78" s="165">
        <f t="shared" si="170"/>
        <v>1754787.8400000003</v>
      </c>
    </row>
    <row r="79" spans="24:55" ht="11.1" customHeight="1">
      <c r="AL79" s="165">
        <f t="shared" si="173"/>
        <v>1557652.5805396477</v>
      </c>
      <c r="AM79" s="165">
        <f t="shared" si="168"/>
        <v>1582144.6878046172</v>
      </c>
      <c r="AN79" s="165">
        <f t="shared" si="168"/>
        <v>1607166.4057014855</v>
      </c>
      <c r="AO79" s="165">
        <f t="shared" si="168"/>
        <v>1633185.1168444154</v>
      </c>
      <c r="AP79" s="165">
        <f t="shared" si="168"/>
        <v>1659767.2550574797</v>
      </c>
      <c r="AQ79" s="165">
        <f t="shared" si="168"/>
        <v>1687296.0000000002</v>
      </c>
      <c r="AR79" s="165">
        <f t="shared" si="168"/>
        <v>1692819.7680395453</v>
      </c>
      <c r="AS79" s="165">
        <f t="shared" si="168"/>
        <v>1698361.6194582691</v>
      </c>
      <c r="AT79" s="165">
        <f t="shared" si="195"/>
        <v>1703921.613456449</v>
      </c>
      <c r="AU79" s="165">
        <f t="shared" si="169"/>
        <v>1709499.8094281699</v>
      </c>
      <c r="AV79" s="165">
        <f t="shared" si="169"/>
        <v>1715096.2669619566</v>
      </c>
      <c r="AW79" s="165">
        <f t="shared" si="169"/>
        <v>1720711.0458414105</v>
      </c>
      <c r="AX79" s="165">
        <f t="shared" si="169"/>
        <v>1726344.2060458506</v>
      </c>
      <c r="AY79" s="165">
        <f t="shared" si="169"/>
        <v>1731995.8077509515</v>
      </c>
      <c r="AZ79" s="165">
        <f t="shared" si="169"/>
        <v>1737665.9113293875</v>
      </c>
      <c r="BA79" s="165">
        <f t="shared" si="180"/>
        <v>1743354.5773514775</v>
      </c>
      <c r="BB79" s="165">
        <f t="shared" si="170"/>
        <v>1749061.8665858316</v>
      </c>
      <c r="BC79" s="165">
        <f t="shared" si="170"/>
        <v>1754787.8400000003</v>
      </c>
    </row>
    <row r="80" spans="24:55" ht="11.1" customHeight="1">
      <c r="AM80" s="165">
        <f t="shared" si="168"/>
        <v>1582144.6878046172</v>
      </c>
      <c r="AN80" s="165">
        <f t="shared" si="168"/>
        <v>1607166.4057014855</v>
      </c>
      <c r="AO80" s="165">
        <f t="shared" si="168"/>
        <v>1633185.1168444154</v>
      </c>
      <c r="AP80" s="165">
        <f t="shared" si="168"/>
        <v>1659767.2550574797</v>
      </c>
      <c r="AQ80" s="165">
        <f t="shared" si="168"/>
        <v>1687296.0000000002</v>
      </c>
      <c r="AR80" s="165">
        <f t="shared" si="168"/>
        <v>1692819.7680395453</v>
      </c>
      <c r="AS80" s="165">
        <f t="shared" si="168"/>
        <v>1698361.6194582691</v>
      </c>
      <c r="AT80" s="165">
        <f t="shared" si="195"/>
        <v>1703921.613456449</v>
      </c>
      <c r="AU80" s="165">
        <f t="shared" si="169"/>
        <v>1709499.8094281699</v>
      </c>
      <c r="AV80" s="165">
        <f t="shared" si="169"/>
        <v>1715096.2669619566</v>
      </c>
      <c r="AW80" s="165">
        <f t="shared" si="169"/>
        <v>1720711.0458414105</v>
      </c>
      <c r="AX80" s="165">
        <f t="shared" si="169"/>
        <v>1726344.2060458506</v>
      </c>
      <c r="AY80" s="165">
        <f t="shared" si="169"/>
        <v>1731995.8077509515</v>
      </c>
      <c r="AZ80" s="165">
        <f t="shared" si="169"/>
        <v>1737665.9113293875</v>
      </c>
      <c r="BA80" s="165">
        <f t="shared" si="180"/>
        <v>1743354.5773514775</v>
      </c>
      <c r="BB80" s="165">
        <f t="shared" si="170"/>
        <v>1749061.8665858316</v>
      </c>
      <c r="BC80" s="165">
        <f t="shared" si="170"/>
        <v>1754787.8400000003</v>
      </c>
    </row>
    <row r="81" spans="40:55" ht="11.1" customHeight="1">
      <c r="AN81" s="165">
        <f t="shared" ref="AN81:AS81" si="202">SUM(AN369,AN424)</f>
        <v>1607166.4057014855</v>
      </c>
      <c r="AO81" s="165">
        <f t="shared" si="202"/>
        <v>1633185.1168444154</v>
      </c>
      <c r="AP81" s="165">
        <f t="shared" si="202"/>
        <v>1659767.2550574797</v>
      </c>
      <c r="AQ81" s="165">
        <f t="shared" si="202"/>
        <v>1687296.0000000002</v>
      </c>
      <c r="AR81" s="165">
        <f t="shared" si="202"/>
        <v>1692819.7680395453</v>
      </c>
      <c r="AS81" s="165">
        <f t="shared" si="202"/>
        <v>1698361.6194582691</v>
      </c>
      <c r="AT81" s="165">
        <f t="shared" si="195"/>
        <v>1703921.613456449</v>
      </c>
      <c r="AU81" s="165">
        <f t="shared" si="169"/>
        <v>1709499.8094281699</v>
      </c>
      <c r="AV81" s="165">
        <f t="shared" si="169"/>
        <v>1715096.2669619566</v>
      </c>
      <c r="AW81" s="165">
        <f t="shared" si="169"/>
        <v>1720711.0458414105</v>
      </c>
      <c r="AX81" s="165">
        <f t="shared" si="169"/>
        <v>1726344.2060458506</v>
      </c>
      <c r="AY81" s="165">
        <f t="shared" si="169"/>
        <v>1731995.8077509515</v>
      </c>
      <c r="AZ81" s="165">
        <f t="shared" si="169"/>
        <v>1737665.9113293875</v>
      </c>
      <c r="BA81" s="165">
        <f t="shared" si="180"/>
        <v>1743354.5773514775</v>
      </c>
      <c r="BB81" s="165">
        <f t="shared" si="170"/>
        <v>1749061.8665858316</v>
      </c>
      <c r="BC81" s="165">
        <f t="shared" si="170"/>
        <v>1754787.8400000003</v>
      </c>
    </row>
    <row r="82" spans="40:55" ht="11.1" customHeight="1">
      <c r="AO82" s="165">
        <f t="shared" ref="AO82:AS82" si="203">SUM(AO370,AO425)</f>
        <v>1633185.1168444154</v>
      </c>
      <c r="AP82" s="165">
        <f t="shared" si="203"/>
        <v>1659767.2550574797</v>
      </c>
      <c r="AQ82" s="165">
        <f t="shared" si="203"/>
        <v>1687296.0000000002</v>
      </c>
      <c r="AR82" s="165">
        <f t="shared" si="203"/>
        <v>1692819.7680395453</v>
      </c>
      <c r="AS82" s="165">
        <f t="shared" si="203"/>
        <v>1698361.6194582691</v>
      </c>
      <c r="AT82" s="165">
        <f t="shared" si="195"/>
        <v>1703921.613456449</v>
      </c>
      <c r="AU82" s="165">
        <f t="shared" si="169"/>
        <v>1709499.8094281699</v>
      </c>
      <c r="AV82" s="165">
        <f t="shared" si="169"/>
        <v>1715096.2669619566</v>
      </c>
      <c r="AW82" s="165">
        <f t="shared" si="169"/>
        <v>1720711.0458414105</v>
      </c>
      <c r="AX82" s="165">
        <f t="shared" si="169"/>
        <v>1726344.2060458506</v>
      </c>
      <c r="AY82" s="165">
        <f t="shared" si="169"/>
        <v>1731995.8077509515</v>
      </c>
      <c r="AZ82" s="165">
        <f t="shared" si="169"/>
        <v>1737665.9113293875</v>
      </c>
      <c r="BA82" s="165">
        <f t="shared" si="180"/>
        <v>1743354.5773514775</v>
      </c>
      <c r="BB82" s="165">
        <f t="shared" si="170"/>
        <v>1749061.8665858316</v>
      </c>
      <c r="BC82" s="165">
        <f t="shared" si="170"/>
        <v>1754787.8400000003</v>
      </c>
    </row>
    <row r="83" spans="40:55" ht="11.1" customHeight="1">
      <c r="AP83" s="165">
        <f t="shared" ref="AP83:AS83" si="204">SUM(AP371,AP426)</f>
        <v>1659767.2550574797</v>
      </c>
      <c r="AQ83" s="165">
        <f t="shared" si="204"/>
        <v>1687296.0000000002</v>
      </c>
      <c r="AR83" s="165">
        <f t="shared" si="204"/>
        <v>1692819.7680395453</v>
      </c>
      <c r="AS83" s="165">
        <f t="shared" si="204"/>
        <v>1698361.6194582691</v>
      </c>
      <c r="AT83" s="165">
        <f t="shared" si="195"/>
        <v>1703921.613456449</v>
      </c>
      <c r="AU83" s="165">
        <f t="shared" si="169"/>
        <v>1709499.8094281699</v>
      </c>
      <c r="AV83" s="165">
        <f t="shared" si="169"/>
        <v>1715096.2669619566</v>
      </c>
      <c r="AW83" s="165">
        <f t="shared" si="169"/>
        <v>1720711.0458414105</v>
      </c>
      <c r="AX83" s="165">
        <f t="shared" si="169"/>
        <v>1726344.2060458506</v>
      </c>
      <c r="AY83" s="165">
        <f t="shared" si="169"/>
        <v>1731995.8077509515</v>
      </c>
      <c r="AZ83" s="165">
        <f t="shared" si="169"/>
        <v>1737665.9113293875</v>
      </c>
      <c r="BA83" s="165">
        <f t="shared" si="180"/>
        <v>1743354.5773514775</v>
      </c>
      <c r="BB83" s="165">
        <f t="shared" si="170"/>
        <v>1749061.8665858316</v>
      </c>
      <c r="BC83" s="165">
        <f t="shared" si="170"/>
        <v>1754787.8400000003</v>
      </c>
    </row>
    <row r="84" spans="40:55" ht="11.1" customHeight="1">
      <c r="AQ84" s="165">
        <f t="shared" ref="AQ84:AS84" si="205">SUM(AQ372,AQ427)</f>
        <v>1687296.0000000002</v>
      </c>
      <c r="AR84" s="165">
        <f t="shared" si="205"/>
        <v>1692819.7680395453</v>
      </c>
      <c r="AS84" s="165">
        <f t="shared" si="205"/>
        <v>1698361.6194582691</v>
      </c>
      <c r="AT84" s="165">
        <f t="shared" si="195"/>
        <v>1703921.613456449</v>
      </c>
      <c r="AU84" s="165">
        <f t="shared" si="169"/>
        <v>1709499.8094281699</v>
      </c>
      <c r="AV84" s="165">
        <f t="shared" si="169"/>
        <v>1715096.2669619566</v>
      </c>
      <c r="AW84" s="165">
        <f t="shared" si="169"/>
        <v>1720711.0458414105</v>
      </c>
      <c r="AX84" s="165">
        <f t="shared" si="169"/>
        <v>1726344.2060458506</v>
      </c>
      <c r="AY84" s="165">
        <f t="shared" si="169"/>
        <v>1731995.8077509515</v>
      </c>
      <c r="AZ84" s="165">
        <f t="shared" si="169"/>
        <v>1737665.9113293875</v>
      </c>
      <c r="BA84" s="165">
        <f t="shared" si="180"/>
        <v>1743354.5773514775</v>
      </c>
      <c r="BB84" s="165">
        <f t="shared" si="170"/>
        <v>1749061.8665858316</v>
      </c>
      <c r="BC84" s="165">
        <f t="shared" si="170"/>
        <v>1754787.8400000003</v>
      </c>
    </row>
    <row r="85" spans="40:55" ht="11.1" customHeight="1">
      <c r="AR85" s="165">
        <f t="shared" ref="AR85:AS85" si="206">SUM(AR373,AR428)</f>
        <v>1692819.7680395453</v>
      </c>
      <c r="AS85" s="165">
        <f t="shared" si="206"/>
        <v>1698361.6194582691</v>
      </c>
      <c r="AT85" s="165">
        <f t="shared" si="195"/>
        <v>1703921.613456449</v>
      </c>
      <c r="AU85" s="165">
        <f t="shared" si="169"/>
        <v>1709499.8094281699</v>
      </c>
      <c r="AV85" s="165">
        <f t="shared" si="169"/>
        <v>1715096.2669619566</v>
      </c>
      <c r="AW85" s="165">
        <f t="shared" si="169"/>
        <v>1720711.0458414105</v>
      </c>
      <c r="AX85" s="165">
        <f t="shared" si="169"/>
        <v>1726344.2060458506</v>
      </c>
      <c r="AY85" s="165">
        <f t="shared" si="169"/>
        <v>1731995.8077509515</v>
      </c>
      <c r="AZ85" s="165">
        <f t="shared" si="169"/>
        <v>1737665.9113293875</v>
      </c>
      <c r="BA85" s="165">
        <f t="shared" si="180"/>
        <v>1743354.5773514775</v>
      </c>
      <c r="BB85" s="165">
        <f t="shared" si="170"/>
        <v>1749061.8665858316</v>
      </c>
      <c r="BC85" s="165">
        <f t="shared" si="170"/>
        <v>1754787.8400000003</v>
      </c>
    </row>
    <row r="86" spans="40:55" ht="11.1" customHeight="1">
      <c r="AS86" s="165">
        <f t="shared" ref="AS86" si="207">SUM(AS374,AS429)</f>
        <v>1698361.6194582691</v>
      </c>
      <c r="AT86" s="165">
        <f t="shared" si="195"/>
        <v>1703921.613456449</v>
      </c>
      <c r="AU86" s="165">
        <f t="shared" si="169"/>
        <v>1709499.8094281699</v>
      </c>
      <c r="AV86" s="165">
        <f t="shared" si="169"/>
        <v>1715096.2669619566</v>
      </c>
      <c r="AW86" s="165">
        <f t="shared" si="169"/>
        <v>1720711.0458414105</v>
      </c>
      <c r="AX86" s="165">
        <f t="shared" si="169"/>
        <v>1726344.2060458506</v>
      </c>
      <c r="AY86" s="165">
        <f t="shared" si="169"/>
        <v>1731995.8077509515</v>
      </c>
      <c r="AZ86" s="165">
        <f t="shared" si="169"/>
        <v>1737665.9113293875</v>
      </c>
      <c r="BA86" s="165">
        <f t="shared" si="180"/>
        <v>1743354.5773514775</v>
      </c>
      <c r="BB86" s="165">
        <f t="shared" si="170"/>
        <v>1749061.8665858316</v>
      </c>
      <c r="BC86" s="165">
        <f t="shared" si="170"/>
        <v>1754787.8400000003</v>
      </c>
    </row>
    <row r="87" spans="40:55" ht="11.1" customHeight="1">
      <c r="AT87" s="165">
        <f t="shared" si="195"/>
        <v>1703921.613456449</v>
      </c>
      <c r="AU87" s="165">
        <f t="shared" si="169"/>
        <v>1709499.8094281699</v>
      </c>
      <c r="AV87" s="165">
        <f t="shared" si="169"/>
        <v>1715096.2669619566</v>
      </c>
      <c r="AW87" s="165">
        <f t="shared" si="169"/>
        <v>1720711.0458414105</v>
      </c>
      <c r="AX87" s="165">
        <f t="shared" si="169"/>
        <v>1726344.2060458506</v>
      </c>
      <c r="AY87" s="165">
        <f t="shared" si="169"/>
        <v>1731995.8077509515</v>
      </c>
      <c r="AZ87" s="165">
        <f t="shared" si="169"/>
        <v>1737665.9113293875</v>
      </c>
      <c r="BA87" s="165">
        <f t="shared" si="180"/>
        <v>1743354.5773514775</v>
      </c>
      <c r="BB87" s="165">
        <f t="shared" si="170"/>
        <v>1749061.8665858316</v>
      </c>
      <c r="BC87" s="165">
        <f t="shared" si="170"/>
        <v>1754787.8400000003</v>
      </c>
    </row>
    <row r="88" spans="40:55" ht="11.1" customHeight="1">
      <c r="AU88" s="165">
        <f t="shared" si="169"/>
        <v>1709499.8094281699</v>
      </c>
      <c r="AV88" s="165">
        <f t="shared" si="169"/>
        <v>1715096.2669619566</v>
      </c>
      <c r="AW88" s="165">
        <f t="shared" si="169"/>
        <v>1720711.0458414105</v>
      </c>
      <c r="AX88" s="165">
        <f t="shared" si="169"/>
        <v>1726344.2060458506</v>
      </c>
      <c r="AY88" s="165">
        <f t="shared" si="169"/>
        <v>1731995.8077509515</v>
      </c>
      <c r="AZ88" s="165">
        <f t="shared" si="169"/>
        <v>1737665.9113293875</v>
      </c>
      <c r="BA88" s="165">
        <f t="shared" si="180"/>
        <v>1743354.5773514775</v>
      </c>
      <c r="BB88" s="165">
        <f t="shared" si="170"/>
        <v>1749061.8665858316</v>
      </c>
      <c r="BC88" s="165">
        <f t="shared" si="170"/>
        <v>1754787.8400000003</v>
      </c>
    </row>
    <row r="89" spans="40:55" ht="11.1" customHeight="1">
      <c r="AV89" s="165">
        <f t="shared" ref="AV89:AZ89" si="208">SUM(AV377,AV432)</f>
        <v>1715096.2669619566</v>
      </c>
      <c r="AW89" s="165">
        <f t="shared" si="208"/>
        <v>1720711.0458414105</v>
      </c>
      <c r="AX89" s="165">
        <f t="shared" si="208"/>
        <v>1726344.2060458506</v>
      </c>
      <c r="AY89" s="165">
        <f t="shared" si="208"/>
        <v>1731995.8077509515</v>
      </c>
      <c r="AZ89" s="165">
        <f t="shared" si="208"/>
        <v>1737665.9113293875</v>
      </c>
      <c r="BA89" s="165">
        <f t="shared" si="180"/>
        <v>1743354.5773514775</v>
      </c>
      <c r="BB89" s="165">
        <f t="shared" si="170"/>
        <v>1749061.8665858316</v>
      </c>
      <c r="BC89" s="165">
        <f t="shared" si="170"/>
        <v>1754787.8400000003</v>
      </c>
    </row>
    <row r="90" spans="40:55" ht="11.1" customHeight="1">
      <c r="AW90" s="165">
        <f t="shared" ref="AW90:AZ90" si="209">SUM(AW378,AW433)</f>
        <v>1720711.0458414105</v>
      </c>
      <c r="AX90" s="165">
        <f t="shared" si="209"/>
        <v>1726344.2060458506</v>
      </c>
      <c r="AY90" s="165">
        <f t="shared" si="209"/>
        <v>1731995.8077509515</v>
      </c>
      <c r="AZ90" s="165">
        <f t="shared" si="209"/>
        <v>1737665.9113293875</v>
      </c>
      <c r="BA90" s="165">
        <f t="shared" si="180"/>
        <v>1743354.5773514775</v>
      </c>
      <c r="BB90" s="165">
        <f t="shared" si="170"/>
        <v>1749061.8665858316</v>
      </c>
      <c r="BC90" s="165">
        <f t="shared" si="170"/>
        <v>1754787.8400000003</v>
      </c>
    </row>
    <row r="91" spans="40:55" ht="11.1" customHeight="1">
      <c r="AX91" s="165">
        <f t="shared" ref="AX91:AZ91" si="210">SUM(AX379,AX434)</f>
        <v>1726344.2060458506</v>
      </c>
      <c r="AY91" s="165">
        <f t="shared" si="210"/>
        <v>1731995.8077509515</v>
      </c>
      <c r="AZ91" s="165">
        <f t="shared" si="210"/>
        <v>1737665.9113293875</v>
      </c>
      <c r="BA91" s="165">
        <f t="shared" si="180"/>
        <v>1743354.5773514775</v>
      </c>
      <c r="BB91" s="165">
        <f t="shared" si="170"/>
        <v>1749061.8665858316</v>
      </c>
      <c r="BC91" s="165">
        <f t="shared" si="170"/>
        <v>1754787.8400000003</v>
      </c>
    </row>
    <row r="92" spans="40:55" ht="11.1" customHeight="1">
      <c r="AY92" s="165">
        <f t="shared" ref="AY92:AZ92" si="211">SUM(AY380,AY435)</f>
        <v>1731995.8077509515</v>
      </c>
      <c r="AZ92" s="165">
        <f t="shared" si="211"/>
        <v>1737665.9113293875</v>
      </c>
      <c r="BA92" s="165">
        <f t="shared" si="180"/>
        <v>1743354.5773514775</v>
      </c>
      <c r="BB92" s="165">
        <f t="shared" si="170"/>
        <v>1749061.8665858316</v>
      </c>
      <c r="BC92" s="165">
        <f t="shared" si="170"/>
        <v>1754787.8400000003</v>
      </c>
    </row>
    <row r="93" spans="40:55" ht="11.1" customHeight="1">
      <c r="AZ93" s="165">
        <f t="shared" ref="AZ93" si="212">SUM(AZ381,AZ436)</f>
        <v>1737665.9113293875</v>
      </c>
      <c r="BA93" s="165">
        <f t="shared" si="180"/>
        <v>1743354.5773514775</v>
      </c>
      <c r="BB93" s="165">
        <f t="shared" si="170"/>
        <v>1749061.8665858316</v>
      </c>
      <c r="BC93" s="165">
        <f t="shared" si="170"/>
        <v>1754787.8400000003</v>
      </c>
    </row>
    <row r="94" spans="40:55" ht="11.1" customHeight="1">
      <c r="BA94" s="165">
        <f t="shared" si="180"/>
        <v>1743354.5773514775</v>
      </c>
      <c r="BB94" s="165">
        <f t="shared" si="170"/>
        <v>1749061.8665858316</v>
      </c>
      <c r="BC94" s="165">
        <f t="shared" si="170"/>
        <v>1754787.8400000003</v>
      </c>
    </row>
    <row r="95" spans="40:55" ht="11.1" customHeight="1">
      <c r="BB95" s="165">
        <f t="shared" si="170"/>
        <v>1749061.8665858316</v>
      </c>
      <c r="BC95" s="165">
        <f t="shared" si="170"/>
        <v>1754787.8400000003</v>
      </c>
    </row>
    <row r="96" spans="40:55" ht="11.1" customHeight="1">
      <c r="BC96" s="165">
        <f t="shared" ref="BC96" si="213">SUM(BC384,BC439)</f>
        <v>1754787.8400000003</v>
      </c>
    </row>
    <row r="97" spans="1:85" ht="11.1" customHeight="1"/>
    <row r="98" spans="1:85" ht="11.1" customHeight="1"/>
    <row r="99" spans="1:85" ht="11.1" customHeight="1"/>
    <row r="100" spans="1:85" ht="11.1" customHeight="1"/>
    <row r="101" spans="1:85" ht="11.1" customHeight="1"/>
    <row r="102" spans="1:85" ht="11.1" customHeight="1"/>
    <row r="103" spans="1:85" s="120" customFormat="1">
      <c r="A103" s="123"/>
      <c r="B103" s="124" t="s">
        <v>592</v>
      </c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3"/>
      <c r="AR103" s="123"/>
      <c r="AS103" s="123"/>
      <c r="AT103" s="123"/>
      <c r="AU103" s="123"/>
      <c r="AV103" s="123"/>
      <c r="AW103" s="123"/>
      <c r="AX103" s="123"/>
      <c r="AY103" s="123"/>
      <c r="AZ103" s="123"/>
      <c r="BA103" s="123"/>
      <c r="BB103" s="123"/>
      <c r="BC103" s="123"/>
      <c r="BD103" s="110"/>
      <c r="BE103" s="110"/>
      <c r="BF103" s="110"/>
      <c r="BG103" s="110"/>
      <c r="BH103" s="110"/>
      <c r="BI103" s="110"/>
      <c r="BJ103" s="110"/>
      <c r="BK103" s="110"/>
      <c r="BL103" s="110"/>
      <c r="BM103" s="110"/>
      <c r="BN103" s="110"/>
      <c r="BO103" s="110"/>
      <c r="BP103" s="110"/>
      <c r="BQ103" s="110"/>
      <c r="BR103" s="110"/>
      <c r="BS103" s="110"/>
      <c r="BT103" s="110"/>
      <c r="BU103" s="110"/>
      <c r="BV103" s="110"/>
      <c r="BW103" s="110"/>
      <c r="BX103" s="110"/>
      <c r="BY103" s="110"/>
      <c r="BZ103" s="110"/>
      <c r="CA103" s="110"/>
      <c r="CB103" s="110"/>
      <c r="CC103" s="110"/>
      <c r="CD103" s="110"/>
      <c r="CE103" s="110"/>
      <c r="CF103" s="110"/>
      <c r="CG103" s="110"/>
    </row>
    <row r="104" spans="1:85" ht="11.1" customHeight="1"/>
    <row r="105" spans="1:85" ht="11.1" customHeight="1"/>
    <row r="106" spans="1:85" ht="11.1" customHeight="1"/>
    <row r="107" spans="1:85" ht="11.1" customHeight="1"/>
    <row r="108" spans="1:85" ht="11.1" customHeight="1">
      <c r="F108" s="164" t="s">
        <v>593</v>
      </c>
      <c r="G108" s="167">
        <f>C5*C8</f>
        <v>1300000</v>
      </c>
      <c r="H108" s="168">
        <f>G108*H$33</f>
        <v>1415003.7867801385</v>
      </c>
      <c r="I108" s="168">
        <f t="shared" ref="I108:BC108" si="214">H108*I$33</f>
        <v>1540181.3204631782</v>
      </c>
      <c r="J108" s="168">
        <f t="shared" si="214"/>
        <v>1676432.6159872548</v>
      </c>
      <c r="K108" s="168">
        <f t="shared" si="214"/>
        <v>1824737.3076182303</v>
      </c>
      <c r="L108" s="168">
        <f t="shared" si="214"/>
        <v>1986161.6924298389</v>
      </c>
      <c r="M108" s="168">
        <f t="shared" si="214"/>
        <v>2161866.3968814393</v>
      </c>
      <c r="N108" s="168">
        <f t="shared" si="214"/>
        <v>2353114.721615362</v>
      </c>
      <c r="O108" s="168">
        <f t="shared" si="214"/>
        <v>2561281.7244721758</v>
      </c>
      <c r="P108" s="168">
        <f t="shared" si="214"/>
        <v>2787864.1070299172</v>
      </c>
      <c r="Q108" s="168">
        <f t="shared" si="214"/>
        <v>3034490.9757505865</v>
      </c>
      <c r="R108" s="168">
        <f t="shared" si="214"/>
        <v>3302935.5551055674</v>
      </c>
      <c r="S108" s="168">
        <f t="shared" si="214"/>
        <v>3595127.936896259</v>
      </c>
      <c r="T108" s="168">
        <f t="shared" si="214"/>
        <v>3913168.9574363641</v>
      </c>
      <c r="U108" s="168">
        <f t="shared" si="214"/>
        <v>4259345.3023714935</v>
      </c>
      <c r="V108" s="168">
        <f t="shared" si="214"/>
        <v>4636145.9477383522</v>
      </c>
      <c r="W108" s="168">
        <f t="shared" si="214"/>
        <v>5046280.0554732019</v>
      </c>
      <c r="X108" s="168">
        <f t="shared" si="214"/>
        <v>5492696.4520366676</v>
      </c>
      <c r="Y108" s="168">
        <f t="shared" si="214"/>
        <v>5978604.8302043974</v>
      </c>
      <c r="Z108" s="168">
        <f t="shared" si="214"/>
        <v>6507498.8264624998</v>
      </c>
      <c r="AA108" s="168">
        <f t="shared" si="214"/>
        <v>7083181.1399321118</v>
      </c>
      <c r="AB108" s="168">
        <f t="shared" si="214"/>
        <v>7709790.8734258432</v>
      </c>
      <c r="AC108" s="168">
        <f t="shared" si="214"/>
        <v>8391833.2932157852</v>
      </c>
      <c r="AD108" s="168">
        <f t="shared" si="214"/>
        <v>9134212.2214830592</v>
      </c>
      <c r="AE108" s="168">
        <f t="shared" si="214"/>
        <v>9942265.2943476532</v>
      </c>
      <c r="AF108" s="168">
        <f t="shared" si="214"/>
        <v>10821802.338980524</v>
      </c>
      <c r="AG108" s="168">
        <f t="shared" si="214"/>
        <v>11779147.14572585</v>
      </c>
      <c r="AH108" s="168">
        <f t="shared" si="214"/>
        <v>12821182.935571186</v>
      </c>
      <c r="AI108" s="168">
        <f t="shared" si="214"/>
        <v>13955401.849872405</v>
      </c>
      <c r="AJ108" s="168">
        <f t="shared" si="214"/>
        <v>15189958.818160005</v>
      </c>
      <c r="AK108" s="168">
        <f t="shared" si="214"/>
        <v>16533730.19133136</v>
      </c>
      <c r="AL108" s="168">
        <f t="shared" si="214"/>
        <v>17996377.561796144</v>
      </c>
      <c r="AM108" s="168">
        <f t="shared" si="214"/>
        <v>19588417.229435895</v>
      </c>
      <c r="AN108" s="168">
        <f t="shared" si="214"/>
        <v>21321295.812831622</v>
      </c>
      <c r="AO108" s="168">
        <f t="shared" si="214"/>
        <v>23207472.549397126</v>
      </c>
      <c r="AP108" s="168">
        <f t="shared" si="214"/>
        <v>25260508.876148503</v>
      </c>
      <c r="AQ108" s="168">
        <f t="shared" si="214"/>
        <v>27495165.935187262</v>
      </c>
      <c r="AR108" s="168">
        <f t="shared" si="214"/>
        <v>29927510.704952501</v>
      </c>
      <c r="AS108" s="168">
        <f t="shared" si="214"/>
        <v>32575031.520316102</v>
      </c>
      <c r="AT108" s="168">
        <f t="shared" si="214"/>
        <v>35456763.81209974</v>
      </c>
      <c r="AU108" s="168">
        <f t="shared" si="214"/>
        <v>38593426.970069326</v>
      </c>
      <c r="AV108" s="168">
        <f t="shared" si="214"/>
        <v>42007573.313439108</v>
      </c>
      <c r="AW108" s="168">
        <f t="shared" si="214"/>
        <v>45723750.239969723</v>
      </c>
      <c r="AX108" s="168">
        <f t="shared" si="214"/>
        <v>49768676.719497263</v>
      </c>
      <c r="AY108" s="168">
        <f t="shared" si="214"/>
        <v>54171435.40086551</v>
      </c>
      <c r="AZ108" s="168">
        <f t="shared" si="214"/>
        <v>58963681.713492587</v>
      </c>
      <c r="BA108" s="168">
        <f t="shared" si="214"/>
        <v>64179871.466992952</v>
      </c>
      <c r="BB108" s="168">
        <f t="shared" si="214"/>
        <v>69857508.585275084</v>
      </c>
      <c r="BC108" s="168">
        <f t="shared" si="214"/>
        <v>76037414.756300226</v>
      </c>
    </row>
    <row r="109" spans="1:85" ht="11.1" customHeight="1">
      <c r="H109" s="169">
        <f>G108*H$34</f>
        <v>1194343.0934878408</v>
      </c>
      <c r="I109" s="169">
        <f t="shared" ref="I109:X124" si="215">H108*I$34</f>
        <v>1300000</v>
      </c>
      <c r="J109" s="169">
        <f t="shared" si="215"/>
        <v>1415003.7867801385</v>
      </c>
      <c r="K109" s="169">
        <f t="shared" si="215"/>
        <v>1540181.3204631782</v>
      </c>
      <c r="L109" s="169">
        <f t="shared" si="215"/>
        <v>1676432.6159872548</v>
      </c>
      <c r="M109" s="169">
        <f t="shared" si="215"/>
        <v>1824737.3076182303</v>
      </c>
      <c r="N109" s="169">
        <f t="shared" si="215"/>
        <v>1986161.6924298389</v>
      </c>
      <c r="O109" s="169">
        <f t="shared" si="215"/>
        <v>2161866.3968814393</v>
      </c>
      <c r="P109" s="169">
        <f t="shared" si="215"/>
        <v>2353114.721615362</v>
      </c>
      <c r="Q109" s="169">
        <f t="shared" si="215"/>
        <v>2561281.7244721758</v>
      </c>
      <c r="R109" s="169">
        <f t="shared" si="215"/>
        <v>2787864.1070299172</v>
      </c>
      <c r="S109" s="169">
        <f t="shared" si="215"/>
        <v>3034490.9757505865</v>
      </c>
      <c r="T109" s="169">
        <f t="shared" si="215"/>
        <v>3302935.555105567</v>
      </c>
      <c r="U109" s="169">
        <f t="shared" si="215"/>
        <v>3595127.936896259</v>
      </c>
      <c r="V109" s="169">
        <f t="shared" si="215"/>
        <v>3913168.9574363637</v>
      </c>
      <c r="W109" s="169">
        <f t="shared" si="215"/>
        <v>4259345.3023714935</v>
      </c>
      <c r="X109" s="169">
        <f t="shared" si="215"/>
        <v>4636145.9477383522</v>
      </c>
      <c r="Y109" s="169">
        <f t="shared" ref="Y109:AN124" si="216">X108*Y$34</f>
        <v>5046280.0554732019</v>
      </c>
      <c r="Z109" s="169">
        <f t="shared" si="216"/>
        <v>5492696.4520366676</v>
      </c>
      <c r="AA109" s="169">
        <f t="shared" si="216"/>
        <v>5978604.8302043974</v>
      </c>
      <c r="AB109" s="169">
        <f t="shared" si="216"/>
        <v>6507498.8264624998</v>
      </c>
      <c r="AC109" s="169">
        <f t="shared" si="216"/>
        <v>7083181.1399321109</v>
      </c>
      <c r="AD109" s="169">
        <f t="shared" si="216"/>
        <v>7709790.8734258432</v>
      </c>
      <c r="AE109" s="169">
        <f t="shared" si="216"/>
        <v>8391833.2932157852</v>
      </c>
      <c r="AF109" s="169">
        <f t="shared" si="216"/>
        <v>9134212.2214830574</v>
      </c>
      <c r="AG109" s="169">
        <f t="shared" si="216"/>
        <v>9942265.2943476532</v>
      </c>
      <c r="AH109" s="169">
        <f t="shared" si="216"/>
        <v>10821802.338980524</v>
      </c>
      <c r="AI109" s="169">
        <f t="shared" si="216"/>
        <v>11779147.145725852</v>
      </c>
      <c r="AJ109" s="169">
        <f t="shared" si="216"/>
        <v>12821182.935571188</v>
      </c>
      <c r="AK109" s="169">
        <f t="shared" si="216"/>
        <v>13955401.849872405</v>
      </c>
      <c r="AL109" s="169">
        <f t="shared" si="216"/>
        <v>15189958.818160005</v>
      </c>
      <c r="AM109" s="169">
        <f t="shared" si="216"/>
        <v>16533730.191331362</v>
      </c>
      <c r="AN109" s="169">
        <f t="shared" si="216"/>
        <v>17996377.561796144</v>
      </c>
      <c r="AO109" s="169">
        <f t="shared" ref="AO109:BC125" si="217">AN108*AO$34</f>
        <v>19588417.229435898</v>
      </c>
      <c r="AP109" s="169">
        <f t="shared" si="217"/>
        <v>21321295.812831625</v>
      </c>
      <c r="AQ109" s="169">
        <f t="shared" si="217"/>
        <v>23207472.549397126</v>
      </c>
      <c r="AR109" s="169">
        <f t="shared" si="217"/>
        <v>25260508.876148503</v>
      </c>
      <c r="AS109" s="169">
        <f t="shared" si="217"/>
        <v>27495165.935187262</v>
      </c>
      <c r="AT109" s="169">
        <f t="shared" si="217"/>
        <v>29927510.704952504</v>
      </c>
      <c r="AU109" s="169">
        <f t="shared" si="217"/>
        <v>32575031.520316102</v>
      </c>
      <c r="AV109" s="169">
        <f t="shared" si="217"/>
        <v>35456763.81209974</v>
      </c>
      <c r="AW109" s="169">
        <f t="shared" si="217"/>
        <v>38593426.970069334</v>
      </c>
      <c r="AX109" s="169">
        <f t="shared" si="217"/>
        <v>42007573.313439108</v>
      </c>
      <c r="AY109" s="169">
        <f t="shared" si="217"/>
        <v>45723750.23996973</v>
      </c>
      <c r="AZ109" s="169">
        <f t="shared" si="217"/>
        <v>49768676.719497263</v>
      </c>
      <c r="BA109" s="169">
        <f t="shared" si="217"/>
        <v>54171435.40086551</v>
      </c>
      <c r="BB109" s="169">
        <f t="shared" si="217"/>
        <v>58963681.713492595</v>
      </c>
      <c r="BC109" s="169">
        <f t="shared" si="217"/>
        <v>64179871.466992952</v>
      </c>
    </row>
    <row r="110" spans="1:85" ht="11.1" customHeight="1">
      <c r="I110" s="169">
        <f t="shared" si="215"/>
        <v>1097273.4038170043</v>
      </c>
      <c r="J110" s="169">
        <f t="shared" si="215"/>
        <v>1194343.0934878408</v>
      </c>
      <c r="K110" s="169">
        <f t="shared" si="215"/>
        <v>1300000</v>
      </c>
      <c r="L110" s="169">
        <f t="shared" si="215"/>
        <v>1415003.7867801385</v>
      </c>
      <c r="M110" s="169">
        <f t="shared" si="215"/>
        <v>1540181.3204631782</v>
      </c>
      <c r="N110" s="169">
        <f t="shared" si="215"/>
        <v>1676432.6159872548</v>
      </c>
      <c r="O110" s="169">
        <f t="shared" si="215"/>
        <v>1824737.3076182303</v>
      </c>
      <c r="P110" s="169">
        <f t="shared" si="215"/>
        <v>1986161.6924298389</v>
      </c>
      <c r="Q110" s="169">
        <f t="shared" si="215"/>
        <v>2161866.3968814393</v>
      </c>
      <c r="R110" s="169">
        <f t="shared" si="215"/>
        <v>2353114.721615362</v>
      </c>
      <c r="S110" s="169">
        <f t="shared" si="215"/>
        <v>2561281.7244721758</v>
      </c>
      <c r="T110" s="169">
        <f t="shared" si="215"/>
        <v>2787864.1070299172</v>
      </c>
      <c r="U110" s="169">
        <f t="shared" si="215"/>
        <v>3034490.975750586</v>
      </c>
      <c r="V110" s="169">
        <f t="shared" si="215"/>
        <v>3302935.555105567</v>
      </c>
      <c r="W110" s="169">
        <f t="shared" si="215"/>
        <v>3595127.9368962585</v>
      </c>
      <c r="X110" s="169">
        <f t="shared" si="215"/>
        <v>3913168.9574363637</v>
      </c>
      <c r="Y110" s="169">
        <f t="shared" si="216"/>
        <v>4259345.3023714935</v>
      </c>
      <c r="Z110" s="169">
        <f t="shared" si="216"/>
        <v>4636145.9477383522</v>
      </c>
      <c r="AA110" s="169">
        <f t="shared" si="216"/>
        <v>5046280.0554732019</v>
      </c>
      <c r="AB110" s="169">
        <f t="shared" si="216"/>
        <v>5492696.4520366676</v>
      </c>
      <c r="AC110" s="169">
        <f t="shared" si="216"/>
        <v>5978604.8302043974</v>
      </c>
      <c r="AD110" s="169">
        <f t="shared" si="216"/>
        <v>6507498.8264624989</v>
      </c>
      <c r="AE110" s="169">
        <f t="shared" si="216"/>
        <v>7083181.1399321109</v>
      </c>
      <c r="AF110" s="169">
        <f t="shared" si="216"/>
        <v>7709790.8734258423</v>
      </c>
      <c r="AG110" s="169">
        <f t="shared" si="216"/>
        <v>8391833.2932157833</v>
      </c>
      <c r="AH110" s="169">
        <f t="shared" si="216"/>
        <v>9134212.2214830574</v>
      </c>
      <c r="AI110" s="169">
        <f t="shared" si="216"/>
        <v>9942265.2943476532</v>
      </c>
      <c r="AJ110" s="169">
        <f t="shared" si="216"/>
        <v>10821802.338980526</v>
      </c>
      <c r="AK110" s="169">
        <f t="shared" si="216"/>
        <v>11779147.145725854</v>
      </c>
      <c r="AL110" s="169">
        <f t="shared" si="216"/>
        <v>12821182.935571188</v>
      </c>
      <c r="AM110" s="169">
        <f t="shared" si="216"/>
        <v>13955401.849872405</v>
      </c>
      <c r="AN110" s="169">
        <f t="shared" si="216"/>
        <v>15189958.818160007</v>
      </c>
      <c r="AO110" s="169">
        <f t="shared" si="217"/>
        <v>16533730.191331362</v>
      </c>
      <c r="AP110" s="169">
        <f t="shared" si="217"/>
        <v>17996377.561796147</v>
      </c>
      <c r="AQ110" s="169">
        <f t="shared" si="217"/>
        <v>19588417.229435902</v>
      </c>
      <c r="AR110" s="169">
        <f t="shared" si="217"/>
        <v>21321295.812831625</v>
      </c>
      <c r="AS110" s="169">
        <f t="shared" si="217"/>
        <v>23207472.549397126</v>
      </c>
      <c r="AT110" s="169">
        <f t="shared" si="217"/>
        <v>25260508.876148503</v>
      </c>
      <c r="AU110" s="169">
        <f t="shared" si="217"/>
        <v>27495165.935187265</v>
      </c>
      <c r="AV110" s="169">
        <f t="shared" si="217"/>
        <v>29927510.704952504</v>
      </c>
      <c r="AW110" s="169">
        <f t="shared" si="217"/>
        <v>32575031.520316102</v>
      </c>
      <c r="AX110" s="169">
        <f t="shared" si="217"/>
        <v>35456763.812099747</v>
      </c>
      <c r="AY110" s="169">
        <f t="shared" si="217"/>
        <v>38593426.970069334</v>
      </c>
      <c r="AZ110" s="169">
        <f t="shared" si="217"/>
        <v>42007573.313439116</v>
      </c>
      <c r="BA110" s="169">
        <f t="shared" si="217"/>
        <v>45723750.23996973</v>
      </c>
      <c r="BB110" s="169">
        <f t="shared" si="217"/>
        <v>49768676.719497263</v>
      </c>
      <c r="BC110" s="169">
        <f t="shared" si="217"/>
        <v>54171435.400865518</v>
      </c>
    </row>
    <row r="111" spans="1:85" ht="11.1" customHeight="1">
      <c r="J111" s="169">
        <f t="shared" si="215"/>
        <v>1008093.008859026</v>
      </c>
      <c r="K111" s="169">
        <f t="shared" si="215"/>
        <v>1097273.4038170043</v>
      </c>
      <c r="L111" s="169">
        <f t="shared" si="215"/>
        <v>1194343.0934878408</v>
      </c>
      <c r="M111" s="169">
        <f t="shared" si="215"/>
        <v>1300000</v>
      </c>
      <c r="N111" s="169">
        <f t="shared" si="215"/>
        <v>1415003.7867801385</v>
      </c>
      <c r="O111" s="169">
        <f t="shared" si="215"/>
        <v>1540181.3204631782</v>
      </c>
      <c r="P111" s="169">
        <f t="shared" si="215"/>
        <v>1676432.6159872548</v>
      </c>
      <c r="Q111" s="169">
        <f t="shared" si="215"/>
        <v>1824737.3076182303</v>
      </c>
      <c r="R111" s="169">
        <f t="shared" si="215"/>
        <v>1986161.6924298389</v>
      </c>
      <c r="S111" s="169">
        <f t="shared" si="215"/>
        <v>2161866.3968814393</v>
      </c>
      <c r="T111" s="169">
        <f t="shared" si="215"/>
        <v>2353114.721615362</v>
      </c>
      <c r="U111" s="169">
        <f t="shared" si="215"/>
        <v>2561281.7244721758</v>
      </c>
      <c r="V111" s="169">
        <f t="shared" si="215"/>
        <v>2787864.1070299167</v>
      </c>
      <c r="W111" s="169">
        <f t="shared" si="215"/>
        <v>3034490.975750586</v>
      </c>
      <c r="X111" s="169">
        <f t="shared" si="215"/>
        <v>3302935.555105567</v>
      </c>
      <c r="Y111" s="169">
        <f t="shared" si="216"/>
        <v>3595127.9368962585</v>
      </c>
      <c r="Z111" s="169">
        <f t="shared" si="216"/>
        <v>3913168.9574363637</v>
      </c>
      <c r="AA111" s="169">
        <f t="shared" si="216"/>
        <v>4259345.3023714935</v>
      </c>
      <c r="AB111" s="169">
        <f t="shared" si="216"/>
        <v>4636145.9477383522</v>
      </c>
      <c r="AC111" s="169">
        <f t="shared" si="216"/>
        <v>5046280.0554732019</v>
      </c>
      <c r="AD111" s="169">
        <f t="shared" si="216"/>
        <v>5492696.4520366676</v>
      </c>
      <c r="AE111" s="169">
        <f t="shared" si="216"/>
        <v>5978604.8302043965</v>
      </c>
      <c r="AF111" s="169">
        <f t="shared" si="216"/>
        <v>6507498.8264624979</v>
      </c>
      <c r="AG111" s="169">
        <f t="shared" si="216"/>
        <v>7083181.13993211</v>
      </c>
      <c r="AH111" s="169">
        <f t="shared" si="216"/>
        <v>7709790.8734258413</v>
      </c>
      <c r="AI111" s="169">
        <f t="shared" si="216"/>
        <v>8391833.2932157833</v>
      </c>
      <c r="AJ111" s="169">
        <f t="shared" si="216"/>
        <v>9134212.2214830574</v>
      </c>
      <c r="AK111" s="169">
        <f t="shared" si="216"/>
        <v>9942265.294347655</v>
      </c>
      <c r="AL111" s="169">
        <f t="shared" si="216"/>
        <v>10821802.338980528</v>
      </c>
      <c r="AM111" s="169">
        <f t="shared" si="216"/>
        <v>11779147.145725854</v>
      </c>
      <c r="AN111" s="169">
        <f t="shared" si="216"/>
        <v>12821182.935571188</v>
      </c>
      <c r="AO111" s="169">
        <f t="shared" si="217"/>
        <v>13955401.849872407</v>
      </c>
      <c r="AP111" s="169">
        <f t="shared" si="217"/>
        <v>15189958.818160007</v>
      </c>
      <c r="AQ111" s="169">
        <f t="shared" si="217"/>
        <v>16533730.191331366</v>
      </c>
      <c r="AR111" s="169">
        <f t="shared" si="217"/>
        <v>17996377.561796151</v>
      </c>
      <c r="AS111" s="169">
        <f t="shared" si="217"/>
        <v>19588417.229435902</v>
      </c>
      <c r="AT111" s="169">
        <f t="shared" si="217"/>
        <v>21321295.812831625</v>
      </c>
      <c r="AU111" s="169">
        <f t="shared" si="217"/>
        <v>23207472.549397126</v>
      </c>
      <c r="AV111" s="169">
        <f t="shared" si="217"/>
        <v>25260508.876148507</v>
      </c>
      <c r="AW111" s="169">
        <f t="shared" si="217"/>
        <v>27495165.935187265</v>
      </c>
      <c r="AX111" s="169">
        <f t="shared" si="217"/>
        <v>29927510.704952504</v>
      </c>
      <c r="AY111" s="169">
        <f t="shared" si="217"/>
        <v>32575031.520316105</v>
      </c>
      <c r="AZ111" s="169">
        <f t="shared" si="217"/>
        <v>35456763.812099747</v>
      </c>
      <c r="BA111" s="169">
        <f t="shared" si="217"/>
        <v>38593426.970069341</v>
      </c>
      <c r="BB111" s="169">
        <f t="shared" si="217"/>
        <v>42007573.313439116</v>
      </c>
      <c r="BC111" s="169">
        <f t="shared" si="217"/>
        <v>45723750.23996973</v>
      </c>
    </row>
    <row r="112" spans="1:85" ht="11.1" customHeight="1">
      <c r="K112" s="169">
        <f t="shared" si="215"/>
        <v>926160.70978781127</v>
      </c>
      <c r="L112" s="169">
        <f t="shared" si="215"/>
        <v>1008093.008859026</v>
      </c>
      <c r="M112" s="169">
        <f t="shared" si="215"/>
        <v>1097273.4038170043</v>
      </c>
      <c r="N112" s="169">
        <f t="shared" si="215"/>
        <v>1194343.0934878408</v>
      </c>
      <c r="O112" s="169">
        <f t="shared" si="215"/>
        <v>1300000</v>
      </c>
      <c r="P112" s="169">
        <f t="shared" si="215"/>
        <v>1415003.7867801385</v>
      </c>
      <c r="Q112" s="169">
        <f t="shared" si="215"/>
        <v>1540181.3204631782</v>
      </c>
      <c r="R112" s="169">
        <f t="shared" si="215"/>
        <v>1676432.6159872548</v>
      </c>
      <c r="S112" s="169">
        <f t="shared" si="215"/>
        <v>1824737.3076182303</v>
      </c>
      <c r="T112" s="169">
        <f t="shared" si="215"/>
        <v>1986161.6924298389</v>
      </c>
      <c r="U112" s="169">
        <f t="shared" si="215"/>
        <v>2161866.3968814393</v>
      </c>
      <c r="V112" s="169">
        <f t="shared" si="215"/>
        <v>2353114.721615362</v>
      </c>
      <c r="W112" s="169">
        <f t="shared" si="215"/>
        <v>2561281.7244721754</v>
      </c>
      <c r="X112" s="169">
        <f t="shared" si="215"/>
        <v>2787864.1070299167</v>
      </c>
      <c r="Y112" s="169">
        <f t="shared" si="216"/>
        <v>3034490.975750586</v>
      </c>
      <c r="Z112" s="169">
        <f t="shared" si="216"/>
        <v>3302935.555105567</v>
      </c>
      <c r="AA112" s="169">
        <f t="shared" si="216"/>
        <v>3595127.9368962585</v>
      </c>
      <c r="AB112" s="169">
        <f t="shared" si="216"/>
        <v>3913168.9574363637</v>
      </c>
      <c r="AC112" s="169">
        <f t="shared" si="216"/>
        <v>4259345.3023714935</v>
      </c>
      <c r="AD112" s="169">
        <f t="shared" si="216"/>
        <v>4636145.9477383522</v>
      </c>
      <c r="AE112" s="169">
        <f t="shared" si="216"/>
        <v>5046280.0554732019</v>
      </c>
      <c r="AF112" s="169">
        <f t="shared" si="216"/>
        <v>5492696.4520366667</v>
      </c>
      <c r="AG112" s="169">
        <f t="shared" si="216"/>
        <v>5978604.8302043946</v>
      </c>
      <c r="AH112" s="169">
        <f t="shared" si="216"/>
        <v>6507498.8264624979</v>
      </c>
      <c r="AI112" s="169">
        <f t="shared" si="216"/>
        <v>7083181.139932109</v>
      </c>
      <c r="AJ112" s="169">
        <f t="shared" si="216"/>
        <v>7709790.8734258413</v>
      </c>
      <c r="AK112" s="169">
        <f t="shared" si="216"/>
        <v>8391833.2932157833</v>
      </c>
      <c r="AL112" s="169">
        <f t="shared" si="216"/>
        <v>9134212.2214830592</v>
      </c>
      <c r="AM112" s="169">
        <f t="shared" si="216"/>
        <v>9942265.2943476569</v>
      </c>
      <c r="AN112" s="169">
        <f t="shared" si="216"/>
        <v>10821802.338980528</v>
      </c>
      <c r="AO112" s="169">
        <f t="shared" si="217"/>
        <v>11779147.145725854</v>
      </c>
      <c r="AP112" s="169">
        <f t="shared" si="217"/>
        <v>12821182.93557119</v>
      </c>
      <c r="AQ112" s="169">
        <f t="shared" si="217"/>
        <v>13955401.849872407</v>
      </c>
      <c r="AR112" s="169">
        <f t="shared" si="217"/>
        <v>15189958.818160011</v>
      </c>
      <c r="AS112" s="169">
        <f t="shared" si="217"/>
        <v>16533730.19133137</v>
      </c>
      <c r="AT112" s="169">
        <f t="shared" si="217"/>
        <v>17996377.561796151</v>
      </c>
      <c r="AU112" s="169">
        <f t="shared" si="217"/>
        <v>19588417.229435902</v>
      </c>
      <c r="AV112" s="169">
        <f t="shared" si="217"/>
        <v>21321295.812831625</v>
      </c>
      <c r="AW112" s="169">
        <f t="shared" si="217"/>
        <v>23207472.54939713</v>
      </c>
      <c r="AX112" s="169">
        <f t="shared" si="217"/>
        <v>25260508.876148507</v>
      </c>
      <c r="AY112" s="169">
        <f t="shared" si="217"/>
        <v>27495165.935187265</v>
      </c>
      <c r="AZ112" s="169">
        <f t="shared" si="217"/>
        <v>29927510.704952508</v>
      </c>
      <c r="BA112" s="169">
        <f t="shared" si="217"/>
        <v>32575031.520316105</v>
      </c>
      <c r="BB112" s="169">
        <f t="shared" si="217"/>
        <v>35456763.812099755</v>
      </c>
      <c r="BC112" s="169">
        <f t="shared" si="217"/>
        <v>38593426.970069341</v>
      </c>
    </row>
    <row r="113" spans="12:55" ht="11.1" customHeight="1">
      <c r="L113" s="169">
        <f t="shared" si="215"/>
        <v>850887.42091912997</v>
      </c>
      <c r="M113" s="169">
        <f t="shared" si="215"/>
        <v>926160.70978781127</v>
      </c>
      <c r="N113" s="169">
        <f t="shared" si="215"/>
        <v>1008093.008859026</v>
      </c>
      <c r="O113" s="169">
        <f t="shared" si="215"/>
        <v>1097273.4038170043</v>
      </c>
      <c r="P113" s="169">
        <f t="shared" si="215"/>
        <v>1194343.0934878408</v>
      </c>
      <c r="Q113" s="169">
        <f t="shared" si="215"/>
        <v>1300000</v>
      </c>
      <c r="R113" s="169">
        <f t="shared" si="215"/>
        <v>1415003.7867801385</v>
      </c>
      <c r="S113" s="169">
        <f t="shared" si="215"/>
        <v>1540181.3204631782</v>
      </c>
      <c r="T113" s="169">
        <f t="shared" si="215"/>
        <v>1676432.6159872548</v>
      </c>
      <c r="U113" s="169">
        <f t="shared" si="215"/>
        <v>1824737.3076182303</v>
      </c>
      <c r="V113" s="169">
        <f t="shared" si="215"/>
        <v>1986161.6924298389</v>
      </c>
      <c r="W113" s="169">
        <f t="shared" si="215"/>
        <v>2161866.3968814393</v>
      </c>
      <c r="X113" s="169">
        <f t="shared" si="215"/>
        <v>2353114.7216153615</v>
      </c>
      <c r="Y113" s="169">
        <f t="shared" si="216"/>
        <v>2561281.7244721754</v>
      </c>
      <c r="Z113" s="169">
        <f t="shared" si="216"/>
        <v>2787864.1070299167</v>
      </c>
      <c r="AA113" s="169">
        <f t="shared" si="216"/>
        <v>3034490.975750586</v>
      </c>
      <c r="AB113" s="169">
        <f t="shared" si="216"/>
        <v>3302935.555105567</v>
      </c>
      <c r="AC113" s="169">
        <f t="shared" si="216"/>
        <v>3595127.9368962585</v>
      </c>
      <c r="AD113" s="169">
        <f t="shared" si="216"/>
        <v>3913168.9574363637</v>
      </c>
      <c r="AE113" s="169">
        <f t="shared" si="216"/>
        <v>4259345.3023714935</v>
      </c>
      <c r="AF113" s="169">
        <f t="shared" si="216"/>
        <v>4636145.9477383513</v>
      </c>
      <c r="AG113" s="169">
        <f t="shared" si="216"/>
        <v>5046280.0554732</v>
      </c>
      <c r="AH113" s="169">
        <f t="shared" si="216"/>
        <v>5492696.4520366648</v>
      </c>
      <c r="AI113" s="169">
        <f t="shared" si="216"/>
        <v>5978604.8302043946</v>
      </c>
      <c r="AJ113" s="169">
        <f t="shared" si="216"/>
        <v>6507498.826462497</v>
      </c>
      <c r="AK113" s="169">
        <f t="shared" si="216"/>
        <v>7083181.139932109</v>
      </c>
      <c r="AL113" s="169">
        <f t="shared" si="216"/>
        <v>7709790.8734258413</v>
      </c>
      <c r="AM113" s="169">
        <f t="shared" si="216"/>
        <v>8391833.2932157833</v>
      </c>
      <c r="AN113" s="169">
        <f t="shared" si="216"/>
        <v>9134212.2214830611</v>
      </c>
      <c r="AO113" s="169">
        <f t="shared" si="217"/>
        <v>9942265.2943476569</v>
      </c>
      <c r="AP113" s="169">
        <f t="shared" si="217"/>
        <v>10821802.338980528</v>
      </c>
      <c r="AQ113" s="169">
        <f t="shared" si="217"/>
        <v>11779147.145725854</v>
      </c>
      <c r="AR113" s="169">
        <f t="shared" si="217"/>
        <v>12821182.93557119</v>
      </c>
      <c r="AS113" s="169">
        <f t="shared" si="217"/>
        <v>13955401.84987241</v>
      </c>
      <c r="AT113" s="169">
        <f t="shared" si="217"/>
        <v>15189958.818160014</v>
      </c>
      <c r="AU113" s="169">
        <f t="shared" si="217"/>
        <v>16533730.19133137</v>
      </c>
      <c r="AV113" s="169">
        <f t="shared" si="217"/>
        <v>17996377.561796151</v>
      </c>
      <c r="AW113" s="169">
        <f t="shared" si="217"/>
        <v>19588417.229435902</v>
      </c>
      <c r="AX113" s="169">
        <f t="shared" si="217"/>
        <v>21321295.812831625</v>
      </c>
      <c r="AY113" s="169">
        <f t="shared" si="217"/>
        <v>23207472.54939713</v>
      </c>
      <c r="AZ113" s="169">
        <f t="shared" si="217"/>
        <v>25260508.876148507</v>
      </c>
      <c r="BA113" s="169">
        <f t="shared" si="217"/>
        <v>27495165.935187269</v>
      </c>
      <c r="BB113" s="169">
        <f t="shared" si="217"/>
        <v>29927510.704952508</v>
      </c>
      <c r="BC113" s="169">
        <f t="shared" si="217"/>
        <v>32575031.520316113</v>
      </c>
    </row>
    <row r="114" spans="12:55" ht="11.1" customHeight="1">
      <c r="M114" s="169">
        <f t="shared" si="215"/>
        <v>781731.93423880334</v>
      </c>
      <c r="N114" s="169">
        <f t="shared" si="215"/>
        <v>850887.42091912997</v>
      </c>
      <c r="O114" s="169">
        <f t="shared" si="215"/>
        <v>926160.70978781127</v>
      </c>
      <c r="P114" s="169">
        <f t="shared" si="215"/>
        <v>1008093.008859026</v>
      </c>
      <c r="Q114" s="169">
        <f t="shared" si="215"/>
        <v>1097273.4038170043</v>
      </c>
      <c r="R114" s="169">
        <f t="shared" si="215"/>
        <v>1194343.0934878408</v>
      </c>
      <c r="S114" s="169">
        <f t="shared" si="215"/>
        <v>1300000</v>
      </c>
      <c r="T114" s="169">
        <f t="shared" si="215"/>
        <v>1415003.7867801385</v>
      </c>
      <c r="U114" s="169">
        <f t="shared" si="215"/>
        <v>1540181.3204631782</v>
      </c>
      <c r="V114" s="169">
        <f t="shared" si="215"/>
        <v>1676432.6159872548</v>
      </c>
      <c r="W114" s="169">
        <f t="shared" si="215"/>
        <v>1824737.3076182303</v>
      </c>
      <c r="X114" s="169">
        <f t="shared" si="215"/>
        <v>1986161.6924298389</v>
      </c>
      <c r="Y114" s="169">
        <f t="shared" si="216"/>
        <v>2161866.3968814388</v>
      </c>
      <c r="Z114" s="169">
        <f t="shared" si="216"/>
        <v>2353114.7216153615</v>
      </c>
      <c r="AA114" s="169">
        <f t="shared" si="216"/>
        <v>2561281.7244721754</v>
      </c>
      <c r="AB114" s="169">
        <f t="shared" si="216"/>
        <v>2787864.1070299167</v>
      </c>
      <c r="AC114" s="169">
        <f t="shared" si="216"/>
        <v>3034490.975750586</v>
      </c>
      <c r="AD114" s="169">
        <f t="shared" si="216"/>
        <v>3302935.555105567</v>
      </c>
      <c r="AE114" s="169">
        <f t="shared" si="216"/>
        <v>3595127.9368962585</v>
      </c>
      <c r="AF114" s="169">
        <f t="shared" si="216"/>
        <v>3913168.9574363632</v>
      </c>
      <c r="AG114" s="169">
        <f t="shared" si="216"/>
        <v>4259345.3023714926</v>
      </c>
      <c r="AH114" s="169">
        <f t="shared" si="216"/>
        <v>4636145.9477383494</v>
      </c>
      <c r="AI114" s="169">
        <f t="shared" si="216"/>
        <v>5046280.0554731982</v>
      </c>
      <c r="AJ114" s="169">
        <f t="shared" si="216"/>
        <v>5492696.4520366648</v>
      </c>
      <c r="AK114" s="169">
        <f t="shared" si="216"/>
        <v>5978604.8302043937</v>
      </c>
      <c r="AL114" s="169">
        <f t="shared" si="216"/>
        <v>6507498.826462497</v>
      </c>
      <c r="AM114" s="169">
        <f t="shared" si="216"/>
        <v>7083181.139932109</v>
      </c>
      <c r="AN114" s="169">
        <f t="shared" si="216"/>
        <v>7709790.8734258413</v>
      </c>
      <c r="AO114" s="169">
        <f t="shared" si="217"/>
        <v>8391833.2932157852</v>
      </c>
      <c r="AP114" s="169">
        <f t="shared" si="217"/>
        <v>9134212.2214830611</v>
      </c>
      <c r="AQ114" s="169">
        <f t="shared" si="217"/>
        <v>9942265.2943476569</v>
      </c>
      <c r="AR114" s="169">
        <f t="shared" si="217"/>
        <v>10821802.338980528</v>
      </c>
      <c r="AS114" s="169">
        <f t="shared" si="217"/>
        <v>11779147.145725854</v>
      </c>
      <c r="AT114" s="169">
        <f t="shared" si="217"/>
        <v>12821182.935571192</v>
      </c>
      <c r="AU114" s="169">
        <f t="shared" si="217"/>
        <v>13955401.849872414</v>
      </c>
      <c r="AV114" s="169">
        <f t="shared" si="217"/>
        <v>15189958.818160014</v>
      </c>
      <c r="AW114" s="169">
        <f t="shared" si="217"/>
        <v>16533730.19133137</v>
      </c>
      <c r="AX114" s="169">
        <f t="shared" si="217"/>
        <v>17996377.561796151</v>
      </c>
      <c r="AY114" s="169">
        <f t="shared" si="217"/>
        <v>19588417.229435902</v>
      </c>
      <c r="AZ114" s="169">
        <f t="shared" si="217"/>
        <v>21321295.812831625</v>
      </c>
      <c r="BA114" s="169">
        <f t="shared" si="217"/>
        <v>23207472.54939713</v>
      </c>
      <c r="BB114" s="169">
        <f t="shared" si="217"/>
        <v>25260508.876148511</v>
      </c>
      <c r="BC114" s="169">
        <f t="shared" si="217"/>
        <v>27495165.935187269</v>
      </c>
    </row>
    <row r="115" spans="12:55" ht="11.1" customHeight="1">
      <c r="N115" s="169">
        <f t="shared" si="215"/>
        <v>718197.02816692751</v>
      </c>
      <c r="O115" s="169">
        <f t="shared" si="215"/>
        <v>781731.93423880334</v>
      </c>
      <c r="P115" s="169">
        <f t="shared" si="215"/>
        <v>850887.42091912997</v>
      </c>
      <c r="Q115" s="169">
        <f t="shared" si="215"/>
        <v>926160.70978781127</v>
      </c>
      <c r="R115" s="169">
        <f t="shared" si="215"/>
        <v>1008093.008859026</v>
      </c>
      <c r="S115" s="169">
        <f t="shared" si="215"/>
        <v>1097273.4038170043</v>
      </c>
      <c r="T115" s="169">
        <f t="shared" si="215"/>
        <v>1194343.0934878408</v>
      </c>
      <c r="U115" s="169">
        <f t="shared" si="215"/>
        <v>1300000</v>
      </c>
      <c r="V115" s="169">
        <f t="shared" si="215"/>
        <v>1415003.7867801385</v>
      </c>
      <c r="W115" s="169">
        <f t="shared" si="215"/>
        <v>1540181.3204631782</v>
      </c>
      <c r="X115" s="169">
        <f t="shared" si="215"/>
        <v>1676432.6159872548</v>
      </c>
      <c r="Y115" s="169">
        <f t="shared" si="216"/>
        <v>1824737.3076182303</v>
      </c>
      <c r="Z115" s="169">
        <f t="shared" si="216"/>
        <v>1986161.6924298385</v>
      </c>
      <c r="AA115" s="169">
        <f t="shared" si="216"/>
        <v>2161866.3968814388</v>
      </c>
      <c r="AB115" s="169">
        <f t="shared" si="216"/>
        <v>2353114.7216153615</v>
      </c>
      <c r="AC115" s="169">
        <f t="shared" si="216"/>
        <v>2561281.7244721754</v>
      </c>
      <c r="AD115" s="169">
        <f t="shared" si="216"/>
        <v>2787864.1070299167</v>
      </c>
      <c r="AE115" s="169">
        <f t="shared" si="216"/>
        <v>3034490.975750586</v>
      </c>
      <c r="AF115" s="169">
        <f t="shared" si="216"/>
        <v>3302935.5551055665</v>
      </c>
      <c r="AG115" s="169">
        <f t="shared" si="216"/>
        <v>3595127.9368962576</v>
      </c>
      <c r="AH115" s="169">
        <f t="shared" si="216"/>
        <v>3913168.9574363623</v>
      </c>
      <c r="AI115" s="169">
        <f t="shared" si="216"/>
        <v>4259345.3023714907</v>
      </c>
      <c r="AJ115" s="169">
        <f t="shared" si="216"/>
        <v>4636145.9477383476</v>
      </c>
      <c r="AK115" s="169">
        <f t="shared" si="216"/>
        <v>5046280.0554731982</v>
      </c>
      <c r="AL115" s="169">
        <f t="shared" si="216"/>
        <v>5492696.4520366639</v>
      </c>
      <c r="AM115" s="169">
        <f t="shared" si="216"/>
        <v>5978604.8302043937</v>
      </c>
      <c r="AN115" s="169">
        <f t="shared" si="216"/>
        <v>6507498.826462497</v>
      </c>
      <c r="AO115" s="169">
        <f t="shared" si="217"/>
        <v>7083181.139932109</v>
      </c>
      <c r="AP115" s="169">
        <f t="shared" si="217"/>
        <v>7709790.8734258423</v>
      </c>
      <c r="AQ115" s="169">
        <f t="shared" si="217"/>
        <v>8391833.2932157852</v>
      </c>
      <c r="AR115" s="169">
        <f t="shared" si="217"/>
        <v>9134212.2214830611</v>
      </c>
      <c r="AS115" s="169">
        <f t="shared" si="217"/>
        <v>9942265.2943476569</v>
      </c>
      <c r="AT115" s="169">
        <f t="shared" si="217"/>
        <v>10821802.338980528</v>
      </c>
      <c r="AU115" s="169">
        <f t="shared" si="217"/>
        <v>11779147.145725856</v>
      </c>
      <c r="AV115" s="169">
        <f t="shared" si="217"/>
        <v>12821182.935571196</v>
      </c>
      <c r="AW115" s="169">
        <f t="shared" si="217"/>
        <v>13955401.849872414</v>
      </c>
      <c r="AX115" s="169">
        <f t="shared" si="217"/>
        <v>15189958.818160014</v>
      </c>
      <c r="AY115" s="169">
        <f t="shared" si="217"/>
        <v>16533730.19133137</v>
      </c>
      <c r="AZ115" s="169">
        <f t="shared" si="217"/>
        <v>17996377.561796151</v>
      </c>
      <c r="BA115" s="169">
        <f t="shared" si="217"/>
        <v>19588417.229435902</v>
      </c>
      <c r="BB115" s="169">
        <f t="shared" si="217"/>
        <v>21321295.812831625</v>
      </c>
      <c r="BC115" s="169">
        <f t="shared" si="217"/>
        <v>23207472.549397133</v>
      </c>
    </row>
    <row r="116" spans="12:55" ht="11.1" customHeight="1">
      <c r="O116" s="169">
        <f t="shared" si="215"/>
        <v>659825.89258050942</v>
      </c>
      <c r="P116" s="169">
        <f t="shared" si="215"/>
        <v>718197.02816692751</v>
      </c>
      <c r="Q116" s="169">
        <f t="shared" si="215"/>
        <v>781731.93423880334</v>
      </c>
      <c r="R116" s="169">
        <f t="shared" si="215"/>
        <v>850887.42091912997</v>
      </c>
      <c r="S116" s="169">
        <f t="shared" si="215"/>
        <v>926160.70978781127</v>
      </c>
      <c r="T116" s="169">
        <f t="shared" si="215"/>
        <v>1008093.008859026</v>
      </c>
      <c r="U116" s="169">
        <f t="shared" si="215"/>
        <v>1097273.4038170043</v>
      </c>
      <c r="V116" s="169">
        <f t="shared" si="215"/>
        <v>1194343.0934878408</v>
      </c>
      <c r="W116" s="169">
        <f t="shared" si="215"/>
        <v>1300000</v>
      </c>
      <c r="X116" s="169">
        <f t="shared" si="215"/>
        <v>1415003.7867801385</v>
      </c>
      <c r="Y116" s="169">
        <f t="shared" si="216"/>
        <v>1540181.3204631782</v>
      </c>
      <c r="Z116" s="169">
        <f t="shared" si="216"/>
        <v>1676432.6159872548</v>
      </c>
      <c r="AA116" s="169">
        <f t="shared" si="216"/>
        <v>1824737.3076182299</v>
      </c>
      <c r="AB116" s="169">
        <f t="shared" si="216"/>
        <v>1986161.6924298385</v>
      </c>
      <c r="AC116" s="169">
        <f t="shared" si="216"/>
        <v>2161866.3968814388</v>
      </c>
      <c r="AD116" s="169">
        <f t="shared" si="216"/>
        <v>2353114.7216153615</v>
      </c>
      <c r="AE116" s="169">
        <f t="shared" si="216"/>
        <v>2561281.7244721754</v>
      </c>
      <c r="AF116" s="169">
        <f t="shared" si="216"/>
        <v>2787864.1070299163</v>
      </c>
      <c r="AG116" s="169">
        <f t="shared" si="216"/>
        <v>3034490.9757505856</v>
      </c>
      <c r="AH116" s="169">
        <f t="shared" si="216"/>
        <v>3302935.5551055656</v>
      </c>
      <c r="AI116" s="169">
        <f t="shared" si="216"/>
        <v>3595127.9368962566</v>
      </c>
      <c r="AJ116" s="169">
        <f t="shared" si="216"/>
        <v>3913168.9574363609</v>
      </c>
      <c r="AK116" s="169">
        <f t="shared" si="216"/>
        <v>4259345.3023714889</v>
      </c>
      <c r="AL116" s="169">
        <f t="shared" si="216"/>
        <v>4636145.9477383476</v>
      </c>
      <c r="AM116" s="169">
        <f t="shared" si="216"/>
        <v>5046280.0554731973</v>
      </c>
      <c r="AN116" s="169">
        <f t="shared" si="216"/>
        <v>5492696.4520366639</v>
      </c>
      <c r="AO116" s="169">
        <f t="shared" si="217"/>
        <v>5978604.8302043937</v>
      </c>
      <c r="AP116" s="169">
        <f t="shared" si="217"/>
        <v>6507498.826462497</v>
      </c>
      <c r="AQ116" s="169">
        <f t="shared" si="217"/>
        <v>7083181.13993211</v>
      </c>
      <c r="AR116" s="169">
        <f t="shared" si="217"/>
        <v>7709790.8734258423</v>
      </c>
      <c r="AS116" s="169">
        <f t="shared" si="217"/>
        <v>8391833.2932157852</v>
      </c>
      <c r="AT116" s="169">
        <f t="shared" si="217"/>
        <v>9134212.2214830611</v>
      </c>
      <c r="AU116" s="169">
        <f t="shared" si="217"/>
        <v>9942265.2943476569</v>
      </c>
      <c r="AV116" s="169">
        <f t="shared" si="217"/>
        <v>10821802.338980529</v>
      </c>
      <c r="AW116" s="169">
        <f t="shared" si="217"/>
        <v>11779147.145725859</v>
      </c>
      <c r="AX116" s="169">
        <f t="shared" si="217"/>
        <v>12821182.935571196</v>
      </c>
      <c r="AY116" s="169">
        <f t="shared" si="217"/>
        <v>13955401.849872414</v>
      </c>
      <c r="AZ116" s="169">
        <f t="shared" si="217"/>
        <v>15189958.818160014</v>
      </c>
      <c r="BA116" s="169">
        <f t="shared" si="217"/>
        <v>16533730.19133137</v>
      </c>
      <c r="BB116" s="169">
        <f t="shared" si="217"/>
        <v>17996377.561796151</v>
      </c>
      <c r="BC116" s="169">
        <f t="shared" si="217"/>
        <v>19588417.229435902</v>
      </c>
    </row>
    <row r="117" spans="12:55" ht="11.1" customHeight="1">
      <c r="P117" s="169">
        <f t="shared" si="215"/>
        <v>606198.84439075494</v>
      </c>
      <c r="Q117" s="169">
        <f t="shared" si="215"/>
        <v>659825.89258050942</v>
      </c>
      <c r="R117" s="169">
        <f t="shared" si="215"/>
        <v>718197.02816692751</v>
      </c>
      <c r="S117" s="169">
        <f t="shared" si="215"/>
        <v>781731.93423880334</v>
      </c>
      <c r="T117" s="169">
        <f t="shared" si="215"/>
        <v>850887.42091912997</v>
      </c>
      <c r="U117" s="169">
        <f t="shared" si="215"/>
        <v>926160.70978781127</v>
      </c>
      <c r="V117" s="169">
        <f t="shared" si="215"/>
        <v>1008093.008859026</v>
      </c>
      <c r="W117" s="169">
        <f t="shared" si="215"/>
        <v>1097273.4038170043</v>
      </c>
      <c r="X117" s="169">
        <f t="shared" si="215"/>
        <v>1194343.0934878408</v>
      </c>
      <c r="Y117" s="169">
        <f t="shared" si="216"/>
        <v>1300000</v>
      </c>
      <c r="Z117" s="169">
        <f t="shared" si="216"/>
        <v>1415003.7867801385</v>
      </c>
      <c r="AA117" s="169">
        <f t="shared" si="216"/>
        <v>1540181.3204631782</v>
      </c>
      <c r="AB117" s="169">
        <f t="shared" si="216"/>
        <v>1676432.6159872543</v>
      </c>
      <c r="AC117" s="169">
        <f t="shared" si="216"/>
        <v>1824737.3076182299</v>
      </c>
      <c r="AD117" s="169">
        <f t="shared" si="216"/>
        <v>1986161.6924298385</v>
      </c>
      <c r="AE117" s="169">
        <f t="shared" si="216"/>
        <v>2161866.3968814388</v>
      </c>
      <c r="AF117" s="169">
        <f t="shared" si="216"/>
        <v>2353114.721615361</v>
      </c>
      <c r="AG117" s="169">
        <f t="shared" si="216"/>
        <v>2561281.7244721749</v>
      </c>
      <c r="AH117" s="169">
        <f t="shared" si="216"/>
        <v>2787864.1070299163</v>
      </c>
      <c r="AI117" s="169">
        <f t="shared" si="216"/>
        <v>3034490.9757505846</v>
      </c>
      <c r="AJ117" s="169">
        <f t="shared" si="216"/>
        <v>3302935.5551055647</v>
      </c>
      <c r="AK117" s="169">
        <f t="shared" si="216"/>
        <v>3595127.9368962552</v>
      </c>
      <c r="AL117" s="169">
        <f t="shared" si="216"/>
        <v>3913168.957436359</v>
      </c>
      <c r="AM117" s="169">
        <f t="shared" si="216"/>
        <v>4259345.3023714889</v>
      </c>
      <c r="AN117" s="169">
        <f t="shared" si="216"/>
        <v>4636145.9477383476</v>
      </c>
      <c r="AO117" s="169">
        <f t="shared" si="217"/>
        <v>5046280.0554731973</v>
      </c>
      <c r="AP117" s="169">
        <f t="shared" si="217"/>
        <v>5492696.4520366639</v>
      </c>
      <c r="AQ117" s="169">
        <f t="shared" si="217"/>
        <v>5978604.8302043937</v>
      </c>
      <c r="AR117" s="169">
        <f t="shared" si="217"/>
        <v>6507498.8264624979</v>
      </c>
      <c r="AS117" s="169">
        <f t="shared" si="217"/>
        <v>7083181.13993211</v>
      </c>
      <c r="AT117" s="169">
        <f t="shared" si="217"/>
        <v>7709790.8734258423</v>
      </c>
      <c r="AU117" s="169">
        <f t="shared" si="217"/>
        <v>8391833.2932157852</v>
      </c>
      <c r="AV117" s="169">
        <f t="shared" si="217"/>
        <v>9134212.2214830611</v>
      </c>
      <c r="AW117" s="169">
        <f t="shared" si="217"/>
        <v>9942265.2943476588</v>
      </c>
      <c r="AX117" s="169">
        <f t="shared" si="217"/>
        <v>10821802.338980533</v>
      </c>
      <c r="AY117" s="169">
        <f t="shared" si="217"/>
        <v>11779147.145725859</v>
      </c>
      <c r="AZ117" s="169">
        <f t="shared" si="217"/>
        <v>12821182.935571196</v>
      </c>
      <c r="BA117" s="169">
        <f t="shared" si="217"/>
        <v>13955401.849872414</v>
      </c>
      <c r="BB117" s="169">
        <f t="shared" si="217"/>
        <v>15189958.818160014</v>
      </c>
      <c r="BC117" s="169">
        <f t="shared" si="217"/>
        <v>16533730.19133137</v>
      </c>
    </row>
    <row r="118" spans="12:55" ht="11.1" customHeight="1">
      <c r="Q118" s="169">
        <f t="shared" si="215"/>
        <v>556930.31006031425</v>
      </c>
      <c r="R118" s="169">
        <f t="shared" si="215"/>
        <v>606198.84439075494</v>
      </c>
      <c r="S118" s="169">
        <f t="shared" si="215"/>
        <v>659825.89258050942</v>
      </c>
      <c r="T118" s="169">
        <f t="shared" si="215"/>
        <v>718197.02816692751</v>
      </c>
      <c r="U118" s="169">
        <f t="shared" si="215"/>
        <v>781731.93423880334</v>
      </c>
      <c r="V118" s="169">
        <f t="shared" si="215"/>
        <v>850887.42091912997</v>
      </c>
      <c r="W118" s="169">
        <f t="shared" si="215"/>
        <v>926160.70978781127</v>
      </c>
      <c r="X118" s="169">
        <f t="shared" si="215"/>
        <v>1008093.008859026</v>
      </c>
      <c r="Y118" s="169">
        <f t="shared" si="216"/>
        <v>1097273.4038170043</v>
      </c>
      <c r="Z118" s="169">
        <f t="shared" si="216"/>
        <v>1194343.0934878408</v>
      </c>
      <c r="AA118" s="169">
        <f t="shared" si="216"/>
        <v>1300000</v>
      </c>
      <c r="AB118" s="169">
        <f t="shared" si="216"/>
        <v>1415003.7867801385</v>
      </c>
      <c r="AC118" s="169">
        <f t="shared" si="216"/>
        <v>1540181.3204631777</v>
      </c>
      <c r="AD118" s="169">
        <f t="shared" si="216"/>
        <v>1676432.6159872543</v>
      </c>
      <c r="AE118" s="169">
        <f t="shared" si="216"/>
        <v>1824737.3076182299</v>
      </c>
      <c r="AF118" s="169">
        <f t="shared" si="216"/>
        <v>1986161.6924298382</v>
      </c>
      <c r="AG118" s="169">
        <f t="shared" si="216"/>
        <v>2161866.3968814383</v>
      </c>
      <c r="AH118" s="169">
        <f t="shared" si="216"/>
        <v>2353114.7216153606</v>
      </c>
      <c r="AI118" s="169">
        <f t="shared" si="216"/>
        <v>2561281.7244721749</v>
      </c>
      <c r="AJ118" s="169">
        <f t="shared" si="216"/>
        <v>2787864.1070299153</v>
      </c>
      <c r="AK118" s="169">
        <f t="shared" si="216"/>
        <v>3034490.9757505837</v>
      </c>
      <c r="AL118" s="169">
        <f t="shared" si="216"/>
        <v>3302935.5551055633</v>
      </c>
      <c r="AM118" s="169">
        <f t="shared" si="216"/>
        <v>3595127.9368962538</v>
      </c>
      <c r="AN118" s="169">
        <f t="shared" si="216"/>
        <v>3913168.957436359</v>
      </c>
      <c r="AO118" s="169">
        <f t="shared" si="217"/>
        <v>4259345.3023714889</v>
      </c>
      <c r="AP118" s="169">
        <f t="shared" si="217"/>
        <v>4636145.9477383476</v>
      </c>
      <c r="AQ118" s="169">
        <f t="shared" si="217"/>
        <v>5046280.0554731973</v>
      </c>
      <c r="AR118" s="169">
        <f t="shared" si="217"/>
        <v>5492696.4520366639</v>
      </c>
      <c r="AS118" s="169">
        <f t="shared" si="217"/>
        <v>5978604.8302043946</v>
      </c>
      <c r="AT118" s="169">
        <f t="shared" si="217"/>
        <v>6507498.8264624979</v>
      </c>
      <c r="AU118" s="169">
        <f t="shared" si="217"/>
        <v>7083181.13993211</v>
      </c>
      <c r="AV118" s="169">
        <f t="shared" si="217"/>
        <v>7709790.8734258423</v>
      </c>
      <c r="AW118" s="169">
        <f t="shared" si="217"/>
        <v>8391833.2932157852</v>
      </c>
      <c r="AX118" s="169">
        <f t="shared" si="217"/>
        <v>9134212.221483063</v>
      </c>
      <c r="AY118" s="169">
        <f t="shared" si="217"/>
        <v>9942265.2943476625</v>
      </c>
      <c r="AZ118" s="169">
        <f t="shared" si="217"/>
        <v>10821802.338980533</v>
      </c>
      <c r="BA118" s="169">
        <f t="shared" si="217"/>
        <v>11779147.145725859</v>
      </c>
      <c r="BB118" s="169">
        <f t="shared" si="217"/>
        <v>12821182.935571196</v>
      </c>
      <c r="BC118" s="169">
        <f t="shared" si="217"/>
        <v>13955401.849872414</v>
      </c>
    </row>
    <row r="119" spans="12:55" ht="11.1" customHeight="1">
      <c r="R119" s="169">
        <f t="shared" si="215"/>
        <v>511666.05336506013</v>
      </c>
      <c r="S119" s="169">
        <f t="shared" si="215"/>
        <v>556930.31006031425</v>
      </c>
      <c r="T119" s="169">
        <f t="shared" si="215"/>
        <v>606198.84439075494</v>
      </c>
      <c r="U119" s="169">
        <f t="shared" si="215"/>
        <v>659825.89258050942</v>
      </c>
      <c r="V119" s="169">
        <f t="shared" si="215"/>
        <v>718197.02816692751</v>
      </c>
      <c r="W119" s="169">
        <f t="shared" si="215"/>
        <v>781731.93423880334</v>
      </c>
      <c r="X119" s="169">
        <f t="shared" si="215"/>
        <v>850887.42091912997</v>
      </c>
      <c r="Y119" s="169">
        <f t="shared" si="216"/>
        <v>926160.70978781127</v>
      </c>
      <c r="Z119" s="169">
        <f t="shared" si="216"/>
        <v>1008093.008859026</v>
      </c>
      <c r="AA119" s="169">
        <f t="shared" si="216"/>
        <v>1097273.4038170043</v>
      </c>
      <c r="AB119" s="169">
        <f t="shared" si="216"/>
        <v>1194343.0934878408</v>
      </c>
      <c r="AC119" s="169">
        <f t="shared" si="216"/>
        <v>1300000</v>
      </c>
      <c r="AD119" s="169">
        <f t="shared" si="216"/>
        <v>1415003.786780138</v>
      </c>
      <c r="AE119" s="169">
        <f t="shared" si="216"/>
        <v>1540181.3204631777</v>
      </c>
      <c r="AF119" s="169">
        <f t="shared" si="216"/>
        <v>1676432.6159872543</v>
      </c>
      <c r="AG119" s="169">
        <f t="shared" si="216"/>
        <v>1824737.3076182296</v>
      </c>
      <c r="AH119" s="169">
        <f t="shared" si="216"/>
        <v>1986161.6924298378</v>
      </c>
      <c r="AI119" s="169">
        <f t="shared" si="216"/>
        <v>2161866.3968814379</v>
      </c>
      <c r="AJ119" s="169">
        <f t="shared" si="216"/>
        <v>2353114.7216153606</v>
      </c>
      <c r="AK119" s="169">
        <f t="shared" si="216"/>
        <v>2561281.724472174</v>
      </c>
      <c r="AL119" s="169">
        <f t="shared" si="216"/>
        <v>2787864.1070299144</v>
      </c>
      <c r="AM119" s="169">
        <f t="shared" si="216"/>
        <v>3034490.9757505823</v>
      </c>
      <c r="AN119" s="169">
        <f t="shared" si="216"/>
        <v>3302935.5551055623</v>
      </c>
      <c r="AO119" s="169">
        <f t="shared" si="217"/>
        <v>3595127.9368962538</v>
      </c>
      <c r="AP119" s="169">
        <f t="shared" si="217"/>
        <v>3913168.957436359</v>
      </c>
      <c r="AQ119" s="169">
        <f t="shared" si="217"/>
        <v>4259345.3023714889</v>
      </c>
      <c r="AR119" s="169">
        <f t="shared" si="217"/>
        <v>4636145.9477383476</v>
      </c>
      <c r="AS119" s="169">
        <f t="shared" si="217"/>
        <v>5046280.0554731973</v>
      </c>
      <c r="AT119" s="169">
        <f t="shared" si="217"/>
        <v>5492696.4520366648</v>
      </c>
      <c r="AU119" s="169">
        <f t="shared" si="217"/>
        <v>5978604.8302043946</v>
      </c>
      <c r="AV119" s="169">
        <f t="shared" si="217"/>
        <v>6507498.8264624979</v>
      </c>
      <c r="AW119" s="169">
        <f t="shared" si="217"/>
        <v>7083181.13993211</v>
      </c>
      <c r="AX119" s="169">
        <f t="shared" si="217"/>
        <v>7709790.8734258423</v>
      </c>
      <c r="AY119" s="169">
        <f t="shared" si="217"/>
        <v>8391833.293215787</v>
      </c>
      <c r="AZ119" s="169">
        <f t="shared" si="217"/>
        <v>9134212.2214830648</v>
      </c>
      <c r="BA119" s="169">
        <f t="shared" si="217"/>
        <v>9942265.2943476625</v>
      </c>
      <c r="BB119" s="169">
        <f t="shared" si="217"/>
        <v>10821802.338980533</v>
      </c>
      <c r="BC119" s="169">
        <f t="shared" si="217"/>
        <v>11779147.145725859</v>
      </c>
    </row>
    <row r="120" spans="12:55" ht="11.1" customHeight="1">
      <c r="S120" s="169">
        <f t="shared" si="215"/>
        <v>470080.62846826203</v>
      </c>
      <c r="T120" s="169">
        <f t="shared" si="215"/>
        <v>511666.05336506013</v>
      </c>
      <c r="U120" s="169">
        <f t="shared" si="215"/>
        <v>556930.31006031425</v>
      </c>
      <c r="V120" s="169">
        <f t="shared" si="215"/>
        <v>606198.84439075494</v>
      </c>
      <c r="W120" s="169">
        <f t="shared" si="215"/>
        <v>659825.89258050942</v>
      </c>
      <c r="X120" s="169">
        <f t="shared" si="215"/>
        <v>718197.02816692751</v>
      </c>
      <c r="Y120" s="169">
        <f t="shared" si="216"/>
        <v>781731.93423880334</v>
      </c>
      <c r="Z120" s="169">
        <f t="shared" si="216"/>
        <v>850887.42091912997</v>
      </c>
      <c r="AA120" s="169">
        <f t="shared" si="216"/>
        <v>926160.70978781127</v>
      </c>
      <c r="AB120" s="169">
        <f t="shared" si="216"/>
        <v>1008093.008859026</v>
      </c>
      <c r="AC120" s="169">
        <f t="shared" si="216"/>
        <v>1097273.4038170043</v>
      </c>
      <c r="AD120" s="169">
        <f t="shared" si="216"/>
        <v>1194343.0934878408</v>
      </c>
      <c r="AE120" s="169">
        <f t="shared" si="216"/>
        <v>1299999.9999999995</v>
      </c>
      <c r="AF120" s="169">
        <f t="shared" si="216"/>
        <v>1415003.7867801378</v>
      </c>
      <c r="AG120" s="169">
        <f t="shared" si="216"/>
        <v>1540181.3204631775</v>
      </c>
      <c r="AH120" s="169">
        <f t="shared" si="216"/>
        <v>1676432.6159872541</v>
      </c>
      <c r="AI120" s="169">
        <f t="shared" si="216"/>
        <v>1824737.3076182292</v>
      </c>
      <c r="AJ120" s="169">
        <f t="shared" si="216"/>
        <v>1986161.6924298375</v>
      </c>
      <c r="AK120" s="169">
        <f t="shared" si="216"/>
        <v>2161866.3968814379</v>
      </c>
      <c r="AL120" s="169">
        <f t="shared" si="216"/>
        <v>2353114.7216153597</v>
      </c>
      <c r="AM120" s="169">
        <f t="shared" si="216"/>
        <v>2561281.724472173</v>
      </c>
      <c r="AN120" s="169">
        <f t="shared" si="216"/>
        <v>2787864.107029913</v>
      </c>
      <c r="AO120" s="169">
        <f t="shared" si="217"/>
        <v>3034490.9757505814</v>
      </c>
      <c r="AP120" s="169">
        <f t="shared" si="217"/>
        <v>3302935.5551055623</v>
      </c>
      <c r="AQ120" s="169">
        <f t="shared" si="217"/>
        <v>3595127.9368962538</v>
      </c>
      <c r="AR120" s="169">
        <f t="shared" si="217"/>
        <v>3913168.957436359</v>
      </c>
      <c r="AS120" s="169">
        <f t="shared" si="217"/>
        <v>4259345.3023714889</v>
      </c>
      <c r="AT120" s="169">
        <f t="shared" si="217"/>
        <v>4636145.9477383476</v>
      </c>
      <c r="AU120" s="169">
        <f t="shared" si="217"/>
        <v>5046280.0554731982</v>
      </c>
      <c r="AV120" s="169">
        <f t="shared" si="217"/>
        <v>5492696.4520366648</v>
      </c>
      <c r="AW120" s="169">
        <f t="shared" si="217"/>
        <v>5978604.8302043946</v>
      </c>
      <c r="AX120" s="169">
        <f t="shared" si="217"/>
        <v>6507498.8264624979</v>
      </c>
      <c r="AY120" s="169">
        <f t="shared" si="217"/>
        <v>7083181.13993211</v>
      </c>
      <c r="AZ120" s="169">
        <f t="shared" si="217"/>
        <v>7709790.8734258441</v>
      </c>
      <c r="BA120" s="169">
        <f t="shared" si="217"/>
        <v>8391833.2932157889</v>
      </c>
      <c r="BB120" s="169">
        <f t="shared" si="217"/>
        <v>9134212.2214830648</v>
      </c>
      <c r="BC120" s="169">
        <f t="shared" si="217"/>
        <v>9942265.2943476625</v>
      </c>
    </row>
    <row r="121" spans="12:55" ht="11.1" customHeight="1">
      <c r="T121" s="169">
        <f t="shared" si="215"/>
        <v>431875.03999499424</v>
      </c>
      <c r="U121" s="169">
        <f t="shared" si="215"/>
        <v>470080.62846826203</v>
      </c>
      <c r="V121" s="169">
        <f t="shared" si="215"/>
        <v>511666.05336506013</v>
      </c>
      <c r="W121" s="169">
        <f t="shared" si="215"/>
        <v>556930.31006031425</v>
      </c>
      <c r="X121" s="169">
        <f t="shared" si="215"/>
        <v>606198.84439075494</v>
      </c>
      <c r="Y121" s="169">
        <f t="shared" si="216"/>
        <v>659825.89258050942</v>
      </c>
      <c r="Z121" s="169">
        <f t="shared" si="216"/>
        <v>718197.02816692751</v>
      </c>
      <c r="AA121" s="169">
        <f t="shared" si="216"/>
        <v>781731.93423880334</v>
      </c>
      <c r="AB121" s="169">
        <f t="shared" si="216"/>
        <v>850887.42091912997</v>
      </c>
      <c r="AC121" s="169">
        <f t="shared" si="216"/>
        <v>926160.70978781127</v>
      </c>
      <c r="AD121" s="169">
        <f t="shared" si="216"/>
        <v>1008093.008859026</v>
      </c>
      <c r="AE121" s="169">
        <f t="shared" si="216"/>
        <v>1097273.4038170043</v>
      </c>
      <c r="AF121" s="169">
        <f t="shared" si="216"/>
        <v>1194343.0934878404</v>
      </c>
      <c r="AG121" s="169">
        <f t="shared" si="216"/>
        <v>1299999.9999999991</v>
      </c>
      <c r="AH121" s="169">
        <f t="shared" si="216"/>
        <v>1415003.7867801376</v>
      </c>
      <c r="AI121" s="169">
        <f t="shared" si="216"/>
        <v>1540181.3204631773</v>
      </c>
      <c r="AJ121" s="169">
        <f t="shared" si="216"/>
        <v>1676432.6159872536</v>
      </c>
      <c r="AK121" s="169">
        <f t="shared" si="216"/>
        <v>1824737.307618229</v>
      </c>
      <c r="AL121" s="169">
        <f t="shared" si="216"/>
        <v>1986161.6924298375</v>
      </c>
      <c r="AM121" s="169">
        <f t="shared" si="216"/>
        <v>2161866.3968814369</v>
      </c>
      <c r="AN121" s="169">
        <f t="shared" si="216"/>
        <v>2353114.7216153592</v>
      </c>
      <c r="AO121" s="169">
        <f t="shared" si="217"/>
        <v>2561281.7244721716</v>
      </c>
      <c r="AP121" s="169">
        <f t="shared" si="217"/>
        <v>2787864.1070299121</v>
      </c>
      <c r="AQ121" s="169">
        <f t="shared" si="217"/>
        <v>3034490.9757505814</v>
      </c>
      <c r="AR121" s="169">
        <f t="shared" si="217"/>
        <v>3302935.5551055623</v>
      </c>
      <c r="AS121" s="169">
        <f t="shared" si="217"/>
        <v>3595127.9368962538</v>
      </c>
      <c r="AT121" s="169">
        <f t="shared" si="217"/>
        <v>3913168.957436359</v>
      </c>
      <c r="AU121" s="169">
        <f t="shared" si="217"/>
        <v>4259345.3023714889</v>
      </c>
      <c r="AV121" s="169">
        <f t="shared" si="217"/>
        <v>4636145.9477383476</v>
      </c>
      <c r="AW121" s="169">
        <f t="shared" si="217"/>
        <v>5046280.0554731982</v>
      </c>
      <c r="AX121" s="169">
        <f t="shared" si="217"/>
        <v>5492696.4520366648</v>
      </c>
      <c r="AY121" s="169">
        <f t="shared" si="217"/>
        <v>5978604.8302043946</v>
      </c>
      <c r="AZ121" s="169">
        <f t="shared" si="217"/>
        <v>6507498.8264624979</v>
      </c>
      <c r="BA121" s="169">
        <f t="shared" si="217"/>
        <v>7083181.1399321109</v>
      </c>
      <c r="BB121" s="169">
        <f t="shared" si="217"/>
        <v>7709790.873425846</v>
      </c>
      <c r="BC121" s="169">
        <f t="shared" si="217"/>
        <v>8391833.2932157889</v>
      </c>
    </row>
    <row r="122" spans="12:55" ht="11.1" customHeight="1">
      <c r="U122" s="169">
        <f t="shared" si="215"/>
        <v>396774.59328292805</v>
      </c>
      <c r="V122" s="169">
        <f t="shared" si="215"/>
        <v>431875.03999499424</v>
      </c>
      <c r="W122" s="169">
        <f t="shared" si="215"/>
        <v>470080.62846826203</v>
      </c>
      <c r="X122" s="169">
        <f t="shared" si="215"/>
        <v>511666.05336506013</v>
      </c>
      <c r="Y122" s="169">
        <f t="shared" si="216"/>
        <v>556930.31006031425</v>
      </c>
      <c r="Z122" s="169">
        <f t="shared" si="216"/>
        <v>606198.84439075494</v>
      </c>
      <c r="AA122" s="169">
        <f t="shared" si="216"/>
        <v>659825.89258050942</v>
      </c>
      <c r="AB122" s="169">
        <f t="shared" si="216"/>
        <v>718197.02816692751</v>
      </c>
      <c r="AC122" s="169">
        <f t="shared" si="216"/>
        <v>781731.93423880334</v>
      </c>
      <c r="AD122" s="169">
        <f t="shared" si="216"/>
        <v>850887.42091912997</v>
      </c>
      <c r="AE122" s="169">
        <f t="shared" si="216"/>
        <v>926160.70978781127</v>
      </c>
      <c r="AF122" s="169">
        <f t="shared" si="216"/>
        <v>1008093.0088590259</v>
      </c>
      <c r="AG122" s="169">
        <f t="shared" si="216"/>
        <v>1097273.4038170036</v>
      </c>
      <c r="AH122" s="169">
        <f t="shared" si="216"/>
        <v>1194343.0934878399</v>
      </c>
      <c r="AI122" s="169">
        <f t="shared" si="216"/>
        <v>1299999.9999999988</v>
      </c>
      <c r="AJ122" s="169">
        <f t="shared" si="216"/>
        <v>1415003.7867801373</v>
      </c>
      <c r="AK122" s="169">
        <f t="shared" si="216"/>
        <v>1540181.3204631768</v>
      </c>
      <c r="AL122" s="169">
        <f t="shared" si="216"/>
        <v>1676432.6159872534</v>
      </c>
      <c r="AM122" s="169">
        <f t="shared" si="216"/>
        <v>1824737.307618229</v>
      </c>
      <c r="AN122" s="169">
        <f t="shared" si="216"/>
        <v>1986161.6924298366</v>
      </c>
      <c r="AO122" s="169">
        <f t="shared" si="217"/>
        <v>2161866.3968814365</v>
      </c>
      <c r="AP122" s="169">
        <f t="shared" si="217"/>
        <v>2353114.7216153578</v>
      </c>
      <c r="AQ122" s="169">
        <f t="shared" si="217"/>
        <v>2561281.7244721707</v>
      </c>
      <c r="AR122" s="169">
        <f t="shared" si="217"/>
        <v>2787864.1070299121</v>
      </c>
      <c r="AS122" s="169">
        <f t="shared" si="217"/>
        <v>3034490.9757505814</v>
      </c>
      <c r="AT122" s="169">
        <f t="shared" si="217"/>
        <v>3302935.5551055623</v>
      </c>
      <c r="AU122" s="169">
        <f t="shared" si="217"/>
        <v>3595127.9368962538</v>
      </c>
      <c r="AV122" s="169">
        <f t="shared" si="217"/>
        <v>3913168.957436359</v>
      </c>
      <c r="AW122" s="169">
        <f t="shared" si="217"/>
        <v>4259345.3023714889</v>
      </c>
      <c r="AX122" s="169">
        <f t="shared" si="217"/>
        <v>4636145.9477383476</v>
      </c>
      <c r="AY122" s="169">
        <f t="shared" si="217"/>
        <v>5046280.0554731982</v>
      </c>
      <c r="AZ122" s="169">
        <f t="shared" si="217"/>
        <v>5492696.4520366648</v>
      </c>
      <c r="BA122" s="169">
        <f t="shared" si="217"/>
        <v>5978604.8302043946</v>
      </c>
      <c r="BB122" s="169">
        <f t="shared" si="217"/>
        <v>6507498.8264624979</v>
      </c>
      <c r="BC122" s="169">
        <f t="shared" si="217"/>
        <v>7083181.1399321128</v>
      </c>
    </row>
    <row r="123" spans="12:55" ht="11.1" customHeight="1">
      <c r="V123" s="169">
        <f t="shared" si="215"/>
        <v>364526.91935300938</v>
      </c>
      <c r="W123" s="169">
        <f t="shared" si="215"/>
        <v>396774.59328292805</v>
      </c>
      <c r="X123" s="169">
        <f t="shared" si="215"/>
        <v>431875.03999499424</v>
      </c>
      <c r="Y123" s="169">
        <f t="shared" si="216"/>
        <v>470080.62846826203</v>
      </c>
      <c r="Z123" s="169">
        <f t="shared" si="216"/>
        <v>511666.05336506013</v>
      </c>
      <c r="AA123" s="169">
        <f t="shared" si="216"/>
        <v>556930.31006031425</v>
      </c>
      <c r="AB123" s="169">
        <f t="shared" si="216"/>
        <v>606198.84439075494</v>
      </c>
      <c r="AC123" s="169">
        <f t="shared" si="216"/>
        <v>659825.89258050942</v>
      </c>
      <c r="AD123" s="169">
        <f t="shared" si="216"/>
        <v>718197.02816692751</v>
      </c>
      <c r="AE123" s="169">
        <f t="shared" si="216"/>
        <v>781731.93423880334</v>
      </c>
      <c r="AF123" s="169">
        <f t="shared" si="216"/>
        <v>850887.42091912986</v>
      </c>
      <c r="AG123" s="169">
        <f t="shared" si="216"/>
        <v>926160.70978781104</v>
      </c>
      <c r="AH123" s="169">
        <f t="shared" si="216"/>
        <v>1008093.0088590252</v>
      </c>
      <c r="AI123" s="169">
        <f t="shared" si="216"/>
        <v>1097273.4038170031</v>
      </c>
      <c r="AJ123" s="169">
        <f t="shared" si="216"/>
        <v>1194343.0934878397</v>
      </c>
      <c r="AK123" s="169">
        <f t="shared" si="216"/>
        <v>1299999.9999999986</v>
      </c>
      <c r="AL123" s="169">
        <f t="shared" si="216"/>
        <v>1415003.7867801369</v>
      </c>
      <c r="AM123" s="169">
        <f t="shared" si="216"/>
        <v>1540181.3204631766</v>
      </c>
      <c r="AN123" s="169">
        <f t="shared" si="216"/>
        <v>1676432.6159872534</v>
      </c>
      <c r="AO123" s="169">
        <f t="shared" si="217"/>
        <v>1824737.307618228</v>
      </c>
      <c r="AP123" s="169">
        <f t="shared" si="217"/>
        <v>1986161.6924298361</v>
      </c>
      <c r="AQ123" s="169">
        <f t="shared" si="217"/>
        <v>2161866.3968814351</v>
      </c>
      <c r="AR123" s="169">
        <f t="shared" si="217"/>
        <v>2353114.7216153569</v>
      </c>
      <c r="AS123" s="169">
        <f t="shared" si="217"/>
        <v>2561281.7244721707</v>
      </c>
      <c r="AT123" s="169">
        <f t="shared" si="217"/>
        <v>2787864.1070299121</v>
      </c>
      <c r="AU123" s="169">
        <f t="shared" si="217"/>
        <v>3034490.9757505814</v>
      </c>
      <c r="AV123" s="169">
        <f t="shared" si="217"/>
        <v>3302935.5551055623</v>
      </c>
      <c r="AW123" s="169">
        <f t="shared" si="217"/>
        <v>3595127.9368962538</v>
      </c>
      <c r="AX123" s="169">
        <f t="shared" si="217"/>
        <v>3913168.957436359</v>
      </c>
      <c r="AY123" s="169">
        <f t="shared" si="217"/>
        <v>4259345.3023714889</v>
      </c>
      <c r="AZ123" s="169">
        <f t="shared" si="217"/>
        <v>4636145.9477383476</v>
      </c>
      <c r="BA123" s="169">
        <f t="shared" si="217"/>
        <v>5046280.0554731982</v>
      </c>
      <c r="BB123" s="169">
        <f t="shared" si="217"/>
        <v>5492696.4520366648</v>
      </c>
      <c r="BC123" s="169">
        <f t="shared" si="217"/>
        <v>5978604.8302043946</v>
      </c>
    </row>
    <row r="124" spans="12:55" ht="11.1" customHeight="1">
      <c r="W124" s="169">
        <f t="shared" si="215"/>
        <v>334900.16039974301</v>
      </c>
      <c r="X124" s="169">
        <f t="shared" si="215"/>
        <v>364526.91935300938</v>
      </c>
      <c r="Y124" s="169">
        <f t="shared" si="216"/>
        <v>396774.59328292805</v>
      </c>
      <c r="Z124" s="169">
        <f t="shared" si="216"/>
        <v>431875.03999499424</v>
      </c>
      <c r="AA124" s="169">
        <f t="shared" si="216"/>
        <v>470080.62846826203</v>
      </c>
      <c r="AB124" s="169">
        <f t="shared" si="216"/>
        <v>511666.05336506013</v>
      </c>
      <c r="AC124" s="169">
        <f t="shared" si="216"/>
        <v>556930.31006031425</v>
      </c>
      <c r="AD124" s="169">
        <f t="shared" si="216"/>
        <v>606198.84439075494</v>
      </c>
      <c r="AE124" s="169">
        <f t="shared" si="216"/>
        <v>659825.89258050942</v>
      </c>
      <c r="AF124" s="169">
        <f t="shared" si="216"/>
        <v>718197.02816692751</v>
      </c>
      <c r="AG124" s="169">
        <f t="shared" si="216"/>
        <v>781731.93423880311</v>
      </c>
      <c r="AH124" s="169">
        <f t="shared" si="216"/>
        <v>850887.42091912974</v>
      </c>
      <c r="AI124" s="169">
        <f t="shared" si="216"/>
        <v>926160.70978781034</v>
      </c>
      <c r="AJ124" s="169">
        <f t="shared" si="216"/>
        <v>1008093.0088590248</v>
      </c>
      <c r="AK124" s="169">
        <f t="shared" si="216"/>
        <v>1097273.4038170029</v>
      </c>
      <c r="AL124" s="169">
        <f t="shared" si="216"/>
        <v>1194343.0934878394</v>
      </c>
      <c r="AM124" s="169">
        <f t="shared" si="216"/>
        <v>1299999.9999999984</v>
      </c>
      <c r="AN124" s="169">
        <f t="shared" ref="AN124:BA143" si="218">AM123*AN$34</f>
        <v>1415003.7867801369</v>
      </c>
      <c r="AO124" s="169">
        <f t="shared" si="218"/>
        <v>1540181.3204631766</v>
      </c>
      <c r="AP124" s="169">
        <f t="shared" si="218"/>
        <v>1676432.6159872524</v>
      </c>
      <c r="AQ124" s="169">
        <f t="shared" si="218"/>
        <v>1824737.3076182276</v>
      </c>
      <c r="AR124" s="169">
        <f t="shared" si="218"/>
        <v>1986161.692429835</v>
      </c>
      <c r="AS124" s="169">
        <f t="shared" si="218"/>
        <v>2161866.3968814341</v>
      </c>
      <c r="AT124" s="169">
        <f t="shared" si="218"/>
        <v>2353114.7216153569</v>
      </c>
      <c r="AU124" s="169">
        <f t="shared" si="218"/>
        <v>2561281.7244721707</v>
      </c>
      <c r="AV124" s="169">
        <f t="shared" si="217"/>
        <v>2787864.1070299121</v>
      </c>
      <c r="AW124" s="169">
        <f t="shared" si="217"/>
        <v>3034490.9757505814</v>
      </c>
      <c r="AX124" s="169">
        <f t="shared" si="217"/>
        <v>3302935.5551055623</v>
      </c>
      <c r="AY124" s="169">
        <f t="shared" si="217"/>
        <v>3595127.9368962538</v>
      </c>
      <c r="AZ124" s="169">
        <f t="shared" si="217"/>
        <v>3913168.957436359</v>
      </c>
      <c r="BA124" s="169">
        <f t="shared" si="217"/>
        <v>4259345.3023714889</v>
      </c>
      <c r="BB124" s="169">
        <f t="shared" si="217"/>
        <v>4636145.9477383476</v>
      </c>
      <c r="BC124" s="169">
        <f t="shared" si="217"/>
        <v>5046280.0554731982</v>
      </c>
    </row>
    <row r="125" spans="12:55" ht="11.1" customHeight="1">
      <c r="X125" s="169">
        <f t="shared" ref="X125:AM140" si="219">W124*X$34</f>
        <v>307681.30275492551</v>
      </c>
      <c r="Y125" s="169">
        <f t="shared" si="219"/>
        <v>334900.16039974301</v>
      </c>
      <c r="Z125" s="169">
        <f t="shared" si="219"/>
        <v>364526.91935300938</v>
      </c>
      <c r="AA125" s="169">
        <f t="shared" si="219"/>
        <v>396774.59328292805</v>
      </c>
      <c r="AB125" s="169">
        <f t="shared" si="219"/>
        <v>431875.03999499424</v>
      </c>
      <c r="AC125" s="169">
        <f t="shared" si="219"/>
        <v>470080.62846826203</v>
      </c>
      <c r="AD125" s="169">
        <f t="shared" si="219"/>
        <v>511666.05336506013</v>
      </c>
      <c r="AE125" s="169">
        <f t="shared" si="219"/>
        <v>556930.31006031425</v>
      </c>
      <c r="AF125" s="169">
        <f t="shared" si="219"/>
        <v>606198.84439075494</v>
      </c>
      <c r="AG125" s="169">
        <f t="shared" si="219"/>
        <v>659825.8925805093</v>
      </c>
      <c r="AH125" s="169">
        <f t="shared" si="219"/>
        <v>718197.02816692728</v>
      </c>
      <c r="AI125" s="169">
        <f t="shared" si="219"/>
        <v>781731.93423880299</v>
      </c>
      <c r="AJ125" s="169">
        <f t="shared" si="219"/>
        <v>850887.42091912904</v>
      </c>
      <c r="AK125" s="169">
        <f t="shared" si="219"/>
        <v>926160.70978780999</v>
      </c>
      <c r="AL125" s="169">
        <f t="shared" si="219"/>
        <v>1008093.0088590246</v>
      </c>
      <c r="AM125" s="169">
        <f t="shared" si="219"/>
        <v>1097273.4038170029</v>
      </c>
      <c r="AN125" s="169">
        <f t="shared" si="218"/>
        <v>1194343.0934878392</v>
      </c>
      <c r="AO125" s="169">
        <f t="shared" si="218"/>
        <v>1299999.9999999984</v>
      </c>
      <c r="AP125" s="169">
        <f t="shared" si="218"/>
        <v>1415003.7867801369</v>
      </c>
      <c r="AQ125" s="169">
        <f t="shared" si="218"/>
        <v>1540181.3204631759</v>
      </c>
      <c r="AR125" s="169">
        <f t="shared" si="218"/>
        <v>1676432.615987252</v>
      </c>
      <c r="AS125" s="169">
        <f t="shared" si="218"/>
        <v>1824737.3076182266</v>
      </c>
      <c r="AT125" s="169">
        <f t="shared" si="218"/>
        <v>1986161.692429834</v>
      </c>
      <c r="AU125" s="169">
        <f t="shared" si="218"/>
        <v>2161866.3968814341</v>
      </c>
      <c r="AV125" s="169">
        <f t="shared" si="217"/>
        <v>2353114.7216153569</v>
      </c>
      <c r="AW125" s="169">
        <f t="shared" si="217"/>
        <v>2561281.7244721707</v>
      </c>
      <c r="AX125" s="169">
        <f t="shared" si="217"/>
        <v>2787864.1070299121</v>
      </c>
      <c r="AY125" s="169">
        <f t="shared" si="217"/>
        <v>3034490.9757505814</v>
      </c>
      <c r="AZ125" s="169">
        <f t="shared" si="217"/>
        <v>3302935.5551055623</v>
      </c>
      <c r="BA125" s="169">
        <f t="shared" si="217"/>
        <v>3595127.9368962538</v>
      </c>
      <c r="BB125" s="169">
        <f t="shared" ref="BB125:BC145" si="220">BA124*BB$34</f>
        <v>3913168.957436359</v>
      </c>
      <c r="BC125" s="169">
        <f t="shared" si="220"/>
        <v>4259345.3023714889</v>
      </c>
    </row>
    <row r="126" spans="12:55" ht="11.1" customHeight="1">
      <c r="Y126" s="169">
        <f t="shared" si="219"/>
        <v>282674.64533898974</v>
      </c>
      <c r="Z126" s="169">
        <f t="shared" si="219"/>
        <v>307681.30275492551</v>
      </c>
      <c r="AA126" s="169">
        <f t="shared" si="219"/>
        <v>334900.16039974301</v>
      </c>
      <c r="AB126" s="169">
        <f t="shared" si="219"/>
        <v>364526.91935300938</v>
      </c>
      <c r="AC126" s="169">
        <f t="shared" si="219"/>
        <v>396774.59328292805</v>
      </c>
      <c r="AD126" s="169">
        <f t="shared" si="219"/>
        <v>431875.03999499424</v>
      </c>
      <c r="AE126" s="169">
        <f t="shared" si="219"/>
        <v>470080.62846826203</v>
      </c>
      <c r="AF126" s="169">
        <f t="shared" si="219"/>
        <v>511666.05336506007</v>
      </c>
      <c r="AG126" s="169">
        <f t="shared" si="219"/>
        <v>556930.31006031425</v>
      </c>
      <c r="AH126" s="169">
        <f t="shared" si="219"/>
        <v>606198.84439075482</v>
      </c>
      <c r="AI126" s="169">
        <f t="shared" si="219"/>
        <v>659825.89258050907</v>
      </c>
      <c r="AJ126" s="169">
        <f t="shared" si="219"/>
        <v>718197.02816692716</v>
      </c>
      <c r="AK126" s="169">
        <f t="shared" si="219"/>
        <v>781731.93423880241</v>
      </c>
      <c r="AL126" s="169">
        <f t="shared" si="219"/>
        <v>850887.42091912869</v>
      </c>
      <c r="AM126" s="169">
        <f t="shared" si="219"/>
        <v>926160.70978780987</v>
      </c>
      <c r="AN126" s="169">
        <f t="shared" si="218"/>
        <v>1008093.0088590246</v>
      </c>
      <c r="AO126" s="169">
        <f t="shared" si="218"/>
        <v>1097273.4038170027</v>
      </c>
      <c r="AP126" s="169">
        <f t="shared" si="218"/>
        <v>1194343.0934878392</v>
      </c>
      <c r="AQ126" s="169">
        <f t="shared" si="218"/>
        <v>1299999.9999999984</v>
      </c>
      <c r="AR126" s="169">
        <f t="shared" si="218"/>
        <v>1415003.7867801362</v>
      </c>
      <c r="AS126" s="169">
        <f t="shared" si="218"/>
        <v>1540181.3204631754</v>
      </c>
      <c r="AT126" s="169">
        <f t="shared" si="218"/>
        <v>1676432.6159872513</v>
      </c>
      <c r="AU126" s="169">
        <f t="shared" si="218"/>
        <v>1824737.3076182257</v>
      </c>
      <c r="AV126" s="169">
        <f t="shared" si="218"/>
        <v>1986161.692429834</v>
      </c>
      <c r="AW126" s="169">
        <f t="shared" si="218"/>
        <v>2161866.3968814341</v>
      </c>
      <c r="AX126" s="169">
        <f t="shared" si="218"/>
        <v>2353114.7216153569</v>
      </c>
      <c r="AY126" s="169">
        <f t="shared" si="218"/>
        <v>2561281.7244721707</v>
      </c>
      <c r="AZ126" s="169">
        <f t="shared" si="218"/>
        <v>2787864.1070299121</v>
      </c>
      <c r="BA126" s="169">
        <f t="shared" si="218"/>
        <v>3034490.9757505814</v>
      </c>
      <c r="BB126" s="169">
        <f t="shared" si="220"/>
        <v>3302935.5551055623</v>
      </c>
      <c r="BC126" s="169">
        <f t="shared" si="220"/>
        <v>3595127.9368962538</v>
      </c>
    </row>
    <row r="127" spans="12:55" ht="11.1" customHeight="1">
      <c r="Z127" s="169">
        <f t="shared" si="219"/>
        <v>259700.39258826716</v>
      </c>
      <c r="AA127" s="169">
        <f t="shared" si="219"/>
        <v>282674.64533898974</v>
      </c>
      <c r="AB127" s="169">
        <f t="shared" si="219"/>
        <v>307681.30275492551</v>
      </c>
      <c r="AC127" s="169">
        <f t="shared" si="219"/>
        <v>334900.16039974301</v>
      </c>
      <c r="AD127" s="169">
        <f t="shared" si="219"/>
        <v>364526.91935300938</v>
      </c>
      <c r="AE127" s="169">
        <f t="shared" si="219"/>
        <v>396774.59328292805</v>
      </c>
      <c r="AF127" s="169">
        <f t="shared" si="219"/>
        <v>431875.03999499418</v>
      </c>
      <c r="AG127" s="169">
        <f t="shared" si="219"/>
        <v>470080.62846826192</v>
      </c>
      <c r="AH127" s="169">
        <f t="shared" si="219"/>
        <v>511666.05336506007</v>
      </c>
      <c r="AI127" s="169">
        <f t="shared" si="219"/>
        <v>556930.31006031414</v>
      </c>
      <c r="AJ127" s="169">
        <f t="shared" si="219"/>
        <v>606198.84439075459</v>
      </c>
      <c r="AK127" s="169">
        <f t="shared" si="219"/>
        <v>659825.89258050907</v>
      </c>
      <c r="AL127" s="169">
        <f t="shared" si="219"/>
        <v>718197.02816692658</v>
      </c>
      <c r="AM127" s="169">
        <f t="shared" si="219"/>
        <v>781731.93423880206</v>
      </c>
      <c r="AN127" s="169">
        <f t="shared" si="218"/>
        <v>850887.42091912858</v>
      </c>
      <c r="AO127" s="169">
        <f t="shared" si="218"/>
        <v>926160.70978780987</v>
      </c>
      <c r="AP127" s="169">
        <f t="shared" si="218"/>
        <v>1008093.0088590244</v>
      </c>
      <c r="AQ127" s="169">
        <f t="shared" si="218"/>
        <v>1097273.4038170027</v>
      </c>
      <c r="AR127" s="169">
        <f t="shared" si="218"/>
        <v>1194343.0934878392</v>
      </c>
      <c r="AS127" s="169">
        <f t="shared" si="218"/>
        <v>1299999.9999999977</v>
      </c>
      <c r="AT127" s="169">
        <f t="shared" si="218"/>
        <v>1415003.7867801357</v>
      </c>
      <c r="AU127" s="169">
        <f t="shared" si="218"/>
        <v>1540181.3204631747</v>
      </c>
      <c r="AV127" s="169">
        <f t="shared" si="218"/>
        <v>1676432.6159872503</v>
      </c>
      <c r="AW127" s="169">
        <f t="shared" si="218"/>
        <v>1824737.3076182257</v>
      </c>
      <c r="AX127" s="169">
        <f t="shared" si="218"/>
        <v>1986161.692429834</v>
      </c>
      <c r="AY127" s="169">
        <f t="shared" si="218"/>
        <v>2161866.3968814341</v>
      </c>
      <c r="AZ127" s="169">
        <f t="shared" si="218"/>
        <v>2353114.7216153569</v>
      </c>
      <c r="BA127" s="169">
        <f t="shared" si="218"/>
        <v>2561281.7244721707</v>
      </c>
      <c r="BB127" s="169">
        <f t="shared" si="220"/>
        <v>2787864.1070299121</v>
      </c>
      <c r="BC127" s="169">
        <f t="shared" si="220"/>
        <v>3034490.9757505814</v>
      </c>
    </row>
    <row r="128" spans="12:55" ht="11.1" customHeight="1">
      <c r="AA128" s="169">
        <f t="shared" si="219"/>
        <v>238593.36174144445</v>
      </c>
      <c r="AB128" s="169">
        <f t="shared" si="219"/>
        <v>259700.39258826716</v>
      </c>
      <c r="AC128" s="169">
        <f t="shared" si="219"/>
        <v>282674.64533898974</v>
      </c>
      <c r="AD128" s="169">
        <f t="shared" si="219"/>
        <v>307681.30275492551</v>
      </c>
      <c r="AE128" s="169">
        <f t="shared" si="219"/>
        <v>334900.16039974301</v>
      </c>
      <c r="AF128" s="169">
        <f t="shared" si="219"/>
        <v>364526.91935300932</v>
      </c>
      <c r="AG128" s="169">
        <f t="shared" si="219"/>
        <v>396774.59328292793</v>
      </c>
      <c r="AH128" s="169">
        <f t="shared" si="219"/>
        <v>431875.03999499406</v>
      </c>
      <c r="AI128" s="169">
        <f t="shared" si="219"/>
        <v>470080.62846826192</v>
      </c>
      <c r="AJ128" s="169">
        <f t="shared" si="219"/>
        <v>511666.05336505995</v>
      </c>
      <c r="AK128" s="169">
        <f t="shared" si="219"/>
        <v>556930.3100603139</v>
      </c>
      <c r="AL128" s="169">
        <f t="shared" si="219"/>
        <v>606198.84439075459</v>
      </c>
      <c r="AM128" s="169">
        <f t="shared" si="219"/>
        <v>659825.89258050849</v>
      </c>
      <c r="AN128" s="169">
        <f t="shared" si="218"/>
        <v>718197.02816692635</v>
      </c>
      <c r="AO128" s="169">
        <f t="shared" si="218"/>
        <v>781731.93423880194</v>
      </c>
      <c r="AP128" s="169">
        <f t="shared" si="218"/>
        <v>850887.42091912858</v>
      </c>
      <c r="AQ128" s="169">
        <f t="shared" si="218"/>
        <v>926160.70978780964</v>
      </c>
      <c r="AR128" s="169">
        <f t="shared" si="218"/>
        <v>1008093.0088590244</v>
      </c>
      <c r="AS128" s="169">
        <f t="shared" si="218"/>
        <v>1097273.4038170027</v>
      </c>
      <c r="AT128" s="169">
        <f t="shared" si="218"/>
        <v>1194343.0934878387</v>
      </c>
      <c r="AU128" s="169">
        <f t="shared" si="218"/>
        <v>1299999.9999999972</v>
      </c>
      <c r="AV128" s="169">
        <f t="shared" si="218"/>
        <v>1415003.786780135</v>
      </c>
      <c r="AW128" s="169">
        <f t="shared" si="218"/>
        <v>1540181.3204631738</v>
      </c>
      <c r="AX128" s="169">
        <f t="shared" si="218"/>
        <v>1676432.6159872503</v>
      </c>
      <c r="AY128" s="169">
        <f t="shared" si="218"/>
        <v>1824737.3076182257</v>
      </c>
      <c r="AZ128" s="169">
        <f t="shared" si="218"/>
        <v>1986161.692429834</v>
      </c>
      <c r="BA128" s="169">
        <f t="shared" si="218"/>
        <v>2161866.3968814341</v>
      </c>
      <c r="BB128" s="169">
        <f t="shared" si="220"/>
        <v>2353114.7216153569</v>
      </c>
      <c r="BC128" s="169">
        <f t="shared" si="220"/>
        <v>2561281.7244721707</v>
      </c>
    </row>
    <row r="129" spans="28:55" ht="11.1" customHeight="1">
      <c r="AB129" s="169">
        <f t="shared" si="219"/>
        <v>219201.79519072326</v>
      </c>
      <c r="AC129" s="169">
        <f t="shared" si="219"/>
        <v>238593.36174144445</v>
      </c>
      <c r="AD129" s="169">
        <f t="shared" si="219"/>
        <v>259700.39258826716</v>
      </c>
      <c r="AE129" s="169">
        <f t="shared" si="219"/>
        <v>282674.64533898974</v>
      </c>
      <c r="AF129" s="169">
        <f t="shared" si="219"/>
        <v>307681.30275492551</v>
      </c>
      <c r="AG129" s="169">
        <f t="shared" si="219"/>
        <v>334900.16039974295</v>
      </c>
      <c r="AH129" s="169">
        <f t="shared" si="219"/>
        <v>364526.91935300926</v>
      </c>
      <c r="AI129" s="169">
        <f t="shared" si="219"/>
        <v>396774.59328292782</v>
      </c>
      <c r="AJ129" s="169">
        <f t="shared" si="219"/>
        <v>431875.03999499406</v>
      </c>
      <c r="AK129" s="169">
        <f t="shared" si="219"/>
        <v>470080.6284682618</v>
      </c>
      <c r="AL129" s="169">
        <f t="shared" si="219"/>
        <v>511666.05336505972</v>
      </c>
      <c r="AM129" s="169">
        <f t="shared" si="219"/>
        <v>556930.3100603139</v>
      </c>
      <c r="AN129" s="169">
        <f t="shared" si="218"/>
        <v>606198.84439075401</v>
      </c>
      <c r="AO129" s="169">
        <f t="shared" si="218"/>
        <v>659825.89258050825</v>
      </c>
      <c r="AP129" s="169">
        <f t="shared" si="218"/>
        <v>718197.02816692623</v>
      </c>
      <c r="AQ129" s="169">
        <f t="shared" si="218"/>
        <v>781731.93423880194</v>
      </c>
      <c r="AR129" s="169">
        <f t="shared" si="218"/>
        <v>850887.42091912834</v>
      </c>
      <c r="AS129" s="169">
        <f t="shared" si="218"/>
        <v>926160.70978780964</v>
      </c>
      <c r="AT129" s="169">
        <f t="shared" si="218"/>
        <v>1008093.0088590244</v>
      </c>
      <c r="AU129" s="169">
        <f t="shared" si="218"/>
        <v>1097273.4038170022</v>
      </c>
      <c r="AV129" s="169">
        <f t="shared" si="218"/>
        <v>1194343.0934878383</v>
      </c>
      <c r="AW129" s="169">
        <f t="shared" si="218"/>
        <v>1299999.9999999965</v>
      </c>
      <c r="AX129" s="169">
        <f t="shared" si="218"/>
        <v>1415003.7867801343</v>
      </c>
      <c r="AY129" s="169">
        <f t="shared" si="218"/>
        <v>1540181.3204631738</v>
      </c>
      <c r="AZ129" s="169">
        <f t="shared" si="218"/>
        <v>1676432.6159872503</v>
      </c>
      <c r="BA129" s="169">
        <f t="shared" si="218"/>
        <v>1824737.3076182257</v>
      </c>
      <c r="BB129" s="169">
        <f t="shared" si="220"/>
        <v>1986161.692429834</v>
      </c>
      <c r="BC129" s="169">
        <f t="shared" si="220"/>
        <v>2161866.3968814341</v>
      </c>
    </row>
    <row r="130" spans="28:55" ht="11.1" customHeight="1">
      <c r="AC130" s="169">
        <f t="shared" si="219"/>
        <v>201386.26935859735</v>
      </c>
      <c r="AD130" s="169">
        <f t="shared" si="219"/>
        <v>219201.79519072326</v>
      </c>
      <c r="AE130" s="169">
        <f t="shared" si="219"/>
        <v>238593.36174144445</v>
      </c>
      <c r="AF130" s="169">
        <f t="shared" si="219"/>
        <v>259700.39258826713</v>
      </c>
      <c r="AG130" s="169">
        <f t="shared" si="219"/>
        <v>282674.64533898974</v>
      </c>
      <c r="AH130" s="169">
        <f t="shared" si="219"/>
        <v>307681.30275492545</v>
      </c>
      <c r="AI130" s="169">
        <f t="shared" si="219"/>
        <v>334900.16039974289</v>
      </c>
      <c r="AJ130" s="169">
        <f t="shared" si="219"/>
        <v>364526.91935300914</v>
      </c>
      <c r="AK130" s="169">
        <f t="shared" si="219"/>
        <v>396774.59328292782</v>
      </c>
      <c r="AL130" s="169">
        <f t="shared" si="219"/>
        <v>431875.03999499395</v>
      </c>
      <c r="AM130" s="169">
        <f t="shared" si="219"/>
        <v>470080.62846826157</v>
      </c>
      <c r="AN130" s="169">
        <f t="shared" si="218"/>
        <v>511666.05336505972</v>
      </c>
      <c r="AO130" s="169">
        <f t="shared" si="218"/>
        <v>556930.31006031332</v>
      </c>
      <c r="AP130" s="169">
        <f t="shared" si="218"/>
        <v>606198.84439075377</v>
      </c>
      <c r="AQ130" s="169">
        <f t="shared" si="218"/>
        <v>659825.89258050814</v>
      </c>
      <c r="AR130" s="169">
        <f t="shared" si="218"/>
        <v>718197.02816692623</v>
      </c>
      <c r="AS130" s="169">
        <f t="shared" si="218"/>
        <v>781731.93423880171</v>
      </c>
      <c r="AT130" s="169">
        <f t="shared" si="218"/>
        <v>850887.42091912834</v>
      </c>
      <c r="AU130" s="169">
        <f t="shared" si="218"/>
        <v>926160.70978780964</v>
      </c>
      <c r="AV130" s="169">
        <f t="shared" si="218"/>
        <v>1008093.0088590239</v>
      </c>
      <c r="AW130" s="169">
        <f t="shared" si="218"/>
        <v>1097273.4038170017</v>
      </c>
      <c r="AX130" s="169">
        <f t="shared" si="218"/>
        <v>1194343.0934878376</v>
      </c>
      <c r="AY130" s="169">
        <f t="shared" si="218"/>
        <v>1299999.9999999958</v>
      </c>
      <c r="AZ130" s="169">
        <f t="shared" si="218"/>
        <v>1415003.7867801343</v>
      </c>
      <c r="BA130" s="169">
        <f t="shared" si="218"/>
        <v>1540181.3204631738</v>
      </c>
      <c r="BB130" s="169">
        <f t="shared" si="220"/>
        <v>1676432.6159872503</v>
      </c>
      <c r="BC130" s="169">
        <f t="shared" si="220"/>
        <v>1824737.3076182257</v>
      </c>
    </row>
    <row r="131" spans="28:55" ht="11.1" customHeight="1">
      <c r="AD131" s="169">
        <f t="shared" si="219"/>
        <v>185018.69225517134</v>
      </c>
      <c r="AE131" s="169">
        <f t="shared" si="219"/>
        <v>201386.26935859735</v>
      </c>
      <c r="AF131" s="169">
        <f t="shared" si="219"/>
        <v>219201.79519072323</v>
      </c>
      <c r="AG131" s="169">
        <f t="shared" si="219"/>
        <v>238593.36174144439</v>
      </c>
      <c r="AH131" s="169">
        <f t="shared" si="219"/>
        <v>259700.39258826713</v>
      </c>
      <c r="AI131" s="169">
        <f t="shared" si="219"/>
        <v>282674.64533898968</v>
      </c>
      <c r="AJ131" s="169">
        <f t="shared" si="219"/>
        <v>307681.30275492539</v>
      </c>
      <c r="AK131" s="169">
        <f t="shared" si="219"/>
        <v>334900.16039974277</v>
      </c>
      <c r="AL131" s="169">
        <f t="shared" si="219"/>
        <v>364526.91935300914</v>
      </c>
      <c r="AM131" s="169">
        <f t="shared" si="219"/>
        <v>396774.5932829277</v>
      </c>
      <c r="AN131" s="169">
        <f t="shared" si="218"/>
        <v>431875.03999499377</v>
      </c>
      <c r="AO131" s="169">
        <f t="shared" si="218"/>
        <v>470080.62846826157</v>
      </c>
      <c r="AP131" s="169">
        <f t="shared" si="218"/>
        <v>511666.0533650592</v>
      </c>
      <c r="AQ131" s="169">
        <f t="shared" si="218"/>
        <v>556930.3100603132</v>
      </c>
      <c r="AR131" s="169">
        <f t="shared" si="218"/>
        <v>606198.84439075377</v>
      </c>
      <c r="AS131" s="169">
        <f t="shared" si="218"/>
        <v>659825.89258050814</v>
      </c>
      <c r="AT131" s="169">
        <f t="shared" si="218"/>
        <v>718197.028166926</v>
      </c>
      <c r="AU131" s="169">
        <f t="shared" si="218"/>
        <v>781731.93423880171</v>
      </c>
      <c r="AV131" s="169">
        <f t="shared" si="218"/>
        <v>850887.42091912834</v>
      </c>
      <c r="AW131" s="169">
        <f t="shared" si="218"/>
        <v>926160.70978780917</v>
      </c>
      <c r="AX131" s="169">
        <f t="shared" si="218"/>
        <v>1008093.0088590236</v>
      </c>
      <c r="AY131" s="169">
        <f t="shared" si="218"/>
        <v>1097273.403817001</v>
      </c>
      <c r="AZ131" s="169">
        <f t="shared" si="218"/>
        <v>1194343.0934878369</v>
      </c>
      <c r="BA131" s="169">
        <f t="shared" si="218"/>
        <v>1299999.9999999958</v>
      </c>
      <c r="BB131" s="169">
        <f t="shared" si="220"/>
        <v>1415003.7867801343</v>
      </c>
      <c r="BC131" s="169">
        <f t="shared" si="220"/>
        <v>1540181.3204631738</v>
      </c>
    </row>
    <row r="132" spans="28:55" ht="11.1" customHeight="1">
      <c r="AE132" s="169">
        <f t="shared" si="219"/>
        <v>169981.38250855092</v>
      </c>
      <c r="AF132" s="169">
        <f t="shared" si="219"/>
        <v>185018.69225517134</v>
      </c>
      <c r="AG132" s="169">
        <f t="shared" si="219"/>
        <v>201386.26935859729</v>
      </c>
      <c r="AH132" s="169">
        <f t="shared" si="219"/>
        <v>219201.79519072318</v>
      </c>
      <c r="AI132" s="169">
        <f t="shared" si="219"/>
        <v>238593.36174144439</v>
      </c>
      <c r="AJ132" s="169">
        <f t="shared" si="219"/>
        <v>259700.39258826707</v>
      </c>
      <c r="AK132" s="169">
        <f t="shared" si="219"/>
        <v>282674.64533898962</v>
      </c>
      <c r="AL132" s="169">
        <f t="shared" si="219"/>
        <v>307681.30275492527</v>
      </c>
      <c r="AM132" s="169">
        <f t="shared" si="219"/>
        <v>334900.16039974277</v>
      </c>
      <c r="AN132" s="169">
        <f t="shared" si="218"/>
        <v>364526.91935300903</v>
      </c>
      <c r="AO132" s="169">
        <f t="shared" si="218"/>
        <v>396774.59328292758</v>
      </c>
      <c r="AP132" s="169">
        <f t="shared" si="218"/>
        <v>431875.03999499377</v>
      </c>
      <c r="AQ132" s="169">
        <f t="shared" si="218"/>
        <v>470080.6284682611</v>
      </c>
      <c r="AR132" s="169">
        <f t="shared" si="218"/>
        <v>511666.05336505908</v>
      </c>
      <c r="AS132" s="169">
        <f t="shared" si="218"/>
        <v>556930.3100603132</v>
      </c>
      <c r="AT132" s="169">
        <f t="shared" si="218"/>
        <v>606198.84439075377</v>
      </c>
      <c r="AU132" s="169">
        <f t="shared" si="218"/>
        <v>659825.89258050791</v>
      </c>
      <c r="AV132" s="169">
        <f t="shared" si="218"/>
        <v>718197.028166926</v>
      </c>
      <c r="AW132" s="169">
        <f t="shared" si="218"/>
        <v>781731.93423880171</v>
      </c>
      <c r="AX132" s="169">
        <f t="shared" si="218"/>
        <v>850887.420919128</v>
      </c>
      <c r="AY132" s="169">
        <f t="shared" si="218"/>
        <v>926160.70978780882</v>
      </c>
      <c r="AZ132" s="169">
        <f t="shared" si="218"/>
        <v>1008093.0088590229</v>
      </c>
      <c r="BA132" s="169">
        <f t="shared" si="218"/>
        <v>1097273.4038170003</v>
      </c>
      <c r="BB132" s="169">
        <f t="shared" si="220"/>
        <v>1194343.0934878369</v>
      </c>
      <c r="BC132" s="169">
        <f t="shared" si="220"/>
        <v>1299999.9999999958</v>
      </c>
    </row>
    <row r="133" spans="28:55" ht="11.1" customHeight="1">
      <c r="AF133" s="169">
        <f t="shared" si="219"/>
        <v>156166.22324661742</v>
      </c>
      <c r="AG133" s="169">
        <f t="shared" si="219"/>
        <v>169981.38250855089</v>
      </c>
      <c r="AH133" s="169">
        <f t="shared" si="219"/>
        <v>185018.69225517128</v>
      </c>
      <c r="AI133" s="169">
        <f t="shared" si="219"/>
        <v>201386.26935859726</v>
      </c>
      <c r="AJ133" s="169">
        <f t="shared" si="219"/>
        <v>219201.79519072318</v>
      </c>
      <c r="AK133" s="169">
        <f t="shared" si="219"/>
        <v>238593.36174144433</v>
      </c>
      <c r="AL133" s="169">
        <f t="shared" si="219"/>
        <v>259700.39258826702</v>
      </c>
      <c r="AM133" s="169">
        <f t="shared" si="219"/>
        <v>282674.6453389895</v>
      </c>
      <c r="AN133" s="169">
        <f t="shared" si="218"/>
        <v>307681.30275492527</v>
      </c>
      <c r="AO133" s="169">
        <f t="shared" si="218"/>
        <v>334900.16039974266</v>
      </c>
      <c r="AP133" s="169">
        <f t="shared" si="218"/>
        <v>364526.91935300891</v>
      </c>
      <c r="AQ133" s="169">
        <f t="shared" si="218"/>
        <v>396774.59328292758</v>
      </c>
      <c r="AR133" s="169">
        <f t="shared" si="218"/>
        <v>431875.03999499331</v>
      </c>
      <c r="AS133" s="169">
        <f t="shared" si="218"/>
        <v>470080.62846826098</v>
      </c>
      <c r="AT133" s="169">
        <f t="shared" si="218"/>
        <v>511666.05336505908</v>
      </c>
      <c r="AU133" s="169">
        <f t="shared" si="218"/>
        <v>556930.3100603132</v>
      </c>
      <c r="AV133" s="169">
        <f t="shared" si="218"/>
        <v>606198.84439075354</v>
      </c>
      <c r="AW133" s="169">
        <f t="shared" si="218"/>
        <v>659825.89258050791</v>
      </c>
      <c r="AX133" s="169">
        <f t="shared" si="218"/>
        <v>718197.028166926</v>
      </c>
      <c r="AY133" s="169">
        <f t="shared" si="218"/>
        <v>781731.93423880136</v>
      </c>
      <c r="AZ133" s="169">
        <f t="shared" si="218"/>
        <v>850887.42091912765</v>
      </c>
      <c r="BA133" s="169">
        <f t="shared" si="218"/>
        <v>926160.70978780824</v>
      </c>
      <c r="BB133" s="169">
        <f t="shared" si="220"/>
        <v>1008093.0088590223</v>
      </c>
      <c r="BC133" s="169">
        <f t="shared" si="220"/>
        <v>1097273.4038170003</v>
      </c>
    </row>
    <row r="134" spans="28:55" ht="11.1" customHeight="1">
      <c r="AG134" s="169">
        <f t="shared" si="219"/>
        <v>143473.88474667523</v>
      </c>
      <c r="AH134" s="169">
        <f t="shared" si="219"/>
        <v>156166.22324661739</v>
      </c>
      <c r="AI134" s="169">
        <f t="shared" si="219"/>
        <v>169981.38250855083</v>
      </c>
      <c r="AJ134" s="169">
        <f t="shared" si="219"/>
        <v>185018.69225517125</v>
      </c>
      <c r="AK134" s="169">
        <f t="shared" si="219"/>
        <v>201386.26935859726</v>
      </c>
      <c r="AL134" s="169">
        <f t="shared" si="219"/>
        <v>219201.79519072312</v>
      </c>
      <c r="AM134" s="169">
        <f t="shared" si="219"/>
        <v>238593.36174144427</v>
      </c>
      <c r="AN134" s="169">
        <f t="shared" si="218"/>
        <v>259700.3925882669</v>
      </c>
      <c r="AO134" s="169">
        <f t="shared" si="218"/>
        <v>282674.6453389895</v>
      </c>
      <c r="AP134" s="169">
        <f t="shared" si="218"/>
        <v>307681.30275492516</v>
      </c>
      <c r="AQ134" s="169">
        <f t="shared" si="218"/>
        <v>334900.16039974254</v>
      </c>
      <c r="AR134" s="169">
        <f t="shared" si="218"/>
        <v>364526.91935300891</v>
      </c>
      <c r="AS134" s="169">
        <f t="shared" si="218"/>
        <v>396774.59328292712</v>
      </c>
      <c r="AT134" s="169">
        <f t="shared" si="218"/>
        <v>431875.03999499325</v>
      </c>
      <c r="AU134" s="169">
        <f t="shared" si="218"/>
        <v>470080.62846826098</v>
      </c>
      <c r="AV134" s="169">
        <f t="shared" si="218"/>
        <v>511666.05336505908</v>
      </c>
      <c r="AW134" s="169">
        <f t="shared" si="218"/>
        <v>556930.31006031297</v>
      </c>
      <c r="AX134" s="169">
        <f t="shared" si="218"/>
        <v>606198.84439075354</v>
      </c>
      <c r="AY134" s="169">
        <f t="shared" si="218"/>
        <v>659825.89258050791</v>
      </c>
      <c r="AZ134" s="169">
        <f t="shared" si="218"/>
        <v>718197.02816692565</v>
      </c>
      <c r="BA134" s="169">
        <f t="shared" si="218"/>
        <v>781731.93423880113</v>
      </c>
      <c r="BB134" s="169">
        <f t="shared" si="220"/>
        <v>850887.42091912706</v>
      </c>
      <c r="BC134" s="169">
        <f t="shared" si="220"/>
        <v>926160.70978780766</v>
      </c>
    </row>
    <row r="135" spans="28:55" ht="11.1" customHeight="1">
      <c r="AH135" s="169">
        <f t="shared" si="219"/>
        <v>131813.11026389388</v>
      </c>
      <c r="AI135" s="169">
        <f t="shared" si="219"/>
        <v>143473.8847466752</v>
      </c>
      <c r="AJ135" s="169">
        <f t="shared" si="219"/>
        <v>156166.22324661736</v>
      </c>
      <c r="AK135" s="169">
        <f t="shared" si="219"/>
        <v>169981.3825085508</v>
      </c>
      <c r="AL135" s="169">
        <f t="shared" si="219"/>
        <v>185018.69225517125</v>
      </c>
      <c r="AM135" s="169">
        <f t="shared" si="219"/>
        <v>201386.2693585972</v>
      </c>
      <c r="AN135" s="169">
        <f t="shared" si="218"/>
        <v>219201.79519072306</v>
      </c>
      <c r="AO135" s="169">
        <f t="shared" si="218"/>
        <v>238593.36174144415</v>
      </c>
      <c r="AP135" s="169">
        <f t="shared" si="218"/>
        <v>259700.3925882669</v>
      </c>
      <c r="AQ135" s="169">
        <f t="shared" si="218"/>
        <v>282674.64533898939</v>
      </c>
      <c r="AR135" s="169">
        <f t="shared" si="218"/>
        <v>307681.30275492504</v>
      </c>
      <c r="AS135" s="169">
        <f t="shared" si="218"/>
        <v>334900.16039974254</v>
      </c>
      <c r="AT135" s="169">
        <f t="shared" si="218"/>
        <v>364526.9193530085</v>
      </c>
      <c r="AU135" s="169">
        <f t="shared" si="218"/>
        <v>396774.59328292706</v>
      </c>
      <c r="AV135" s="169">
        <f t="shared" si="218"/>
        <v>431875.03999499325</v>
      </c>
      <c r="AW135" s="169">
        <f t="shared" si="218"/>
        <v>470080.62846826098</v>
      </c>
      <c r="AX135" s="169">
        <f t="shared" si="218"/>
        <v>511666.05336505885</v>
      </c>
      <c r="AY135" s="169">
        <f t="shared" si="218"/>
        <v>556930.31006031297</v>
      </c>
      <c r="AZ135" s="169">
        <f t="shared" si="218"/>
        <v>606198.84439075354</v>
      </c>
      <c r="BA135" s="169">
        <f t="shared" si="218"/>
        <v>659825.89258050767</v>
      </c>
      <c r="BB135" s="169">
        <f t="shared" si="220"/>
        <v>718197.02816692542</v>
      </c>
      <c r="BC135" s="169">
        <f t="shared" si="220"/>
        <v>781731.93423880055</v>
      </c>
    </row>
    <row r="136" spans="28:55" ht="11.1" customHeight="1">
      <c r="AI136" s="169">
        <f t="shared" si="219"/>
        <v>121100.0599037176</v>
      </c>
      <c r="AJ136" s="169">
        <f t="shared" si="219"/>
        <v>131813.11026389385</v>
      </c>
      <c r="AK136" s="169">
        <f t="shared" si="219"/>
        <v>143473.88474667518</v>
      </c>
      <c r="AL136" s="169">
        <f t="shared" si="219"/>
        <v>156166.22324661733</v>
      </c>
      <c r="AM136" s="169">
        <f t="shared" si="219"/>
        <v>169981.3825085508</v>
      </c>
      <c r="AN136" s="169">
        <f t="shared" si="218"/>
        <v>185018.69225517119</v>
      </c>
      <c r="AO136" s="169">
        <f t="shared" si="218"/>
        <v>201386.26935859714</v>
      </c>
      <c r="AP136" s="169">
        <f t="shared" si="218"/>
        <v>219201.79519072297</v>
      </c>
      <c r="AQ136" s="169">
        <f t="shared" si="218"/>
        <v>238593.36174144415</v>
      </c>
      <c r="AR136" s="169">
        <f t="shared" si="218"/>
        <v>259700.39258826681</v>
      </c>
      <c r="AS136" s="169">
        <f t="shared" si="218"/>
        <v>282674.64533898927</v>
      </c>
      <c r="AT136" s="169">
        <f t="shared" si="218"/>
        <v>307681.30275492504</v>
      </c>
      <c r="AU136" s="169">
        <f t="shared" si="218"/>
        <v>334900.16039974219</v>
      </c>
      <c r="AV136" s="169">
        <f t="shared" si="218"/>
        <v>364526.91935300844</v>
      </c>
      <c r="AW136" s="169">
        <f t="shared" si="218"/>
        <v>396774.59328292706</v>
      </c>
      <c r="AX136" s="169">
        <f t="shared" si="218"/>
        <v>431875.03999499325</v>
      </c>
      <c r="AY136" s="169">
        <f t="shared" si="218"/>
        <v>470080.62846826081</v>
      </c>
      <c r="AZ136" s="169">
        <f t="shared" si="218"/>
        <v>511666.05336505885</v>
      </c>
      <c r="BA136" s="169">
        <f t="shared" si="218"/>
        <v>556930.31006031297</v>
      </c>
      <c r="BB136" s="169">
        <f t="shared" si="220"/>
        <v>606198.84439075331</v>
      </c>
      <c r="BC136" s="169">
        <f t="shared" si="220"/>
        <v>659825.89258050744</v>
      </c>
    </row>
    <row r="137" spans="28:55" ht="11.1" customHeight="1">
      <c r="AJ137" s="169">
        <f t="shared" si="219"/>
        <v>111257.70782074532</v>
      </c>
      <c r="AK137" s="169">
        <f t="shared" si="219"/>
        <v>121100.05990371757</v>
      </c>
      <c r="AL137" s="169">
        <f t="shared" si="219"/>
        <v>131813.11026389382</v>
      </c>
      <c r="AM137" s="169">
        <f t="shared" si="219"/>
        <v>143473.88474667515</v>
      </c>
      <c r="AN137" s="169">
        <f t="shared" si="218"/>
        <v>156166.22324661733</v>
      </c>
      <c r="AO137" s="169">
        <f t="shared" si="218"/>
        <v>169981.38250855074</v>
      </c>
      <c r="AP137" s="169">
        <f t="shared" si="218"/>
        <v>185018.69225517113</v>
      </c>
      <c r="AQ137" s="169">
        <f t="shared" si="218"/>
        <v>201386.26935859706</v>
      </c>
      <c r="AR137" s="169">
        <f t="shared" si="218"/>
        <v>219201.79519072297</v>
      </c>
      <c r="AS137" s="169">
        <f t="shared" si="218"/>
        <v>238593.3617414441</v>
      </c>
      <c r="AT137" s="169">
        <f t="shared" si="218"/>
        <v>259700.3925882667</v>
      </c>
      <c r="AU137" s="169">
        <f t="shared" si="218"/>
        <v>282674.64533898927</v>
      </c>
      <c r="AV137" s="169">
        <f t="shared" si="218"/>
        <v>307681.30275492475</v>
      </c>
      <c r="AW137" s="169">
        <f t="shared" si="218"/>
        <v>334900.16039974213</v>
      </c>
      <c r="AX137" s="169">
        <f t="shared" si="218"/>
        <v>364526.91935300844</v>
      </c>
      <c r="AY137" s="169">
        <f t="shared" si="218"/>
        <v>396774.59328292706</v>
      </c>
      <c r="AZ137" s="169">
        <f t="shared" si="218"/>
        <v>431875.03999499307</v>
      </c>
      <c r="BA137" s="169">
        <f t="shared" si="218"/>
        <v>470080.62846826081</v>
      </c>
      <c r="BB137" s="169">
        <f t="shared" si="220"/>
        <v>511666.05336505885</v>
      </c>
      <c r="BC137" s="169">
        <f t="shared" si="220"/>
        <v>556930.31006031274</v>
      </c>
    </row>
    <row r="138" spans="28:55" ht="11.1" customHeight="1">
      <c r="AK138" s="169">
        <f t="shared" si="219"/>
        <v>102215.28840999638</v>
      </c>
      <c r="AL138" s="169">
        <f t="shared" si="219"/>
        <v>111257.70782074529</v>
      </c>
      <c r="AM138" s="169">
        <f t="shared" si="219"/>
        <v>121100.05990371754</v>
      </c>
      <c r="AN138" s="169">
        <f t="shared" si="218"/>
        <v>131813.11026389379</v>
      </c>
      <c r="AO138" s="169">
        <f t="shared" si="218"/>
        <v>143473.88474667515</v>
      </c>
      <c r="AP138" s="169">
        <f t="shared" si="218"/>
        <v>156166.22324661727</v>
      </c>
      <c r="AQ138" s="169">
        <f t="shared" si="218"/>
        <v>169981.38250855068</v>
      </c>
      <c r="AR138" s="169">
        <f t="shared" si="218"/>
        <v>185018.69225517104</v>
      </c>
      <c r="AS138" s="169">
        <f t="shared" si="218"/>
        <v>201386.26935859706</v>
      </c>
      <c r="AT138" s="169">
        <f t="shared" si="218"/>
        <v>219201.79519072291</v>
      </c>
      <c r="AU138" s="169">
        <f t="shared" si="218"/>
        <v>238593.36174144398</v>
      </c>
      <c r="AV138" s="169">
        <f t="shared" si="218"/>
        <v>259700.3925882667</v>
      </c>
      <c r="AW138" s="169">
        <f t="shared" si="218"/>
        <v>282674.64533898904</v>
      </c>
      <c r="AX138" s="169">
        <f t="shared" si="218"/>
        <v>307681.30275492469</v>
      </c>
      <c r="AY138" s="169">
        <f t="shared" si="218"/>
        <v>334900.16039974213</v>
      </c>
      <c r="AZ138" s="169">
        <f t="shared" si="218"/>
        <v>364526.91935300844</v>
      </c>
      <c r="BA138" s="169">
        <f t="shared" si="218"/>
        <v>396774.59328292694</v>
      </c>
      <c r="BB138" s="169">
        <f t="shared" si="220"/>
        <v>431875.03999499307</v>
      </c>
      <c r="BC138" s="169">
        <f t="shared" si="220"/>
        <v>470080.62846826081</v>
      </c>
    </row>
    <row r="139" spans="28:55" ht="11.1" customHeight="1">
      <c r="AL139" s="169">
        <f t="shared" si="219"/>
        <v>93907.787508728405</v>
      </c>
      <c r="AM139" s="169">
        <f t="shared" si="219"/>
        <v>102215.28840999636</v>
      </c>
      <c r="AN139" s="169">
        <f t="shared" si="218"/>
        <v>111257.70782074526</v>
      </c>
      <c r="AO139" s="169">
        <f t="shared" si="218"/>
        <v>121100.05990371751</v>
      </c>
      <c r="AP139" s="169">
        <f t="shared" si="218"/>
        <v>131813.11026389379</v>
      </c>
      <c r="AQ139" s="169">
        <f t="shared" si="218"/>
        <v>143473.88474667509</v>
      </c>
      <c r="AR139" s="169">
        <f t="shared" si="218"/>
        <v>156166.22324661721</v>
      </c>
      <c r="AS139" s="169">
        <f t="shared" si="218"/>
        <v>169981.38250855063</v>
      </c>
      <c r="AT139" s="169">
        <f t="shared" si="218"/>
        <v>185018.69225517104</v>
      </c>
      <c r="AU139" s="169">
        <f t="shared" si="218"/>
        <v>201386.269358597</v>
      </c>
      <c r="AV139" s="169">
        <f t="shared" si="218"/>
        <v>219201.7951907228</v>
      </c>
      <c r="AW139" s="169">
        <f t="shared" si="218"/>
        <v>238593.36174144398</v>
      </c>
      <c r="AX139" s="169">
        <f t="shared" si="218"/>
        <v>259700.39258826649</v>
      </c>
      <c r="AY139" s="169">
        <f t="shared" si="218"/>
        <v>282674.64533898898</v>
      </c>
      <c r="AZ139" s="169">
        <f t="shared" si="218"/>
        <v>307681.30275492469</v>
      </c>
      <c r="BA139" s="169">
        <f t="shared" si="218"/>
        <v>334900.16039974213</v>
      </c>
      <c r="BB139" s="169">
        <f t="shared" si="220"/>
        <v>364526.91935300833</v>
      </c>
      <c r="BC139" s="169">
        <f t="shared" si="220"/>
        <v>396774.59328292694</v>
      </c>
    </row>
    <row r="140" spans="28:55" ht="11.1" customHeight="1">
      <c r="AM140" s="169">
        <f t="shared" si="219"/>
        <v>86275.474950595002</v>
      </c>
      <c r="AN140" s="169">
        <f t="shared" si="218"/>
        <v>93907.787508728376</v>
      </c>
      <c r="AO140" s="169">
        <f t="shared" si="218"/>
        <v>102215.28840999633</v>
      </c>
      <c r="AP140" s="169">
        <f t="shared" si="218"/>
        <v>111257.70782074523</v>
      </c>
      <c r="AQ140" s="169">
        <f t="shared" si="218"/>
        <v>121100.05990371751</v>
      </c>
      <c r="AR140" s="169">
        <f t="shared" si="218"/>
        <v>131813.11026389373</v>
      </c>
      <c r="AS140" s="169">
        <f t="shared" si="218"/>
        <v>143473.88474667506</v>
      </c>
      <c r="AT140" s="169">
        <f t="shared" si="218"/>
        <v>156166.22324661716</v>
      </c>
      <c r="AU140" s="169">
        <f t="shared" si="218"/>
        <v>169981.38250855063</v>
      </c>
      <c r="AV140" s="169">
        <f t="shared" si="218"/>
        <v>185018.69225517102</v>
      </c>
      <c r="AW140" s="169">
        <f t="shared" si="218"/>
        <v>201386.26935859691</v>
      </c>
      <c r="AX140" s="169">
        <f t="shared" si="218"/>
        <v>219201.7951907228</v>
      </c>
      <c r="AY140" s="169">
        <f t="shared" si="218"/>
        <v>238593.36174144378</v>
      </c>
      <c r="AZ140" s="169">
        <f t="shared" si="218"/>
        <v>259700.39258826643</v>
      </c>
      <c r="BA140" s="169">
        <f t="shared" si="218"/>
        <v>282674.64533898898</v>
      </c>
      <c r="BB140" s="169">
        <f t="shared" si="220"/>
        <v>307681.30275492469</v>
      </c>
      <c r="BC140" s="169">
        <f t="shared" si="220"/>
        <v>334900.16039974202</v>
      </c>
    </row>
    <row r="141" spans="28:55" ht="11.1" customHeight="1">
      <c r="AN141" s="169">
        <f t="shared" si="218"/>
        <v>79263.475111251042</v>
      </c>
      <c r="AO141" s="169">
        <f t="shared" si="218"/>
        <v>86275.474950594973</v>
      </c>
      <c r="AP141" s="169">
        <f t="shared" si="218"/>
        <v>93907.787508728346</v>
      </c>
      <c r="AQ141" s="169">
        <f t="shared" si="218"/>
        <v>102215.2884099963</v>
      </c>
      <c r="AR141" s="169">
        <f t="shared" si="218"/>
        <v>111257.70782074523</v>
      </c>
      <c r="AS141" s="169">
        <f t="shared" si="218"/>
        <v>121100.05990371745</v>
      </c>
      <c r="AT141" s="169">
        <f t="shared" si="218"/>
        <v>131813.1102638937</v>
      </c>
      <c r="AU141" s="169">
        <f t="shared" si="218"/>
        <v>143473.884746675</v>
      </c>
      <c r="AV141" s="169">
        <f t="shared" si="218"/>
        <v>156166.22324661716</v>
      </c>
      <c r="AW141" s="169">
        <f t="shared" si="218"/>
        <v>169981.3825085506</v>
      </c>
      <c r="AX141" s="169">
        <f t="shared" si="218"/>
        <v>185018.69225517093</v>
      </c>
      <c r="AY141" s="169">
        <f t="shared" si="218"/>
        <v>201386.26935859691</v>
      </c>
      <c r="AZ141" s="169">
        <f t="shared" si="218"/>
        <v>219201.79519072262</v>
      </c>
      <c r="BA141" s="169">
        <f t="shared" si="218"/>
        <v>238593.36174144375</v>
      </c>
      <c r="BB141" s="169">
        <f t="shared" si="220"/>
        <v>259700.39258826643</v>
      </c>
      <c r="BC141" s="169">
        <f t="shared" si="220"/>
        <v>282674.64533898898</v>
      </c>
    </row>
    <row r="142" spans="28:55" ht="11.1" customHeight="1">
      <c r="AO142" s="169">
        <f t="shared" si="218"/>
        <v>72821.372357667729</v>
      </c>
      <c r="AP142" s="169">
        <f t="shared" si="218"/>
        <v>79263.475111251013</v>
      </c>
      <c r="AQ142" s="169">
        <f t="shared" si="218"/>
        <v>86275.474950594944</v>
      </c>
      <c r="AR142" s="169">
        <f t="shared" si="218"/>
        <v>93907.787508728317</v>
      </c>
      <c r="AS142" s="169">
        <f t="shared" si="218"/>
        <v>102215.2884099963</v>
      </c>
      <c r="AT142" s="169">
        <f t="shared" si="218"/>
        <v>111257.70782074519</v>
      </c>
      <c r="AU142" s="169">
        <f t="shared" si="218"/>
        <v>121100.05990371744</v>
      </c>
      <c r="AV142" s="169">
        <f t="shared" si="218"/>
        <v>131813.11026389367</v>
      </c>
      <c r="AW142" s="169">
        <f t="shared" si="218"/>
        <v>143473.884746675</v>
      </c>
      <c r="AX142" s="169">
        <f t="shared" si="218"/>
        <v>156166.22324661713</v>
      </c>
      <c r="AY142" s="169">
        <f t="shared" si="218"/>
        <v>169981.38250855051</v>
      </c>
      <c r="AZ142" s="169">
        <f t="shared" si="218"/>
        <v>185018.69225517093</v>
      </c>
      <c r="BA142" s="169">
        <f t="shared" si="218"/>
        <v>201386.26935859674</v>
      </c>
      <c r="BB142" s="169">
        <f t="shared" si="220"/>
        <v>219201.79519072259</v>
      </c>
      <c r="BC142" s="169">
        <f t="shared" si="220"/>
        <v>238593.36174144375</v>
      </c>
    </row>
    <row r="143" spans="28:55" ht="11.1" customHeight="1">
      <c r="AP143" s="169">
        <f t="shared" si="218"/>
        <v>66902.848564374479</v>
      </c>
      <c r="AQ143" s="169">
        <f t="shared" si="218"/>
        <v>72821.3723576677</v>
      </c>
      <c r="AR143" s="169">
        <f t="shared" ref="AQ143:BC155" si="221">AQ142*AR$34</f>
        <v>79263.475111250984</v>
      </c>
      <c r="AS143" s="169">
        <f t="shared" si="221"/>
        <v>86275.474950594915</v>
      </c>
      <c r="AT143" s="169">
        <f t="shared" si="221"/>
        <v>93907.787508728317</v>
      </c>
      <c r="AU143" s="169">
        <f t="shared" si="221"/>
        <v>102215.28840999627</v>
      </c>
      <c r="AV143" s="169">
        <f t="shared" si="221"/>
        <v>111257.70782074517</v>
      </c>
      <c r="AW143" s="169">
        <f t="shared" si="221"/>
        <v>121100.05990371741</v>
      </c>
      <c r="AX143" s="169">
        <f t="shared" si="221"/>
        <v>131813.11026389367</v>
      </c>
      <c r="AY143" s="169">
        <f t="shared" si="221"/>
        <v>143473.88474667497</v>
      </c>
      <c r="AZ143" s="169">
        <f t="shared" si="221"/>
        <v>156166.22324661704</v>
      </c>
      <c r="BA143" s="169">
        <f t="shared" si="221"/>
        <v>169981.38250855051</v>
      </c>
      <c r="BB143" s="169">
        <f t="shared" si="220"/>
        <v>185018.69225517075</v>
      </c>
      <c r="BC143" s="169">
        <f t="shared" si="220"/>
        <v>201386.26935859671</v>
      </c>
    </row>
    <row r="144" spans="28:55" ht="11.1" customHeight="1">
      <c r="AQ144" s="169">
        <f t="shared" si="221"/>
        <v>61465.350090402739</v>
      </c>
      <c r="AR144" s="169">
        <f t="shared" si="221"/>
        <v>66902.84856437445</v>
      </c>
      <c r="AS144" s="169">
        <f t="shared" si="221"/>
        <v>72821.372357667671</v>
      </c>
      <c r="AT144" s="169">
        <f t="shared" si="221"/>
        <v>79263.475111250955</v>
      </c>
      <c r="AU144" s="169">
        <f t="shared" si="221"/>
        <v>86275.474950594915</v>
      </c>
      <c r="AV144" s="169">
        <f t="shared" si="221"/>
        <v>93907.787508728288</v>
      </c>
      <c r="AW144" s="169">
        <f t="shared" si="221"/>
        <v>102215.28840999625</v>
      </c>
      <c r="AX144" s="169">
        <f t="shared" si="221"/>
        <v>111257.70782074514</v>
      </c>
      <c r="AY144" s="169">
        <f t="shared" si="221"/>
        <v>121100.05990371741</v>
      </c>
      <c r="AZ144" s="169">
        <f t="shared" si="221"/>
        <v>131813.11026389364</v>
      </c>
      <c r="BA144" s="169">
        <f t="shared" si="221"/>
        <v>143473.88474667488</v>
      </c>
      <c r="BB144" s="169">
        <f t="shared" si="220"/>
        <v>156166.22324661704</v>
      </c>
      <c r="BC144" s="169">
        <f t="shared" si="220"/>
        <v>169981.38250855033</v>
      </c>
    </row>
    <row r="145" spans="44:55" ht="11.1" customHeight="1">
      <c r="AR145" s="169">
        <f t="shared" si="221"/>
        <v>56469.781822526726</v>
      </c>
      <c r="AS145" s="169">
        <f t="shared" si="221"/>
        <v>61465.350090402717</v>
      </c>
      <c r="AT145" s="169">
        <f t="shared" si="221"/>
        <v>66902.848564374421</v>
      </c>
      <c r="AU145" s="169">
        <f t="shared" si="221"/>
        <v>72821.372357667642</v>
      </c>
      <c r="AV145" s="169">
        <f t="shared" si="221"/>
        <v>79263.475111250955</v>
      </c>
      <c r="AW145" s="169">
        <f t="shared" si="221"/>
        <v>86275.474950594886</v>
      </c>
      <c r="AX145" s="169">
        <f t="shared" si="221"/>
        <v>93907.787508728288</v>
      </c>
      <c r="AY145" s="169">
        <f t="shared" si="221"/>
        <v>102215.28840999622</v>
      </c>
      <c r="AZ145" s="169">
        <f t="shared" si="221"/>
        <v>111257.70782074514</v>
      </c>
      <c r="BA145" s="169">
        <f t="shared" si="221"/>
        <v>121100.05990371738</v>
      </c>
      <c r="BB145" s="169">
        <f t="shared" si="220"/>
        <v>131813.11026389356</v>
      </c>
      <c r="BC145" s="169">
        <f t="shared" si="220"/>
        <v>143473.88474667488</v>
      </c>
    </row>
    <row r="146" spans="44:55" ht="11.1" customHeight="1">
      <c r="AS146" s="169">
        <f t="shared" si="221"/>
        <v>51880.226085000009</v>
      </c>
      <c r="AT146" s="169">
        <f t="shared" si="221"/>
        <v>56469.781822526704</v>
      </c>
      <c r="AU146" s="169">
        <f t="shared" si="221"/>
        <v>61465.350090402688</v>
      </c>
      <c r="AV146" s="169">
        <f t="shared" si="221"/>
        <v>66902.848564374392</v>
      </c>
      <c r="AW146" s="169">
        <f t="shared" si="221"/>
        <v>72821.372357667642</v>
      </c>
      <c r="AX146" s="169">
        <f t="shared" si="221"/>
        <v>79263.47511125094</v>
      </c>
      <c r="AY146" s="169">
        <f t="shared" si="221"/>
        <v>86275.474950594886</v>
      </c>
      <c r="AZ146" s="169">
        <f t="shared" si="221"/>
        <v>93907.787508728259</v>
      </c>
      <c r="BA146" s="169">
        <f t="shared" si="221"/>
        <v>102215.28840999622</v>
      </c>
      <c r="BB146" s="169">
        <f t="shared" si="221"/>
        <v>111257.70782074511</v>
      </c>
      <c r="BC146" s="169">
        <f t="shared" si="221"/>
        <v>121100.05990371729</v>
      </c>
    </row>
    <row r="147" spans="44:55" ht="11.1" customHeight="1">
      <c r="AT147" s="169">
        <f t="shared" si="221"/>
        <v>47663.684394774988</v>
      </c>
      <c r="AU147" s="169">
        <f t="shared" si="221"/>
        <v>51880.226084999988</v>
      </c>
      <c r="AV147" s="169">
        <f t="shared" si="221"/>
        <v>56469.781822526675</v>
      </c>
      <c r="AW147" s="169">
        <f t="shared" si="221"/>
        <v>61465.350090402659</v>
      </c>
      <c r="AX147" s="169">
        <f t="shared" si="221"/>
        <v>66902.848564374392</v>
      </c>
      <c r="AY147" s="169">
        <f t="shared" si="221"/>
        <v>72821.372357667628</v>
      </c>
      <c r="AZ147" s="169">
        <f t="shared" si="221"/>
        <v>79263.47511125094</v>
      </c>
      <c r="BA147" s="169">
        <f t="shared" si="221"/>
        <v>86275.474950594871</v>
      </c>
      <c r="BB147" s="169">
        <f t="shared" si="221"/>
        <v>93907.787508728259</v>
      </c>
      <c r="BC147" s="169">
        <f t="shared" ref="BC147:BC156" si="222">BB146*BC$34</f>
        <v>102215.2884099962</v>
      </c>
    </row>
    <row r="148" spans="44:55" ht="11.1" customHeight="1">
      <c r="AU148" s="169">
        <f t="shared" si="221"/>
        <v>43789.840205448985</v>
      </c>
      <c r="AV148" s="169">
        <f t="shared" si="221"/>
        <v>47663.684394774966</v>
      </c>
      <c r="AW148" s="169">
        <f t="shared" si="221"/>
        <v>51880.226084999958</v>
      </c>
      <c r="AX148" s="169">
        <f t="shared" si="221"/>
        <v>56469.781822526653</v>
      </c>
      <c r="AY148" s="169">
        <f t="shared" si="221"/>
        <v>61465.350090402659</v>
      </c>
      <c r="AZ148" s="169">
        <f t="shared" si="221"/>
        <v>66902.848564374377</v>
      </c>
      <c r="BA148" s="169">
        <f t="shared" si="221"/>
        <v>72821.372357667628</v>
      </c>
      <c r="BB148" s="169">
        <f t="shared" si="221"/>
        <v>79263.475111250926</v>
      </c>
      <c r="BC148" s="169">
        <f t="shared" si="222"/>
        <v>86275.474950594871</v>
      </c>
    </row>
    <row r="149" spans="44:55" ht="11.1" customHeight="1">
      <c r="AV149" s="169">
        <f t="shared" si="221"/>
        <v>40230.840934087821</v>
      </c>
      <c r="AW149" s="169">
        <f t="shared" si="221"/>
        <v>43789.840205448963</v>
      </c>
      <c r="AX149" s="169">
        <f t="shared" si="221"/>
        <v>47663.684394774937</v>
      </c>
      <c r="AY149" s="169">
        <f t="shared" si="221"/>
        <v>51880.226084999944</v>
      </c>
      <c r="AZ149" s="169">
        <f t="shared" si="221"/>
        <v>56469.781822526653</v>
      </c>
      <c r="BA149" s="169">
        <f t="shared" si="221"/>
        <v>61465.350090402651</v>
      </c>
      <c r="BB149" s="169">
        <f t="shared" si="221"/>
        <v>66902.848564374377</v>
      </c>
      <c r="BC149" s="169">
        <f t="shared" si="222"/>
        <v>72821.372357667628</v>
      </c>
    </row>
    <row r="150" spans="44:55" ht="11.1" customHeight="1">
      <c r="AW150" s="169">
        <f t="shared" si="221"/>
        <v>36961.097703719774</v>
      </c>
      <c r="AX150" s="169">
        <f t="shared" si="221"/>
        <v>40230.840934087799</v>
      </c>
      <c r="AY150" s="169">
        <f t="shared" si="221"/>
        <v>43789.840205448942</v>
      </c>
      <c r="AZ150" s="169">
        <f t="shared" si="221"/>
        <v>47663.684394774929</v>
      </c>
      <c r="BA150" s="169">
        <f t="shared" si="221"/>
        <v>51880.226084999944</v>
      </c>
      <c r="BB150" s="169">
        <f t="shared" si="221"/>
        <v>56469.781822526646</v>
      </c>
      <c r="BC150" s="169">
        <f t="shared" si="222"/>
        <v>61465.350090402651</v>
      </c>
    </row>
    <row r="151" spans="44:55" ht="11.1" customHeight="1">
      <c r="AX151" s="169">
        <f t="shared" si="221"/>
        <v>33957.101361666922</v>
      </c>
      <c r="AY151" s="169">
        <f t="shared" si="221"/>
        <v>36961.097703719752</v>
      </c>
      <c r="AZ151" s="169">
        <f t="shared" si="221"/>
        <v>40230.840934087784</v>
      </c>
      <c r="BA151" s="169">
        <f t="shared" si="221"/>
        <v>43789.840205448934</v>
      </c>
      <c r="BB151" s="169">
        <f t="shared" si="221"/>
        <v>47663.684394774929</v>
      </c>
      <c r="BC151" s="169">
        <f t="shared" si="222"/>
        <v>51880.226084999937</v>
      </c>
    </row>
    <row r="152" spans="44:55" ht="11.1" customHeight="1">
      <c r="AY152" s="169">
        <f t="shared" si="221"/>
        <v>31197.253450902648</v>
      </c>
      <c r="AZ152" s="169">
        <f t="shared" si="221"/>
        <v>33957.101361666908</v>
      </c>
      <c r="BA152" s="169">
        <f t="shared" si="221"/>
        <v>36961.097703719737</v>
      </c>
      <c r="BB152" s="169">
        <f t="shared" si="221"/>
        <v>40230.840934087777</v>
      </c>
      <c r="BC152" s="169">
        <f t="shared" si="222"/>
        <v>43789.840205448934</v>
      </c>
    </row>
    <row r="153" spans="44:55" ht="11.1" customHeight="1">
      <c r="AZ153" s="169">
        <f t="shared" si="221"/>
        <v>28661.710919134835</v>
      </c>
      <c r="BA153" s="169">
        <f t="shared" si="221"/>
        <v>31197.253450902634</v>
      </c>
      <c r="BB153" s="169">
        <f t="shared" si="221"/>
        <v>33957.101361666893</v>
      </c>
      <c r="BC153" s="169">
        <f t="shared" si="222"/>
        <v>36961.09770371973</v>
      </c>
    </row>
    <row r="154" spans="44:55" ht="11.1" customHeight="1">
      <c r="BA154" s="169">
        <f t="shared" si="221"/>
        <v>26332.24344908748</v>
      </c>
      <c r="BB154" s="169">
        <f t="shared" si="221"/>
        <v>28661.710919134821</v>
      </c>
      <c r="BC154" s="169">
        <f t="shared" si="222"/>
        <v>31197.253450902623</v>
      </c>
    </row>
    <row r="155" spans="44:55" ht="11.1" customHeight="1">
      <c r="BB155" s="169">
        <f t="shared" si="221"/>
        <v>24192.102384198515</v>
      </c>
      <c r="BC155" s="169">
        <f t="shared" si="222"/>
        <v>26332.243449087466</v>
      </c>
    </row>
    <row r="156" spans="44:55" ht="11.1" customHeight="1">
      <c r="BC156" s="169">
        <f t="shared" si="222"/>
        <v>22225.90030732171</v>
      </c>
    </row>
    <row r="157" spans="44:55" ht="11.1" customHeight="1"/>
    <row r="158" spans="44:55" ht="11.1" customHeight="1"/>
    <row r="159" spans="44:55" ht="11.1" customHeight="1"/>
    <row r="160" spans="44:55" ht="11.1" customHeight="1"/>
    <row r="161" spans="6:55" ht="11.1" customHeight="1"/>
    <row r="162" spans="6:55" ht="11.1" customHeight="1"/>
    <row r="163" spans="6:55" ht="11.1" customHeight="1"/>
    <row r="164" spans="6:55" ht="11.1" customHeight="1"/>
    <row r="165" spans="6:55" ht="11.1" customHeight="1"/>
    <row r="166" spans="6:55" ht="11.1" customHeight="1">
      <c r="F166" s="164" t="s">
        <v>594</v>
      </c>
      <c r="G166" s="170">
        <f t="shared" ref="G166:AL166" si="223">MIN((($C$36*G108+$C$33)/($C$36+$C$33/G221)),G108)</f>
        <v>1300000</v>
      </c>
      <c r="H166" s="170">
        <f t="shared" si="223"/>
        <v>1415003.7867801385</v>
      </c>
      <c r="I166" s="170">
        <f t="shared" si="223"/>
        <v>1536528.4731483439</v>
      </c>
      <c r="J166" s="170">
        <f t="shared" si="223"/>
        <v>1660393.2872611408</v>
      </c>
      <c r="K166" s="170">
        <f t="shared" si="223"/>
        <v>1795215.7341983912</v>
      </c>
      <c r="L166" s="170">
        <f t="shared" si="223"/>
        <v>1941965.174936217</v>
      </c>
      <c r="M166" s="170">
        <f t="shared" si="223"/>
        <v>2101696.7244376722</v>
      </c>
      <c r="N166" s="170">
        <f t="shared" si="223"/>
        <v>2275558.8378321473</v>
      </c>
      <c r="O166" s="170">
        <f t="shared" si="223"/>
        <v>2464801.5677019777</v>
      </c>
      <c r="P166" s="170">
        <f t="shared" si="223"/>
        <v>2670785.5518453796</v>
      </c>
      <c r="Q166" s="170">
        <f t="shared" si="223"/>
        <v>2894991.7961368966</v>
      </c>
      <c r="R166" s="170">
        <f t="shared" si="223"/>
        <v>3139032.3228232432</v>
      </c>
      <c r="S166" s="170">
        <f t="shared" si="223"/>
        <v>3404661.7608147808</v>
      </c>
      <c r="T166" s="170">
        <f t="shared" si="223"/>
        <v>3693789.9613057855</v>
      </c>
      <c r="U166" s="170">
        <f t="shared" si="223"/>
        <v>4008495.7294286303</v>
      </c>
      <c r="V166" s="170">
        <f t="shared" si="223"/>
        <v>4351041.7706712298</v>
      </c>
      <c r="W166" s="170">
        <f t="shared" si="223"/>
        <v>4723890.9595210925</v>
      </c>
      <c r="X166" s="170">
        <f t="shared" si="223"/>
        <v>5129724.0473060617</v>
      </c>
      <c r="Y166" s="170">
        <f t="shared" si="223"/>
        <v>5571458.9365494521</v>
      </c>
      <c r="Z166" s="170">
        <f t="shared" si="223"/>
        <v>6052271.6604204541</v>
      </c>
      <c r="AA166" s="170">
        <f t="shared" si="223"/>
        <v>6575619.2181201018</v>
      </c>
      <c r="AB166" s="170">
        <f t="shared" si="223"/>
        <v>7145264.43038713</v>
      </c>
      <c r="AC166" s="170">
        <f t="shared" si="223"/>
        <v>7765302.9938325314</v>
      </c>
      <c r="AD166" s="170">
        <f t="shared" si="223"/>
        <v>8440192.9286209643</v>
      </c>
      <c r="AE166" s="170">
        <f t="shared" si="223"/>
        <v>9174786.6312251389</v>
      </c>
      <c r="AF166" s="170">
        <f t="shared" si="223"/>
        <v>9974365.7627095673</v>
      </c>
      <c r="AG166" s="170">
        <f t="shared" si="223"/>
        <v>10844679.223387137</v>
      </c>
      <c r="AH166" s="170">
        <f t="shared" si="223"/>
        <v>11791984.486882895</v>
      </c>
      <c r="AI166" s="170">
        <f t="shared" si="223"/>
        <v>12823092.590793094</v>
      </c>
      <c r="AJ166" s="170">
        <f t="shared" si="223"/>
        <v>13945417.107418187</v>
      </c>
      <c r="AK166" s="170">
        <f t="shared" si="223"/>
        <v>15167027.446664874</v>
      </c>
      <c r="AL166" s="170">
        <f t="shared" si="223"/>
        <v>16496706.874360131</v>
      </c>
      <c r="AM166" s="170">
        <f t="shared" ref="AM166:BC166" si="224">MIN((($C$36*AM108+$C$33)/($C$36+$C$33/AM221)),AM108)</f>
        <v>17944015.663123541</v>
      </c>
      <c r="AN166" s="170">
        <f t="shared" si="224"/>
        <v>19519359.829846926</v>
      </c>
      <c r="AO166" s="170">
        <f t="shared" si="224"/>
        <v>21234065.953997388</v>
      </c>
      <c r="AP166" s="170">
        <f t="shared" si="224"/>
        <v>23100462.614680458</v>
      </c>
      <c r="AQ166" s="170">
        <f t="shared" si="224"/>
        <v>25131969.03198842</v>
      </c>
      <c r="AR166" s="170">
        <f t="shared" si="224"/>
        <v>27343191.549956821</v>
      </c>
      <c r="AS166" s="170">
        <f t="shared" si="224"/>
        <v>29750028.654832818</v>
      </c>
      <c r="AT166" s="170">
        <f t="shared" si="224"/>
        <v>32369785.283727035</v>
      </c>
      <c r="AU166" s="170">
        <f t="shared" si="224"/>
        <v>35221297.245517574</v>
      </c>
      <c r="AV166" s="170">
        <f t="shared" si="224"/>
        <v>38325066.648581013</v>
      </c>
      <c r="AW166" s="170">
        <f t="shared" si="224"/>
        <v>41703409.30906339</v>
      </c>
      <c r="AX166" s="170">
        <f t="shared" si="224"/>
        <v>45380615.199542969</v>
      </c>
      <c r="AY166" s="170">
        <f t="shared" si="224"/>
        <v>49383123.09169592</v>
      </c>
      <c r="AZ166" s="170">
        <f t="shared" si="224"/>
        <v>53739710.648629621</v>
      </c>
      <c r="BA166" s="170">
        <f t="shared" si="224"/>
        <v>58481701.333629958</v>
      </c>
      <c r="BB166" s="170">
        <f t="shared" si="224"/>
        <v>63643189.622977346</v>
      </c>
      <c r="BC166" s="170">
        <f t="shared" si="224"/>
        <v>69261286.14209111</v>
      </c>
    </row>
    <row r="167" spans="6:55" ht="11.1" customHeight="1">
      <c r="H167" s="170">
        <f t="shared" ref="H167:BC167" si="225">MIN((($C$36*H109+$C$33)/($C$36+$C$33/H222)),H109)</f>
        <v>1194343.0934878408</v>
      </c>
      <c r="I167" s="170">
        <f t="shared" si="225"/>
        <v>1300000</v>
      </c>
      <c r="J167" s="170">
        <f t="shared" si="225"/>
        <v>1415003.7867801385</v>
      </c>
      <c r="K167" s="170">
        <f t="shared" si="225"/>
        <v>1536528.4731483439</v>
      </c>
      <c r="L167" s="170">
        <f t="shared" si="225"/>
        <v>1660393.2872611408</v>
      </c>
      <c r="M167" s="170">
        <f t="shared" si="225"/>
        <v>1795215.7341983912</v>
      </c>
      <c r="N167" s="170">
        <f t="shared" si="225"/>
        <v>1941965.174936217</v>
      </c>
      <c r="O167" s="170">
        <f t="shared" si="225"/>
        <v>2101696.7244376722</v>
      </c>
      <c r="P167" s="170">
        <f t="shared" si="225"/>
        <v>2275558.8378321473</v>
      </c>
      <c r="Q167" s="170">
        <f t="shared" si="225"/>
        <v>2464801.5677019777</v>
      </c>
      <c r="R167" s="170">
        <f t="shared" si="225"/>
        <v>2670785.5518453796</v>
      </c>
      <c r="S167" s="170">
        <f t="shared" si="225"/>
        <v>2894991.7961368966</v>
      </c>
      <c r="T167" s="170">
        <f t="shared" si="225"/>
        <v>3139032.3228232428</v>
      </c>
      <c r="U167" s="170">
        <f t="shared" si="225"/>
        <v>3404661.7608147808</v>
      </c>
      <c r="V167" s="170">
        <f t="shared" si="225"/>
        <v>3693789.961305785</v>
      </c>
      <c r="W167" s="170">
        <f t="shared" si="225"/>
        <v>4008495.7294286303</v>
      </c>
      <c r="X167" s="170">
        <f t="shared" si="225"/>
        <v>4351041.7706712298</v>
      </c>
      <c r="Y167" s="170">
        <f t="shared" si="225"/>
        <v>4723890.9595210925</v>
      </c>
      <c r="Z167" s="170">
        <f t="shared" si="225"/>
        <v>5129724.0473060617</v>
      </c>
      <c r="AA167" s="170">
        <f t="shared" si="225"/>
        <v>5571458.9365494521</v>
      </c>
      <c r="AB167" s="170">
        <f t="shared" si="225"/>
        <v>6052271.6604204541</v>
      </c>
      <c r="AC167" s="170">
        <f t="shared" si="225"/>
        <v>6575619.2181201009</v>
      </c>
      <c r="AD167" s="170">
        <f t="shared" si="225"/>
        <v>7145264.43038713</v>
      </c>
      <c r="AE167" s="170">
        <f t="shared" si="225"/>
        <v>7765302.9938325314</v>
      </c>
      <c r="AF167" s="170">
        <f t="shared" si="225"/>
        <v>8440192.9286209606</v>
      </c>
      <c r="AG167" s="170">
        <f t="shared" si="225"/>
        <v>9174786.6312251389</v>
      </c>
      <c r="AH167" s="170">
        <f t="shared" si="225"/>
        <v>9974365.7627095673</v>
      </c>
      <c r="AI167" s="170">
        <f t="shared" si="225"/>
        <v>10844679.223387139</v>
      </c>
      <c r="AJ167" s="170">
        <f t="shared" si="225"/>
        <v>11791984.486882897</v>
      </c>
      <c r="AK167" s="170">
        <f t="shared" si="225"/>
        <v>12823092.590793094</v>
      </c>
      <c r="AL167" s="170">
        <f t="shared" si="225"/>
        <v>13945417.107418187</v>
      </c>
      <c r="AM167" s="170">
        <f t="shared" si="225"/>
        <v>15167027.446664875</v>
      </c>
      <c r="AN167" s="170">
        <f t="shared" si="225"/>
        <v>16496706.874360131</v>
      </c>
      <c r="AO167" s="170">
        <f t="shared" si="225"/>
        <v>17944015.663123544</v>
      </c>
      <c r="AP167" s="170">
        <f t="shared" si="225"/>
        <v>19519359.82984693</v>
      </c>
      <c r="AQ167" s="170">
        <f t="shared" si="225"/>
        <v>21234065.953997388</v>
      </c>
      <c r="AR167" s="170">
        <f t="shared" si="225"/>
        <v>23100462.614680458</v>
      </c>
      <c r="AS167" s="170">
        <f t="shared" si="225"/>
        <v>25131969.03198842</v>
      </c>
      <c r="AT167" s="170">
        <f t="shared" si="225"/>
        <v>27343191.549956825</v>
      </c>
      <c r="AU167" s="170">
        <f t="shared" si="225"/>
        <v>29750028.654832818</v>
      </c>
      <c r="AV167" s="170">
        <f t="shared" si="225"/>
        <v>32369785.283727035</v>
      </c>
      <c r="AW167" s="170">
        <f t="shared" si="225"/>
        <v>35221297.245517582</v>
      </c>
      <c r="AX167" s="170">
        <f t="shared" si="225"/>
        <v>38325066.648581013</v>
      </c>
      <c r="AY167" s="170">
        <f t="shared" si="225"/>
        <v>41703409.30906339</v>
      </c>
      <c r="AZ167" s="170">
        <f t="shared" si="225"/>
        <v>45380615.199542969</v>
      </c>
      <c r="BA167" s="170">
        <f t="shared" si="225"/>
        <v>49383123.09169592</v>
      </c>
      <c r="BB167" s="170">
        <f t="shared" si="225"/>
        <v>53739710.648629628</v>
      </c>
      <c r="BC167" s="170">
        <f t="shared" si="225"/>
        <v>58481701.333629958</v>
      </c>
    </row>
    <row r="168" spans="6:55" ht="11.1" customHeight="1">
      <c r="I168" s="170">
        <f t="shared" ref="I168:BC168" si="226">MIN((($C$36*I110+$C$33)/($C$36+$C$33/I223)),I110)</f>
        <v>1097273.4038170043</v>
      </c>
      <c r="J168" s="170">
        <f t="shared" si="226"/>
        <v>1194343.0934878408</v>
      </c>
      <c r="K168" s="170">
        <f t="shared" si="226"/>
        <v>1300000</v>
      </c>
      <c r="L168" s="170">
        <f t="shared" si="226"/>
        <v>1415003.7867801385</v>
      </c>
      <c r="M168" s="170">
        <f t="shared" si="226"/>
        <v>1536528.4731483439</v>
      </c>
      <c r="N168" s="170">
        <f t="shared" si="226"/>
        <v>1660393.2872611408</v>
      </c>
      <c r="O168" s="170">
        <f t="shared" si="226"/>
        <v>1795215.7341983912</v>
      </c>
      <c r="P168" s="170">
        <f t="shared" si="226"/>
        <v>1941965.174936217</v>
      </c>
      <c r="Q168" s="170">
        <f t="shared" si="226"/>
        <v>2101696.7244376722</v>
      </c>
      <c r="R168" s="170">
        <f t="shared" si="226"/>
        <v>2275558.8378321473</v>
      </c>
      <c r="S168" s="170">
        <f t="shared" si="226"/>
        <v>2464801.5677019777</v>
      </c>
      <c r="T168" s="170">
        <f t="shared" si="226"/>
        <v>2670785.5518453796</v>
      </c>
      <c r="U168" s="170">
        <f t="shared" si="226"/>
        <v>2894991.7961368961</v>
      </c>
      <c r="V168" s="170">
        <f t="shared" si="226"/>
        <v>3139032.3228232428</v>
      </c>
      <c r="W168" s="170">
        <f t="shared" si="226"/>
        <v>3404661.7608147804</v>
      </c>
      <c r="X168" s="170">
        <f t="shared" si="226"/>
        <v>3693789.961305785</v>
      </c>
      <c r="Y168" s="170">
        <f t="shared" si="226"/>
        <v>4008495.7294286303</v>
      </c>
      <c r="Z168" s="170">
        <f t="shared" si="226"/>
        <v>4351041.7706712298</v>
      </c>
      <c r="AA168" s="170">
        <f t="shared" si="226"/>
        <v>4723890.9595210925</v>
      </c>
      <c r="AB168" s="170">
        <f t="shared" si="226"/>
        <v>5129724.0473060617</v>
      </c>
      <c r="AC168" s="170">
        <f t="shared" si="226"/>
        <v>5571458.9365494521</v>
      </c>
      <c r="AD168" s="170">
        <f t="shared" si="226"/>
        <v>6052271.6604204532</v>
      </c>
      <c r="AE168" s="170">
        <f t="shared" si="226"/>
        <v>6575619.2181201009</v>
      </c>
      <c r="AF168" s="170">
        <f t="shared" si="226"/>
        <v>7145264.4303871291</v>
      </c>
      <c r="AG168" s="170">
        <f t="shared" si="226"/>
        <v>7765302.9938325305</v>
      </c>
      <c r="AH168" s="170">
        <f t="shared" si="226"/>
        <v>8440192.9286209606</v>
      </c>
      <c r="AI168" s="170">
        <f t="shared" si="226"/>
        <v>9174786.6312251389</v>
      </c>
      <c r="AJ168" s="170">
        <f t="shared" si="226"/>
        <v>9974365.7627095692</v>
      </c>
      <c r="AK168" s="170">
        <f t="shared" si="226"/>
        <v>10844679.223387141</v>
      </c>
      <c r="AL168" s="170">
        <f t="shared" si="226"/>
        <v>11791984.486882897</v>
      </c>
      <c r="AM168" s="170">
        <f t="shared" si="226"/>
        <v>12823092.590793094</v>
      </c>
      <c r="AN168" s="170">
        <f t="shared" si="226"/>
        <v>13945417.107418189</v>
      </c>
      <c r="AO168" s="170">
        <f t="shared" si="226"/>
        <v>15167027.446664875</v>
      </c>
      <c r="AP168" s="170">
        <f t="shared" si="226"/>
        <v>16496706.874360133</v>
      </c>
      <c r="AQ168" s="170">
        <f t="shared" si="226"/>
        <v>17944015.663123548</v>
      </c>
      <c r="AR168" s="170">
        <f t="shared" si="226"/>
        <v>19519359.82984693</v>
      </c>
      <c r="AS168" s="170">
        <f t="shared" si="226"/>
        <v>21234065.953997388</v>
      </c>
      <c r="AT168" s="170">
        <f t="shared" si="226"/>
        <v>23100462.614680458</v>
      </c>
      <c r="AU168" s="170">
        <f t="shared" si="226"/>
        <v>25131969.031988423</v>
      </c>
      <c r="AV168" s="170">
        <f t="shared" si="226"/>
        <v>27343191.549956825</v>
      </c>
      <c r="AW168" s="170">
        <f t="shared" si="226"/>
        <v>29750028.654832818</v>
      </c>
      <c r="AX168" s="170">
        <f t="shared" si="226"/>
        <v>32369785.283727042</v>
      </c>
      <c r="AY168" s="170">
        <f t="shared" si="226"/>
        <v>35221297.245517582</v>
      </c>
      <c r="AZ168" s="170">
        <f t="shared" si="226"/>
        <v>38325066.648581021</v>
      </c>
      <c r="BA168" s="170">
        <f t="shared" si="226"/>
        <v>41703409.30906339</v>
      </c>
      <c r="BB168" s="170">
        <f t="shared" si="226"/>
        <v>45380615.199542969</v>
      </c>
      <c r="BC168" s="170">
        <f t="shared" si="226"/>
        <v>49383123.091695927</v>
      </c>
    </row>
    <row r="169" spans="6:55" ht="11.1" customHeight="1">
      <c r="J169" s="170">
        <f t="shared" ref="J169:BC169" si="227">MIN((($C$36*J111+$C$33)/($C$36+$C$33/J224)),J111)</f>
        <v>1008093.008859026</v>
      </c>
      <c r="K169" s="170">
        <f t="shared" si="227"/>
        <v>1097273.4038170043</v>
      </c>
      <c r="L169" s="170">
        <f t="shared" si="227"/>
        <v>1194343.0934878408</v>
      </c>
      <c r="M169" s="170">
        <f t="shared" si="227"/>
        <v>1300000</v>
      </c>
      <c r="N169" s="170">
        <f t="shared" si="227"/>
        <v>1415003.7867801385</v>
      </c>
      <c r="O169" s="170">
        <f t="shared" si="227"/>
        <v>1536528.4731483439</v>
      </c>
      <c r="P169" s="170">
        <f t="shared" si="227"/>
        <v>1660393.2872611408</v>
      </c>
      <c r="Q169" s="170">
        <f t="shared" si="227"/>
        <v>1795215.7341983912</v>
      </c>
      <c r="R169" s="170">
        <f t="shared" si="227"/>
        <v>1941965.174936217</v>
      </c>
      <c r="S169" s="170">
        <f t="shared" si="227"/>
        <v>2101696.7244376722</v>
      </c>
      <c r="T169" s="170">
        <f t="shared" si="227"/>
        <v>2275558.8378321473</v>
      </c>
      <c r="U169" s="170">
        <f t="shared" si="227"/>
        <v>2464801.5677019777</v>
      </c>
      <c r="V169" s="170">
        <f t="shared" si="227"/>
        <v>2670785.5518453792</v>
      </c>
      <c r="W169" s="170">
        <f t="shared" si="227"/>
        <v>2894991.7961368961</v>
      </c>
      <c r="X169" s="170">
        <f t="shared" si="227"/>
        <v>3139032.3228232428</v>
      </c>
      <c r="Y169" s="170">
        <f t="shared" si="227"/>
        <v>3404661.7608147804</v>
      </c>
      <c r="Z169" s="170">
        <f t="shared" si="227"/>
        <v>3693789.961305785</v>
      </c>
      <c r="AA169" s="170">
        <f t="shared" si="227"/>
        <v>4008495.7294286303</v>
      </c>
      <c r="AB169" s="170">
        <f t="shared" si="227"/>
        <v>4351041.7706712298</v>
      </c>
      <c r="AC169" s="170">
        <f t="shared" si="227"/>
        <v>4723890.9595210925</v>
      </c>
      <c r="AD169" s="170">
        <f t="shared" si="227"/>
        <v>5129724.0473060617</v>
      </c>
      <c r="AE169" s="170">
        <f t="shared" si="227"/>
        <v>5571458.9365494512</v>
      </c>
      <c r="AF169" s="170">
        <f t="shared" si="227"/>
        <v>6052271.6604204522</v>
      </c>
      <c r="AG169" s="170">
        <f t="shared" si="227"/>
        <v>6575619.2181201</v>
      </c>
      <c r="AH169" s="170">
        <f t="shared" si="227"/>
        <v>7145264.4303871281</v>
      </c>
      <c r="AI169" s="170">
        <f t="shared" si="227"/>
        <v>7765302.9938325305</v>
      </c>
      <c r="AJ169" s="170">
        <f t="shared" si="227"/>
        <v>8440192.9286209606</v>
      </c>
      <c r="AK169" s="170">
        <f t="shared" si="227"/>
        <v>9174786.6312251408</v>
      </c>
      <c r="AL169" s="170">
        <f t="shared" si="227"/>
        <v>9974365.762709571</v>
      </c>
      <c r="AM169" s="170">
        <f t="shared" si="227"/>
        <v>10844679.223387141</v>
      </c>
      <c r="AN169" s="170">
        <f t="shared" si="227"/>
        <v>11791984.486882897</v>
      </c>
      <c r="AO169" s="170">
        <f t="shared" si="227"/>
        <v>12823092.590793096</v>
      </c>
      <c r="AP169" s="170">
        <f t="shared" si="227"/>
        <v>13945417.107418189</v>
      </c>
      <c r="AQ169" s="170">
        <f t="shared" si="227"/>
        <v>15167027.446664877</v>
      </c>
      <c r="AR169" s="170">
        <f t="shared" si="227"/>
        <v>16496706.874360137</v>
      </c>
      <c r="AS169" s="170">
        <f t="shared" si="227"/>
        <v>17944015.663123548</v>
      </c>
      <c r="AT169" s="170">
        <f t="shared" si="227"/>
        <v>19519359.82984693</v>
      </c>
      <c r="AU169" s="170">
        <f t="shared" si="227"/>
        <v>21234065.953997388</v>
      </c>
      <c r="AV169" s="170">
        <f t="shared" si="227"/>
        <v>23100462.614680462</v>
      </c>
      <c r="AW169" s="170">
        <f t="shared" si="227"/>
        <v>25131969.031988423</v>
      </c>
      <c r="AX169" s="170">
        <f t="shared" si="227"/>
        <v>27343191.549956825</v>
      </c>
      <c r="AY169" s="170">
        <f t="shared" si="227"/>
        <v>29750028.654832821</v>
      </c>
      <c r="AZ169" s="170">
        <f t="shared" si="227"/>
        <v>32369785.283727042</v>
      </c>
      <c r="BA169" s="170">
        <f t="shared" si="227"/>
        <v>35221297.245517589</v>
      </c>
      <c r="BB169" s="170">
        <f t="shared" si="227"/>
        <v>38325066.648581021</v>
      </c>
      <c r="BC169" s="170">
        <f t="shared" si="227"/>
        <v>41703409.30906339</v>
      </c>
    </row>
    <row r="170" spans="6:55" ht="11.1" customHeight="1">
      <c r="K170" s="170">
        <f t="shared" ref="K170:BC170" si="228">MIN((($C$36*K112+$C$33)/($C$36+$C$33/K225)),K112)</f>
        <v>926160.70978781127</v>
      </c>
      <c r="L170" s="170">
        <f t="shared" si="228"/>
        <v>1008093.008859026</v>
      </c>
      <c r="M170" s="170">
        <f t="shared" si="228"/>
        <v>1097273.4038170043</v>
      </c>
      <c r="N170" s="170">
        <f t="shared" si="228"/>
        <v>1194343.0934878408</v>
      </c>
      <c r="O170" s="170">
        <f t="shared" si="228"/>
        <v>1300000</v>
      </c>
      <c r="P170" s="170">
        <f t="shared" si="228"/>
        <v>1415003.7867801385</v>
      </c>
      <c r="Q170" s="170">
        <f t="shared" si="228"/>
        <v>1536528.4731483439</v>
      </c>
      <c r="R170" s="170">
        <f t="shared" si="228"/>
        <v>1660393.2872611408</v>
      </c>
      <c r="S170" s="170">
        <f t="shared" si="228"/>
        <v>1795215.7341983912</v>
      </c>
      <c r="T170" s="170">
        <f t="shared" si="228"/>
        <v>1941965.174936217</v>
      </c>
      <c r="U170" s="170">
        <f t="shared" si="228"/>
        <v>2101696.7244376722</v>
      </c>
      <c r="V170" s="170">
        <f t="shared" si="228"/>
        <v>2275558.8378321473</v>
      </c>
      <c r="W170" s="170">
        <f t="shared" si="228"/>
        <v>2464801.5677019777</v>
      </c>
      <c r="X170" s="170">
        <f t="shared" si="228"/>
        <v>2670785.5518453792</v>
      </c>
      <c r="Y170" s="170">
        <f t="shared" si="228"/>
        <v>2894991.7961368961</v>
      </c>
      <c r="Z170" s="170">
        <f t="shared" si="228"/>
        <v>3139032.3228232428</v>
      </c>
      <c r="AA170" s="170">
        <f t="shared" si="228"/>
        <v>3404661.7608147804</v>
      </c>
      <c r="AB170" s="170">
        <f t="shared" si="228"/>
        <v>3693789.961305785</v>
      </c>
      <c r="AC170" s="170">
        <f t="shared" si="228"/>
        <v>4008495.7294286303</v>
      </c>
      <c r="AD170" s="170">
        <f t="shared" si="228"/>
        <v>4351041.7706712298</v>
      </c>
      <c r="AE170" s="170">
        <f t="shared" si="228"/>
        <v>4723890.9595210925</v>
      </c>
      <c r="AF170" s="170">
        <f t="shared" si="228"/>
        <v>5129724.0473060608</v>
      </c>
      <c r="AG170" s="170">
        <f t="shared" si="228"/>
        <v>5571458.9365494493</v>
      </c>
      <c r="AH170" s="170">
        <f t="shared" si="228"/>
        <v>6052271.6604204522</v>
      </c>
      <c r="AI170" s="170">
        <f t="shared" si="228"/>
        <v>6575619.218120099</v>
      </c>
      <c r="AJ170" s="170">
        <f t="shared" si="228"/>
        <v>7145264.4303871281</v>
      </c>
      <c r="AK170" s="170">
        <f t="shared" si="228"/>
        <v>7765302.9938325305</v>
      </c>
      <c r="AL170" s="170">
        <f t="shared" si="228"/>
        <v>8440192.9286209643</v>
      </c>
      <c r="AM170" s="170">
        <f t="shared" si="228"/>
        <v>9174786.6312251426</v>
      </c>
      <c r="AN170" s="170">
        <f t="shared" si="228"/>
        <v>9974365.762709571</v>
      </c>
      <c r="AO170" s="170">
        <f t="shared" si="228"/>
        <v>10844679.223387141</v>
      </c>
      <c r="AP170" s="170">
        <f t="shared" si="228"/>
        <v>11791984.486882899</v>
      </c>
      <c r="AQ170" s="170">
        <f t="shared" si="228"/>
        <v>12823092.590793096</v>
      </c>
      <c r="AR170" s="170">
        <f t="shared" si="228"/>
        <v>13945417.107418191</v>
      </c>
      <c r="AS170" s="170">
        <f t="shared" si="228"/>
        <v>15167027.446664881</v>
      </c>
      <c r="AT170" s="170">
        <f t="shared" si="228"/>
        <v>16496706.874360137</v>
      </c>
      <c r="AU170" s="170">
        <f t="shared" si="228"/>
        <v>17944015.663123548</v>
      </c>
      <c r="AV170" s="170">
        <f t="shared" si="228"/>
        <v>19519359.82984693</v>
      </c>
      <c r="AW170" s="170">
        <f t="shared" si="228"/>
        <v>21234065.953997392</v>
      </c>
      <c r="AX170" s="170">
        <f t="shared" si="228"/>
        <v>23100462.614680462</v>
      </c>
      <c r="AY170" s="170">
        <f t="shared" si="228"/>
        <v>25131969.031988423</v>
      </c>
      <c r="AZ170" s="170">
        <f t="shared" si="228"/>
        <v>27343191.549956825</v>
      </c>
      <c r="BA170" s="170">
        <f t="shared" si="228"/>
        <v>29750028.654832821</v>
      </c>
      <c r="BB170" s="170">
        <f t="shared" si="228"/>
        <v>32369785.28372705</v>
      </c>
      <c r="BC170" s="170">
        <f t="shared" si="228"/>
        <v>35221297.245517589</v>
      </c>
    </row>
    <row r="171" spans="6:55" ht="11.1" customHeight="1">
      <c r="L171" s="170">
        <f t="shared" ref="L171:BC171" si="229">MIN((($C$36*L113+$C$33)/($C$36+$C$33/L226)),L113)</f>
        <v>850887.42091912997</v>
      </c>
      <c r="M171" s="170">
        <f t="shared" si="229"/>
        <v>926160.70978781127</v>
      </c>
      <c r="N171" s="170">
        <f t="shared" si="229"/>
        <v>1008093.008859026</v>
      </c>
      <c r="O171" s="170">
        <f t="shared" si="229"/>
        <v>1097273.4038170043</v>
      </c>
      <c r="P171" s="170">
        <f t="shared" si="229"/>
        <v>1194343.0934878408</v>
      </c>
      <c r="Q171" s="170">
        <f t="shared" si="229"/>
        <v>1300000</v>
      </c>
      <c r="R171" s="170">
        <f t="shared" si="229"/>
        <v>1415003.7867801385</v>
      </c>
      <c r="S171" s="170">
        <f t="shared" si="229"/>
        <v>1536528.4731483439</v>
      </c>
      <c r="T171" s="170">
        <f t="shared" si="229"/>
        <v>1660393.2872611408</v>
      </c>
      <c r="U171" s="170">
        <f t="shared" si="229"/>
        <v>1795215.7341983912</v>
      </c>
      <c r="V171" s="170">
        <f t="shared" si="229"/>
        <v>1941965.174936217</v>
      </c>
      <c r="W171" s="170">
        <f t="shared" si="229"/>
        <v>2101696.7244376722</v>
      </c>
      <c r="X171" s="170">
        <f t="shared" si="229"/>
        <v>2275558.8378321468</v>
      </c>
      <c r="Y171" s="170">
        <f t="shared" si="229"/>
        <v>2464801.5677019777</v>
      </c>
      <c r="Z171" s="170">
        <f t="shared" si="229"/>
        <v>2670785.5518453792</v>
      </c>
      <c r="AA171" s="170">
        <f t="shared" si="229"/>
        <v>2894991.7961368961</v>
      </c>
      <c r="AB171" s="170">
        <f t="shared" si="229"/>
        <v>3139032.3228232428</v>
      </c>
      <c r="AC171" s="170">
        <f t="shared" si="229"/>
        <v>3404661.7608147804</v>
      </c>
      <c r="AD171" s="170">
        <f t="shared" si="229"/>
        <v>3693789.961305785</v>
      </c>
      <c r="AE171" s="170">
        <f t="shared" si="229"/>
        <v>4008495.7294286303</v>
      </c>
      <c r="AF171" s="170">
        <f t="shared" si="229"/>
        <v>4351041.7706712289</v>
      </c>
      <c r="AG171" s="170">
        <f t="shared" si="229"/>
        <v>4723890.9595210915</v>
      </c>
      <c r="AH171" s="170">
        <f t="shared" si="229"/>
        <v>5129724.0473060589</v>
      </c>
      <c r="AI171" s="170">
        <f t="shared" si="229"/>
        <v>5571458.9365494493</v>
      </c>
      <c r="AJ171" s="170">
        <f t="shared" si="229"/>
        <v>6052271.6604204513</v>
      </c>
      <c r="AK171" s="170">
        <f t="shared" si="229"/>
        <v>6575619.218120099</v>
      </c>
      <c r="AL171" s="170">
        <f t="shared" si="229"/>
        <v>7145264.4303871281</v>
      </c>
      <c r="AM171" s="170">
        <f t="shared" si="229"/>
        <v>7765302.9938325305</v>
      </c>
      <c r="AN171" s="170">
        <f t="shared" si="229"/>
        <v>8440192.9286209643</v>
      </c>
      <c r="AO171" s="170">
        <f t="shared" si="229"/>
        <v>9174786.6312251426</v>
      </c>
      <c r="AP171" s="170">
        <f t="shared" si="229"/>
        <v>9974365.762709571</v>
      </c>
      <c r="AQ171" s="170">
        <f t="shared" si="229"/>
        <v>10844679.223387141</v>
      </c>
      <c r="AR171" s="170">
        <f t="shared" si="229"/>
        <v>11791984.486882899</v>
      </c>
      <c r="AS171" s="170">
        <f t="shared" si="229"/>
        <v>12823092.590793099</v>
      </c>
      <c r="AT171" s="170">
        <f t="shared" si="229"/>
        <v>13945417.107418194</v>
      </c>
      <c r="AU171" s="170">
        <f t="shared" si="229"/>
        <v>15167027.446664881</v>
      </c>
      <c r="AV171" s="170">
        <f t="shared" si="229"/>
        <v>16496706.874360137</v>
      </c>
      <c r="AW171" s="170">
        <f t="shared" si="229"/>
        <v>17944015.663123548</v>
      </c>
      <c r="AX171" s="170">
        <f t="shared" si="229"/>
        <v>19519359.82984693</v>
      </c>
      <c r="AY171" s="170">
        <f t="shared" si="229"/>
        <v>21234065.953997392</v>
      </c>
      <c r="AZ171" s="170">
        <f t="shared" si="229"/>
        <v>23100462.614680462</v>
      </c>
      <c r="BA171" s="170">
        <f t="shared" si="229"/>
        <v>25131969.031988427</v>
      </c>
      <c r="BB171" s="170">
        <f t="shared" si="229"/>
        <v>27343191.549956825</v>
      </c>
      <c r="BC171" s="170">
        <f t="shared" si="229"/>
        <v>29750028.654832829</v>
      </c>
    </row>
    <row r="172" spans="6:55" ht="11.1" customHeight="1">
      <c r="M172" s="170">
        <f t="shared" ref="M172:BC172" si="230">MIN((($C$36*M114+$C$33)/($C$36+$C$33/M227)),M114)</f>
        <v>781731.93423880334</v>
      </c>
      <c r="N172" s="170">
        <f t="shared" si="230"/>
        <v>850887.42091912997</v>
      </c>
      <c r="O172" s="170">
        <f t="shared" si="230"/>
        <v>926160.70978781127</v>
      </c>
      <c r="P172" s="170">
        <f t="shared" si="230"/>
        <v>1008093.008859026</v>
      </c>
      <c r="Q172" s="170">
        <f t="shared" si="230"/>
        <v>1097273.4038170043</v>
      </c>
      <c r="R172" s="170">
        <f t="shared" si="230"/>
        <v>1194343.0934878408</v>
      </c>
      <c r="S172" s="170">
        <f t="shared" si="230"/>
        <v>1300000</v>
      </c>
      <c r="T172" s="170">
        <f t="shared" si="230"/>
        <v>1413608.1946418632</v>
      </c>
      <c r="U172" s="170">
        <f t="shared" si="230"/>
        <v>1531783.8087523147</v>
      </c>
      <c r="V172" s="170">
        <f t="shared" si="230"/>
        <v>1657883.4876440496</v>
      </c>
      <c r="W172" s="170">
        <f t="shared" si="230"/>
        <v>1793876.9479121328</v>
      </c>
      <c r="X172" s="170">
        <f t="shared" si="230"/>
        <v>1941247.9331595253</v>
      </c>
      <c r="Y172" s="170">
        <f t="shared" si="230"/>
        <v>2101311.5624238811</v>
      </c>
      <c r="Z172" s="170">
        <f t="shared" si="230"/>
        <v>2275351.3551179529</v>
      </c>
      <c r="AA172" s="170">
        <f t="shared" si="230"/>
        <v>2464689.6813114081</v>
      </c>
      <c r="AB172" s="170">
        <f t="shared" si="230"/>
        <v>2670725.1724619959</v>
      </c>
      <c r="AC172" s="170">
        <f t="shared" si="230"/>
        <v>2894959.1894075684</v>
      </c>
      <c r="AD172" s="170">
        <f t="shared" si="230"/>
        <v>3139014.7054495038</v>
      </c>
      <c r="AE172" s="170">
        <f t="shared" si="230"/>
        <v>3404652.2366713705</v>
      </c>
      <c r="AF172" s="170">
        <f t="shared" si="230"/>
        <v>3693784.8319695247</v>
      </c>
      <c r="AG172" s="170">
        <f t="shared" si="230"/>
        <v>4008492.9661282497</v>
      </c>
      <c r="AH172" s="170">
        <f t="shared" si="230"/>
        <v>4351040.2821724983</v>
      </c>
      <c r="AI172" s="170">
        <f t="shared" si="230"/>
        <v>4723890.1576085947</v>
      </c>
      <c r="AJ172" s="170">
        <f t="shared" si="230"/>
        <v>5129723.6152943932</v>
      </c>
      <c r="AK172" s="170">
        <f t="shared" si="230"/>
        <v>5571458.7037887052</v>
      </c>
      <c r="AL172" s="170">
        <f t="shared" si="230"/>
        <v>6052271.5349684386</v>
      </c>
      <c r="AM172" s="170">
        <f t="shared" si="230"/>
        <v>6575619.1505028214</v>
      </c>
      <c r="AN172" s="170">
        <f t="shared" si="230"/>
        <v>7145264.393939049</v>
      </c>
      <c r="AO172" s="170">
        <f t="shared" si="230"/>
        <v>7765302.974186983</v>
      </c>
      <c r="AP172" s="170">
        <f t="shared" si="230"/>
        <v>8440192.9180312846</v>
      </c>
      <c r="AQ172" s="170">
        <f t="shared" si="230"/>
        <v>9174786.625517413</v>
      </c>
      <c r="AR172" s="170">
        <f t="shared" si="230"/>
        <v>9974365.7596189156</v>
      </c>
      <c r="AS172" s="170">
        <f t="shared" si="230"/>
        <v>10844679.221713599</v>
      </c>
      <c r="AT172" s="170">
        <f t="shared" si="230"/>
        <v>11791984.485976322</v>
      </c>
      <c r="AU172" s="170">
        <f t="shared" si="230"/>
        <v>12823092.590301935</v>
      </c>
      <c r="AV172" s="170">
        <f t="shared" si="230"/>
        <v>13945417.107152015</v>
      </c>
      <c r="AW172" s="170">
        <f t="shared" si="230"/>
        <v>15167027.446520615</v>
      </c>
      <c r="AX172" s="170">
        <f t="shared" si="230"/>
        <v>16496706.874281928</v>
      </c>
      <c r="AY172" s="170">
        <f t="shared" si="230"/>
        <v>17944015.663081143</v>
      </c>
      <c r="AZ172" s="170">
        <f t="shared" si="230"/>
        <v>19519359.829823937</v>
      </c>
      <c r="BA172" s="170">
        <f t="shared" si="230"/>
        <v>21234065.95398492</v>
      </c>
      <c r="BB172" s="170">
        <f t="shared" si="230"/>
        <v>23100462.6146737</v>
      </c>
      <c r="BC172" s="170">
        <f t="shared" si="230"/>
        <v>25131969.031984758</v>
      </c>
    </row>
    <row r="173" spans="6:55" ht="11.1" customHeight="1">
      <c r="N173" s="170">
        <f t="shared" ref="N173:BC173" si="231">MIN((($C$36*N115+$C$33)/($C$36+$C$33/N228)),N115)</f>
        <v>718197.02816692751</v>
      </c>
      <c r="O173" s="170">
        <f t="shared" si="231"/>
        <v>781731.93423880334</v>
      </c>
      <c r="P173" s="170">
        <f t="shared" si="231"/>
        <v>850887.42091912997</v>
      </c>
      <c r="Q173" s="170">
        <f t="shared" si="231"/>
        <v>926160.70978781127</v>
      </c>
      <c r="R173" s="170">
        <f t="shared" si="231"/>
        <v>1008093.008859026</v>
      </c>
      <c r="S173" s="170">
        <f t="shared" si="231"/>
        <v>1097273.4038170043</v>
      </c>
      <c r="T173" s="170">
        <f t="shared" si="231"/>
        <v>1194343.0934878408</v>
      </c>
      <c r="U173" s="170">
        <f t="shared" si="231"/>
        <v>1299798.5745691373</v>
      </c>
      <c r="V173" s="170">
        <f t="shared" si="231"/>
        <v>1411044.3389530657</v>
      </c>
      <c r="W173" s="170">
        <f t="shared" si="231"/>
        <v>1529250.8860091781</v>
      </c>
      <c r="X173" s="170">
        <f t="shared" si="231"/>
        <v>1655925.497582492</v>
      </c>
      <c r="Y173" s="170">
        <f t="shared" si="231"/>
        <v>1792504.7798537884</v>
      </c>
      <c r="Z173" s="170">
        <f t="shared" si="231"/>
        <v>1940334.6064527184</v>
      </c>
      <c r="AA173" s="170">
        <f t="shared" si="231"/>
        <v>2100724.5140259634</v>
      </c>
      <c r="AB173" s="170">
        <f t="shared" si="231"/>
        <v>2274983.623114551</v>
      </c>
      <c r="AC173" s="170">
        <f t="shared" si="231"/>
        <v>2464463.4915728969</v>
      </c>
      <c r="AD173" s="170">
        <f t="shared" si="231"/>
        <v>2670588.0164971147</v>
      </c>
      <c r="AE173" s="170">
        <f t="shared" si="231"/>
        <v>2894876.9544126214</v>
      </c>
      <c r="AF173" s="170">
        <f t="shared" si="231"/>
        <v>3138966.0968207452</v>
      </c>
      <c r="AG173" s="170">
        <f t="shared" si="231"/>
        <v>3404623.7244753563</v>
      </c>
      <c r="AH173" s="170">
        <f t="shared" si="231"/>
        <v>3693768.2007048251</v>
      </c>
      <c r="AI173" s="170">
        <f t="shared" si="231"/>
        <v>4008483.3209142247</v>
      </c>
      <c r="AJ173" s="170">
        <f t="shared" si="231"/>
        <v>4351034.7165809134</v>
      </c>
      <c r="AK173" s="170">
        <f t="shared" si="231"/>
        <v>4723886.9599110605</v>
      </c>
      <c r="AL173" s="170">
        <f t="shared" si="231"/>
        <v>5129721.7844217513</v>
      </c>
      <c r="AM173" s="170">
        <f t="shared" si="231"/>
        <v>5571457.6590898288</v>
      </c>
      <c r="AN173" s="170">
        <f t="shared" si="231"/>
        <v>6052270.9406722514</v>
      </c>
      <c r="AO173" s="170">
        <f t="shared" si="231"/>
        <v>6575618.8133776374</v>
      </c>
      <c r="AP173" s="170">
        <f t="shared" si="231"/>
        <v>7145264.2031604489</v>
      </c>
      <c r="AQ173" s="170">
        <f t="shared" si="231"/>
        <v>7765302.8664768301</v>
      </c>
      <c r="AR173" s="170">
        <f t="shared" si="231"/>
        <v>8440192.8570393194</v>
      </c>
      <c r="AS173" s="170">
        <f t="shared" si="231"/>
        <v>9174786.5910456255</v>
      </c>
      <c r="AT173" s="170">
        <f t="shared" si="231"/>
        <v>9974365.7401754074</v>
      </c>
      <c r="AU173" s="170">
        <f t="shared" si="231"/>
        <v>10844679.21076227</v>
      </c>
      <c r="AV173" s="170">
        <f t="shared" si="231"/>
        <v>11791984.479815595</v>
      </c>
      <c r="AW173" s="170">
        <f t="shared" si="231"/>
        <v>12823092.586840475</v>
      </c>
      <c r="AX173" s="170">
        <f t="shared" si="231"/>
        <v>13945417.105209185</v>
      </c>
      <c r="AY173" s="170">
        <f t="shared" si="231"/>
        <v>15167027.445431227</v>
      </c>
      <c r="AZ173" s="170">
        <f t="shared" si="231"/>
        <v>16496706.873671707</v>
      </c>
      <c r="BA173" s="170">
        <f t="shared" si="231"/>
        <v>17944015.66273959</v>
      </c>
      <c r="BB173" s="170">
        <f t="shared" si="231"/>
        <v>19519359.82963293</v>
      </c>
      <c r="BC173" s="170">
        <f t="shared" si="231"/>
        <v>21234065.953878175</v>
      </c>
    </row>
    <row r="174" spans="6:55" ht="11.1" customHeight="1">
      <c r="O174" s="170">
        <f t="shared" ref="O174:BC174" si="232">MIN((($C$36*O116+$C$33)/($C$36+$C$33/O229)),O116)</f>
        <v>659825.89258050942</v>
      </c>
      <c r="P174" s="170">
        <f t="shared" si="232"/>
        <v>718197.02816692751</v>
      </c>
      <c r="Q174" s="170">
        <f t="shared" si="232"/>
        <v>781731.93423880334</v>
      </c>
      <c r="R174" s="170">
        <f t="shared" si="232"/>
        <v>850887.42091912997</v>
      </c>
      <c r="S174" s="170">
        <f t="shared" si="232"/>
        <v>926160.70978781127</v>
      </c>
      <c r="T174" s="170">
        <f t="shared" si="232"/>
        <v>1008093.008859026</v>
      </c>
      <c r="U174" s="170">
        <f t="shared" si="232"/>
        <v>1097273.4038170043</v>
      </c>
      <c r="V174" s="170">
        <f t="shared" si="232"/>
        <v>1194343.0934878408</v>
      </c>
      <c r="W174" s="170">
        <f t="shared" si="232"/>
        <v>1298439.4783473755</v>
      </c>
      <c r="X174" s="170">
        <f t="shared" si="232"/>
        <v>1409088.8277239762</v>
      </c>
      <c r="Y174" s="170">
        <f t="shared" si="232"/>
        <v>1527297.4582368825</v>
      </c>
      <c r="Z174" s="170">
        <f t="shared" si="232"/>
        <v>1654247.963430481</v>
      </c>
      <c r="AA174" s="170">
        <f t="shared" si="232"/>
        <v>1791185.6864244856</v>
      </c>
      <c r="AB174" s="170">
        <f t="shared" si="232"/>
        <v>1939357.9185720666</v>
      </c>
      <c r="AC174" s="170">
        <f t="shared" si="232"/>
        <v>2100030.403577528</v>
      </c>
      <c r="AD174" s="170">
        <f t="shared" si="232"/>
        <v>2274505.6329886918</v>
      </c>
      <c r="AE174" s="170">
        <f t="shared" si="232"/>
        <v>2464142.439177142</v>
      </c>
      <c r="AF174" s="170">
        <f t="shared" si="232"/>
        <v>2670377.9996208032</v>
      </c>
      <c r="AG174" s="170">
        <f t="shared" si="232"/>
        <v>2894741.8577336599</v>
      </c>
      <c r="AH174" s="170">
        <f t="shared" si="232"/>
        <v>3138880.2111584968</v>
      </c>
      <c r="AI174" s="170">
        <f t="shared" si="232"/>
        <v>3404569.803880231</v>
      </c>
      <c r="AJ174" s="170">
        <f t="shared" si="232"/>
        <v>3693734.7103441735</v>
      </c>
      <c r="AK174" s="170">
        <f t="shared" si="232"/>
        <v>4008462.7130137971</v>
      </c>
      <c r="AL174" s="170">
        <f t="shared" si="232"/>
        <v>4351022.1339750756</v>
      </c>
      <c r="AM174" s="170">
        <f t="shared" si="232"/>
        <v>4723879.3332671029</v>
      </c>
      <c r="AN174" s="170">
        <f t="shared" si="232"/>
        <v>5129717.1918386789</v>
      </c>
      <c r="AO174" s="170">
        <f t="shared" si="232"/>
        <v>5571454.9097630568</v>
      </c>
      <c r="AP174" s="170">
        <f t="shared" si="232"/>
        <v>6052269.3032821678</v>
      </c>
      <c r="AQ174" s="170">
        <f t="shared" si="232"/>
        <v>6575617.8428810742</v>
      </c>
      <c r="AR174" s="170">
        <f t="shared" si="232"/>
        <v>7145263.6272525406</v>
      </c>
      <c r="AS174" s="170">
        <f t="shared" si="232"/>
        <v>7765302.5260811392</v>
      </c>
      <c r="AT174" s="170">
        <f t="shared" si="232"/>
        <v>8440192.656788256</v>
      </c>
      <c r="AU174" s="170">
        <f t="shared" si="232"/>
        <v>9174786.4736052752</v>
      </c>
      <c r="AV174" s="170">
        <f t="shared" si="232"/>
        <v>9974365.6714946982</v>
      </c>
      <c r="AW174" s="170">
        <f t="shared" si="232"/>
        <v>10844679.170704806</v>
      </c>
      <c r="AX174" s="170">
        <f t="shared" si="232"/>
        <v>11791984.456508404</v>
      </c>
      <c r="AY174" s="170">
        <f t="shared" si="232"/>
        <v>12823092.573309533</v>
      </c>
      <c r="AZ174" s="170">
        <f t="shared" si="232"/>
        <v>13945417.097371137</v>
      </c>
      <c r="BA174" s="170">
        <f t="shared" si="232"/>
        <v>15167027.44089932</v>
      </c>
      <c r="BB174" s="170">
        <f t="shared" si="232"/>
        <v>16496706.87105638</v>
      </c>
      <c r="BC174" s="170">
        <f t="shared" si="232"/>
        <v>17944015.661232762</v>
      </c>
    </row>
    <row r="175" spans="6:55" ht="11.1" customHeight="1">
      <c r="P175" s="170">
        <f t="shared" ref="P175:BC175" si="233">MIN((($C$36*P117+$C$33)/($C$36+$C$33/P230)),P117)</f>
        <v>606198.84439075494</v>
      </c>
      <c r="Q175" s="170">
        <f t="shared" si="233"/>
        <v>659825.89258050942</v>
      </c>
      <c r="R175" s="170">
        <f t="shared" si="233"/>
        <v>718197.02816692751</v>
      </c>
      <c r="S175" s="170">
        <f t="shared" si="233"/>
        <v>781731.93423880334</v>
      </c>
      <c r="T175" s="170">
        <f t="shared" si="233"/>
        <v>850887.42091912997</v>
      </c>
      <c r="U175" s="170">
        <f t="shared" si="233"/>
        <v>926160.70978781127</v>
      </c>
      <c r="V175" s="170">
        <f t="shared" si="233"/>
        <v>1008093.008859026</v>
      </c>
      <c r="W175" s="170">
        <f t="shared" si="233"/>
        <v>1097273.4038170043</v>
      </c>
      <c r="X175" s="170">
        <f t="shared" si="233"/>
        <v>1194049.1668568237</v>
      </c>
      <c r="Y175" s="170">
        <f t="shared" si="233"/>
        <v>1297276.923697134</v>
      </c>
      <c r="Z175" s="170">
        <f t="shared" si="233"/>
        <v>1407514.8567901978</v>
      </c>
      <c r="AA175" s="170">
        <f t="shared" si="233"/>
        <v>1525664.4430503272</v>
      </c>
      <c r="AB175" s="170">
        <f t="shared" si="233"/>
        <v>1652766.9225936267</v>
      </c>
      <c r="AC175" s="170">
        <f t="shared" si="233"/>
        <v>1789943.9891156359</v>
      </c>
      <c r="AD175" s="170">
        <f t="shared" si="233"/>
        <v>1938372.8814220058</v>
      </c>
      <c r="AE175" s="170">
        <f t="shared" si="233"/>
        <v>2099280.9918792984</v>
      </c>
      <c r="AF175" s="170">
        <f t="shared" si="233"/>
        <v>2273958.3836747161</v>
      </c>
      <c r="AG175" s="170">
        <f t="shared" si="233"/>
        <v>2463753.4339469206</v>
      </c>
      <c r="AH175" s="170">
        <f t="shared" si="233"/>
        <v>2670106.5471052346</v>
      </c>
      <c r="AI175" s="170">
        <f t="shared" si="233"/>
        <v>2894556.209272746</v>
      </c>
      <c r="AJ175" s="170">
        <f t="shared" si="233"/>
        <v>3138755.4070889624</v>
      </c>
      <c r="AK175" s="170">
        <f t="shared" si="233"/>
        <v>3404487.1501909308</v>
      </c>
      <c r="AL175" s="170">
        <f t="shared" si="233"/>
        <v>3693680.6580738495</v>
      </c>
      <c r="AM175" s="170">
        <f t="shared" si="233"/>
        <v>4008427.7753911428</v>
      </c>
      <c r="AN175" s="170">
        <f t="shared" si="233"/>
        <v>4350999.7864687955</v>
      </c>
      <c r="AO175" s="170">
        <f t="shared" si="233"/>
        <v>4723865.1713522244</v>
      </c>
      <c r="AP175" s="170">
        <f t="shared" si="233"/>
        <v>5129708.2907724893</v>
      </c>
      <c r="AQ175" s="170">
        <f t="shared" si="233"/>
        <v>5571449.3572670771</v>
      </c>
      <c r="AR175" s="170">
        <f t="shared" si="233"/>
        <v>6052265.842140005</v>
      </c>
      <c r="AS175" s="170">
        <f t="shared" si="233"/>
        <v>6575615.6988882972</v>
      </c>
      <c r="AT175" s="170">
        <f t="shared" si="233"/>
        <v>7145262.3092611041</v>
      </c>
      <c r="AU175" s="170">
        <f t="shared" si="233"/>
        <v>7765301.7198547814</v>
      </c>
      <c r="AV175" s="170">
        <f t="shared" si="233"/>
        <v>8440192.1658601388</v>
      </c>
      <c r="AW175" s="170">
        <f t="shared" si="233"/>
        <v>9174786.1759412214</v>
      </c>
      <c r="AX175" s="170">
        <f t="shared" si="233"/>
        <v>9974365.4917091355</v>
      </c>
      <c r="AY175" s="170">
        <f t="shared" si="233"/>
        <v>10844679.062503563</v>
      </c>
      <c r="AZ175" s="170">
        <f t="shared" si="233"/>
        <v>11791984.391615279</v>
      </c>
      <c r="BA175" s="170">
        <f t="shared" si="233"/>
        <v>12823092.534507761</v>
      </c>
      <c r="BB175" s="170">
        <f t="shared" si="233"/>
        <v>13945417.07423971</v>
      </c>
      <c r="BC175" s="170">
        <f t="shared" si="233"/>
        <v>15167027.427146355</v>
      </c>
    </row>
    <row r="176" spans="6:55" ht="11.1" customHeight="1">
      <c r="Q176" s="170">
        <f t="shared" ref="Q176:BC176" si="234">MIN((($C$36*Q118+$C$33)/($C$36+$C$33/Q231)),Q118)</f>
        <v>556930.31006031425</v>
      </c>
      <c r="R176" s="170">
        <f t="shared" si="234"/>
        <v>606198.84439075494</v>
      </c>
      <c r="S176" s="170">
        <f t="shared" si="234"/>
        <v>659825.89258050942</v>
      </c>
      <c r="T176" s="170">
        <f t="shared" si="234"/>
        <v>718197.02816692751</v>
      </c>
      <c r="U176" s="170">
        <f t="shared" si="234"/>
        <v>781731.93423880334</v>
      </c>
      <c r="V176" s="170">
        <f t="shared" si="234"/>
        <v>850887.42091912997</v>
      </c>
      <c r="W176" s="170">
        <f t="shared" si="234"/>
        <v>926160.70978781127</v>
      </c>
      <c r="X176" s="170">
        <f t="shared" si="234"/>
        <v>1008093.008859026</v>
      </c>
      <c r="Y176" s="170">
        <f t="shared" si="234"/>
        <v>1097273.4038170043</v>
      </c>
      <c r="Z176" s="170">
        <f t="shared" si="234"/>
        <v>1193413.77039683</v>
      </c>
      <c r="AA176" s="170">
        <f t="shared" si="234"/>
        <v>1296139.8646019897</v>
      </c>
      <c r="AB176" s="170">
        <f t="shared" si="234"/>
        <v>1406127.4468092653</v>
      </c>
      <c r="AC176" s="170">
        <f t="shared" si="234"/>
        <v>1524230.8789174997</v>
      </c>
      <c r="AD176" s="170">
        <f t="shared" si="234"/>
        <v>1651426.0516590481</v>
      </c>
      <c r="AE176" s="170">
        <f t="shared" si="234"/>
        <v>1788772.1396008141</v>
      </c>
      <c r="AF176" s="170">
        <f t="shared" si="234"/>
        <v>1937409.1705525653</v>
      </c>
      <c r="AG176" s="170">
        <f t="shared" si="234"/>
        <v>2098518.5442357739</v>
      </c>
      <c r="AH176" s="170">
        <f t="shared" si="234"/>
        <v>2273370.3653881764</v>
      </c>
      <c r="AI176" s="170">
        <f t="shared" si="234"/>
        <v>2463312.6734258863</v>
      </c>
      <c r="AJ176" s="170">
        <f t="shared" si="234"/>
        <v>2669784.0506099984</v>
      </c>
      <c r="AK176" s="170">
        <f t="shared" si="234"/>
        <v>2894325.1747170081</v>
      </c>
      <c r="AL176" s="170">
        <f t="shared" si="234"/>
        <v>3138592.8315694584</v>
      </c>
      <c r="AM176" s="170">
        <f t="shared" si="234"/>
        <v>3404374.6191788884</v>
      </c>
      <c r="AN176" s="170">
        <f t="shared" si="234"/>
        <v>3693603.911057685</v>
      </c>
      <c r="AO176" s="170">
        <f t="shared" si="234"/>
        <v>4008376.1147585642</v>
      </c>
      <c r="AP176" s="170">
        <f t="shared" si="234"/>
        <v>4350965.4138226639</v>
      </c>
      <c r="AQ176" s="170">
        <f t="shared" si="234"/>
        <v>4723842.5418652305</v>
      </c>
      <c r="AR176" s="170">
        <f t="shared" si="234"/>
        <v>5129693.4337911895</v>
      </c>
      <c r="AS176" s="170">
        <f t="shared" si="234"/>
        <v>5571439.6890027681</v>
      </c>
      <c r="AT176" s="170">
        <f t="shared" si="234"/>
        <v>6052259.6185592739</v>
      </c>
      <c r="AU176" s="170">
        <f t="shared" si="234"/>
        <v>6575611.7204321818</v>
      </c>
      <c r="AV176" s="170">
        <f t="shared" si="234"/>
        <v>7145259.7824234813</v>
      </c>
      <c r="AW176" s="170">
        <f t="shared" si="234"/>
        <v>7765300.1245502532</v>
      </c>
      <c r="AX176" s="170">
        <f t="shared" si="234"/>
        <v>8440191.164159039</v>
      </c>
      <c r="AY176" s="170">
        <f t="shared" si="234"/>
        <v>9174785.5501175448</v>
      </c>
      <c r="AZ176" s="170">
        <f t="shared" si="234"/>
        <v>9974365.1026114728</v>
      </c>
      <c r="BA176" s="170">
        <f t="shared" si="234"/>
        <v>10844678.821619827</v>
      </c>
      <c r="BB176" s="170">
        <f t="shared" si="234"/>
        <v>11791984.243108725</v>
      </c>
      <c r="BC176" s="170">
        <f t="shared" si="234"/>
        <v>12823092.44329668</v>
      </c>
    </row>
    <row r="177" spans="18:55" ht="11.1" customHeight="1">
      <c r="R177" s="170">
        <f t="shared" ref="R177:BC177" si="235">MIN((($C$36*R119+$C$33)/($C$36+$C$33/R232)),R119)</f>
        <v>511666.05336506013</v>
      </c>
      <c r="S177" s="170">
        <f t="shared" si="235"/>
        <v>556930.31006031425</v>
      </c>
      <c r="T177" s="170">
        <f t="shared" si="235"/>
        <v>606198.84439075494</v>
      </c>
      <c r="U177" s="170">
        <f t="shared" si="235"/>
        <v>659825.89258050942</v>
      </c>
      <c r="V177" s="170">
        <f t="shared" si="235"/>
        <v>718197.02816692751</v>
      </c>
      <c r="W177" s="170">
        <f t="shared" si="235"/>
        <v>781731.93423880334</v>
      </c>
      <c r="X177" s="170">
        <f t="shared" si="235"/>
        <v>850887.42091912997</v>
      </c>
      <c r="Y177" s="170">
        <f t="shared" si="235"/>
        <v>926160.70978781127</v>
      </c>
      <c r="Z177" s="170">
        <f t="shared" si="235"/>
        <v>1008093.008859026</v>
      </c>
      <c r="AA177" s="170">
        <f t="shared" si="235"/>
        <v>1097273.4038170043</v>
      </c>
      <c r="AB177" s="170">
        <f t="shared" si="235"/>
        <v>1192811.6441602549</v>
      </c>
      <c r="AC177" s="170">
        <f t="shared" si="235"/>
        <v>1295131.4714567638</v>
      </c>
      <c r="AD177" s="170">
        <f t="shared" si="235"/>
        <v>1404904.3326230338</v>
      </c>
      <c r="AE177" s="170">
        <f t="shared" si="235"/>
        <v>1522949.3738287676</v>
      </c>
      <c r="AF177" s="170">
        <f t="shared" si="235"/>
        <v>1650215.4492573973</v>
      </c>
      <c r="AG177" s="170">
        <f t="shared" si="235"/>
        <v>1787693.5975695953</v>
      </c>
      <c r="AH177" s="170">
        <f t="shared" si="235"/>
        <v>1936481.6317382103</v>
      </c>
      <c r="AI177" s="170">
        <f t="shared" si="235"/>
        <v>2097751.4783254387</v>
      </c>
      <c r="AJ177" s="170">
        <f t="shared" si="235"/>
        <v>2272756.1271734782</v>
      </c>
      <c r="AK177" s="170">
        <f t="shared" si="235"/>
        <v>2462834.333317101</v>
      </c>
      <c r="AL177" s="170">
        <f t="shared" si="235"/>
        <v>2669420.2079547192</v>
      </c>
      <c r="AM177" s="170">
        <f t="shared" si="235"/>
        <v>2894054.3478292739</v>
      </c>
      <c r="AN177" s="170">
        <f t="shared" si="235"/>
        <v>3138395.1268551974</v>
      </c>
      <c r="AO177" s="170">
        <f t="shared" si="235"/>
        <v>3404232.7546116328</v>
      </c>
      <c r="AP177" s="170">
        <f t="shared" si="235"/>
        <v>3693503.6597316717</v>
      </c>
      <c r="AQ177" s="170">
        <f t="shared" si="235"/>
        <v>4008306.2467778232</v>
      </c>
      <c r="AR177" s="170">
        <f t="shared" si="235"/>
        <v>4350916.9595479229</v>
      </c>
      <c r="AS177" s="170">
        <f t="shared" si="235"/>
        <v>4723809.3282133155</v>
      </c>
      <c r="AT177" s="170">
        <f t="shared" si="235"/>
        <v>5129670.9948009625</v>
      </c>
      <c r="AU177" s="170">
        <f t="shared" si="235"/>
        <v>5571424.6673739199</v>
      </c>
      <c r="AV177" s="170">
        <f t="shared" si="235"/>
        <v>6052249.6481300043</v>
      </c>
      <c r="AW177" s="170">
        <f t="shared" si="235"/>
        <v>6575605.1544088479</v>
      </c>
      <c r="AX177" s="170">
        <f t="shared" si="235"/>
        <v>7145255.4893637756</v>
      </c>
      <c r="AY177" s="170">
        <f t="shared" si="235"/>
        <v>7765297.3360687951</v>
      </c>
      <c r="AZ177" s="170">
        <f t="shared" si="235"/>
        <v>8440189.3643931448</v>
      </c>
      <c r="BA177" s="170">
        <f t="shared" si="235"/>
        <v>9174784.3950171173</v>
      </c>
      <c r="BB177" s="170">
        <f t="shared" si="235"/>
        <v>9974364.3652755301</v>
      </c>
      <c r="BC177" s="170">
        <f t="shared" si="235"/>
        <v>10844678.353280326</v>
      </c>
    </row>
    <row r="178" spans="18:55" ht="11.1" customHeight="1">
      <c r="S178" s="170">
        <f t="shared" ref="S178:BC178" si="236">MIN((($C$36*S120+$C$33)/($C$36+$C$33/S233)),S120)</f>
        <v>470080.62846826203</v>
      </c>
      <c r="T178" s="170">
        <f t="shared" si="236"/>
        <v>511666.05336506013</v>
      </c>
      <c r="U178" s="170">
        <f t="shared" si="236"/>
        <v>556930.31006031425</v>
      </c>
      <c r="V178" s="170">
        <f t="shared" si="236"/>
        <v>606198.84439075494</v>
      </c>
      <c r="W178" s="170">
        <f t="shared" si="236"/>
        <v>659825.89258050942</v>
      </c>
      <c r="X178" s="170">
        <f t="shared" si="236"/>
        <v>718197.02816692751</v>
      </c>
      <c r="Y178" s="170">
        <f t="shared" si="236"/>
        <v>781731.93423880334</v>
      </c>
      <c r="Z178" s="170">
        <f t="shared" si="236"/>
        <v>850887.42091912997</v>
      </c>
      <c r="AA178" s="170">
        <f t="shared" si="236"/>
        <v>926160.70978781127</v>
      </c>
      <c r="AB178" s="170">
        <f t="shared" si="236"/>
        <v>1008093.008859026</v>
      </c>
      <c r="AC178" s="170">
        <f t="shared" si="236"/>
        <v>1097273.4038170043</v>
      </c>
      <c r="AD178" s="170">
        <f t="shared" si="236"/>
        <v>1192280.5730505486</v>
      </c>
      <c r="AE178" s="170">
        <f t="shared" si="236"/>
        <v>1294243.6744676875</v>
      </c>
      <c r="AF178" s="170">
        <f t="shared" si="236"/>
        <v>1403845.4705485161</v>
      </c>
      <c r="AG178" s="170">
        <f t="shared" si="236"/>
        <v>1521839.1137181732</v>
      </c>
      <c r="AH178" s="170">
        <f t="shared" si="236"/>
        <v>1649123.2321264502</v>
      </c>
      <c r="AI178" s="170">
        <f t="shared" si="236"/>
        <v>1786682.7467816931</v>
      </c>
      <c r="AJ178" s="170">
        <f t="shared" si="236"/>
        <v>1935587.8253606521</v>
      </c>
      <c r="AK178" s="170">
        <f t="shared" si="236"/>
        <v>2096990.0945130044</v>
      </c>
      <c r="AL178" s="170">
        <f t="shared" si="236"/>
        <v>2272126.9951717947</v>
      </c>
      <c r="AM178" s="170">
        <f t="shared" si="236"/>
        <v>2462328.5899796924</v>
      </c>
      <c r="AN178" s="170">
        <f t="shared" si="236"/>
        <v>2669023.5163747678</v>
      </c>
      <c r="AO178" s="170">
        <f t="shared" si="236"/>
        <v>2893749.8312659739</v>
      </c>
      <c r="AP178" s="170">
        <f t="shared" si="236"/>
        <v>3138165.810191209</v>
      </c>
      <c r="AQ178" s="170">
        <f t="shared" si="236"/>
        <v>3404063.0463129207</v>
      </c>
      <c r="AR178" s="170">
        <f t="shared" si="236"/>
        <v>3693378.9440774741</v>
      </c>
      <c r="AS178" s="170">
        <f t="shared" si="236"/>
        <v>4008215.9402613756</v>
      </c>
      <c r="AT178" s="170">
        <f t="shared" si="236"/>
        <v>4350852.7694974188</v>
      </c>
      <c r="AU178" s="170">
        <f t="shared" si="236"/>
        <v>4723764.2249962948</v>
      </c>
      <c r="AV178" s="170">
        <f t="shared" si="236"/>
        <v>5129639.6442497214</v>
      </c>
      <c r="AW178" s="170">
        <f t="shared" si="236"/>
        <v>5571403.090370114</v>
      </c>
      <c r="AX178" s="170">
        <f t="shared" si="236"/>
        <v>6052234.9319593012</v>
      </c>
      <c r="AY178" s="170">
        <f t="shared" si="236"/>
        <v>6575595.2005098453</v>
      </c>
      <c r="AZ178" s="170">
        <f t="shared" si="236"/>
        <v>7145248.8099432988</v>
      </c>
      <c r="BA178" s="170">
        <f t="shared" si="236"/>
        <v>7765292.8856033999</v>
      </c>
      <c r="BB178" s="170">
        <f t="shared" si="236"/>
        <v>8440186.4191370849</v>
      </c>
      <c r="BC178" s="170">
        <f t="shared" si="236"/>
        <v>9174782.4579839073</v>
      </c>
    </row>
    <row r="179" spans="18:55" ht="11.1" customHeight="1">
      <c r="T179" s="170">
        <f t="shared" ref="T179:BC179" si="237">MIN((($C$36*T121+$C$33)/($C$36+$C$33/T234)),T121)</f>
        <v>431875.03999499424</v>
      </c>
      <c r="U179" s="170">
        <f t="shared" si="237"/>
        <v>470080.62846826203</v>
      </c>
      <c r="V179" s="170">
        <f t="shared" si="237"/>
        <v>511666.05336506013</v>
      </c>
      <c r="W179" s="170">
        <f t="shared" si="237"/>
        <v>556930.31006031425</v>
      </c>
      <c r="X179" s="170">
        <f t="shared" si="237"/>
        <v>606198.84439075494</v>
      </c>
      <c r="Y179" s="170">
        <f t="shared" si="237"/>
        <v>659825.89258050942</v>
      </c>
      <c r="Z179" s="170">
        <f t="shared" si="237"/>
        <v>718197.02816692751</v>
      </c>
      <c r="AA179" s="170">
        <f t="shared" si="237"/>
        <v>781731.93423880334</v>
      </c>
      <c r="AB179" s="170">
        <f t="shared" si="237"/>
        <v>850887.42091912997</v>
      </c>
      <c r="AC179" s="170">
        <f t="shared" si="237"/>
        <v>926160.70978781127</v>
      </c>
      <c r="AD179" s="170">
        <f t="shared" si="237"/>
        <v>1008093.008859026</v>
      </c>
      <c r="AE179" s="170">
        <f t="shared" si="237"/>
        <v>1097273.4038170043</v>
      </c>
      <c r="AF179" s="170">
        <f t="shared" si="237"/>
        <v>1191851.5091025848</v>
      </c>
      <c r="AG179" s="170">
        <f t="shared" si="237"/>
        <v>1293524.1213810327</v>
      </c>
      <c r="AH179" s="170">
        <f t="shared" si="237"/>
        <v>1402932.5379447402</v>
      </c>
      <c r="AI179" s="170">
        <f t="shared" si="237"/>
        <v>1520841.1771832679</v>
      </c>
      <c r="AJ179" s="170">
        <f t="shared" si="237"/>
        <v>1648121.4881149849</v>
      </c>
      <c r="AK179" s="170">
        <f t="shared" si="237"/>
        <v>1785734.7428470741</v>
      </c>
      <c r="AL179" s="170">
        <f t="shared" si="237"/>
        <v>1934728.6989073178</v>
      </c>
      <c r="AM179" s="170">
        <f t="shared" si="237"/>
        <v>2096239.4714709229</v>
      </c>
      <c r="AN179" s="170">
        <f t="shared" si="237"/>
        <v>2271491.3975671097</v>
      </c>
      <c r="AO179" s="170">
        <f t="shared" si="237"/>
        <v>2461804.6089417078</v>
      </c>
      <c r="AP179" s="170">
        <f t="shared" si="237"/>
        <v>2668601.598074099</v>
      </c>
      <c r="AQ179" s="170">
        <f t="shared" si="237"/>
        <v>2893417.220579708</v>
      </c>
      <c r="AR179" s="170">
        <f t="shared" si="237"/>
        <v>3137905.9459480448</v>
      </c>
      <c r="AS179" s="170">
        <f t="shared" si="237"/>
        <v>3403863.6741872774</v>
      </c>
      <c r="AT179" s="170">
        <f t="shared" si="237"/>
        <v>3693229.4660199713</v>
      </c>
      <c r="AU179" s="170">
        <f t="shared" si="237"/>
        <v>4008105.4356481289</v>
      </c>
      <c r="AV179" s="170">
        <f t="shared" si="237"/>
        <v>4350772.1529333452</v>
      </c>
      <c r="AW179" s="170">
        <f t="shared" si="237"/>
        <v>4723706.1183628505</v>
      </c>
      <c r="AX179" s="170">
        <f t="shared" si="237"/>
        <v>5129598.2250736495</v>
      </c>
      <c r="AY179" s="170">
        <f t="shared" si="237"/>
        <v>5571373.8643106734</v>
      </c>
      <c r="AZ179" s="170">
        <f t="shared" si="237"/>
        <v>6052214.5085903443</v>
      </c>
      <c r="BA179" s="170">
        <f t="shared" si="237"/>
        <v>6575581.0517061418</v>
      </c>
      <c r="BB179" s="170">
        <f t="shared" si="237"/>
        <v>7145239.0886505647</v>
      </c>
      <c r="BC179" s="170">
        <f t="shared" si="237"/>
        <v>7765286.2569139069</v>
      </c>
    </row>
    <row r="180" spans="18:55" ht="11.1" customHeight="1">
      <c r="U180" s="170">
        <f t="shared" ref="U180:BC180" si="238">MIN((($C$36*U122+$C$33)/($C$36+$C$33/U235)),U122)</f>
        <v>396774.59328292805</v>
      </c>
      <c r="V180" s="170">
        <f t="shared" si="238"/>
        <v>431875.03999499424</v>
      </c>
      <c r="W180" s="170">
        <f t="shared" si="238"/>
        <v>470080.62846826203</v>
      </c>
      <c r="X180" s="170">
        <f t="shared" si="238"/>
        <v>511666.05336506013</v>
      </c>
      <c r="Y180" s="170">
        <f t="shared" si="238"/>
        <v>556930.31006031425</v>
      </c>
      <c r="Z180" s="170">
        <f t="shared" si="238"/>
        <v>606198.84439075494</v>
      </c>
      <c r="AA180" s="170">
        <f t="shared" si="238"/>
        <v>659825.89258050942</v>
      </c>
      <c r="AB180" s="170">
        <f t="shared" si="238"/>
        <v>718197.02816692751</v>
      </c>
      <c r="AC180" s="170">
        <f t="shared" si="238"/>
        <v>781731.93423880334</v>
      </c>
      <c r="AD180" s="170">
        <f t="shared" si="238"/>
        <v>850887.42091912997</v>
      </c>
      <c r="AE180" s="170">
        <f t="shared" si="238"/>
        <v>926160.70978781127</v>
      </c>
      <c r="AF180" s="170">
        <f t="shared" si="238"/>
        <v>1008093.0088590259</v>
      </c>
      <c r="AG180" s="170">
        <f t="shared" si="238"/>
        <v>1097273.4038170036</v>
      </c>
      <c r="AH180" s="170">
        <f t="shared" si="238"/>
        <v>1191480.2091109331</v>
      </c>
      <c r="AI180" s="170">
        <f t="shared" si="238"/>
        <v>1292879.9690613851</v>
      </c>
      <c r="AJ180" s="170">
        <f t="shared" si="238"/>
        <v>1402113.6910121304</v>
      </c>
      <c r="AK180" s="170">
        <f t="shared" si="238"/>
        <v>1519934.687337619</v>
      </c>
      <c r="AL180" s="170">
        <f t="shared" si="238"/>
        <v>1647195.2578057877</v>
      </c>
      <c r="AM180" s="170">
        <f t="shared" si="238"/>
        <v>1784841.2795947294</v>
      </c>
      <c r="AN180" s="170">
        <f t="shared" si="238"/>
        <v>1933904.1954712039</v>
      </c>
      <c r="AO180" s="170">
        <f t="shared" si="238"/>
        <v>2095504.9334775519</v>
      </c>
      <c r="AP180" s="170">
        <f t="shared" si="238"/>
        <v>2270856.0917133209</v>
      </c>
      <c r="AQ180" s="170">
        <f t="shared" si="238"/>
        <v>2461269.184280057</v>
      </c>
      <c r="AR180" s="170">
        <f t="shared" si="238"/>
        <v>2668155.2347471127</v>
      </c>
      <c r="AS180" s="170">
        <f t="shared" si="238"/>
        <v>2893053.2197817755</v>
      </c>
      <c r="AT180" s="170">
        <f t="shared" si="238"/>
        <v>3137617.3603170123</v>
      </c>
      <c r="AU180" s="170">
        <f t="shared" si="238"/>
        <v>3403638.6737505663</v>
      </c>
      <c r="AV180" s="170">
        <f t="shared" si="238"/>
        <v>3693056.7953733834</v>
      </c>
      <c r="AW180" s="170">
        <f t="shared" si="238"/>
        <v>4007974.8163614916</v>
      </c>
      <c r="AX180" s="170">
        <f t="shared" si="238"/>
        <v>4350674.6467571966</v>
      </c>
      <c r="AY180" s="170">
        <f t="shared" si="238"/>
        <v>4723634.2073965846</v>
      </c>
      <c r="AZ180" s="170">
        <f t="shared" si="238"/>
        <v>5129545.8009051085</v>
      </c>
      <c r="BA180" s="170">
        <f t="shared" si="238"/>
        <v>5571336.0403951192</v>
      </c>
      <c r="BB180" s="170">
        <f t="shared" si="238"/>
        <v>6052187.4861403005</v>
      </c>
      <c r="BC180" s="170">
        <f t="shared" si="238"/>
        <v>6575561.920652804</v>
      </c>
    </row>
    <row r="181" spans="18:55" ht="11.1" customHeight="1">
      <c r="V181" s="170">
        <f t="shared" ref="V181:BC181" si="239">MIN((($C$36*V123+$C$33)/($C$36+$C$33/V236)),V123)</f>
        <v>364526.91935300938</v>
      </c>
      <c r="W181" s="170">
        <f t="shared" si="239"/>
        <v>396774.59328292805</v>
      </c>
      <c r="X181" s="170">
        <f t="shared" si="239"/>
        <v>431875.03999499424</v>
      </c>
      <c r="Y181" s="170">
        <f t="shared" si="239"/>
        <v>470080.62846826203</v>
      </c>
      <c r="Z181" s="170">
        <f t="shared" si="239"/>
        <v>511666.05336506013</v>
      </c>
      <c r="AA181" s="170">
        <f t="shared" si="239"/>
        <v>556930.31006031425</v>
      </c>
      <c r="AB181" s="170">
        <f t="shared" si="239"/>
        <v>606198.84439075494</v>
      </c>
      <c r="AC181" s="170">
        <f t="shared" si="239"/>
        <v>659825.89258050942</v>
      </c>
      <c r="AD181" s="170">
        <f t="shared" si="239"/>
        <v>718197.02816692751</v>
      </c>
      <c r="AE181" s="170">
        <f t="shared" si="239"/>
        <v>781731.93423880334</v>
      </c>
      <c r="AF181" s="170">
        <f t="shared" si="239"/>
        <v>850887.42091912986</v>
      </c>
      <c r="AG181" s="170">
        <f t="shared" si="239"/>
        <v>926160.70978781104</v>
      </c>
      <c r="AH181" s="170">
        <f t="shared" si="239"/>
        <v>1008093.0088590252</v>
      </c>
      <c r="AI181" s="170">
        <f t="shared" si="239"/>
        <v>1097273.4038170031</v>
      </c>
      <c r="AJ181" s="170">
        <f t="shared" si="239"/>
        <v>1191149.3070207196</v>
      </c>
      <c r="AK181" s="170">
        <f t="shared" si="239"/>
        <v>1292303.1830330512</v>
      </c>
      <c r="AL181" s="170">
        <f t="shared" si="239"/>
        <v>1401371.7825432313</v>
      </c>
      <c r="AM181" s="170">
        <f t="shared" si="239"/>
        <v>1519102.3801220336</v>
      </c>
      <c r="AN181" s="170">
        <f t="shared" si="239"/>
        <v>1646334.83551468</v>
      </c>
      <c r="AO181" s="170">
        <f t="shared" si="239"/>
        <v>1783999.7270203533</v>
      </c>
      <c r="AP181" s="170">
        <f t="shared" si="239"/>
        <v>1933114.7930518605</v>
      </c>
      <c r="AQ181" s="170">
        <f t="shared" si="239"/>
        <v>2094789.184091991</v>
      </c>
      <c r="AR181" s="170">
        <f t="shared" si="239"/>
        <v>2270215.9653936499</v>
      </c>
      <c r="AS181" s="170">
        <f t="shared" si="239"/>
        <v>2460712.1245713839</v>
      </c>
      <c r="AT181" s="170">
        <f t="shared" si="239"/>
        <v>2667686.9619112387</v>
      </c>
      <c r="AU181" s="170">
        <f t="shared" si="239"/>
        <v>2892667.2371247066</v>
      </c>
      <c r="AV181" s="170">
        <f t="shared" si="239"/>
        <v>3137305.0607332028</v>
      </c>
      <c r="AW181" s="170">
        <f t="shared" si="239"/>
        <v>3403390.20308882</v>
      </c>
      <c r="AX181" s="170">
        <f t="shared" si="239"/>
        <v>3692862.1548965056</v>
      </c>
      <c r="AY181" s="170">
        <f t="shared" si="239"/>
        <v>4007824.490105554</v>
      </c>
      <c r="AZ181" s="170">
        <f t="shared" si="239"/>
        <v>4350560.1088393107</v>
      </c>
      <c r="BA181" s="170">
        <f t="shared" si="239"/>
        <v>4723547.9923404129</v>
      </c>
      <c r="BB181" s="170">
        <f t="shared" si="239"/>
        <v>5129481.6494196225</v>
      </c>
      <c r="BC181" s="170">
        <f t="shared" si="239"/>
        <v>5571288.8125084387</v>
      </c>
    </row>
    <row r="182" spans="18:55" ht="11.1" customHeight="1">
      <c r="W182" s="170">
        <f t="shared" ref="W182:BC182" si="240">MIN((($C$36*W124+$C$33)/($C$36+$C$33/W237)),W124)</f>
        <v>334900.16039974301</v>
      </c>
      <c r="X182" s="170">
        <f t="shared" si="240"/>
        <v>364526.91935300938</v>
      </c>
      <c r="Y182" s="170">
        <f t="shared" si="240"/>
        <v>396774.59328292805</v>
      </c>
      <c r="Z182" s="170">
        <f t="shared" si="240"/>
        <v>431875.03999499424</v>
      </c>
      <c r="AA182" s="170">
        <f t="shared" si="240"/>
        <v>470080.62846826203</v>
      </c>
      <c r="AB182" s="170">
        <f t="shared" si="240"/>
        <v>511666.05336506013</v>
      </c>
      <c r="AC182" s="170">
        <f t="shared" si="240"/>
        <v>556930.31006031425</v>
      </c>
      <c r="AD182" s="170">
        <f t="shared" si="240"/>
        <v>606198.84439075494</v>
      </c>
      <c r="AE182" s="170">
        <f t="shared" si="240"/>
        <v>659825.89258050942</v>
      </c>
      <c r="AF182" s="170">
        <f t="shared" si="240"/>
        <v>718197.02816692751</v>
      </c>
      <c r="AG182" s="170">
        <f t="shared" si="240"/>
        <v>781731.93423880311</v>
      </c>
      <c r="AH182" s="170">
        <f t="shared" si="240"/>
        <v>850887.42091912974</v>
      </c>
      <c r="AI182" s="170">
        <f t="shared" si="240"/>
        <v>926160.70978781034</v>
      </c>
      <c r="AJ182" s="170">
        <f t="shared" si="240"/>
        <v>1008093.0088590248</v>
      </c>
      <c r="AK182" s="170">
        <f t="shared" si="240"/>
        <v>1097273.4038170029</v>
      </c>
      <c r="AL182" s="170">
        <f t="shared" si="240"/>
        <v>1190851.0393312364</v>
      </c>
      <c r="AM182" s="170">
        <f t="shared" si="240"/>
        <v>1291779.5269547584</v>
      </c>
      <c r="AN182" s="170">
        <f t="shared" si="240"/>
        <v>1400695.4850214641</v>
      </c>
      <c r="AO182" s="170">
        <f t="shared" si="240"/>
        <v>1518337.3608188154</v>
      </c>
      <c r="AP182" s="170">
        <f t="shared" si="240"/>
        <v>1645534.3883509017</v>
      </c>
      <c r="AQ182" s="170">
        <f t="shared" si="240"/>
        <v>1783206.1294170395</v>
      </c>
      <c r="AR182" s="170">
        <f t="shared" si="240"/>
        <v>1932344.48045222</v>
      </c>
      <c r="AS182" s="170">
        <f t="shared" si="240"/>
        <v>2094068.6141943038</v>
      </c>
      <c r="AT182" s="170">
        <f t="shared" si="240"/>
        <v>2269571.1397408014</v>
      </c>
      <c r="AU182" s="170">
        <f t="shared" si="240"/>
        <v>2460148.4865783318</v>
      </c>
      <c r="AV182" s="170">
        <f t="shared" si="240"/>
        <v>2667204.9520055922</v>
      </c>
      <c r="AW182" s="170">
        <f t="shared" si="240"/>
        <v>2892263.0058308737</v>
      </c>
      <c r="AX182" s="170">
        <f t="shared" si="240"/>
        <v>3136972.0929726316</v>
      </c>
      <c r="AY182" s="170">
        <f t="shared" si="240"/>
        <v>3403120.3796371692</v>
      </c>
      <c r="AZ182" s="170">
        <f t="shared" si="240"/>
        <v>3692646.8920413745</v>
      </c>
      <c r="BA182" s="170">
        <f t="shared" si="240"/>
        <v>4007655.146844523</v>
      </c>
      <c r="BB182" s="170">
        <f t="shared" si="240"/>
        <v>4350428.650322115</v>
      </c>
      <c r="BC182" s="170">
        <f t="shared" si="240"/>
        <v>4723447.1937695164</v>
      </c>
    </row>
    <row r="183" spans="18:55" ht="11.1" customHeight="1">
      <c r="X183" s="170">
        <f t="shared" ref="X183:BC183" si="241">MIN((($C$36*X125+$C$33)/($C$36+$C$33/X238)),X125)</f>
        <v>307681.30275492551</v>
      </c>
      <c r="Y183" s="170">
        <f t="shared" si="241"/>
        <v>334900.16039974301</v>
      </c>
      <c r="Z183" s="170">
        <f t="shared" si="241"/>
        <v>364526.91935300938</v>
      </c>
      <c r="AA183" s="170">
        <f t="shared" si="241"/>
        <v>396774.59328292805</v>
      </c>
      <c r="AB183" s="170">
        <f t="shared" si="241"/>
        <v>431875.03999499424</v>
      </c>
      <c r="AC183" s="170">
        <f t="shared" si="241"/>
        <v>470080.62846826203</v>
      </c>
      <c r="AD183" s="170">
        <f t="shared" si="241"/>
        <v>511666.05336506013</v>
      </c>
      <c r="AE183" s="170">
        <f t="shared" si="241"/>
        <v>556930.31006031425</v>
      </c>
      <c r="AF183" s="170">
        <f t="shared" si="241"/>
        <v>606198.84439075494</v>
      </c>
      <c r="AG183" s="170">
        <f t="shared" si="241"/>
        <v>659825.8925805093</v>
      </c>
      <c r="AH183" s="170">
        <f t="shared" si="241"/>
        <v>718197.02816692728</v>
      </c>
      <c r="AI183" s="170">
        <f t="shared" si="241"/>
        <v>781731.93423880299</v>
      </c>
      <c r="AJ183" s="170">
        <f t="shared" si="241"/>
        <v>850887.42091912904</v>
      </c>
      <c r="AK183" s="170">
        <f t="shared" si="241"/>
        <v>926160.70978780999</v>
      </c>
      <c r="AL183" s="170">
        <f t="shared" si="241"/>
        <v>1008093.0088590246</v>
      </c>
      <c r="AM183" s="170">
        <f t="shared" si="241"/>
        <v>1097273.4038170029</v>
      </c>
      <c r="AN183" s="170">
        <f t="shared" si="241"/>
        <v>1190583.2757169206</v>
      </c>
      <c r="AO183" s="170">
        <f t="shared" si="241"/>
        <v>1291306.7392459887</v>
      </c>
      <c r="AP183" s="170">
        <f t="shared" si="241"/>
        <v>1400078.7122293466</v>
      </c>
      <c r="AQ183" s="170">
        <f t="shared" si="241"/>
        <v>1517632.0042687766</v>
      </c>
      <c r="AR183" s="170">
        <f t="shared" si="241"/>
        <v>1644766.683924455</v>
      </c>
      <c r="AS183" s="170">
        <f t="shared" si="241"/>
        <v>1782420.1172767528</v>
      </c>
      <c r="AT183" s="170">
        <f t="shared" si="241"/>
        <v>1931588.8251168916</v>
      </c>
      <c r="AU183" s="170">
        <f t="shared" si="241"/>
        <v>2093364.0218423826</v>
      </c>
      <c r="AV183" s="170">
        <f t="shared" si="241"/>
        <v>2268931.7179157855</v>
      </c>
      <c r="AW183" s="170">
        <f t="shared" si="241"/>
        <v>2459581.5734623387</v>
      </c>
      <c r="AX183" s="170">
        <f t="shared" si="241"/>
        <v>2666712.7656869059</v>
      </c>
      <c r="AY183" s="170">
        <f t="shared" si="241"/>
        <v>2891843.6605690736</v>
      </c>
      <c r="AZ183" s="170">
        <f t="shared" si="241"/>
        <v>3136621.1477314583</v>
      </c>
      <c r="BA183" s="170">
        <f t="shared" si="241"/>
        <v>3402831.3364818599</v>
      </c>
      <c r="BB183" s="170">
        <f t="shared" si="241"/>
        <v>3692412.4114214792</v>
      </c>
      <c r="BC183" s="170">
        <f t="shared" si="241"/>
        <v>4007467.5848779762</v>
      </c>
    </row>
    <row r="184" spans="18:55" ht="11.1" customHeight="1">
      <c r="Y184" s="170">
        <f t="shared" ref="Y184:BC184" si="242">MIN((($C$36*Y126+$C$33)/($C$36+$C$33/Y239)),Y126)</f>
        <v>282674.64533898974</v>
      </c>
      <c r="Z184" s="170">
        <f t="shared" si="242"/>
        <v>307681.30275492551</v>
      </c>
      <c r="AA184" s="170">
        <f t="shared" si="242"/>
        <v>334900.16039974301</v>
      </c>
      <c r="AB184" s="170">
        <f t="shared" si="242"/>
        <v>364526.91935300938</v>
      </c>
      <c r="AC184" s="170">
        <f t="shared" si="242"/>
        <v>396774.59328292805</v>
      </c>
      <c r="AD184" s="170">
        <f t="shared" si="242"/>
        <v>431875.03999499424</v>
      </c>
      <c r="AE184" s="170">
        <f t="shared" si="242"/>
        <v>470080.62846826203</v>
      </c>
      <c r="AF184" s="170">
        <f t="shared" si="242"/>
        <v>511666.05336506007</v>
      </c>
      <c r="AG184" s="170">
        <f t="shared" si="242"/>
        <v>556930.31006031425</v>
      </c>
      <c r="AH184" s="170">
        <f t="shared" si="242"/>
        <v>606198.84439075482</v>
      </c>
      <c r="AI184" s="170">
        <f t="shared" si="242"/>
        <v>659825.89258050907</v>
      </c>
      <c r="AJ184" s="170">
        <f t="shared" si="242"/>
        <v>718197.02816692716</v>
      </c>
      <c r="AK184" s="170">
        <f t="shared" si="242"/>
        <v>781731.93423880241</v>
      </c>
      <c r="AL184" s="170">
        <f t="shared" si="242"/>
        <v>850887.42091912869</v>
      </c>
      <c r="AM184" s="170">
        <f t="shared" si="242"/>
        <v>926160.70978780987</v>
      </c>
      <c r="AN184" s="170">
        <f t="shared" si="242"/>
        <v>1008093.0088590246</v>
      </c>
      <c r="AO184" s="170">
        <f t="shared" si="242"/>
        <v>1097273.4038170027</v>
      </c>
      <c r="AP184" s="170">
        <f t="shared" si="242"/>
        <v>1190342.7534890666</v>
      </c>
      <c r="AQ184" s="170">
        <f t="shared" si="242"/>
        <v>1290877.8313804802</v>
      </c>
      <c r="AR184" s="170">
        <f t="shared" si="242"/>
        <v>1399486.6236216587</v>
      </c>
      <c r="AS184" s="170">
        <f t="shared" si="242"/>
        <v>1516930.6237908499</v>
      </c>
      <c r="AT184" s="170">
        <f t="shared" si="242"/>
        <v>1644023.5029861056</v>
      </c>
      <c r="AU184" s="170">
        <f t="shared" si="242"/>
        <v>1781669.61901439</v>
      </c>
      <c r="AV184" s="170">
        <f t="shared" si="242"/>
        <v>1930859.3318302545</v>
      </c>
      <c r="AW184" s="170">
        <f t="shared" si="242"/>
        <v>2092676.1673012325</v>
      </c>
      <c r="AX184" s="170">
        <f t="shared" si="242"/>
        <v>2268299.7386581963</v>
      </c>
      <c r="AY184" s="170">
        <f t="shared" si="242"/>
        <v>2459013.7880025008</v>
      </c>
      <c r="AZ184" s="170">
        <f t="shared" si="242"/>
        <v>2666213.172141186</v>
      </c>
      <c r="BA184" s="170">
        <f t="shared" si="242"/>
        <v>2891412.0419143564</v>
      </c>
      <c r="BB184" s="170">
        <f t="shared" si="242"/>
        <v>3136254.6131473598</v>
      </c>
      <c r="BC184" s="170">
        <f t="shared" si="242"/>
        <v>3402524.9841119107</v>
      </c>
    </row>
    <row r="185" spans="18:55" ht="11.1" customHeight="1">
      <c r="Z185" s="170">
        <f t="shared" ref="Z185:BC185" si="243">MIN((($C$36*Z127+$C$33)/($C$36+$C$33/Z240)),Z127)</f>
        <v>259700.39258826716</v>
      </c>
      <c r="AA185" s="170">
        <f t="shared" si="243"/>
        <v>282674.64533898974</v>
      </c>
      <c r="AB185" s="170">
        <f t="shared" si="243"/>
        <v>307681.30275492551</v>
      </c>
      <c r="AC185" s="170">
        <f t="shared" si="243"/>
        <v>334900.16039974301</v>
      </c>
      <c r="AD185" s="170">
        <f t="shared" si="243"/>
        <v>364526.91935300938</v>
      </c>
      <c r="AE185" s="170">
        <f t="shared" si="243"/>
        <v>396774.59328292805</v>
      </c>
      <c r="AF185" s="170">
        <f t="shared" si="243"/>
        <v>431875.03999499418</v>
      </c>
      <c r="AG185" s="170">
        <f t="shared" si="243"/>
        <v>470080.62846826192</v>
      </c>
      <c r="AH185" s="170">
        <f t="shared" si="243"/>
        <v>511666.05336506007</v>
      </c>
      <c r="AI185" s="170">
        <f t="shared" si="243"/>
        <v>556930.31006031414</v>
      </c>
      <c r="AJ185" s="170">
        <f t="shared" si="243"/>
        <v>606198.84439075459</v>
      </c>
      <c r="AK185" s="170">
        <f t="shared" si="243"/>
        <v>659825.89258050907</v>
      </c>
      <c r="AL185" s="170">
        <f t="shared" si="243"/>
        <v>718197.02816692658</v>
      </c>
      <c r="AM185" s="170">
        <f t="shared" si="243"/>
        <v>781731.93423880206</v>
      </c>
      <c r="AN185" s="170">
        <f t="shared" si="243"/>
        <v>850887.42091912858</v>
      </c>
      <c r="AO185" s="170">
        <f t="shared" si="243"/>
        <v>926160.70978780987</v>
      </c>
      <c r="AP185" s="170">
        <f t="shared" si="243"/>
        <v>1008093.0088590244</v>
      </c>
      <c r="AQ185" s="170">
        <f t="shared" si="243"/>
        <v>1097273.4038170027</v>
      </c>
      <c r="AR185" s="170">
        <f t="shared" si="243"/>
        <v>1190093.1864358415</v>
      </c>
      <c r="AS185" s="170">
        <f t="shared" si="243"/>
        <v>1290427.0907374427</v>
      </c>
      <c r="AT185" s="170">
        <f t="shared" si="243"/>
        <v>1398910.4040995445</v>
      </c>
      <c r="AU185" s="170">
        <f t="shared" si="243"/>
        <v>1516270.867082821</v>
      </c>
      <c r="AV185" s="170">
        <f t="shared" si="243"/>
        <v>1643318.9046631244</v>
      </c>
      <c r="AW185" s="170">
        <f t="shared" si="243"/>
        <v>1780952.2484638018</v>
      </c>
      <c r="AX185" s="170">
        <f t="shared" si="243"/>
        <v>1930155.2553270841</v>
      </c>
      <c r="AY185" s="170">
        <f t="shared" si="243"/>
        <v>2092005.0785354499</v>
      </c>
      <c r="AZ185" s="170">
        <f t="shared" si="243"/>
        <v>2267676.3735734518</v>
      </c>
      <c r="BA185" s="170">
        <f t="shared" si="243"/>
        <v>2458447.2190466244</v>
      </c>
      <c r="BB185" s="170">
        <f t="shared" si="243"/>
        <v>2665708.3873017938</v>
      </c>
      <c r="BC185" s="170">
        <f t="shared" si="243"/>
        <v>2890970.3924137568</v>
      </c>
    </row>
    <row r="186" spans="18:55" ht="11.1" customHeight="1">
      <c r="AA186" s="170">
        <f t="shared" ref="AA186:BC186" si="244">MIN((($C$36*AA128+$C$33)/($C$36+$C$33/AA241)),AA128)</f>
        <v>238593.36174144445</v>
      </c>
      <c r="AB186" s="170">
        <f t="shared" si="244"/>
        <v>259700.39258826716</v>
      </c>
      <c r="AC186" s="170">
        <f t="shared" si="244"/>
        <v>282674.64533898974</v>
      </c>
      <c r="AD186" s="170">
        <f t="shared" si="244"/>
        <v>307681.30275492551</v>
      </c>
      <c r="AE186" s="170">
        <f t="shared" si="244"/>
        <v>334900.16039974301</v>
      </c>
      <c r="AF186" s="170">
        <f t="shared" si="244"/>
        <v>364526.91935300932</v>
      </c>
      <c r="AG186" s="170">
        <f t="shared" si="244"/>
        <v>396774.59328292793</v>
      </c>
      <c r="AH186" s="170">
        <f t="shared" si="244"/>
        <v>431875.03999499406</v>
      </c>
      <c r="AI186" s="170">
        <f t="shared" si="244"/>
        <v>470080.62846826192</v>
      </c>
      <c r="AJ186" s="170">
        <f t="shared" si="244"/>
        <v>511666.05336505995</v>
      </c>
      <c r="AK186" s="170">
        <f t="shared" si="244"/>
        <v>556930.3100603139</v>
      </c>
      <c r="AL186" s="170">
        <f t="shared" si="244"/>
        <v>606198.84439075459</v>
      </c>
      <c r="AM186" s="170">
        <f t="shared" si="244"/>
        <v>659825.89258050849</v>
      </c>
      <c r="AN186" s="170">
        <f t="shared" si="244"/>
        <v>718197.02816692635</v>
      </c>
      <c r="AO186" s="170">
        <f t="shared" si="244"/>
        <v>781731.93423880194</v>
      </c>
      <c r="AP186" s="170">
        <f t="shared" si="244"/>
        <v>850887.42091912858</v>
      </c>
      <c r="AQ186" s="170">
        <f t="shared" si="244"/>
        <v>926160.70978780964</v>
      </c>
      <c r="AR186" s="170">
        <f t="shared" si="244"/>
        <v>1008093.0088590244</v>
      </c>
      <c r="AS186" s="170">
        <f t="shared" si="244"/>
        <v>1097273.4038170027</v>
      </c>
      <c r="AT186" s="170">
        <f t="shared" si="244"/>
        <v>1189862.5866112446</v>
      </c>
      <c r="AU186" s="170">
        <f t="shared" si="244"/>
        <v>1290020.7277148047</v>
      </c>
      <c r="AV186" s="170">
        <f t="shared" si="244"/>
        <v>1398377.2538610005</v>
      </c>
      <c r="AW186" s="170">
        <f t="shared" si="244"/>
        <v>1515652.7229423241</v>
      </c>
      <c r="AX186" s="170">
        <f t="shared" si="244"/>
        <v>1642651.9208830269</v>
      </c>
      <c r="AY186" s="170">
        <f t="shared" si="244"/>
        <v>1780266.3832092297</v>
      </c>
      <c r="AZ186" s="170">
        <f t="shared" si="244"/>
        <v>1929475.8033726928</v>
      </c>
      <c r="BA186" s="170">
        <f t="shared" si="244"/>
        <v>2091351.1544745893</v>
      </c>
      <c r="BB186" s="170">
        <f t="shared" si="244"/>
        <v>2267062.4722380447</v>
      </c>
      <c r="BC186" s="170">
        <f t="shared" si="244"/>
        <v>2457883.2589050182</v>
      </c>
    </row>
    <row r="187" spans="18:55" ht="11.1" customHeight="1">
      <c r="AB187" s="170">
        <f t="shared" ref="AB187:BC187" si="245">MIN((($C$36*AB129+$C$33)/($C$36+$C$33/AB242)),AB129)</f>
        <v>219201.79519072326</v>
      </c>
      <c r="AC187" s="170">
        <f t="shared" si="245"/>
        <v>238593.36174144445</v>
      </c>
      <c r="AD187" s="170">
        <f t="shared" si="245"/>
        <v>259700.39258826716</v>
      </c>
      <c r="AE187" s="170">
        <f t="shared" si="245"/>
        <v>282674.64533898974</v>
      </c>
      <c r="AF187" s="170">
        <f t="shared" si="245"/>
        <v>307681.30275492551</v>
      </c>
      <c r="AG187" s="170">
        <f t="shared" si="245"/>
        <v>334900.16039974295</v>
      </c>
      <c r="AH187" s="170">
        <f t="shared" si="245"/>
        <v>364526.91935300926</v>
      </c>
      <c r="AI187" s="170">
        <f t="shared" si="245"/>
        <v>396774.59328292782</v>
      </c>
      <c r="AJ187" s="170">
        <f t="shared" si="245"/>
        <v>431875.03999499406</v>
      </c>
      <c r="AK187" s="170">
        <f t="shared" si="245"/>
        <v>470080.6284682618</v>
      </c>
      <c r="AL187" s="170">
        <f t="shared" si="245"/>
        <v>511666.05336505972</v>
      </c>
      <c r="AM187" s="170">
        <f t="shared" si="245"/>
        <v>556930.3100603139</v>
      </c>
      <c r="AN187" s="170">
        <f t="shared" si="245"/>
        <v>606198.84439075401</v>
      </c>
      <c r="AO187" s="170">
        <f t="shared" si="245"/>
        <v>659825.89258050825</v>
      </c>
      <c r="AP187" s="170">
        <f t="shared" si="245"/>
        <v>718197.02816692623</v>
      </c>
      <c r="AQ187" s="170">
        <f t="shared" si="245"/>
        <v>781731.93423880194</v>
      </c>
      <c r="AR187" s="170">
        <f t="shared" si="245"/>
        <v>850887.42091912834</v>
      </c>
      <c r="AS187" s="170">
        <f t="shared" si="245"/>
        <v>926160.70978780964</v>
      </c>
      <c r="AT187" s="170">
        <f t="shared" si="245"/>
        <v>1008093.0088590244</v>
      </c>
      <c r="AU187" s="170">
        <f t="shared" si="245"/>
        <v>1097273.4038170022</v>
      </c>
      <c r="AV187" s="170">
        <f t="shared" si="245"/>
        <v>1189655.1213502716</v>
      </c>
      <c r="AW187" s="170">
        <f t="shared" si="245"/>
        <v>1289648.7562936668</v>
      </c>
      <c r="AX187" s="170">
        <f t="shared" si="245"/>
        <v>1397882.4125448258</v>
      </c>
      <c r="AY187" s="170">
        <f t="shared" si="245"/>
        <v>1515072.3155592475</v>
      </c>
      <c r="AZ187" s="170">
        <f t="shared" si="245"/>
        <v>1642019.8390937713</v>
      </c>
      <c r="BA187" s="170">
        <f t="shared" si="245"/>
        <v>1779610.6138993772</v>
      </c>
      <c r="BB187" s="170">
        <f t="shared" si="245"/>
        <v>1928819.9596771579</v>
      </c>
      <c r="BC187" s="170">
        <f t="shared" si="245"/>
        <v>2090714.1226380176</v>
      </c>
    </row>
    <row r="188" spans="18:55" ht="11.1" customHeight="1">
      <c r="AC188" s="170">
        <f t="shared" ref="AC188:BC188" si="246">MIN((($C$36*AC130+$C$33)/($C$36+$C$33/AC243)),AC130)</f>
        <v>201386.26935859735</v>
      </c>
      <c r="AD188" s="170">
        <f t="shared" si="246"/>
        <v>219201.79519072326</v>
      </c>
      <c r="AE188" s="170">
        <f t="shared" si="246"/>
        <v>238593.36174144445</v>
      </c>
      <c r="AF188" s="170">
        <f t="shared" si="246"/>
        <v>259700.39258826713</v>
      </c>
      <c r="AG188" s="170">
        <f t="shared" si="246"/>
        <v>282674.64533898974</v>
      </c>
      <c r="AH188" s="170">
        <f t="shared" si="246"/>
        <v>307681.30275492545</v>
      </c>
      <c r="AI188" s="170">
        <f t="shared" si="246"/>
        <v>334900.16039974289</v>
      </c>
      <c r="AJ188" s="170">
        <f t="shared" si="246"/>
        <v>364526.91935300914</v>
      </c>
      <c r="AK188" s="170">
        <f t="shared" si="246"/>
        <v>396774.59328292782</v>
      </c>
      <c r="AL188" s="170">
        <f t="shared" si="246"/>
        <v>431875.03999499395</v>
      </c>
      <c r="AM188" s="170">
        <f t="shared" si="246"/>
        <v>470080.62846826157</v>
      </c>
      <c r="AN188" s="170">
        <f t="shared" si="246"/>
        <v>511666.05336505972</v>
      </c>
      <c r="AO188" s="170">
        <f t="shared" si="246"/>
        <v>556930.31006031332</v>
      </c>
      <c r="AP188" s="170">
        <f t="shared" si="246"/>
        <v>606198.84439075377</v>
      </c>
      <c r="AQ188" s="170">
        <f t="shared" si="246"/>
        <v>659825.89258050814</v>
      </c>
      <c r="AR188" s="170">
        <f t="shared" si="246"/>
        <v>718197.02816692623</v>
      </c>
      <c r="AS188" s="170">
        <f t="shared" si="246"/>
        <v>781731.93423880171</v>
      </c>
      <c r="AT188" s="170">
        <f t="shared" si="246"/>
        <v>850887.42091912834</v>
      </c>
      <c r="AU188" s="170">
        <f t="shared" si="246"/>
        <v>926160.70978780964</v>
      </c>
      <c r="AV188" s="170">
        <f t="shared" si="246"/>
        <v>1008093.0088590239</v>
      </c>
      <c r="AW188" s="170">
        <f t="shared" si="246"/>
        <v>1097273.4038170017</v>
      </c>
      <c r="AX188" s="170">
        <f t="shared" si="246"/>
        <v>1189465.8447634219</v>
      </c>
      <c r="AY188" s="170">
        <f t="shared" si="246"/>
        <v>1289305.0686576373</v>
      </c>
      <c r="AZ188" s="170">
        <f t="shared" si="246"/>
        <v>1397420.9360779827</v>
      </c>
      <c r="BA188" s="170">
        <f t="shared" si="246"/>
        <v>1514526.2837260158</v>
      </c>
      <c r="BB188" s="170">
        <f t="shared" si="246"/>
        <v>1641419.651762353</v>
      </c>
      <c r="BC188" s="170">
        <f t="shared" si="246"/>
        <v>1778982.7138280128</v>
      </c>
    </row>
    <row r="189" spans="18:55" ht="11.1" customHeight="1">
      <c r="AD189" s="170">
        <f t="shared" ref="AD189:BC189" si="247">MIN((($C$36*AD131+$C$33)/($C$36+$C$33/AD244)),AD131)</f>
        <v>185018.69225517134</v>
      </c>
      <c r="AE189" s="170">
        <f t="shared" si="247"/>
        <v>201386.26935859735</v>
      </c>
      <c r="AF189" s="170">
        <f t="shared" si="247"/>
        <v>219201.79519072323</v>
      </c>
      <c r="AG189" s="170">
        <f t="shared" si="247"/>
        <v>238593.36174144439</v>
      </c>
      <c r="AH189" s="170">
        <f t="shared" si="247"/>
        <v>259700.39258826713</v>
      </c>
      <c r="AI189" s="170">
        <f t="shared" si="247"/>
        <v>282674.64533898968</v>
      </c>
      <c r="AJ189" s="170">
        <f t="shared" si="247"/>
        <v>307681.30275492539</v>
      </c>
      <c r="AK189" s="170">
        <f t="shared" si="247"/>
        <v>334900.16039974277</v>
      </c>
      <c r="AL189" s="170">
        <f t="shared" si="247"/>
        <v>364526.91935300914</v>
      </c>
      <c r="AM189" s="170">
        <f t="shared" si="247"/>
        <v>396774.5932829277</v>
      </c>
      <c r="AN189" s="170">
        <f t="shared" si="247"/>
        <v>431875.03999499377</v>
      </c>
      <c r="AO189" s="170">
        <f t="shared" si="247"/>
        <v>470080.62846826157</v>
      </c>
      <c r="AP189" s="170">
        <f t="shared" si="247"/>
        <v>511666.0533650592</v>
      </c>
      <c r="AQ189" s="170">
        <f t="shared" si="247"/>
        <v>556930.3100603132</v>
      </c>
      <c r="AR189" s="170">
        <f t="shared" si="247"/>
        <v>606198.84439075377</v>
      </c>
      <c r="AS189" s="170">
        <f t="shared" si="247"/>
        <v>659825.89258050814</v>
      </c>
      <c r="AT189" s="170">
        <f t="shared" si="247"/>
        <v>718197.028166926</v>
      </c>
      <c r="AU189" s="170">
        <f t="shared" si="247"/>
        <v>781731.93423880171</v>
      </c>
      <c r="AV189" s="170">
        <f t="shared" si="247"/>
        <v>850887.42091912834</v>
      </c>
      <c r="AW189" s="170">
        <f t="shared" si="247"/>
        <v>926160.70978780917</v>
      </c>
      <c r="AX189" s="170">
        <f t="shared" si="247"/>
        <v>1008093.0088590236</v>
      </c>
      <c r="AY189" s="170">
        <f t="shared" si="247"/>
        <v>1097273.403817001</v>
      </c>
      <c r="AZ189" s="170">
        <f t="shared" si="247"/>
        <v>1189291.6081173103</v>
      </c>
      <c r="BA189" s="170">
        <f t="shared" si="247"/>
        <v>1288986.1291127305</v>
      </c>
      <c r="BB189" s="170">
        <f t="shared" si="247"/>
        <v>1396988.6333344167</v>
      </c>
      <c r="BC189" s="170">
        <f t="shared" si="247"/>
        <v>1514010.7884180937</v>
      </c>
    </row>
    <row r="190" spans="18:55" ht="11.1" customHeight="1">
      <c r="AE190" s="170">
        <f t="shared" ref="AE190:BC190" si="248">MIN((($C$36*AE132+$C$33)/($C$36+$C$33/AE245)),AE132)</f>
        <v>169981.38250855092</v>
      </c>
      <c r="AF190" s="170">
        <f t="shared" si="248"/>
        <v>185018.69225517134</v>
      </c>
      <c r="AG190" s="170">
        <f t="shared" si="248"/>
        <v>201386.26935859729</v>
      </c>
      <c r="AH190" s="170">
        <f t="shared" si="248"/>
        <v>219201.79519072318</v>
      </c>
      <c r="AI190" s="170">
        <f t="shared" si="248"/>
        <v>238593.36174144439</v>
      </c>
      <c r="AJ190" s="170">
        <f t="shared" si="248"/>
        <v>259700.39258826707</v>
      </c>
      <c r="AK190" s="170">
        <f t="shared" si="248"/>
        <v>282674.64533898962</v>
      </c>
      <c r="AL190" s="170">
        <f t="shared" si="248"/>
        <v>307681.30275492527</v>
      </c>
      <c r="AM190" s="170">
        <f t="shared" si="248"/>
        <v>334900.16039974277</v>
      </c>
      <c r="AN190" s="170">
        <f t="shared" si="248"/>
        <v>364526.91935300903</v>
      </c>
      <c r="AO190" s="170">
        <f t="shared" si="248"/>
        <v>396774.59328292758</v>
      </c>
      <c r="AP190" s="170">
        <f t="shared" si="248"/>
        <v>431875.03999499377</v>
      </c>
      <c r="AQ190" s="170">
        <f t="shared" si="248"/>
        <v>470080.6284682611</v>
      </c>
      <c r="AR190" s="170">
        <f t="shared" si="248"/>
        <v>511666.05336505908</v>
      </c>
      <c r="AS190" s="170">
        <f t="shared" si="248"/>
        <v>556930.3100603132</v>
      </c>
      <c r="AT190" s="170">
        <f t="shared" si="248"/>
        <v>606198.84439075377</v>
      </c>
      <c r="AU190" s="170">
        <f t="shared" si="248"/>
        <v>659825.89258050791</v>
      </c>
      <c r="AV190" s="170">
        <f t="shared" si="248"/>
        <v>718197.028166926</v>
      </c>
      <c r="AW190" s="170">
        <f t="shared" si="248"/>
        <v>781731.93423880171</v>
      </c>
      <c r="AX190" s="170">
        <f t="shared" si="248"/>
        <v>850887.420919128</v>
      </c>
      <c r="AY190" s="170">
        <f t="shared" si="248"/>
        <v>926160.70978780882</v>
      </c>
      <c r="AZ190" s="170">
        <f t="shared" si="248"/>
        <v>1008093.0088590229</v>
      </c>
      <c r="BA190" s="170">
        <f t="shared" si="248"/>
        <v>1097273.4038170003</v>
      </c>
      <c r="BB190" s="170">
        <f t="shared" si="248"/>
        <v>1189129.7140569873</v>
      </c>
      <c r="BC190" s="170">
        <f t="shared" si="248"/>
        <v>1288688.1728681491</v>
      </c>
    </row>
    <row r="191" spans="18:55" ht="11.1" customHeight="1">
      <c r="AF191" s="170">
        <f t="shared" ref="AF191:BC191" si="249">MIN((($C$36*AF133+$C$33)/($C$36+$C$33/AF246)),AF133)</f>
        <v>156166.22324661742</v>
      </c>
      <c r="AG191" s="170">
        <f t="shared" si="249"/>
        <v>169981.38250855089</v>
      </c>
      <c r="AH191" s="170">
        <f t="shared" si="249"/>
        <v>185018.69225517128</v>
      </c>
      <c r="AI191" s="170">
        <f t="shared" si="249"/>
        <v>201386.26935859726</v>
      </c>
      <c r="AJ191" s="170">
        <f t="shared" si="249"/>
        <v>219201.79519072318</v>
      </c>
      <c r="AK191" s="170">
        <f t="shared" si="249"/>
        <v>238593.36174144433</v>
      </c>
      <c r="AL191" s="170">
        <f t="shared" si="249"/>
        <v>259700.39258826702</v>
      </c>
      <c r="AM191" s="170">
        <f t="shared" si="249"/>
        <v>282674.6453389895</v>
      </c>
      <c r="AN191" s="170">
        <f t="shared" si="249"/>
        <v>307681.30275492527</v>
      </c>
      <c r="AO191" s="170">
        <f t="shared" si="249"/>
        <v>334900.16039974266</v>
      </c>
      <c r="AP191" s="170">
        <f t="shared" si="249"/>
        <v>364526.91935300891</v>
      </c>
      <c r="AQ191" s="170">
        <f t="shared" si="249"/>
        <v>396774.59328292758</v>
      </c>
      <c r="AR191" s="170">
        <f t="shared" si="249"/>
        <v>431875.03999499331</v>
      </c>
      <c r="AS191" s="170">
        <f t="shared" si="249"/>
        <v>470080.62846826098</v>
      </c>
      <c r="AT191" s="170">
        <f t="shared" si="249"/>
        <v>511666.05336505908</v>
      </c>
      <c r="AU191" s="170">
        <f t="shared" si="249"/>
        <v>556930.3100603132</v>
      </c>
      <c r="AV191" s="170">
        <f t="shared" si="249"/>
        <v>606198.84439075354</v>
      </c>
      <c r="AW191" s="170">
        <f t="shared" si="249"/>
        <v>659825.89258050791</v>
      </c>
      <c r="AX191" s="170">
        <f t="shared" si="249"/>
        <v>718197.028166926</v>
      </c>
      <c r="AY191" s="170">
        <f t="shared" si="249"/>
        <v>781731.93423880136</v>
      </c>
      <c r="AZ191" s="170">
        <f t="shared" si="249"/>
        <v>850887.42091912765</v>
      </c>
      <c r="BA191" s="170">
        <f t="shared" si="249"/>
        <v>926160.70978780824</v>
      </c>
      <c r="BB191" s="170">
        <f t="shared" si="249"/>
        <v>1008093.0088590223</v>
      </c>
      <c r="BC191" s="170">
        <f t="shared" si="249"/>
        <v>1097273.4038170003</v>
      </c>
    </row>
    <row r="192" spans="18:55" ht="11.1" customHeight="1">
      <c r="AG192" s="170">
        <f t="shared" ref="AG192:BC192" si="250">MIN((($C$36*AG134+$C$33)/($C$36+$C$33/AG247)),AG134)</f>
        <v>143473.88474667523</v>
      </c>
      <c r="AH192" s="170">
        <f t="shared" si="250"/>
        <v>156166.22324661739</v>
      </c>
      <c r="AI192" s="170">
        <f t="shared" si="250"/>
        <v>169981.38250855083</v>
      </c>
      <c r="AJ192" s="170">
        <f t="shared" si="250"/>
        <v>185018.69225517125</v>
      </c>
      <c r="AK192" s="170">
        <f t="shared" si="250"/>
        <v>201386.26935859726</v>
      </c>
      <c r="AL192" s="170">
        <f t="shared" si="250"/>
        <v>219201.79519072312</v>
      </c>
      <c r="AM192" s="170">
        <f t="shared" si="250"/>
        <v>238593.36174144427</v>
      </c>
      <c r="AN192" s="170">
        <f t="shared" si="250"/>
        <v>259700.3925882669</v>
      </c>
      <c r="AO192" s="170">
        <f t="shared" si="250"/>
        <v>282674.6453389895</v>
      </c>
      <c r="AP192" s="170">
        <f t="shared" si="250"/>
        <v>307681.30275492516</v>
      </c>
      <c r="AQ192" s="170">
        <f t="shared" si="250"/>
        <v>334900.16039974254</v>
      </c>
      <c r="AR192" s="170">
        <f t="shared" si="250"/>
        <v>364526.91935300891</v>
      </c>
      <c r="AS192" s="170">
        <f t="shared" si="250"/>
        <v>396774.59328292712</v>
      </c>
      <c r="AT192" s="170">
        <f t="shared" si="250"/>
        <v>431875.03999499325</v>
      </c>
      <c r="AU192" s="170">
        <f t="shared" si="250"/>
        <v>470080.62846826098</v>
      </c>
      <c r="AV192" s="170">
        <f t="shared" si="250"/>
        <v>511666.05336505908</v>
      </c>
      <c r="AW192" s="170">
        <f t="shared" si="250"/>
        <v>556930.31006031297</v>
      </c>
      <c r="AX192" s="170">
        <f t="shared" si="250"/>
        <v>606198.84439075354</v>
      </c>
      <c r="AY192" s="170">
        <f t="shared" si="250"/>
        <v>659825.89258050791</v>
      </c>
      <c r="AZ192" s="170">
        <f t="shared" si="250"/>
        <v>718197.02816692565</v>
      </c>
      <c r="BA192" s="170">
        <f t="shared" si="250"/>
        <v>781731.93423880113</v>
      </c>
      <c r="BB192" s="170">
        <f t="shared" si="250"/>
        <v>850887.42091912706</v>
      </c>
      <c r="BC192" s="170">
        <f t="shared" si="250"/>
        <v>926160.70978780766</v>
      </c>
    </row>
    <row r="193" spans="34:55" ht="11.1" customHeight="1">
      <c r="AH193" s="170">
        <f t="shared" ref="AH193:BC193" si="251">MIN((($C$36*AH135+$C$33)/($C$36+$C$33/AH248)),AH135)</f>
        <v>131813.11026389388</v>
      </c>
      <c r="AI193" s="170">
        <f t="shared" si="251"/>
        <v>143473.8847466752</v>
      </c>
      <c r="AJ193" s="170">
        <f t="shared" si="251"/>
        <v>156166.22324661736</v>
      </c>
      <c r="AK193" s="170">
        <f t="shared" si="251"/>
        <v>169981.3825085508</v>
      </c>
      <c r="AL193" s="170">
        <f t="shared" si="251"/>
        <v>185018.69225517125</v>
      </c>
      <c r="AM193" s="170">
        <f t="shared" si="251"/>
        <v>201386.2693585972</v>
      </c>
      <c r="AN193" s="170">
        <f t="shared" si="251"/>
        <v>219201.79519072306</v>
      </c>
      <c r="AO193" s="170">
        <f t="shared" si="251"/>
        <v>238593.36174144415</v>
      </c>
      <c r="AP193" s="170">
        <f t="shared" si="251"/>
        <v>259700.3925882669</v>
      </c>
      <c r="AQ193" s="170">
        <f t="shared" si="251"/>
        <v>282674.64533898939</v>
      </c>
      <c r="AR193" s="170">
        <f t="shared" si="251"/>
        <v>307681.30275492504</v>
      </c>
      <c r="AS193" s="170">
        <f t="shared" si="251"/>
        <v>334900.16039974254</v>
      </c>
      <c r="AT193" s="170">
        <f t="shared" si="251"/>
        <v>364526.9193530085</v>
      </c>
      <c r="AU193" s="170">
        <f t="shared" si="251"/>
        <v>396774.59328292706</v>
      </c>
      <c r="AV193" s="170">
        <f t="shared" si="251"/>
        <v>431875.03999499325</v>
      </c>
      <c r="AW193" s="170">
        <f t="shared" si="251"/>
        <v>470080.62846826098</v>
      </c>
      <c r="AX193" s="170">
        <f t="shared" si="251"/>
        <v>511666.05336505885</v>
      </c>
      <c r="AY193" s="170">
        <f t="shared" si="251"/>
        <v>556930.31006031297</v>
      </c>
      <c r="AZ193" s="170">
        <f t="shared" si="251"/>
        <v>606198.84439075354</v>
      </c>
      <c r="BA193" s="170">
        <f t="shared" si="251"/>
        <v>659825.89258050767</v>
      </c>
      <c r="BB193" s="170">
        <f t="shared" si="251"/>
        <v>718197.02816692542</v>
      </c>
      <c r="BC193" s="170">
        <f t="shared" si="251"/>
        <v>781731.93423880055</v>
      </c>
    </row>
    <row r="194" spans="34:55" ht="11.1" customHeight="1">
      <c r="AI194" s="170">
        <f t="shared" ref="AI194:BC194" si="252">MIN((($C$36*AI136+$C$33)/($C$36+$C$33/AI249)),AI136)</f>
        <v>121100.0599037176</v>
      </c>
      <c r="AJ194" s="170">
        <f t="shared" si="252"/>
        <v>131813.11026389385</v>
      </c>
      <c r="AK194" s="170">
        <f t="shared" si="252"/>
        <v>143473.88474667518</v>
      </c>
      <c r="AL194" s="170">
        <f t="shared" si="252"/>
        <v>156166.22324661733</v>
      </c>
      <c r="AM194" s="170">
        <f t="shared" si="252"/>
        <v>169981.3825085508</v>
      </c>
      <c r="AN194" s="170">
        <f t="shared" si="252"/>
        <v>185018.69225517119</v>
      </c>
      <c r="AO194" s="170">
        <f t="shared" si="252"/>
        <v>201386.26935859714</v>
      </c>
      <c r="AP194" s="170">
        <f t="shared" si="252"/>
        <v>219201.79519072297</v>
      </c>
      <c r="AQ194" s="170">
        <f t="shared" si="252"/>
        <v>238593.36174144415</v>
      </c>
      <c r="AR194" s="170">
        <f t="shared" si="252"/>
        <v>259700.39258826681</v>
      </c>
      <c r="AS194" s="170">
        <f t="shared" si="252"/>
        <v>282674.64533898927</v>
      </c>
      <c r="AT194" s="170">
        <f t="shared" si="252"/>
        <v>307681.30275492504</v>
      </c>
      <c r="AU194" s="170">
        <f t="shared" si="252"/>
        <v>334900.16039974219</v>
      </c>
      <c r="AV194" s="170">
        <f t="shared" si="252"/>
        <v>364526.91935300844</v>
      </c>
      <c r="AW194" s="170">
        <f t="shared" si="252"/>
        <v>396774.59328292706</v>
      </c>
      <c r="AX194" s="170">
        <f t="shared" si="252"/>
        <v>431875.03999499325</v>
      </c>
      <c r="AY194" s="170">
        <f t="shared" si="252"/>
        <v>470080.62846826081</v>
      </c>
      <c r="AZ194" s="170">
        <f t="shared" si="252"/>
        <v>511666.05336505885</v>
      </c>
      <c r="BA194" s="170">
        <f t="shared" si="252"/>
        <v>556930.31006031297</v>
      </c>
      <c r="BB194" s="170">
        <f t="shared" si="252"/>
        <v>606198.84439075331</v>
      </c>
      <c r="BC194" s="170">
        <f t="shared" si="252"/>
        <v>659825.89258050744</v>
      </c>
    </row>
    <row r="195" spans="34:55" ht="11.1" customHeight="1">
      <c r="AJ195" s="170">
        <f t="shared" ref="AJ195:BC195" si="253">MIN((($C$36*AJ137+$C$33)/($C$36+$C$33/AJ250)),AJ137)</f>
        <v>111257.70782074532</v>
      </c>
      <c r="AK195" s="170">
        <f t="shared" si="253"/>
        <v>121100.05990371757</v>
      </c>
      <c r="AL195" s="170">
        <f t="shared" si="253"/>
        <v>131813.11026389382</v>
      </c>
      <c r="AM195" s="170">
        <f t="shared" si="253"/>
        <v>143473.88474667515</v>
      </c>
      <c r="AN195" s="170">
        <f t="shared" si="253"/>
        <v>156166.22324661733</v>
      </c>
      <c r="AO195" s="170">
        <f t="shared" si="253"/>
        <v>169981.38250855074</v>
      </c>
      <c r="AP195" s="170">
        <f t="shared" si="253"/>
        <v>185018.69225517113</v>
      </c>
      <c r="AQ195" s="170">
        <f t="shared" si="253"/>
        <v>201386.26935859706</v>
      </c>
      <c r="AR195" s="170">
        <f t="shared" si="253"/>
        <v>219201.79519072297</v>
      </c>
      <c r="AS195" s="170">
        <f t="shared" si="253"/>
        <v>238593.3617414441</v>
      </c>
      <c r="AT195" s="170">
        <f t="shared" si="253"/>
        <v>259700.3925882667</v>
      </c>
      <c r="AU195" s="170">
        <f t="shared" si="253"/>
        <v>282674.64533898927</v>
      </c>
      <c r="AV195" s="170">
        <f t="shared" si="253"/>
        <v>307681.30275492475</v>
      </c>
      <c r="AW195" s="170">
        <f t="shared" si="253"/>
        <v>334900.16039974213</v>
      </c>
      <c r="AX195" s="170">
        <f t="shared" si="253"/>
        <v>364526.91935300844</v>
      </c>
      <c r="AY195" s="170">
        <f t="shared" si="253"/>
        <v>396774.59328292706</v>
      </c>
      <c r="AZ195" s="170">
        <f t="shared" si="253"/>
        <v>431875.03999499307</v>
      </c>
      <c r="BA195" s="170">
        <f t="shared" si="253"/>
        <v>470080.62846826081</v>
      </c>
      <c r="BB195" s="170">
        <f t="shared" si="253"/>
        <v>511666.05336505885</v>
      </c>
      <c r="BC195" s="170">
        <f t="shared" si="253"/>
        <v>556930.31006031274</v>
      </c>
    </row>
    <row r="196" spans="34:55" ht="11.1" customHeight="1">
      <c r="AK196" s="170">
        <f t="shared" ref="AK196:BC196" si="254">MIN((($C$36*AK138+$C$33)/($C$36+$C$33/AK251)),AK138)</f>
        <v>102215.28840999638</v>
      </c>
      <c r="AL196" s="170">
        <f t="shared" si="254"/>
        <v>111257.70782074529</v>
      </c>
      <c r="AM196" s="170">
        <f t="shared" si="254"/>
        <v>121100.05990371754</v>
      </c>
      <c r="AN196" s="170">
        <f t="shared" si="254"/>
        <v>131813.11026389379</v>
      </c>
      <c r="AO196" s="170">
        <f t="shared" si="254"/>
        <v>143473.88474667515</v>
      </c>
      <c r="AP196" s="170">
        <f t="shared" si="254"/>
        <v>156166.22324661727</v>
      </c>
      <c r="AQ196" s="170">
        <f t="shared" si="254"/>
        <v>169981.38250855068</v>
      </c>
      <c r="AR196" s="170">
        <f t="shared" si="254"/>
        <v>185018.69225517104</v>
      </c>
      <c r="AS196" s="170">
        <f t="shared" si="254"/>
        <v>201386.26935859706</v>
      </c>
      <c r="AT196" s="170">
        <f t="shared" si="254"/>
        <v>219201.79519072291</v>
      </c>
      <c r="AU196" s="170">
        <f t="shared" si="254"/>
        <v>238593.36174144398</v>
      </c>
      <c r="AV196" s="170">
        <f t="shared" si="254"/>
        <v>259700.3925882667</v>
      </c>
      <c r="AW196" s="170">
        <f t="shared" si="254"/>
        <v>282674.64533898904</v>
      </c>
      <c r="AX196" s="170">
        <f t="shared" si="254"/>
        <v>307681.30275492469</v>
      </c>
      <c r="AY196" s="170">
        <f t="shared" si="254"/>
        <v>334900.16039974213</v>
      </c>
      <c r="AZ196" s="170">
        <f t="shared" si="254"/>
        <v>364526.91935300844</v>
      </c>
      <c r="BA196" s="170">
        <f t="shared" si="254"/>
        <v>396774.59328292694</v>
      </c>
      <c r="BB196" s="170">
        <f t="shared" si="254"/>
        <v>431875.03999499307</v>
      </c>
      <c r="BC196" s="170">
        <f t="shared" si="254"/>
        <v>470080.62846826081</v>
      </c>
    </row>
    <row r="197" spans="34:55" ht="11.1" customHeight="1">
      <c r="AL197" s="170">
        <f t="shared" ref="AL197:BC197" si="255">MIN((($C$36*AL139+$C$33)/($C$36+$C$33/AL252)),AL139)</f>
        <v>93907.787508728405</v>
      </c>
      <c r="AM197" s="170">
        <f t="shared" si="255"/>
        <v>102215.28840999636</v>
      </c>
      <c r="AN197" s="170">
        <f t="shared" si="255"/>
        <v>111257.70782074526</v>
      </c>
      <c r="AO197" s="170">
        <f t="shared" si="255"/>
        <v>121100.05990371751</v>
      </c>
      <c r="AP197" s="170">
        <f t="shared" si="255"/>
        <v>131813.11026389379</v>
      </c>
      <c r="AQ197" s="170">
        <f t="shared" si="255"/>
        <v>143473.88474667509</v>
      </c>
      <c r="AR197" s="170">
        <f t="shared" si="255"/>
        <v>156166.22324661721</v>
      </c>
      <c r="AS197" s="170">
        <f t="shared" si="255"/>
        <v>169981.38250855063</v>
      </c>
      <c r="AT197" s="170">
        <f t="shared" si="255"/>
        <v>185018.69225517104</v>
      </c>
      <c r="AU197" s="170">
        <f t="shared" si="255"/>
        <v>201386.269358597</v>
      </c>
      <c r="AV197" s="170">
        <f t="shared" si="255"/>
        <v>219201.7951907228</v>
      </c>
      <c r="AW197" s="170">
        <f t="shared" si="255"/>
        <v>238593.36174144398</v>
      </c>
      <c r="AX197" s="170">
        <f t="shared" si="255"/>
        <v>259700.39258826649</v>
      </c>
      <c r="AY197" s="170">
        <f t="shared" si="255"/>
        <v>282674.64533898898</v>
      </c>
      <c r="AZ197" s="170">
        <f t="shared" si="255"/>
        <v>307681.30275492469</v>
      </c>
      <c r="BA197" s="170">
        <f t="shared" si="255"/>
        <v>334900.16039974213</v>
      </c>
      <c r="BB197" s="170">
        <f t="shared" si="255"/>
        <v>364526.91935300833</v>
      </c>
      <c r="BC197" s="170">
        <f t="shared" si="255"/>
        <v>396774.59328292694</v>
      </c>
    </row>
    <row r="198" spans="34:55" ht="11.1" customHeight="1">
      <c r="AM198" s="170">
        <f t="shared" ref="AM198:BC198" si="256">MIN((($C$36*AM140+$C$33)/($C$36+$C$33/AM253)),AM140)</f>
        <v>86275.474950595002</v>
      </c>
      <c r="AN198" s="170">
        <f t="shared" si="256"/>
        <v>93907.787508728376</v>
      </c>
      <c r="AO198" s="170">
        <f t="shared" si="256"/>
        <v>102215.28840999633</v>
      </c>
      <c r="AP198" s="170">
        <f t="shared" si="256"/>
        <v>111257.70782074523</v>
      </c>
      <c r="AQ198" s="170">
        <f t="shared" si="256"/>
        <v>121100.05990371751</v>
      </c>
      <c r="AR198" s="170">
        <f t="shared" si="256"/>
        <v>131813.11026389373</v>
      </c>
      <c r="AS198" s="170">
        <f t="shared" si="256"/>
        <v>143473.88474667506</v>
      </c>
      <c r="AT198" s="170">
        <f t="shared" si="256"/>
        <v>156166.22324661716</v>
      </c>
      <c r="AU198" s="170">
        <f t="shared" si="256"/>
        <v>169981.38250855063</v>
      </c>
      <c r="AV198" s="170">
        <f t="shared" si="256"/>
        <v>185018.69225517102</v>
      </c>
      <c r="AW198" s="170">
        <f t="shared" si="256"/>
        <v>201386.26935859691</v>
      </c>
      <c r="AX198" s="170">
        <f t="shared" si="256"/>
        <v>219201.7951907228</v>
      </c>
      <c r="AY198" s="170">
        <f t="shared" si="256"/>
        <v>238593.36174144378</v>
      </c>
      <c r="AZ198" s="170">
        <f t="shared" si="256"/>
        <v>259700.39258826643</v>
      </c>
      <c r="BA198" s="170">
        <f t="shared" si="256"/>
        <v>282674.64533898898</v>
      </c>
      <c r="BB198" s="170">
        <f t="shared" si="256"/>
        <v>307681.30275492469</v>
      </c>
      <c r="BC198" s="170">
        <f t="shared" si="256"/>
        <v>334900.16039974202</v>
      </c>
    </row>
    <row r="199" spans="34:55" ht="11.1" customHeight="1">
      <c r="AN199" s="170">
        <f t="shared" ref="AN199:BC199" si="257">MIN((($C$36*AN141+$C$33)/($C$36+$C$33/AN254)),AN141)</f>
        <v>79263.475111251042</v>
      </c>
      <c r="AO199" s="170">
        <f t="shared" si="257"/>
        <v>86275.474950594973</v>
      </c>
      <c r="AP199" s="170">
        <f t="shared" si="257"/>
        <v>93907.787508728346</v>
      </c>
      <c r="AQ199" s="170">
        <f t="shared" si="257"/>
        <v>102215.2884099963</v>
      </c>
      <c r="AR199" s="170">
        <f t="shared" si="257"/>
        <v>111257.70782074523</v>
      </c>
      <c r="AS199" s="170">
        <f t="shared" si="257"/>
        <v>121100.05990371745</v>
      </c>
      <c r="AT199" s="170">
        <f t="shared" si="257"/>
        <v>131813.1102638937</v>
      </c>
      <c r="AU199" s="170">
        <f t="shared" si="257"/>
        <v>143473.884746675</v>
      </c>
      <c r="AV199" s="170">
        <f t="shared" si="257"/>
        <v>156166.22324661716</v>
      </c>
      <c r="AW199" s="170">
        <f t="shared" si="257"/>
        <v>169981.3825085506</v>
      </c>
      <c r="AX199" s="170">
        <f t="shared" si="257"/>
        <v>185018.69225517093</v>
      </c>
      <c r="AY199" s="170">
        <f t="shared" si="257"/>
        <v>201386.26935859691</v>
      </c>
      <c r="AZ199" s="170">
        <f t="shared" si="257"/>
        <v>219201.79519072262</v>
      </c>
      <c r="BA199" s="170">
        <f t="shared" si="257"/>
        <v>238593.36174144375</v>
      </c>
      <c r="BB199" s="170">
        <f t="shared" si="257"/>
        <v>259700.39258826643</v>
      </c>
      <c r="BC199" s="170">
        <f t="shared" si="257"/>
        <v>282674.64533898898</v>
      </c>
    </row>
    <row r="200" spans="34:55" ht="11.1" customHeight="1">
      <c r="AO200" s="170">
        <f t="shared" ref="AO200:BC200" si="258">MIN((($C$36*AO142+$C$33)/($C$36+$C$33/AO255)),AO142)</f>
        <v>72821.372357667729</v>
      </c>
      <c r="AP200" s="170">
        <f t="shared" si="258"/>
        <v>79263.475111251013</v>
      </c>
      <c r="AQ200" s="170">
        <f t="shared" si="258"/>
        <v>86275.474950594944</v>
      </c>
      <c r="AR200" s="170">
        <f t="shared" si="258"/>
        <v>93907.787508728317</v>
      </c>
      <c r="AS200" s="170">
        <f t="shared" si="258"/>
        <v>102215.2884099963</v>
      </c>
      <c r="AT200" s="170">
        <f t="shared" si="258"/>
        <v>111257.70782074519</v>
      </c>
      <c r="AU200" s="170">
        <f t="shared" si="258"/>
        <v>121100.05990371744</v>
      </c>
      <c r="AV200" s="170">
        <f t="shared" si="258"/>
        <v>131813.11026389367</v>
      </c>
      <c r="AW200" s="170">
        <f t="shared" si="258"/>
        <v>143473.884746675</v>
      </c>
      <c r="AX200" s="170">
        <f t="shared" si="258"/>
        <v>156166.22324661713</v>
      </c>
      <c r="AY200" s="170">
        <f t="shared" si="258"/>
        <v>169981.38250855051</v>
      </c>
      <c r="AZ200" s="170">
        <f t="shared" si="258"/>
        <v>185018.69225517093</v>
      </c>
      <c r="BA200" s="170">
        <f t="shared" si="258"/>
        <v>201386.26935859674</v>
      </c>
      <c r="BB200" s="170">
        <f t="shared" si="258"/>
        <v>219201.79519072259</v>
      </c>
      <c r="BC200" s="170">
        <f t="shared" si="258"/>
        <v>238593.36174144375</v>
      </c>
    </row>
    <row r="201" spans="34:55" ht="11.1" customHeight="1">
      <c r="AP201" s="170">
        <f t="shared" ref="AP201:BC201" si="259">MIN((($C$36*AP143+$C$33)/($C$36+$C$33/AP256)),AP143)</f>
        <v>66902.848564374479</v>
      </c>
      <c r="AQ201" s="170">
        <f t="shared" si="259"/>
        <v>72821.3723576677</v>
      </c>
      <c r="AR201" s="170">
        <f t="shared" si="259"/>
        <v>79263.475111250984</v>
      </c>
      <c r="AS201" s="170">
        <f t="shared" si="259"/>
        <v>86275.474950594915</v>
      </c>
      <c r="AT201" s="170">
        <f t="shared" si="259"/>
        <v>93907.787508728317</v>
      </c>
      <c r="AU201" s="170">
        <f t="shared" si="259"/>
        <v>102215.28840999627</v>
      </c>
      <c r="AV201" s="170">
        <f t="shared" si="259"/>
        <v>111257.70782074517</v>
      </c>
      <c r="AW201" s="170">
        <f t="shared" si="259"/>
        <v>121100.05990371741</v>
      </c>
      <c r="AX201" s="170">
        <f t="shared" si="259"/>
        <v>131813.11026389367</v>
      </c>
      <c r="AY201" s="170">
        <f t="shared" si="259"/>
        <v>143473.88474667497</v>
      </c>
      <c r="AZ201" s="170">
        <f t="shared" si="259"/>
        <v>156166.22324661704</v>
      </c>
      <c r="BA201" s="170">
        <f t="shared" si="259"/>
        <v>169981.38250855051</v>
      </c>
      <c r="BB201" s="170">
        <f t="shared" si="259"/>
        <v>185018.69225517075</v>
      </c>
      <c r="BC201" s="170">
        <f t="shared" si="259"/>
        <v>201386.26935859671</v>
      </c>
    </row>
    <row r="202" spans="34:55" ht="11.1" customHeight="1">
      <c r="AQ202" s="170">
        <f t="shared" ref="AQ202:BC202" si="260">MIN((($C$36*AQ144+$C$33)/($C$36+$C$33/AQ257)),AQ144)</f>
        <v>61465.350090402739</v>
      </c>
      <c r="AR202" s="170">
        <f t="shared" si="260"/>
        <v>66902.84856437445</v>
      </c>
      <c r="AS202" s="170">
        <f t="shared" si="260"/>
        <v>72821.372357667671</v>
      </c>
      <c r="AT202" s="170">
        <f t="shared" si="260"/>
        <v>79263.475111250955</v>
      </c>
      <c r="AU202" s="170">
        <f t="shared" si="260"/>
        <v>86275.474950594915</v>
      </c>
      <c r="AV202" s="170">
        <f t="shared" si="260"/>
        <v>93907.787508728288</v>
      </c>
      <c r="AW202" s="170">
        <f t="shared" si="260"/>
        <v>102215.28840999625</v>
      </c>
      <c r="AX202" s="170">
        <f t="shared" si="260"/>
        <v>111257.70782074514</v>
      </c>
      <c r="AY202" s="170">
        <f t="shared" si="260"/>
        <v>121100.05990371741</v>
      </c>
      <c r="AZ202" s="170">
        <f t="shared" si="260"/>
        <v>131813.11026389364</v>
      </c>
      <c r="BA202" s="170">
        <f t="shared" si="260"/>
        <v>143473.88474667488</v>
      </c>
      <c r="BB202" s="170">
        <f t="shared" si="260"/>
        <v>156166.22324661704</v>
      </c>
      <c r="BC202" s="170">
        <f t="shared" si="260"/>
        <v>169981.38250855033</v>
      </c>
    </row>
    <row r="203" spans="34:55" ht="11.1" customHeight="1">
      <c r="AR203" s="170">
        <f t="shared" ref="AR203:BC203" si="261">MIN((($C$36*AR145+$C$33)/($C$36+$C$33/AR258)),AR145)</f>
        <v>56469.781822526726</v>
      </c>
      <c r="AS203" s="170">
        <f t="shared" si="261"/>
        <v>61465.350090402717</v>
      </c>
      <c r="AT203" s="170">
        <f t="shared" si="261"/>
        <v>66902.848564374421</v>
      </c>
      <c r="AU203" s="170">
        <f t="shared" si="261"/>
        <v>72821.372357667642</v>
      </c>
      <c r="AV203" s="170">
        <f t="shared" si="261"/>
        <v>79263.475111250955</v>
      </c>
      <c r="AW203" s="170">
        <f t="shared" si="261"/>
        <v>86275.474950594886</v>
      </c>
      <c r="AX203" s="170">
        <f t="shared" si="261"/>
        <v>93907.787508728288</v>
      </c>
      <c r="AY203" s="170">
        <f t="shared" si="261"/>
        <v>102215.28840999622</v>
      </c>
      <c r="AZ203" s="170">
        <f t="shared" si="261"/>
        <v>111257.70782074514</v>
      </c>
      <c r="BA203" s="170">
        <f t="shared" si="261"/>
        <v>121100.05990371738</v>
      </c>
      <c r="BB203" s="170">
        <f t="shared" si="261"/>
        <v>131813.11026389356</v>
      </c>
      <c r="BC203" s="170">
        <f t="shared" si="261"/>
        <v>143473.88474667488</v>
      </c>
    </row>
    <row r="204" spans="34:55" ht="11.1" customHeight="1">
      <c r="AS204" s="170">
        <f t="shared" ref="AS204:BC204" si="262">MIN((($C$36*AS146+$C$33)/($C$36+$C$33/AS259)),AS146)</f>
        <v>51880.226085000009</v>
      </c>
      <c r="AT204" s="170">
        <f t="shared" si="262"/>
        <v>56469.781822526704</v>
      </c>
      <c r="AU204" s="170">
        <f t="shared" si="262"/>
        <v>61465.350090402688</v>
      </c>
      <c r="AV204" s="170">
        <f t="shared" si="262"/>
        <v>66902.848564374392</v>
      </c>
      <c r="AW204" s="170">
        <f t="shared" si="262"/>
        <v>72821.372357667642</v>
      </c>
      <c r="AX204" s="170">
        <f t="shared" si="262"/>
        <v>79263.47511125094</v>
      </c>
      <c r="AY204" s="170">
        <f t="shared" si="262"/>
        <v>86275.474950594886</v>
      </c>
      <c r="AZ204" s="170">
        <f t="shared" si="262"/>
        <v>93907.787508728259</v>
      </c>
      <c r="BA204" s="170">
        <f t="shared" si="262"/>
        <v>102215.28840999622</v>
      </c>
      <c r="BB204" s="170">
        <f t="shared" si="262"/>
        <v>111257.70782074511</v>
      </c>
      <c r="BC204" s="170">
        <f t="shared" si="262"/>
        <v>121100.05990371729</v>
      </c>
    </row>
    <row r="205" spans="34:55" ht="11.1" customHeight="1">
      <c r="AT205" s="170">
        <f t="shared" ref="AT205:BC205" si="263">MIN((($C$36*AT147+$C$33)/($C$36+$C$33/AT260)),AT147)</f>
        <v>47663.684394774988</v>
      </c>
      <c r="AU205" s="170">
        <f t="shared" si="263"/>
        <v>51880.226084999988</v>
      </c>
      <c r="AV205" s="170">
        <f t="shared" si="263"/>
        <v>56469.781822526675</v>
      </c>
      <c r="AW205" s="170">
        <f t="shared" si="263"/>
        <v>61465.350090402659</v>
      </c>
      <c r="AX205" s="170">
        <f t="shared" si="263"/>
        <v>66902.848564374392</v>
      </c>
      <c r="AY205" s="170">
        <f t="shared" si="263"/>
        <v>72821.372357667628</v>
      </c>
      <c r="AZ205" s="170">
        <f t="shared" si="263"/>
        <v>79263.47511125094</v>
      </c>
      <c r="BA205" s="170">
        <f t="shared" si="263"/>
        <v>86275.474950594871</v>
      </c>
      <c r="BB205" s="170">
        <f t="shared" si="263"/>
        <v>93907.787508728259</v>
      </c>
      <c r="BC205" s="170">
        <f t="shared" si="263"/>
        <v>102215.2884099962</v>
      </c>
    </row>
    <row r="206" spans="34:55" ht="11.1" customHeight="1">
      <c r="AU206" s="170">
        <f t="shared" ref="AU206:BC206" si="264">MIN((($C$36*AU148+$C$33)/($C$36+$C$33/AU261)),AU148)</f>
        <v>43789.840205448985</v>
      </c>
      <c r="AV206" s="170">
        <f t="shared" si="264"/>
        <v>47663.684394774966</v>
      </c>
      <c r="AW206" s="170">
        <f t="shared" si="264"/>
        <v>51880.226084999958</v>
      </c>
      <c r="AX206" s="170">
        <f t="shared" si="264"/>
        <v>56469.781822526653</v>
      </c>
      <c r="AY206" s="170">
        <f t="shared" si="264"/>
        <v>61465.350090402659</v>
      </c>
      <c r="AZ206" s="170">
        <f t="shared" si="264"/>
        <v>66902.848564374377</v>
      </c>
      <c r="BA206" s="170">
        <f t="shared" si="264"/>
        <v>72821.372357667628</v>
      </c>
      <c r="BB206" s="170">
        <f t="shared" si="264"/>
        <v>79263.475111250926</v>
      </c>
      <c r="BC206" s="170">
        <f t="shared" si="264"/>
        <v>86275.474950594871</v>
      </c>
    </row>
    <row r="207" spans="34:55" ht="11.1" customHeight="1">
      <c r="AV207" s="170">
        <f t="shared" ref="AV207:BC207" si="265">MIN((($C$36*AV149+$C$33)/($C$36+$C$33/AV262)),AV149)</f>
        <v>40230.840934087821</v>
      </c>
      <c r="AW207" s="170">
        <f t="shared" si="265"/>
        <v>43789.840205448963</v>
      </c>
      <c r="AX207" s="170">
        <f t="shared" si="265"/>
        <v>47663.684394774937</v>
      </c>
      <c r="AY207" s="170">
        <f t="shared" si="265"/>
        <v>51880.226084999944</v>
      </c>
      <c r="AZ207" s="170">
        <f t="shared" si="265"/>
        <v>56469.781822526653</v>
      </c>
      <c r="BA207" s="170">
        <f t="shared" si="265"/>
        <v>61465.350090402651</v>
      </c>
      <c r="BB207" s="170">
        <f t="shared" si="265"/>
        <v>66902.848564374377</v>
      </c>
      <c r="BC207" s="170">
        <f t="shared" si="265"/>
        <v>72821.372357667628</v>
      </c>
    </row>
    <row r="208" spans="34:55" ht="11.1" customHeight="1">
      <c r="AW208" s="170">
        <f t="shared" ref="AW208:BC208" si="266">MIN((($C$36*AW150+$C$33)/($C$36+$C$33/AW263)),AW150)</f>
        <v>36961.097703719774</v>
      </c>
      <c r="AX208" s="170">
        <f t="shared" si="266"/>
        <v>40230.840934087799</v>
      </c>
      <c r="AY208" s="170">
        <f t="shared" si="266"/>
        <v>43789.840205448942</v>
      </c>
      <c r="AZ208" s="170">
        <f t="shared" si="266"/>
        <v>47663.684394774929</v>
      </c>
      <c r="BA208" s="170">
        <f t="shared" si="266"/>
        <v>51880.226084999944</v>
      </c>
      <c r="BB208" s="170">
        <f t="shared" si="266"/>
        <v>56469.781822526646</v>
      </c>
      <c r="BC208" s="170">
        <f t="shared" si="266"/>
        <v>61465.350090402651</v>
      </c>
    </row>
    <row r="209" spans="6:55" ht="11.1" customHeight="1">
      <c r="AX209" s="170">
        <f t="shared" ref="AX209:BC209" si="267">MIN((($C$36*AX151+$C$33)/($C$36+$C$33/AX264)),AX151)</f>
        <v>33957.101361666922</v>
      </c>
      <c r="AY209" s="170">
        <f t="shared" si="267"/>
        <v>36961.097703719752</v>
      </c>
      <c r="AZ209" s="170">
        <f t="shared" si="267"/>
        <v>40230.840934087784</v>
      </c>
      <c r="BA209" s="170">
        <f t="shared" si="267"/>
        <v>43789.840205448934</v>
      </c>
      <c r="BB209" s="170">
        <f t="shared" si="267"/>
        <v>47663.684394774929</v>
      </c>
      <c r="BC209" s="170">
        <f t="shared" si="267"/>
        <v>51880.226084999937</v>
      </c>
    </row>
    <row r="210" spans="6:55" ht="11.1" customHeight="1">
      <c r="AY210" s="170">
        <f>MIN((($C$36*AY152+$C$33)/($C$36+$C$33/AY265)),AY152)</f>
        <v>31197.253450902648</v>
      </c>
      <c r="AZ210" s="170">
        <f>MIN((($C$36*AZ152+$C$33)/($C$36+$C$33/AZ265)),AZ152)</f>
        <v>33957.101361666908</v>
      </c>
      <c r="BA210" s="170">
        <f>MIN((($C$36*BA152+$C$33)/($C$36+$C$33/BA265)),BA152)</f>
        <v>36961.097703719737</v>
      </c>
      <c r="BB210" s="170">
        <f>MIN((($C$36*BB152+$C$33)/($C$36+$C$33/BB265)),BB152)</f>
        <v>40230.840934087777</v>
      </c>
      <c r="BC210" s="170">
        <f>MIN((($C$36*BC152+$C$33)/($C$36+$C$33/BC265)),BC152)</f>
        <v>43789.840205448934</v>
      </c>
    </row>
    <row r="211" spans="6:55" ht="11.1" customHeight="1">
      <c r="AZ211" s="170">
        <f>MIN((($C$36*AZ153+$C$33)/($C$36+$C$33/AZ266)),AZ153)</f>
        <v>28661.710919134835</v>
      </c>
      <c r="BA211" s="170">
        <f>MIN((($C$36*BA153+$C$33)/($C$36+$C$33/BA266)),BA153)</f>
        <v>31197.253450902634</v>
      </c>
      <c r="BB211" s="170">
        <f>MIN((($C$36*BB153+$C$33)/($C$36+$C$33/BB266)),BB153)</f>
        <v>33957.101361666893</v>
      </c>
      <c r="BC211" s="170">
        <f>MIN((($C$36*BC153+$C$33)/($C$36+$C$33/BC266)),BC153)</f>
        <v>36961.09770371973</v>
      </c>
    </row>
    <row r="212" spans="6:55" ht="11.1" customHeight="1">
      <c r="BA212" s="170">
        <f>MIN((($C$36*BA154+$C$33)/($C$36+$C$33/BA267)),BA154)</f>
        <v>26332.24344908748</v>
      </c>
      <c r="BB212" s="170">
        <f>MIN((($C$36*BB154+$C$33)/($C$36+$C$33/BB267)),BB154)</f>
        <v>28661.710919134821</v>
      </c>
      <c r="BC212" s="170">
        <f>MIN((($C$36*BC154+$C$33)/($C$36+$C$33/BC267)),BC154)</f>
        <v>31197.253450902623</v>
      </c>
    </row>
    <row r="213" spans="6:55" ht="11.1" customHeight="1">
      <c r="BB213" s="170">
        <f>MIN((($C$36*BB155+$C$33)/($C$36+$C$33/BB268)),BB155)</f>
        <v>24192.102384198515</v>
      </c>
      <c r="BC213" s="170">
        <f>MIN((($C$36*BC155+$C$33)/($C$36+$C$33/BC268)),BC155)</f>
        <v>26332.243449087466</v>
      </c>
    </row>
    <row r="214" spans="6:55" ht="11.1" customHeight="1">
      <c r="BC214" s="170">
        <f>MIN((($C$36*BC156+$C$33)/($C$36+$C$33/BC269)),BC156)</f>
        <v>22225.90030732171</v>
      </c>
    </row>
    <row r="215" spans="6:55" ht="11.1" customHeight="1"/>
    <row r="216" spans="6:55" ht="11.1" customHeight="1"/>
    <row r="217" spans="6:55" ht="11.1" customHeight="1"/>
    <row r="218" spans="6:55" ht="11.1" customHeight="1"/>
    <row r="219" spans="6:55" ht="11.1" customHeight="1"/>
    <row r="220" spans="6:55" ht="11.1" customHeight="1"/>
    <row r="221" spans="6:55" ht="11.1" customHeight="1">
      <c r="F221" s="110" t="s">
        <v>608</v>
      </c>
      <c r="G221" s="181">
        <f>$C$7</f>
        <v>1500000</v>
      </c>
      <c r="H221" s="182">
        <f>G221</f>
        <v>1500000</v>
      </c>
      <c r="I221" s="182">
        <f t="shared" ref="I221:BC221" si="268">H221</f>
        <v>1500000</v>
      </c>
      <c r="J221" s="182">
        <f t="shared" si="268"/>
        <v>1500000</v>
      </c>
      <c r="K221" s="182">
        <f t="shared" si="268"/>
        <v>1500000</v>
      </c>
      <c r="L221" s="182">
        <f t="shared" si="268"/>
        <v>1500000</v>
      </c>
      <c r="M221" s="182">
        <f t="shared" si="268"/>
        <v>1500000</v>
      </c>
      <c r="N221" s="182">
        <f t="shared" si="268"/>
        <v>1500000</v>
      </c>
      <c r="O221" s="182">
        <f t="shared" si="268"/>
        <v>1500000</v>
      </c>
      <c r="P221" s="182">
        <f t="shared" si="268"/>
        <v>1500000</v>
      </c>
      <c r="Q221" s="182">
        <f t="shared" si="268"/>
        <v>1500000</v>
      </c>
      <c r="R221" s="182">
        <f t="shared" si="268"/>
        <v>1500000</v>
      </c>
      <c r="S221" s="182">
        <f t="shared" si="268"/>
        <v>1500000</v>
      </c>
      <c r="T221" s="182">
        <f t="shared" si="268"/>
        <v>1500000</v>
      </c>
      <c r="U221" s="182">
        <f t="shared" si="268"/>
        <v>1500000</v>
      </c>
      <c r="V221" s="182">
        <f t="shared" si="268"/>
        <v>1500000</v>
      </c>
      <c r="W221" s="182">
        <f t="shared" si="268"/>
        <v>1500000</v>
      </c>
      <c r="X221" s="182">
        <f t="shared" si="268"/>
        <v>1500000</v>
      </c>
      <c r="Y221" s="182">
        <f t="shared" si="268"/>
        <v>1500000</v>
      </c>
      <c r="Z221" s="182">
        <f t="shared" si="268"/>
        <v>1500000</v>
      </c>
      <c r="AA221" s="182">
        <f t="shared" si="268"/>
        <v>1500000</v>
      </c>
      <c r="AB221" s="182">
        <f t="shared" si="268"/>
        <v>1500000</v>
      </c>
      <c r="AC221" s="182">
        <f t="shared" si="268"/>
        <v>1500000</v>
      </c>
      <c r="AD221" s="182">
        <f t="shared" si="268"/>
        <v>1500000</v>
      </c>
      <c r="AE221" s="182">
        <f t="shared" si="268"/>
        <v>1500000</v>
      </c>
      <c r="AF221" s="182">
        <f t="shared" si="268"/>
        <v>1500000</v>
      </c>
      <c r="AG221" s="182">
        <f t="shared" si="268"/>
        <v>1500000</v>
      </c>
      <c r="AH221" s="182">
        <f t="shared" si="268"/>
        <v>1500000</v>
      </c>
      <c r="AI221" s="182">
        <f t="shared" si="268"/>
        <v>1500000</v>
      </c>
      <c r="AJ221" s="182">
        <f t="shared" si="268"/>
        <v>1500000</v>
      </c>
      <c r="AK221" s="182">
        <f t="shared" si="268"/>
        <v>1500000</v>
      </c>
      <c r="AL221" s="182">
        <f t="shared" si="268"/>
        <v>1500000</v>
      </c>
      <c r="AM221" s="182">
        <f t="shared" si="268"/>
        <v>1500000</v>
      </c>
      <c r="AN221" s="182">
        <f t="shared" si="268"/>
        <v>1500000</v>
      </c>
      <c r="AO221" s="182">
        <f t="shared" si="268"/>
        <v>1500000</v>
      </c>
      <c r="AP221" s="182">
        <f t="shared" si="268"/>
        <v>1500000</v>
      </c>
      <c r="AQ221" s="182">
        <f t="shared" si="268"/>
        <v>1500000</v>
      </c>
      <c r="AR221" s="182">
        <f t="shared" si="268"/>
        <v>1500000</v>
      </c>
      <c r="AS221" s="182">
        <f t="shared" si="268"/>
        <v>1500000</v>
      </c>
      <c r="AT221" s="182">
        <f t="shared" si="268"/>
        <v>1500000</v>
      </c>
      <c r="AU221" s="182">
        <f t="shared" si="268"/>
        <v>1500000</v>
      </c>
      <c r="AV221" s="182">
        <f t="shared" si="268"/>
        <v>1500000</v>
      </c>
      <c r="AW221" s="182">
        <f t="shared" si="268"/>
        <v>1500000</v>
      </c>
      <c r="AX221" s="182">
        <f t="shared" si="268"/>
        <v>1500000</v>
      </c>
      <c r="AY221" s="182">
        <f t="shared" si="268"/>
        <v>1500000</v>
      </c>
      <c r="AZ221" s="182">
        <f t="shared" si="268"/>
        <v>1500000</v>
      </c>
      <c r="BA221" s="182">
        <f t="shared" si="268"/>
        <v>1500000</v>
      </c>
      <c r="BB221" s="182">
        <f t="shared" si="268"/>
        <v>1500000</v>
      </c>
      <c r="BC221" s="182">
        <f t="shared" si="268"/>
        <v>1500000</v>
      </c>
    </row>
    <row r="222" spans="6:55" ht="11.1" customHeight="1">
      <c r="H222" s="183">
        <f>IF(H$8=1,MIN(MAX(H109,$C$35*$C$42),G221),G221)</f>
        <v>1500000</v>
      </c>
      <c r="I222" s="184">
        <f t="shared" ref="I222:BC222" si="269">IF(I$8=1,MIN(MAX(I109,$C$35*$C$42),H221*I$32+H222*I$31),H221*I$32+H222*I$31)</f>
        <v>1500000</v>
      </c>
      <c r="J222" s="184">
        <f t="shared" si="269"/>
        <v>1500000</v>
      </c>
      <c r="K222" s="184">
        <f t="shared" si="269"/>
        <v>1500000</v>
      </c>
      <c r="L222" s="184">
        <f t="shared" si="269"/>
        <v>1500000</v>
      </c>
      <c r="M222" s="184">
        <f t="shared" si="269"/>
        <v>1500000</v>
      </c>
      <c r="N222" s="184">
        <f t="shared" si="269"/>
        <v>1500000</v>
      </c>
      <c r="O222" s="184">
        <f t="shared" si="269"/>
        <v>1500000</v>
      </c>
      <c r="P222" s="184">
        <f t="shared" si="269"/>
        <v>1500000</v>
      </c>
      <c r="Q222" s="184">
        <f t="shared" si="269"/>
        <v>1500000</v>
      </c>
      <c r="R222" s="184">
        <f t="shared" si="269"/>
        <v>1500000</v>
      </c>
      <c r="S222" s="184">
        <f t="shared" si="269"/>
        <v>1500000</v>
      </c>
      <c r="T222" s="184">
        <f t="shared" si="269"/>
        <v>1500000</v>
      </c>
      <c r="U222" s="184">
        <f t="shared" si="269"/>
        <v>1500000</v>
      </c>
      <c r="V222" s="184">
        <f t="shared" si="269"/>
        <v>1500000</v>
      </c>
      <c r="W222" s="184">
        <f t="shared" si="269"/>
        <v>1500000</v>
      </c>
      <c r="X222" s="184">
        <f t="shared" si="269"/>
        <v>1500000</v>
      </c>
      <c r="Y222" s="184">
        <f t="shared" si="269"/>
        <v>1500000</v>
      </c>
      <c r="Z222" s="184">
        <f t="shared" si="269"/>
        <v>1500000</v>
      </c>
      <c r="AA222" s="184">
        <f t="shared" si="269"/>
        <v>1500000</v>
      </c>
      <c r="AB222" s="184">
        <f t="shared" si="269"/>
        <v>1500000</v>
      </c>
      <c r="AC222" s="184">
        <f t="shared" si="269"/>
        <v>1500000</v>
      </c>
      <c r="AD222" s="184">
        <f t="shared" si="269"/>
        <v>1500000</v>
      </c>
      <c r="AE222" s="184">
        <f t="shared" si="269"/>
        <v>1500000</v>
      </c>
      <c r="AF222" s="184">
        <f t="shared" si="269"/>
        <v>1500000</v>
      </c>
      <c r="AG222" s="184">
        <f t="shared" si="269"/>
        <v>1500000</v>
      </c>
      <c r="AH222" s="184">
        <f t="shared" si="269"/>
        <v>1500000</v>
      </c>
      <c r="AI222" s="184">
        <f t="shared" si="269"/>
        <v>1500000</v>
      </c>
      <c r="AJ222" s="184">
        <f t="shared" si="269"/>
        <v>1500000</v>
      </c>
      <c r="AK222" s="184">
        <f t="shared" si="269"/>
        <v>1500000</v>
      </c>
      <c r="AL222" s="184">
        <f t="shared" si="269"/>
        <v>1500000</v>
      </c>
      <c r="AM222" s="184">
        <f t="shared" si="269"/>
        <v>1500000</v>
      </c>
      <c r="AN222" s="184">
        <f t="shared" si="269"/>
        <v>1500000</v>
      </c>
      <c r="AO222" s="184">
        <f t="shared" si="269"/>
        <v>1500000</v>
      </c>
      <c r="AP222" s="184">
        <f t="shared" si="269"/>
        <v>1500000</v>
      </c>
      <c r="AQ222" s="184">
        <f t="shared" si="269"/>
        <v>1500000</v>
      </c>
      <c r="AR222" s="184">
        <f t="shared" si="269"/>
        <v>1500000</v>
      </c>
      <c r="AS222" s="184">
        <f t="shared" si="269"/>
        <v>1500000</v>
      </c>
      <c r="AT222" s="184">
        <f t="shared" si="269"/>
        <v>1500000</v>
      </c>
      <c r="AU222" s="184">
        <f t="shared" si="269"/>
        <v>1500000</v>
      </c>
      <c r="AV222" s="184">
        <f t="shared" si="269"/>
        <v>1500000</v>
      </c>
      <c r="AW222" s="184">
        <f t="shared" si="269"/>
        <v>1500000</v>
      </c>
      <c r="AX222" s="184">
        <f t="shared" si="269"/>
        <v>1500000</v>
      </c>
      <c r="AY222" s="184">
        <f t="shared" si="269"/>
        <v>1500000</v>
      </c>
      <c r="AZ222" s="184">
        <f t="shared" si="269"/>
        <v>1500000</v>
      </c>
      <c r="BA222" s="184">
        <f t="shared" si="269"/>
        <v>1500000</v>
      </c>
      <c r="BB222" s="184">
        <f t="shared" si="269"/>
        <v>1500000</v>
      </c>
      <c r="BC222" s="184">
        <f t="shared" si="269"/>
        <v>1500000</v>
      </c>
    </row>
    <row r="223" spans="6:55" ht="11.1" customHeight="1">
      <c r="I223" s="183">
        <f>IF(I$8=1,MIN(MAX(I110,$C$35*$C$42),H222),H222)</f>
        <v>1500000</v>
      </c>
      <c r="J223" s="184">
        <f t="shared" ref="J223:BC223" si="270">IF(J$8=1,MIN(MAX(J110,$C$35*$C$42),I222*J$32+I223*J$31),I222*J$32+I223*J$31)</f>
        <v>1500000</v>
      </c>
      <c r="K223" s="184">
        <f t="shared" si="270"/>
        <v>1500000</v>
      </c>
      <c r="L223" s="184">
        <f t="shared" si="270"/>
        <v>1500000</v>
      </c>
      <c r="M223" s="184">
        <f t="shared" si="270"/>
        <v>1500000</v>
      </c>
      <c r="N223" s="184">
        <f t="shared" si="270"/>
        <v>1500000</v>
      </c>
      <c r="O223" s="184">
        <f t="shared" si="270"/>
        <v>1500000</v>
      </c>
      <c r="P223" s="184">
        <f t="shared" si="270"/>
        <v>1500000</v>
      </c>
      <c r="Q223" s="184">
        <f t="shared" si="270"/>
        <v>1500000</v>
      </c>
      <c r="R223" s="184">
        <f t="shared" si="270"/>
        <v>1500000</v>
      </c>
      <c r="S223" s="184">
        <f t="shared" si="270"/>
        <v>1500000</v>
      </c>
      <c r="T223" s="184">
        <f t="shared" si="270"/>
        <v>1500000</v>
      </c>
      <c r="U223" s="184">
        <f t="shared" si="270"/>
        <v>1500000</v>
      </c>
      <c r="V223" s="184">
        <f t="shared" si="270"/>
        <v>1500000</v>
      </c>
      <c r="W223" s="184">
        <f t="shared" si="270"/>
        <v>1500000</v>
      </c>
      <c r="X223" s="184">
        <f t="shared" si="270"/>
        <v>1500000</v>
      </c>
      <c r="Y223" s="184">
        <f t="shared" si="270"/>
        <v>1500000</v>
      </c>
      <c r="Z223" s="184">
        <f t="shared" si="270"/>
        <v>1500000</v>
      </c>
      <c r="AA223" s="184">
        <f t="shared" si="270"/>
        <v>1500000</v>
      </c>
      <c r="AB223" s="184">
        <f t="shared" si="270"/>
        <v>1500000</v>
      </c>
      <c r="AC223" s="184">
        <f t="shared" si="270"/>
        <v>1500000</v>
      </c>
      <c r="AD223" s="184">
        <f t="shared" si="270"/>
        <v>1500000</v>
      </c>
      <c r="AE223" s="184">
        <f t="shared" si="270"/>
        <v>1500000</v>
      </c>
      <c r="AF223" s="184">
        <f t="shared" si="270"/>
        <v>1500000</v>
      </c>
      <c r="AG223" s="184">
        <f t="shared" si="270"/>
        <v>1500000</v>
      </c>
      <c r="AH223" s="184">
        <f t="shared" si="270"/>
        <v>1500000</v>
      </c>
      <c r="AI223" s="184">
        <f t="shared" si="270"/>
        <v>1500000</v>
      </c>
      <c r="AJ223" s="184">
        <f t="shared" si="270"/>
        <v>1500000</v>
      </c>
      <c r="AK223" s="184">
        <f t="shared" si="270"/>
        <v>1500000</v>
      </c>
      <c r="AL223" s="184">
        <f t="shared" si="270"/>
        <v>1500000</v>
      </c>
      <c r="AM223" s="184">
        <f t="shared" si="270"/>
        <v>1500000</v>
      </c>
      <c r="AN223" s="184">
        <f t="shared" si="270"/>
        <v>1500000</v>
      </c>
      <c r="AO223" s="184">
        <f t="shared" si="270"/>
        <v>1500000</v>
      </c>
      <c r="AP223" s="184">
        <f t="shared" si="270"/>
        <v>1500000</v>
      </c>
      <c r="AQ223" s="184">
        <f t="shared" si="270"/>
        <v>1500000</v>
      </c>
      <c r="AR223" s="184">
        <f t="shared" si="270"/>
        <v>1500000</v>
      </c>
      <c r="AS223" s="184">
        <f t="shared" si="270"/>
        <v>1500000</v>
      </c>
      <c r="AT223" s="184">
        <f t="shared" si="270"/>
        <v>1500000</v>
      </c>
      <c r="AU223" s="184">
        <f t="shared" si="270"/>
        <v>1500000</v>
      </c>
      <c r="AV223" s="184">
        <f t="shared" si="270"/>
        <v>1500000</v>
      </c>
      <c r="AW223" s="184">
        <f t="shared" si="270"/>
        <v>1500000</v>
      </c>
      <c r="AX223" s="184">
        <f t="shared" si="270"/>
        <v>1500000</v>
      </c>
      <c r="AY223" s="184">
        <f t="shared" si="270"/>
        <v>1500000</v>
      </c>
      <c r="AZ223" s="184">
        <f t="shared" si="270"/>
        <v>1500000</v>
      </c>
      <c r="BA223" s="184">
        <f t="shared" si="270"/>
        <v>1500000</v>
      </c>
      <c r="BB223" s="184">
        <f t="shared" si="270"/>
        <v>1500000</v>
      </c>
      <c r="BC223" s="184">
        <f t="shared" si="270"/>
        <v>1500000</v>
      </c>
    </row>
    <row r="224" spans="6:55" ht="11.1" customHeight="1">
      <c r="J224" s="183">
        <f>IF(J$8=1,MIN(MAX(J111,$C$35*$C$42),I223),I223)</f>
        <v>1500000</v>
      </c>
      <c r="K224" s="184">
        <f t="shared" ref="K224:BC224" si="271">IF(K$8=1,MIN(MAX(K111,$C$35*$C$42),J223*K$32+J224*K$31),J223*K$32+J224*K$31)</f>
        <v>1500000</v>
      </c>
      <c r="L224" s="184">
        <f t="shared" si="271"/>
        <v>1500000</v>
      </c>
      <c r="M224" s="184">
        <f t="shared" si="271"/>
        <v>1500000</v>
      </c>
      <c r="N224" s="184">
        <f t="shared" si="271"/>
        <v>1500000</v>
      </c>
      <c r="O224" s="184">
        <f t="shared" si="271"/>
        <v>1500000</v>
      </c>
      <c r="P224" s="184">
        <f t="shared" si="271"/>
        <v>1500000</v>
      </c>
      <c r="Q224" s="184">
        <f t="shared" si="271"/>
        <v>1500000</v>
      </c>
      <c r="R224" s="184">
        <f t="shared" si="271"/>
        <v>1500000</v>
      </c>
      <c r="S224" s="184">
        <f t="shared" si="271"/>
        <v>1500000</v>
      </c>
      <c r="T224" s="184">
        <f t="shared" si="271"/>
        <v>1500000</v>
      </c>
      <c r="U224" s="184">
        <f t="shared" si="271"/>
        <v>1500000</v>
      </c>
      <c r="V224" s="184">
        <f t="shared" si="271"/>
        <v>1500000</v>
      </c>
      <c r="W224" s="184">
        <f t="shared" si="271"/>
        <v>1500000</v>
      </c>
      <c r="X224" s="184">
        <f t="shared" si="271"/>
        <v>1500000</v>
      </c>
      <c r="Y224" s="184">
        <f t="shared" si="271"/>
        <v>1500000</v>
      </c>
      <c r="Z224" s="184">
        <f t="shared" si="271"/>
        <v>1500000</v>
      </c>
      <c r="AA224" s="184">
        <f t="shared" si="271"/>
        <v>1500000</v>
      </c>
      <c r="AB224" s="184">
        <f t="shared" si="271"/>
        <v>1500000</v>
      </c>
      <c r="AC224" s="184">
        <f t="shared" si="271"/>
        <v>1500000</v>
      </c>
      <c r="AD224" s="184">
        <f t="shared" si="271"/>
        <v>1500000</v>
      </c>
      <c r="AE224" s="184">
        <f t="shared" si="271"/>
        <v>1500000</v>
      </c>
      <c r="AF224" s="184">
        <f t="shared" si="271"/>
        <v>1500000</v>
      </c>
      <c r="AG224" s="184">
        <f t="shared" si="271"/>
        <v>1500000</v>
      </c>
      <c r="AH224" s="184">
        <f t="shared" si="271"/>
        <v>1500000</v>
      </c>
      <c r="AI224" s="184">
        <f t="shared" si="271"/>
        <v>1500000</v>
      </c>
      <c r="AJ224" s="184">
        <f t="shared" si="271"/>
        <v>1500000</v>
      </c>
      <c r="AK224" s="184">
        <f t="shared" si="271"/>
        <v>1500000</v>
      </c>
      <c r="AL224" s="184">
        <f t="shared" si="271"/>
        <v>1500000</v>
      </c>
      <c r="AM224" s="184">
        <f t="shared" si="271"/>
        <v>1500000</v>
      </c>
      <c r="AN224" s="184">
        <f t="shared" si="271"/>
        <v>1500000</v>
      </c>
      <c r="AO224" s="184">
        <f t="shared" si="271"/>
        <v>1500000</v>
      </c>
      <c r="AP224" s="184">
        <f t="shared" si="271"/>
        <v>1500000</v>
      </c>
      <c r="AQ224" s="184">
        <f t="shared" si="271"/>
        <v>1500000</v>
      </c>
      <c r="AR224" s="184">
        <f t="shared" si="271"/>
        <v>1500000</v>
      </c>
      <c r="AS224" s="184">
        <f t="shared" si="271"/>
        <v>1500000</v>
      </c>
      <c r="AT224" s="184">
        <f t="shared" si="271"/>
        <v>1500000</v>
      </c>
      <c r="AU224" s="184">
        <f t="shared" si="271"/>
        <v>1500000</v>
      </c>
      <c r="AV224" s="184">
        <f t="shared" si="271"/>
        <v>1500000</v>
      </c>
      <c r="AW224" s="184">
        <f t="shared" si="271"/>
        <v>1500000</v>
      </c>
      <c r="AX224" s="184">
        <f t="shared" si="271"/>
        <v>1500000</v>
      </c>
      <c r="AY224" s="184">
        <f t="shared" si="271"/>
        <v>1500000</v>
      </c>
      <c r="AZ224" s="184">
        <f t="shared" si="271"/>
        <v>1500000</v>
      </c>
      <c r="BA224" s="184">
        <f t="shared" si="271"/>
        <v>1500000</v>
      </c>
      <c r="BB224" s="184">
        <f t="shared" si="271"/>
        <v>1500000</v>
      </c>
      <c r="BC224" s="184">
        <f t="shared" si="271"/>
        <v>1500000</v>
      </c>
    </row>
    <row r="225" spans="6:55" ht="11.1" customHeight="1">
      <c r="K225" s="183">
        <f>IF(K$8=1,MIN(MAX(K112,$C$35*$C$42),J224),J224)</f>
        <v>1500000</v>
      </c>
      <c r="L225" s="184">
        <f t="shared" ref="L225:BC225" si="272">IF(L$8=1,MIN(MAX(L112,$C$35*$C$42),K224*L$32+K225*L$31),K224*L$32+K225*L$31)</f>
        <v>1500000</v>
      </c>
      <c r="M225" s="184">
        <f t="shared" si="272"/>
        <v>1500000</v>
      </c>
      <c r="N225" s="184">
        <f t="shared" si="272"/>
        <v>1500000</v>
      </c>
      <c r="O225" s="184">
        <f t="shared" si="272"/>
        <v>1500000</v>
      </c>
      <c r="P225" s="184">
        <f t="shared" si="272"/>
        <v>1500000</v>
      </c>
      <c r="Q225" s="184">
        <f t="shared" si="272"/>
        <v>1500000</v>
      </c>
      <c r="R225" s="184">
        <f t="shared" si="272"/>
        <v>1500000</v>
      </c>
      <c r="S225" s="184">
        <f t="shared" si="272"/>
        <v>1500000</v>
      </c>
      <c r="T225" s="184">
        <f t="shared" si="272"/>
        <v>1500000</v>
      </c>
      <c r="U225" s="184">
        <f t="shared" si="272"/>
        <v>1500000</v>
      </c>
      <c r="V225" s="184">
        <f t="shared" si="272"/>
        <v>1500000</v>
      </c>
      <c r="W225" s="184">
        <f t="shared" si="272"/>
        <v>1500000</v>
      </c>
      <c r="X225" s="184">
        <f t="shared" si="272"/>
        <v>1500000</v>
      </c>
      <c r="Y225" s="184">
        <f t="shared" si="272"/>
        <v>1500000</v>
      </c>
      <c r="Z225" s="184">
        <f t="shared" si="272"/>
        <v>1500000</v>
      </c>
      <c r="AA225" s="184">
        <f t="shared" si="272"/>
        <v>1500000</v>
      </c>
      <c r="AB225" s="184">
        <f t="shared" si="272"/>
        <v>1500000</v>
      </c>
      <c r="AC225" s="184">
        <f t="shared" si="272"/>
        <v>1500000</v>
      </c>
      <c r="AD225" s="184">
        <f t="shared" si="272"/>
        <v>1500000</v>
      </c>
      <c r="AE225" s="184">
        <f t="shared" si="272"/>
        <v>1500000</v>
      </c>
      <c r="AF225" s="184">
        <f t="shared" si="272"/>
        <v>1500000</v>
      </c>
      <c r="AG225" s="184">
        <f t="shared" si="272"/>
        <v>1500000</v>
      </c>
      <c r="AH225" s="184">
        <f t="shared" si="272"/>
        <v>1500000</v>
      </c>
      <c r="AI225" s="184">
        <f t="shared" si="272"/>
        <v>1500000</v>
      </c>
      <c r="AJ225" s="184">
        <f t="shared" si="272"/>
        <v>1500000</v>
      </c>
      <c r="AK225" s="184">
        <f t="shared" si="272"/>
        <v>1500000</v>
      </c>
      <c r="AL225" s="184">
        <f t="shared" si="272"/>
        <v>1500000</v>
      </c>
      <c r="AM225" s="184">
        <f t="shared" si="272"/>
        <v>1500000</v>
      </c>
      <c r="AN225" s="184">
        <f t="shared" si="272"/>
        <v>1500000</v>
      </c>
      <c r="AO225" s="184">
        <f t="shared" si="272"/>
        <v>1500000</v>
      </c>
      <c r="AP225" s="184">
        <f t="shared" si="272"/>
        <v>1500000</v>
      </c>
      <c r="AQ225" s="184">
        <f t="shared" si="272"/>
        <v>1500000</v>
      </c>
      <c r="AR225" s="184">
        <f t="shared" si="272"/>
        <v>1500000</v>
      </c>
      <c r="AS225" s="184">
        <f t="shared" si="272"/>
        <v>1500000</v>
      </c>
      <c r="AT225" s="184">
        <f t="shared" si="272"/>
        <v>1500000</v>
      </c>
      <c r="AU225" s="184">
        <f t="shared" si="272"/>
        <v>1500000</v>
      </c>
      <c r="AV225" s="184">
        <f t="shared" si="272"/>
        <v>1500000</v>
      </c>
      <c r="AW225" s="184">
        <f t="shared" si="272"/>
        <v>1500000</v>
      </c>
      <c r="AX225" s="184">
        <f t="shared" si="272"/>
        <v>1500000</v>
      </c>
      <c r="AY225" s="184">
        <f t="shared" si="272"/>
        <v>1500000</v>
      </c>
      <c r="AZ225" s="184">
        <f t="shared" si="272"/>
        <v>1500000</v>
      </c>
      <c r="BA225" s="184">
        <f t="shared" si="272"/>
        <v>1500000</v>
      </c>
      <c r="BB225" s="184">
        <f t="shared" si="272"/>
        <v>1500000</v>
      </c>
      <c r="BC225" s="184">
        <f t="shared" si="272"/>
        <v>1500000</v>
      </c>
    </row>
    <row r="226" spans="6:55" ht="11.1" customHeight="1">
      <c r="L226" s="183">
        <f>IF(L$8=1,MIN(MAX(L113,$C$35*$C$42),K225),K225)</f>
        <v>1500000</v>
      </c>
      <c r="M226" s="184">
        <f t="shared" ref="M226:BC226" si="273">IF(M$8=1,MIN(MAX(M113,$C$35*$C$42),L225*M$32+L226*M$31),L225*M$32+L226*M$31)</f>
        <v>1500000</v>
      </c>
      <c r="N226" s="184">
        <f t="shared" si="273"/>
        <v>1500000</v>
      </c>
      <c r="O226" s="184">
        <f t="shared" si="273"/>
        <v>1500000</v>
      </c>
      <c r="P226" s="184">
        <f t="shared" si="273"/>
        <v>1500000</v>
      </c>
      <c r="Q226" s="184">
        <f t="shared" si="273"/>
        <v>1500000</v>
      </c>
      <c r="R226" s="184">
        <f t="shared" si="273"/>
        <v>1500000</v>
      </c>
      <c r="S226" s="184">
        <f t="shared" si="273"/>
        <v>1500000</v>
      </c>
      <c r="T226" s="184">
        <f t="shared" si="273"/>
        <v>1500000</v>
      </c>
      <c r="U226" s="184">
        <f t="shared" si="273"/>
        <v>1500000</v>
      </c>
      <c r="V226" s="184">
        <f t="shared" si="273"/>
        <v>1500000</v>
      </c>
      <c r="W226" s="184">
        <f t="shared" si="273"/>
        <v>1500000</v>
      </c>
      <c r="X226" s="184">
        <f t="shared" si="273"/>
        <v>1500000</v>
      </c>
      <c r="Y226" s="184">
        <f t="shared" si="273"/>
        <v>1500000</v>
      </c>
      <c r="Z226" s="184">
        <f t="shared" si="273"/>
        <v>1500000</v>
      </c>
      <c r="AA226" s="184">
        <f t="shared" si="273"/>
        <v>1500000</v>
      </c>
      <c r="AB226" s="184">
        <f t="shared" si="273"/>
        <v>1500000</v>
      </c>
      <c r="AC226" s="184">
        <f t="shared" si="273"/>
        <v>1500000</v>
      </c>
      <c r="AD226" s="184">
        <f t="shared" si="273"/>
        <v>1500000</v>
      </c>
      <c r="AE226" s="184">
        <f t="shared" si="273"/>
        <v>1500000</v>
      </c>
      <c r="AF226" s="184">
        <f t="shared" si="273"/>
        <v>1500000</v>
      </c>
      <c r="AG226" s="184">
        <f t="shared" si="273"/>
        <v>1500000</v>
      </c>
      <c r="AH226" s="184">
        <f t="shared" si="273"/>
        <v>1500000</v>
      </c>
      <c r="AI226" s="184">
        <f t="shared" si="273"/>
        <v>1500000</v>
      </c>
      <c r="AJ226" s="184">
        <f t="shared" si="273"/>
        <v>1500000</v>
      </c>
      <c r="AK226" s="184">
        <f t="shared" si="273"/>
        <v>1500000</v>
      </c>
      <c r="AL226" s="184">
        <f t="shared" si="273"/>
        <v>1500000</v>
      </c>
      <c r="AM226" s="184">
        <f t="shared" si="273"/>
        <v>1500000</v>
      </c>
      <c r="AN226" s="184">
        <f t="shared" si="273"/>
        <v>1500000</v>
      </c>
      <c r="AO226" s="184">
        <f t="shared" si="273"/>
        <v>1500000</v>
      </c>
      <c r="AP226" s="184">
        <f t="shared" si="273"/>
        <v>1500000</v>
      </c>
      <c r="AQ226" s="184">
        <f t="shared" si="273"/>
        <v>1500000</v>
      </c>
      <c r="AR226" s="184">
        <f t="shared" si="273"/>
        <v>1500000</v>
      </c>
      <c r="AS226" s="184">
        <f t="shared" si="273"/>
        <v>1500000</v>
      </c>
      <c r="AT226" s="184">
        <f t="shared" si="273"/>
        <v>1500000</v>
      </c>
      <c r="AU226" s="184">
        <f t="shared" si="273"/>
        <v>1500000</v>
      </c>
      <c r="AV226" s="184">
        <f t="shared" si="273"/>
        <v>1500000</v>
      </c>
      <c r="AW226" s="184">
        <f t="shared" si="273"/>
        <v>1500000</v>
      </c>
      <c r="AX226" s="184">
        <f t="shared" si="273"/>
        <v>1500000</v>
      </c>
      <c r="AY226" s="184">
        <f t="shared" si="273"/>
        <v>1500000</v>
      </c>
      <c r="AZ226" s="184">
        <f t="shared" si="273"/>
        <v>1500000</v>
      </c>
      <c r="BA226" s="184">
        <f t="shared" si="273"/>
        <v>1500000</v>
      </c>
      <c r="BB226" s="184">
        <f t="shared" si="273"/>
        <v>1500000</v>
      </c>
      <c r="BC226" s="184">
        <f t="shared" si="273"/>
        <v>1500000</v>
      </c>
    </row>
    <row r="227" spans="6:55" ht="11.1" customHeight="1">
      <c r="M227" s="183">
        <f>IF(M$8=1,MIN(MAX(M114,$C$35*$C$42),L226),L226)</f>
        <v>1500000</v>
      </c>
      <c r="N227" s="184">
        <f t="shared" ref="N227:BC227" si="274">IF(N$8=1,MIN(MAX(N114,$C$35*$C$42),M226*N$32+M227*N$31),M226*N$32+M227*N$31)</f>
        <v>1500000</v>
      </c>
      <c r="O227" s="184">
        <f t="shared" si="274"/>
        <v>1500000</v>
      </c>
      <c r="P227" s="184">
        <f t="shared" si="274"/>
        <v>1500000</v>
      </c>
      <c r="Q227" s="184">
        <f t="shared" si="274"/>
        <v>1500000</v>
      </c>
      <c r="R227" s="184">
        <f t="shared" si="274"/>
        <v>1500000</v>
      </c>
      <c r="S227" s="184">
        <f t="shared" si="274"/>
        <v>1300000</v>
      </c>
      <c r="T227" s="184">
        <f t="shared" si="274"/>
        <v>1400577.2968780638</v>
      </c>
      <c r="U227" s="184">
        <f t="shared" si="274"/>
        <v>1450575.6361391675</v>
      </c>
      <c r="V227" s="184">
        <f t="shared" si="274"/>
        <v>1475430.4907482641</v>
      </c>
      <c r="W227" s="184">
        <f t="shared" si="274"/>
        <v>1487786.1717409168</v>
      </c>
      <c r="X227" s="184">
        <f t="shared" si="274"/>
        <v>1493928.3458696203</v>
      </c>
      <c r="Y227" s="184">
        <f t="shared" si="274"/>
        <v>1496981.701586708</v>
      </c>
      <c r="Z227" s="184">
        <f t="shared" si="274"/>
        <v>1498496.920362195</v>
      </c>
      <c r="AA227" s="184">
        <f t="shared" si="274"/>
        <v>1499251.3442766685</v>
      </c>
      <c r="AB227" s="184">
        <f t="shared" si="274"/>
        <v>1499627.0630384027</v>
      </c>
      <c r="AC227" s="184">
        <f t="shared" si="274"/>
        <v>1499814.1789401779</v>
      </c>
      <c r="AD227" s="184">
        <f t="shared" si="274"/>
        <v>1499907.4012869769</v>
      </c>
      <c r="AE227" s="184">
        <f t="shared" si="274"/>
        <v>1499953.8444693238</v>
      </c>
      <c r="AF227" s="184">
        <f t="shared" si="274"/>
        <v>1499977.0877949388</v>
      </c>
      <c r="AG227" s="184">
        <f t="shared" si="274"/>
        <v>1499988.6256229179</v>
      </c>
      <c r="AH227" s="184">
        <f t="shared" si="274"/>
        <v>1499994.3553414796</v>
      </c>
      <c r="AI227" s="184">
        <f t="shared" si="274"/>
        <v>1499997.1990179669</v>
      </c>
      <c r="AJ227" s="184">
        <f t="shared" si="274"/>
        <v>1499998.6104152149</v>
      </c>
      <c r="AK227" s="184">
        <f t="shared" si="274"/>
        <v>1499999.3106741505</v>
      </c>
      <c r="AL227" s="184">
        <f t="shared" si="274"/>
        <v>1499999.6579866356</v>
      </c>
      <c r="AM227" s="184">
        <f t="shared" si="274"/>
        <v>1499999.8303300524</v>
      </c>
      <c r="AN227" s="184">
        <f t="shared" si="274"/>
        <v>1499999.915833306</v>
      </c>
      <c r="AO227" s="184">
        <f t="shared" si="274"/>
        <v>1499999.9582564209</v>
      </c>
      <c r="AP227" s="184">
        <f t="shared" si="274"/>
        <v>1499999.9792978994</v>
      </c>
      <c r="AQ227" s="184">
        <f t="shared" si="274"/>
        <v>1499999.9897351791</v>
      </c>
      <c r="AR227" s="184">
        <f t="shared" si="274"/>
        <v>1499999.9948873115</v>
      </c>
      <c r="AS227" s="184">
        <f t="shared" si="274"/>
        <v>1499999.9974537364</v>
      </c>
      <c r="AT227" s="184">
        <f t="shared" si="274"/>
        <v>1499999.9987314618</v>
      </c>
      <c r="AU227" s="184">
        <f t="shared" si="274"/>
        <v>1499999.9993679924</v>
      </c>
      <c r="AV227" s="184">
        <f t="shared" si="274"/>
        <v>1499999.9996850612</v>
      </c>
      <c r="AW227" s="184">
        <f t="shared" si="274"/>
        <v>1499999.9998430549</v>
      </c>
      <c r="AX227" s="184">
        <f t="shared" si="274"/>
        <v>1499999.9999217761</v>
      </c>
      <c r="AY227" s="184">
        <f t="shared" si="274"/>
        <v>1499999.9999610074</v>
      </c>
      <c r="AZ227" s="184">
        <f t="shared" si="274"/>
        <v>1499999.9999805626</v>
      </c>
      <c r="BA227" s="184">
        <f t="shared" si="274"/>
        <v>1499999.9999903087</v>
      </c>
      <c r="BB227" s="184">
        <f t="shared" si="274"/>
        <v>1499999.9999951678</v>
      </c>
      <c r="BC227" s="184">
        <f t="shared" si="274"/>
        <v>1499999.9999975902</v>
      </c>
    </row>
    <row r="228" spans="6:55" ht="11.1" customHeight="1">
      <c r="N228" s="183">
        <f>IF(N$8=1,MIN(MAX(N115,$C$35*$C$42),M227),M227)</f>
        <v>1500000</v>
      </c>
      <c r="O228" s="184">
        <f t="shared" ref="O228:BC228" si="275">IF(O$8=1,MIN(MAX(O115,$C$35*$C$42),N227*O$32+N228*O$31),N227*O$32+N228*O$31)</f>
        <v>1500000</v>
      </c>
      <c r="P228" s="184">
        <f t="shared" si="275"/>
        <v>1500000</v>
      </c>
      <c r="Q228" s="184">
        <f t="shared" si="275"/>
        <v>1500000</v>
      </c>
      <c r="R228" s="184">
        <f t="shared" si="275"/>
        <v>1500000</v>
      </c>
      <c r="S228" s="184">
        <f t="shared" si="275"/>
        <v>1097273.4038170043</v>
      </c>
      <c r="T228" s="184">
        <f t="shared" si="275"/>
        <v>1194343.0934878408</v>
      </c>
      <c r="U228" s="184">
        <f t="shared" si="275"/>
        <v>1298055.4986484763</v>
      </c>
      <c r="V228" s="184">
        <f t="shared" si="275"/>
        <v>1374755.8453229372</v>
      </c>
      <c r="W228" s="184">
        <f t="shared" si="275"/>
        <v>1425383.7919448614</v>
      </c>
      <c r="X228" s="184">
        <f t="shared" si="275"/>
        <v>1456765.1307538319</v>
      </c>
      <c r="Y228" s="184">
        <f t="shared" si="275"/>
        <v>1475454.0272065103</v>
      </c>
      <c r="Z228" s="184">
        <f t="shared" si="275"/>
        <v>1486261.1549145603</v>
      </c>
      <c r="AA228" s="184">
        <f t="shared" si="275"/>
        <v>1492402.515514099</v>
      </c>
      <c r="AB228" s="184">
        <f t="shared" si="275"/>
        <v>1495839.654083682</v>
      </c>
      <c r="AC228" s="184">
        <f t="shared" si="275"/>
        <v>1497739.9335274762</v>
      </c>
      <c r="AD228" s="184">
        <f t="shared" si="275"/>
        <v>1498780.5369197591</v>
      </c>
      <c r="AE228" s="184">
        <f t="shared" si="275"/>
        <v>1499345.7193675302</v>
      </c>
      <c r="AF228" s="184">
        <f t="shared" si="275"/>
        <v>1499651.9632682845</v>
      </c>
      <c r="AG228" s="184">
        <f t="shared" si="275"/>
        <v>1499815.685216927</v>
      </c>
      <c r="AH228" s="184">
        <f t="shared" si="275"/>
        <v>1499902.8020627247</v>
      </c>
      <c r="AI228" s="184">
        <f t="shared" si="275"/>
        <v>1499948.9249424688</v>
      </c>
      <c r="AJ228" s="184">
        <f t="shared" si="275"/>
        <v>1499973.2499458059</v>
      </c>
      <c r="AK228" s="184">
        <f t="shared" si="275"/>
        <v>1499986.0299470727</v>
      </c>
      <c r="AL228" s="184">
        <f t="shared" si="275"/>
        <v>1499992.7213577158</v>
      </c>
      <c r="AM228" s="184">
        <f t="shared" si="275"/>
        <v>1499996.2167834947</v>
      </c>
      <c r="AN228" s="184">
        <f t="shared" si="275"/>
        <v>1499998.0377894698</v>
      </c>
      <c r="AO228" s="184">
        <f t="shared" si="275"/>
        <v>1499998.9843927575</v>
      </c>
      <c r="AP228" s="184">
        <f t="shared" si="275"/>
        <v>1499999.4752833764</v>
      </c>
      <c r="AQ228" s="184">
        <f t="shared" si="275"/>
        <v>1499999.7293899874</v>
      </c>
      <c r="AR228" s="184">
        <f t="shared" si="275"/>
        <v>1499999.8600627882</v>
      </c>
      <c r="AS228" s="184">
        <f t="shared" si="275"/>
        <v>1499999.9277408824</v>
      </c>
      <c r="AT228" s="184">
        <f t="shared" si="275"/>
        <v>1499999.9627230777</v>
      </c>
      <c r="AU228" s="184">
        <f t="shared" si="275"/>
        <v>1499999.9807914647</v>
      </c>
      <c r="AV228" s="184">
        <f t="shared" si="275"/>
        <v>1499999.9901110285</v>
      </c>
      <c r="AW228" s="184">
        <f t="shared" si="275"/>
        <v>1499999.9949139911</v>
      </c>
      <c r="AX228" s="184">
        <f t="shared" si="275"/>
        <v>1499999.9973863345</v>
      </c>
      <c r="AY228" s="184">
        <f t="shared" si="275"/>
        <v>1499999.9986579232</v>
      </c>
      <c r="AZ228" s="184">
        <f t="shared" si="275"/>
        <v>1499999.9993114322</v>
      </c>
      <c r="BA228" s="184">
        <f t="shared" si="275"/>
        <v>1499999.9996469398</v>
      </c>
      <c r="BB228" s="184">
        <f t="shared" si="275"/>
        <v>1499999.9998191029</v>
      </c>
      <c r="BC228" s="184">
        <f t="shared" si="275"/>
        <v>1499999.9999073627</v>
      </c>
    </row>
    <row r="229" spans="6:55" ht="11.1" customHeight="1">
      <c r="O229" s="183">
        <f>IF(O$8=1,MIN(MAX(O116,$C$35*$C$42),N228),N228)</f>
        <v>1500000</v>
      </c>
      <c r="P229" s="184">
        <f t="shared" ref="P229:BC229" si="276">IF(P$8=1,MIN(MAX(P116,$C$35*$C$42),O228*P$32+O229*P$31),O228*P$32+O229*P$31)</f>
        <v>1500000</v>
      </c>
      <c r="Q229" s="184">
        <f t="shared" si="276"/>
        <v>1500000</v>
      </c>
      <c r="R229" s="184">
        <f t="shared" si="276"/>
        <v>1500000</v>
      </c>
      <c r="S229" s="184">
        <f t="shared" si="276"/>
        <v>1050000</v>
      </c>
      <c r="T229" s="184">
        <f t="shared" si="276"/>
        <v>1050000</v>
      </c>
      <c r="U229" s="184">
        <f t="shared" si="276"/>
        <v>1097273.4038170043</v>
      </c>
      <c r="V229" s="184">
        <f t="shared" si="276"/>
        <v>1194343.0934878408</v>
      </c>
      <c r="W229" s="184">
        <f t="shared" si="276"/>
        <v>1285070.2783836308</v>
      </c>
      <c r="X229" s="184">
        <f t="shared" si="276"/>
        <v>1355632.1050789063</v>
      </c>
      <c r="Y229" s="184">
        <f t="shared" si="276"/>
        <v>1406490.5854040328</v>
      </c>
      <c r="Z229" s="184">
        <f t="shared" si="276"/>
        <v>1441110.9865483204</v>
      </c>
      <c r="AA229" s="184">
        <f t="shared" si="276"/>
        <v>1463772.7044648381</v>
      </c>
      <c r="AB229" s="184">
        <f t="shared" si="276"/>
        <v>1478140.8002675967</v>
      </c>
      <c r="AC229" s="184">
        <f t="shared" si="276"/>
        <v>1487020.9525003009</v>
      </c>
      <c r="AD229" s="184">
        <f t="shared" si="276"/>
        <v>1492398.4299918222</v>
      </c>
      <c r="AE229" s="184">
        <f t="shared" si="276"/>
        <v>1495599.3962486337</v>
      </c>
      <c r="AF229" s="184">
        <f t="shared" si="276"/>
        <v>1497485.9959006347</v>
      </c>
      <c r="AG229" s="184">
        <f t="shared" si="276"/>
        <v>1498576.7053644115</v>
      </c>
      <c r="AH229" s="184">
        <f t="shared" si="276"/>
        <v>1499200.8279697646</v>
      </c>
      <c r="AI229" s="184">
        <f t="shared" si="276"/>
        <v>1499554.4697738974</v>
      </c>
      <c r="AJ229" s="184">
        <f t="shared" si="276"/>
        <v>1499753.2332549756</v>
      </c>
      <c r="AK229" s="184">
        <f t="shared" si="276"/>
        <v>1499864.1071328267</v>
      </c>
      <c r="AL229" s="184">
        <f t="shared" si="276"/>
        <v>1499925.5371744297</v>
      </c>
      <c r="AM229" s="184">
        <f t="shared" si="276"/>
        <v>1499959.3918506603</v>
      </c>
      <c r="AN229" s="184">
        <f t="shared" si="276"/>
        <v>1499977.9493596486</v>
      </c>
      <c r="AO229" s="184">
        <f t="shared" si="276"/>
        <v>1499988.0746684126</v>
      </c>
      <c r="AP229" s="184">
        <f t="shared" si="276"/>
        <v>1499993.5738789649</v>
      </c>
      <c r="AQ229" s="184">
        <f t="shared" si="276"/>
        <v>1499996.5491620316</v>
      </c>
      <c r="AR229" s="184">
        <f t="shared" si="276"/>
        <v>1499998.1453862293</v>
      </c>
      <c r="AS229" s="184">
        <f t="shared" si="276"/>
        <v>1499999.0061053229</v>
      </c>
      <c r="AT229" s="184">
        <f t="shared" si="276"/>
        <v>1499999.4685858162</v>
      </c>
      <c r="AU229" s="184">
        <f t="shared" si="276"/>
        <v>1499999.7165353829</v>
      </c>
      <c r="AV229" s="184">
        <f t="shared" si="276"/>
        <v>1499999.8491086755</v>
      </c>
      <c r="AW229" s="184">
        <f t="shared" si="276"/>
        <v>1499999.9198446982</v>
      </c>
      <c r="AX229" s="184">
        <f t="shared" si="276"/>
        <v>1499999.9574983106</v>
      </c>
      <c r="AY229" s="184">
        <f t="shared" si="276"/>
        <v>1499999.977503174</v>
      </c>
      <c r="AZ229" s="184">
        <f t="shared" si="276"/>
        <v>1499999.9881124783</v>
      </c>
      <c r="BA229" s="184">
        <f t="shared" si="276"/>
        <v>1499999.993727725</v>
      </c>
      <c r="BB229" s="184">
        <f t="shared" si="276"/>
        <v>1499999.9966955828</v>
      </c>
      <c r="BC229" s="184">
        <f t="shared" si="276"/>
        <v>1499999.9982613744</v>
      </c>
    </row>
    <row r="230" spans="6:55" ht="11.1" customHeight="1">
      <c r="P230" s="183">
        <f>IF(P$8=1,MIN(MAX(P117,$C$35*$C$42),O229),O229)</f>
        <v>1500000</v>
      </c>
      <c r="Q230" s="184">
        <f t="shared" ref="Q230:BC230" si="277">IF(Q$8=1,MIN(MAX(Q117,$C$35*$C$42),P229*Q$32+P230*Q$31),P229*Q$32+P230*Q$31)</f>
        <v>1500000</v>
      </c>
      <c r="R230" s="184">
        <f t="shared" si="277"/>
        <v>1500000</v>
      </c>
      <c r="S230" s="184">
        <f t="shared" si="277"/>
        <v>1050000</v>
      </c>
      <c r="T230" s="184">
        <f t="shared" si="277"/>
        <v>1050000</v>
      </c>
      <c r="U230" s="184">
        <f t="shared" si="277"/>
        <v>1050000</v>
      </c>
      <c r="V230" s="184">
        <f t="shared" si="277"/>
        <v>1050000</v>
      </c>
      <c r="W230" s="184">
        <f t="shared" si="277"/>
        <v>1097273.4038170043</v>
      </c>
      <c r="X230" s="184">
        <f t="shared" si="277"/>
        <v>1191713.9903347245</v>
      </c>
      <c r="Y230" s="184">
        <f t="shared" si="277"/>
        <v>1274146.2735380908</v>
      </c>
      <c r="Z230" s="184">
        <f t="shared" si="277"/>
        <v>1340584.5638294404</v>
      </c>
      <c r="AA230" s="184">
        <f t="shared" si="277"/>
        <v>1391040.6643766819</v>
      </c>
      <c r="AB230" s="184">
        <f t="shared" si="277"/>
        <v>1427541.8106161251</v>
      </c>
      <c r="AC230" s="184">
        <f t="shared" si="277"/>
        <v>1452929.1456150576</v>
      </c>
      <c r="AD230" s="184">
        <f t="shared" si="277"/>
        <v>1470032.2567882091</v>
      </c>
      <c r="AE230" s="184">
        <f t="shared" si="277"/>
        <v>1481250.0828959756</v>
      </c>
      <c r="AF230" s="184">
        <f t="shared" si="277"/>
        <v>1488476.2106800494</v>
      </c>
      <c r="AG230" s="184">
        <f t="shared" si="277"/>
        <v>1493013.2402555929</v>
      </c>
      <c r="AH230" s="184">
        <f t="shared" si="277"/>
        <v>1495815.7752051782</v>
      </c>
      <c r="AI230" s="184">
        <f t="shared" si="277"/>
        <v>1497521.103334462</v>
      </c>
      <c r="AJ230" s="184">
        <f t="shared" si="277"/>
        <v>1498545.7039076355</v>
      </c>
      <c r="AK230" s="184">
        <f t="shared" si="277"/>
        <v>1499154.2189291692</v>
      </c>
      <c r="AL230" s="184">
        <f t="shared" si="277"/>
        <v>1499511.8916268838</v>
      </c>
      <c r="AM230" s="184">
        <f t="shared" si="277"/>
        <v>1499720.3311047708</v>
      </c>
      <c r="AN230" s="184">
        <f t="shared" si="277"/>
        <v>1499840.8030676267</v>
      </c>
      <c r="AO230" s="184">
        <f t="shared" si="277"/>
        <v>1499909.9298517958</v>
      </c>
      <c r="AP230" s="184">
        <f t="shared" si="277"/>
        <v>1499949.3199212928</v>
      </c>
      <c r="AQ230" s="184">
        <f t="shared" si="277"/>
        <v>1499971.6312291976</v>
      </c>
      <c r="AR230" s="184">
        <f t="shared" si="277"/>
        <v>1499984.1380708143</v>
      </c>
      <c r="AS230" s="184">
        <f t="shared" si="277"/>
        <v>1499991.1693466352</v>
      </c>
      <c r="AT230" s="184">
        <f t="shared" si="277"/>
        <v>1499995.1018641961</v>
      </c>
      <c r="AU230" s="184">
        <f t="shared" si="277"/>
        <v>1499997.2930098926</v>
      </c>
      <c r="AV230" s="184">
        <f t="shared" si="277"/>
        <v>1499998.5088560958</v>
      </c>
      <c r="AW230" s="184">
        <f t="shared" si="277"/>
        <v>1499999.1812146408</v>
      </c>
      <c r="AX230" s="184">
        <f t="shared" si="277"/>
        <v>1499999.5517002121</v>
      </c>
      <c r="AY230" s="184">
        <f t="shared" si="277"/>
        <v>1499999.7552183317</v>
      </c>
      <c r="AZ230" s="184">
        <f t="shared" si="277"/>
        <v>1499999.866696255</v>
      </c>
      <c r="BA230" s="184">
        <f t="shared" si="277"/>
        <v>1499999.9275753382</v>
      </c>
      <c r="BB230" s="184">
        <f t="shared" si="277"/>
        <v>1499999.9607437365</v>
      </c>
      <c r="BC230" s="184">
        <f t="shared" si="277"/>
        <v>1499999.9787660635</v>
      </c>
    </row>
    <row r="231" spans="6:55" ht="11.1" customHeight="1">
      <c r="Q231" s="183">
        <f>IF(Q$8=1,MIN(MAX(Q118,$C$35*$C$42),P230),P230)</f>
        <v>1500000</v>
      </c>
      <c r="R231" s="184">
        <f t="shared" ref="R231:BC231" si="278">IF(R$8=1,MIN(MAX(R118,$C$35*$C$42),Q230*R$32+Q231*R$31),Q230*R$32+Q231*R$31)</f>
        <v>1500000</v>
      </c>
      <c r="S231" s="184">
        <f t="shared" si="278"/>
        <v>1050000</v>
      </c>
      <c r="T231" s="184">
        <f t="shared" si="278"/>
        <v>1050000</v>
      </c>
      <c r="U231" s="184">
        <f t="shared" si="278"/>
        <v>1050000</v>
      </c>
      <c r="V231" s="184">
        <f t="shared" si="278"/>
        <v>1050000</v>
      </c>
      <c r="W231" s="184">
        <f t="shared" si="278"/>
        <v>1050000</v>
      </c>
      <c r="X231" s="184">
        <f t="shared" si="278"/>
        <v>1050000</v>
      </c>
      <c r="Y231" s="184">
        <f t="shared" si="278"/>
        <v>1097273.4038170043</v>
      </c>
      <c r="Z231" s="184">
        <f t="shared" si="278"/>
        <v>1186065.5165834138</v>
      </c>
      <c r="AA231" s="184">
        <f t="shared" si="278"/>
        <v>1263621.5299522772</v>
      </c>
      <c r="AB231" s="184">
        <f t="shared" si="278"/>
        <v>1327567.8245109231</v>
      </c>
      <c r="AC231" s="184">
        <f t="shared" si="278"/>
        <v>1377728.3730498122</v>
      </c>
      <c r="AD231" s="184">
        <f t="shared" si="278"/>
        <v>1415454.9499314558</v>
      </c>
      <c r="AE231" s="184">
        <f t="shared" si="278"/>
        <v>1442828.3737253109</v>
      </c>
      <c r="AF231" s="184">
        <f t="shared" si="278"/>
        <v>1462177.0473047551</v>
      </c>
      <c r="AG231" s="184">
        <f t="shared" si="278"/>
        <v>1475420.4353683393</v>
      </c>
      <c r="AH231" s="184">
        <f t="shared" si="278"/>
        <v>1484282.6192040239</v>
      </c>
      <c r="AI231" s="184">
        <f t="shared" si="278"/>
        <v>1490092.8138201749</v>
      </c>
      <c r="AJ231" s="184">
        <f t="shared" si="278"/>
        <v>1493835.8822344197</v>
      </c>
      <c r="AK231" s="184">
        <f t="shared" si="278"/>
        <v>1496209.3212263663</v>
      </c>
      <c r="AL231" s="184">
        <f t="shared" si="278"/>
        <v>1497693.0893752498</v>
      </c>
      <c r="AM231" s="184">
        <f t="shared" si="278"/>
        <v>1498609.5991599176</v>
      </c>
      <c r="AN231" s="184">
        <f t="shared" si="278"/>
        <v>1499169.3399785336</v>
      </c>
      <c r="AO231" s="184">
        <f t="shared" si="278"/>
        <v>1499507.7821146855</v>
      </c>
      <c r="AP231" s="184">
        <f t="shared" si="278"/>
        <v>1499710.4907267052</v>
      </c>
      <c r="AQ231" s="184">
        <f t="shared" si="278"/>
        <v>1499830.9001087681</v>
      </c>
      <c r="AR231" s="184">
        <f t="shared" si="278"/>
        <v>1499901.5360578054</v>
      </c>
      <c r="AS231" s="184">
        <f t="shared" si="278"/>
        <v>1499942.9999300481</v>
      </c>
      <c r="AT231" s="184">
        <f t="shared" si="278"/>
        <v>1499967.171540299</v>
      </c>
      <c r="AU231" s="184">
        <f t="shared" si="278"/>
        <v>1499981.1864957577</v>
      </c>
      <c r="AV231" s="184">
        <f t="shared" si="278"/>
        <v>1499989.2668910888</v>
      </c>
      <c r="AW231" s="184">
        <f t="shared" si="278"/>
        <v>1499993.9032665291</v>
      </c>
      <c r="AX231" s="184">
        <f t="shared" si="278"/>
        <v>1499996.5506048042</v>
      </c>
      <c r="AY231" s="184">
        <f t="shared" si="278"/>
        <v>1499998.0557308672</v>
      </c>
      <c r="AZ231" s="184">
        <f t="shared" si="278"/>
        <v>1499998.9080396942</v>
      </c>
      <c r="BA231" s="184">
        <f t="shared" si="278"/>
        <v>1499999.3887179014</v>
      </c>
      <c r="BB231" s="184">
        <f t="shared" si="278"/>
        <v>1499999.6588976928</v>
      </c>
      <c r="BC231" s="184">
        <f t="shared" si="278"/>
        <v>1499999.8102103143</v>
      </c>
    </row>
    <row r="232" spans="6:55" ht="11.1" customHeight="1">
      <c r="R232" s="183">
        <f>IF(R$8=1,MIN(MAX(R119,$C$35*$C$42),Q231),Q231)</f>
        <v>1500000</v>
      </c>
      <c r="S232" s="184">
        <f t="shared" ref="S232:BC232" si="279">IF(S$8=1,MIN(MAX(S119,$C$35*$C$42),R231*S$32+R232*S$31),R231*S$32+R232*S$31)</f>
        <v>1050000</v>
      </c>
      <c r="T232" s="184">
        <f t="shared" si="279"/>
        <v>1050000</v>
      </c>
      <c r="U232" s="184">
        <f t="shared" si="279"/>
        <v>1050000</v>
      </c>
      <c r="V232" s="184">
        <f t="shared" si="279"/>
        <v>1050000</v>
      </c>
      <c r="W232" s="184">
        <f t="shared" si="279"/>
        <v>1050000</v>
      </c>
      <c r="X232" s="184">
        <f t="shared" si="279"/>
        <v>1050000</v>
      </c>
      <c r="Y232" s="184">
        <f t="shared" si="279"/>
        <v>1050000</v>
      </c>
      <c r="Z232" s="184">
        <f t="shared" si="279"/>
        <v>1050000</v>
      </c>
      <c r="AA232" s="184">
        <f t="shared" si="279"/>
        <v>1097273.4038170043</v>
      </c>
      <c r="AB232" s="184">
        <f t="shared" si="279"/>
        <v>1180756.5189800244</v>
      </c>
      <c r="AC232" s="184">
        <f t="shared" si="279"/>
        <v>1254417.0371211246</v>
      </c>
      <c r="AD232" s="184">
        <f t="shared" si="279"/>
        <v>1316279.6275786301</v>
      </c>
      <c r="AE232" s="184">
        <f t="shared" si="279"/>
        <v>1366021.3294874737</v>
      </c>
      <c r="AF232" s="184">
        <f t="shared" si="279"/>
        <v>1404700.3591204011</v>
      </c>
      <c r="AG232" s="184">
        <f t="shared" si="279"/>
        <v>1433643.7165714633</v>
      </c>
      <c r="AH232" s="184">
        <f t="shared" si="279"/>
        <v>1454688.2836204534</v>
      </c>
      <c r="AI232" s="184">
        <f t="shared" si="279"/>
        <v>1469597.3726208122</v>
      </c>
      <c r="AJ232" s="184">
        <f t="shared" si="279"/>
        <v>1479924.896668144</v>
      </c>
      <c r="AK232" s="184">
        <f t="shared" si="279"/>
        <v>1486935.1144322613</v>
      </c>
      <c r="AL232" s="184">
        <f t="shared" si="279"/>
        <v>1491607.8650796455</v>
      </c>
      <c r="AM232" s="184">
        <f t="shared" si="279"/>
        <v>1494674.2608924995</v>
      </c>
      <c r="AN232" s="184">
        <f t="shared" si="279"/>
        <v>1496657.4301652866</v>
      </c>
      <c r="AO232" s="184">
        <f t="shared" si="279"/>
        <v>1497923.5252594561</v>
      </c>
      <c r="AP232" s="184">
        <f t="shared" si="279"/>
        <v>1498722.0937420586</v>
      </c>
      <c r="AQ232" s="184">
        <f t="shared" si="279"/>
        <v>1499220.4091609903</v>
      </c>
      <c r="AR232" s="184">
        <f t="shared" si="279"/>
        <v>1499526.8275803379</v>
      </c>
      <c r="AS232" s="184">
        <f t="shared" si="279"/>
        <v>1499714.9206288245</v>
      </c>
      <c r="AT232" s="184">
        <f t="shared" si="279"/>
        <v>1499829.3717549974</v>
      </c>
      <c r="AU232" s="184">
        <f t="shared" si="279"/>
        <v>1499898.5173137938</v>
      </c>
      <c r="AV232" s="184">
        <f t="shared" si="279"/>
        <v>1499939.9911961237</v>
      </c>
      <c r="AW232" s="184">
        <f t="shared" si="279"/>
        <v>1499964.7111146434</v>
      </c>
      <c r="AX232" s="184">
        <f t="shared" si="279"/>
        <v>1499979.3534527989</v>
      </c>
      <c r="AY232" s="184">
        <f t="shared" si="279"/>
        <v>1499987.9782641348</v>
      </c>
      <c r="AZ232" s="184">
        <f t="shared" si="279"/>
        <v>1499993.032207767</v>
      </c>
      <c r="BA232" s="184">
        <f t="shared" si="279"/>
        <v>1499995.9783977498</v>
      </c>
      <c r="BB232" s="184">
        <f t="shared" si="279"/>
        <v>1499997.6883112146</v>
      </c>
      <c r="BC232" s="184">
        <f t="shared" si="279"/>
        <v>1499998.6761479361</v>
      </c>
    </row>
    <row r="233" spans="6:55" ht="11.1" customHeight="1">
      <c r="S233" s="183">
        <f>IF(S$8=1,MIN(MAX(S120,$C$35*$C$42),R232),R232)</f>
        <v>1050000</v>
      </c>
      <c r="T233" s="184">
        <f t="shared" ref="T233:BC233" si="280">IF(T$8=1,MIN(MAX(T120,$C$35*$C$42),S232*T$32+S233*T$31),S232*T$32+S233*T$31)</f>
        <v>1050000</v>
      </c>
      <c r="U233" s="184">
        <f t="shared" si="280"/>
        <v>1050000</v>
      </c>
      <c r="V233" s="184">
        <f t="shared" si="280"/>
        <v>1050000</v>
      </c>
      <c r="W233" s="184">
        <f t="shared" si="280"/>
        <v>1050000</v>
      </c>
      <c r="X233" s="184">
        <f t="shared" si="280"/>
        <v>1050000</v>
      </c>
      <c r="Y233" s="184">
        <f t="shared" si="280"/>
        <v>1050000</v>
      </c>
      <c r="Z233" s="184">
        <f t="shared" si="280"/>
        <v>1050000</v>
      </c>
      <c r="AA233" s="184">
        <f t="shared" si="280"/>
        <v>1050000</v>
      </c>
      <c r="AB233" s="184">
        <f t="shared" si="280"/>
        <v>1050000</v>
      </c>
      <c r="AC233" s="184">
        <f t="shared" si="280"/>
        <v>1097273.4038170043</v>
      </c>
      <c r="AD233" s="184">
        <f t="shared" si="280"/>
        <v>1176108.9152230211</v>
      </c>
      <c r="AE233" s="184">
        <f t="shared" si="280"/>
        <v>1246411.9868433808</v>
      </c>
      <c r="AF233" s="184">
        <f t="shared" si="280"/>
        <v>1306645.6978839985</v>
      </c>
      <c r="AG233" s="184">
        <f t="shared" si="280"/>
        <v>1356022.7792635858</v>
      </c>
      <c r="AH233" s="184">
        <f t="shared" si="280"/>
        <v>1395123.480961184</v>
      </c>
      <c r="AI233" s="184">
        <f t="shared" si="280"/>
        <v>1425131.1471792045</v>
      </c>
      <c r="AJ233" s="184">
        <f t="shared" si="280"/>
        <v>1447537.398797567</v>
      </c>
      <c r="AK233" s="184">
        <f t="shared" si="280"/>
        <v>1463858.5582025521</v>
      </c>
      <c r="AL233" s="184">
        <f t="shared" si="280"/>
        <v>1475485.5356309949</v>
      </c>
      <c r="AM233" s="184">
        <f t="shared" si="280"/>
        <v>1483609.7133298363</v>
      </c>
      <c r="AN233" s="184">
        <f t="shared" si="280"/>
        <v>1489185.5671071941</v>
      </c>
      <c r="AO233" s="184">
        <f t="shared" si="280"/>
        <v>1492951.6613802714</v>
      </c>
      <c r="AP233" s="184">
        <f t="shared" si="280"/>
        <v>1495457.8041061815</v>
      </c>
      <c r="AQ233" s="184">
        <f t="shared" si="280"/>
        <v>1497103.545526566</v>
      </c>
      <c r="AR233" s="184">
        <f t="shared" si="280"/>
        <v>1498166.044505782</v>
      </c>
      <c r="AS233" s="184">
        <f t="shared" si="280"/>
        <v>1498849.1190883266</v>
      </c>
      <c r="AT233" s="184">
        <f t="shared" si="280"/>
        <v>1499283.5818423799</v>
      </c>
      <c r="AU233" s="184">
        <f t="shared" si="280"/>
        <v>1499557.4498198288</v>
      </c>
      <c r="AV233" s="184">
        <f t="shared" si="280"/>
        <v>1499728.5582398619</v>
      </c>
      <c r="AW233" s="184">
        <f t="shared" si="280"/>
        <v>1499834.6268697381</v>
      </c>
      <c r="AX233" s="184">
        <f t="shared" si="280"/>
        <v>1499899.8751429752</v>
      </c>
      <c r="AY233" s="184">
        <f t="shared" si="280"/>
        <v>1499939.7355470303</v>
      </c>
      <c r="AZ233" s="184">
        <f t="shared" si="280"/>
        <v>1499963.9297199687</v>
      </c>
      <c r="BA233" s="184">
        <f t="shared" si="280"/>
        <v>1499978.5219443706</v>
      </c>
      <c r="BB233" s="184">
        <f t="shared" si="280"/>
        <v>1499987.2745022988</v>
      </c>
      <c r="BC233" s="184">
        <f t="shared" si="280"/>
        <v>1499992.4948481056</v>
      </c>
    </row>
    <row r="234" spans="6:55" ht="11.1" customHeight="1">
      <c r="T234" s="183">
        <f>IF(T$8=1,MIN(MAX(T121,$C$35*$C$42),S233),S233)</f>
        <v>1050000</v>
      </c>
      <c r="U234" s="184">
        <f t="shared" ref="U234:BC234" si="281">IF(U$8=1,MIN(MAX(U121,$C$35*$C$42),T233*U$32+T234*U$31),T233*U$32+T234*U$31)</f>
        <v>1050000</v>
      </c>
      <c r="V234" s="184">
        <f t="shared" si="281"/>
        <v>1050000</v>
      </c>
      <c r="W234" s="184">
        <f t="shared" si="281"/>
        <v>1050000</v>
      </c>
      <c r="X234" s="184">
        <f t="shared" si="281"/>
        <v>1050000</v>
      </c>
      <c r="Y234" s="184">
        <f t="shared" si="281"/>
        <v>1050000</v>
      </c>
      <c r="Z234" s="184">
        <f t="shared" si="281"/>
        <v>1050000</v>
      </c>
      <c r="AA234" s="184">
        <f t="shared" si="281"/>
        <v>1050000</v>
      </c>
      <c r="AB234" s="184">
        <f t="shared" si="281"/>
        <v>1050000</v>
      </c>
      <c r="AC234" s="184">
        <f t="shared" si="281"/>
        <v>1050000</v>
      </c>
      <c r="AD234" s="184">
        <f t="shared" si="281"/>
        <v>1050000</v>
      </c>
      <c r="AE234" s="184">
        <f t="shared" si="281"/>
        <v>1097273.4038170043</v>
      </c>
      <c r="AF234" s="184">
        <f t="shared" si="281"/>
        <v>1172377.6566825022</v>
      </c>
      <c r="AG234" s="184">
        <f t="shared" si="281"/>
        <v>1239990.5973982955</v>
      </c>
      <c r="AH234" s="184">
        <f t="shared" si="281"/>
        <v>1298440.5451545403</v>
      </c>
      <c r="AI234" s="184">
        <f t="shared" si="281"/>
        <v>1347147.6529957275</v>
      </c>
      <c r="AJ234" s="184">
        <f t="shared" si="281"/>
        <v>1386443.0457438403</v>
      </c>
      <c r="AK234" s="184">
        <f t="shared" si="281"/>
        <v>1417230.5637830209</v>
      </c>
      <c r="AL234" s="184">
        <f t="shared" si="281"/>
        <v>1440723.7849228152</v>
      </c>
      <c r="AM234" s="184">
        <f t="shared" si="281"/>
        <v>1458240.5240997155</v>
      </c>
      <c r="AN234" s="184">
        <f t="shared" si="281"/>
        <v>1471025.0404837932</v>
      </c>
      <c r="AO234" s="184">
        <f t="shared" si="281"/>
        <v>1480178.6150047265</v>
      </c>
      <c r="AP234" s="184">
        <f t="shared" si="281"/>
        <v>1486617.0610361637</v>
      </c>
      <c r="AQ234" s="184">
        <f t="shared" si="281"/>
        <v>1491074.2565305198</v>
      </c>
      <c r="AR234" s="184">
        <f t="shared" si="281"/>
        <v>1494100.4851923585</v>
      </c>
      <c r="AS234" s="184">
        <f t="shared" si="281"/>
        <v>1496141.2808803371</v>
      </c>
      <c r="AT234" s="184">
        <f t="shared" si="281"/>
        <v>1497500.0851678615</v>
      </c>
      <c r="AU234" s="184">
        <f t="shared" si="281"/>
        <v>1498395.0130801322</v>
      </c>
      <c r="AV234" s="184">
        <f t="shared" si="281"/>
        <v>1498978.1900683739</v>
      </c>
      <c r="AW234" s="184">
        <f t="shared" si="281"/>
        <v>1499354.6239283539</v>
      </c>
      <c r="AX234" s="184">
        <f t="shared" si="281"/>
        <v>1499595.3860828863</v>
      </c>
      <c r="AY234" s="184">
        <f t="shared" si="281"/>
        <v>1499748.0951300773</v>
      </c>
      <c r="AZ234" s="184">
        <f t="shared" si="281"/>
        <v>1499844.2045880016</v>
      </c>
      <c r="BA234" s="184">
        <f t="shared" si="281"/>
        <v>1499904.2357442491</v>
      </c>
      <c r="BB234" s="184">
        <f t="shared" si="281"/>
        <v>1499941.482386261</v>
      </c>
      <c r="BC234" s="184">
        <f t="shared" si="281"/>
        <v>1499964.4375492455</v>
      </c>
    </row>
    <row r="235" spans="6:55" ht="11.1" customHeight="1">
      <c r="F235" s="120"/>
      <c r="G235" s="120"/>
      <c r="H235" s="120"/>
      <c r="I235" s="120"/>
      <c r="J235" s="120"/>
      <c r="K235" s="120"/>
      <c r="L235" s="120"/>
      <c r="M235" s="120"/>
      <c r="N235" s="120"/>
      <c r="U235" s="183">
        <f>IF(U$8=1,MIN(MAX(U122,$C$35*$C$42),T234),T234)</f>
        <v>1050000</v>
      </c>
      <c r="V235" s="184">
        <f t="shared" ref="V235:BC235" si="282">IF(V$8=1,MIN(MAX(V122,$C$35*$C$42),U234*V$32+U235*V$31),U234*V$32+U235*V$31)</f>
        <v>1050000</v>
      </c>
      <c r="W235" s="184">
        <f t="shared" si="282"/>
        <v>1050000</v>
      </c>
      <c r="X235" s="184">
        <f t="shared" si="282"/>
        <v>1050000</v>
      </c>
      <c r="Y235" s="184">
        <f t="shared" si="282"/>
        <v>1050000</v>
      </c>
      <c r="Z235" s="184">
        <f t="shared" si="282"/>
        <v>1050000</v>
      </c>
      <c r="AA235" s="184">
        <f t="shared" si="282"/>
        <v>1050000</v>
      </c>
      <c r="AB235" s="184">
        <f t="shared" si="282"/>
        <v>1050000</v>
      </c>
      <c r="AC235" s="184">
        <f t="shared" si="282"/>
        <v>1050000</v>
      </c>
      <c r="AD235" s="184">
        <f t="shared" si="282"/>
        <v>1050000</v>
      </c>
      <c r="AE235" s="184">
        <f t="shared" si="282"/>
        <v>1050000</v>
      </c>
      <c r="AF235" s="184">
        <f t="shared" si="282"/>
        <v>1050000</v>
      </c>
      <c r="AG235" s="184">
        <f t="shared" si="282"/>
        <v>1097273.4038170036</v>
      </c>
      <c r="AH235" s="184">
        <f t="shared" si="282"/>
        <v>1169165.6355637873</v>
      </c>
      <c r="AI235" s="184">
        <f t="shared" si="282"/>
        <v>1234291.988110519</v>
      </c>
      <c r="AJ235" s="184">
        <f t="shared" si="282"/>
        <v>1291159.2485730965</v>
      </c>
      <c r="AK235" s="184">
        <f t="shared" si="282"/>
        <v>1339175.9878886943</v>
      </c>
      <c r="AL235" s="184">
        <f t="shared" si="282"/>
        <v>1378503.2940550123</v>
      </c>
      <c r="AM235" s="184">
        <f t="shared" si="282"/>
        <v>1409856.7238387878</v>
      </c>
      <c r="AN235" s="184">
        <f t="shared" si="282"/>
        <v>1434239.1935168237</v>
      </c>
      <c r="AO235" s="184">
        <f t="shared" si="282"/>
        <v>1452780.6157184197</v>
      </c>
      <c r="AP235" s="184">
        <f t="shared" si="282"/>
        <v>1466590.9891084339</v>
      </c>
      <c r="AQ235" s="184">
        <f t="shared" si="282"/>
        <v>1476687.4387913393</v>
      </c>
      <c r="AR235" s="184">
        <f t="shared" si="282"/>
        <v>1483908.4892706755</v>
      </c>
      <c r="AS235" s="184">
        <f t="shared" si="282"/>
        <v>1489024.582709576</v>
      </c>
      <c r="AT235" s="184">
        <f t="shared" si="282"/>
        <v>1492595.7709581633</v>
      </c>
      <c r="AU235" s="184">
        <f t="shared" si="282"/>
        <v>1495056.6713565285</v>
      </c>
      <c r="AV235" s="184">
        <f t="shared" si="282"/>
        <v>1496731.467072811</v>
      </c>
      <c r="AW235" s="184">
        <f t="shared" si="282"/>
        <v>1497858.57059567</v>
      </c>
      <c r="AX235" s="184">
        <f t="shared" si="282"/>
        <v>1498608.9681299722</v>
      </c>
      <c r="AY235" s="184">
        <f t="shared" si="282"/>
        <v>1499103.6819488453</v>
      </c>
      <c r="AZ235" s="184">
        <f t="shared" si="282"/>
        <v>1499426.8611743564</v>
      </c>
      <c r="BA235" s="184">
        <f t="shared" si="282"/>
        <v>1499636.1205609338</v>
      </c>
      <c r="BB235" s="184">
        <f t="shared" si="282"/>
        <v>1499770.5518581946</v>
      </c>
      <c r="BC235" s="184">
        <f t="shared" si="282"/>
        <v>1499856.2377462969</v>
      </c>
    </row>
    <row r="236" spans="6:55" ht="11.1" customHeight="1">
      <c r="V236" s="183">
        <f>IF(V$8=1,MIN(MAX(V123,$C$35*$C$42),U235),U235)</f>
        <v>1050000</v>
      </c>
      <c r="W236" s="184">
        <f t="shared" ref="W236:BC236" si="283">IF(W$8=1,MIN(MAX(W123,$C$35*$C$42),V235*W$32+V236*W$31),V235*W$32+V236*W$31)</f>
        <v>1050000</v>
      </c>
      <c r="X236" s="184">
        <f t="shared" si="283"/>
        <v>1050000</v>
      </c>
      <c r="Y236" s="184">
        <f t="shared" si="283"/>
        <v>1050000</v>
      </c>
      <c r="Z236" s="184">
        <f t="shared" si="283"/>
        <v>1050000</v>
      </c>
      <c r="AA236" s="184">
        <f t="shared" si="283"/>
        <v>1050000</v>
      </c>
      <c r="AB236" s="184">
        <f t="shared" si="283"/>
        <v>1050000</v>
      </c>
      <c r="AC236" s="184">
        <f t="shared" si="283"/>
        <v>1050000</v>
      </c>
      <c r="AD236" s="184">
        <f t="shared" si="283"/>
        <v>1050000</v>
      </c>
      <c r="AE236" s="184">
        <f t="shared" si="283"/>
        <v>1050000</v>
      </c>
      <c r="AF236" s="184">
        <f t="shared" si="283"/>
        <v>1050000</v>
      </c>
      <c r="AG236" s="184">
        <f t="shared" si="283"/>
        <v>1050000</v>
      </c>
      <c r="AH236" s="184">
        <f t="shared" si="283"/>
        <v>1050000</v>
      </c>
      <c r="AI236" s="184">
        <f t="shared" si="283"/>
        <v>1097273.4038170031</v>
      </c>
      <c r="AJ236" s="184">
        <f t="shared" si="283"/>
        <v>1166316.2075536032</v>
      </c>
      <c r="AK236" s="184">
        <f t="shared" si="283"/>
        <v>1229228.853081967</v>
      </c>
      <c r="AL236" s="184">
        <f t="shared" si="283"/>
        <v>1284625.0240701677</v>
      </c>
      <c r="AM236" s="184">
        <f t="shared" si="283"/>
        <v>1331931.0755837415</v>
      </c>
      <c r="AN236" s="184">
        <f t="shared" si="283"/>
        <v>1371200.8259025132</v>
      </c>
      <c r="AO236" s="184">
        <f t="shared" si="283"/>
        <v>1402974.4857528855</v>
      </c>
      <c r="AP236" s="184">
        <f t="shared" si="283"/>
        <v>1428080.0142532592</v>
      </c>
      <c r="AQ236" s="184">
        <f t="shared" si="283"/>
        <v>1447495.9097552872</v>
      </c>
      <c r="AR236" s="184">
        <f t="shared" si="283"/>
        <v>1462147.7603979954</v>
      </c>
      <c r="AS236" s="184">
        <f t="shared" si="283"/>
        <v>1473071.0302920071</v>
      </c>
      <c r="AT236" s="184">
        <f t="shared" si="283"/>
        <v>1481076.5881433878</v>
      </c>
      <c r="AU236" s="184">
        <f t="shared" si="283"/>
        <v>1486856.7156730769</v>
      </c>
      <c r="AV236" s="184">
        <f t="shared" si="283"/>
        <v>1490970.5098228042</v>
      </c>
      <c r="AW236" s="184">
        <f t="shared" si="283"/>
        <v>1493860.5835988536</v>
      </c>
      <c r="AX236" s="184">
        <f t="shared" si="283"/>
        <v>1495865.912900317</v>
      </c>
      <c r="AY236" s="184">
        <f t="shared" si="283"/>
        <v>1497241.6252178331</v>
      </c>
      <c r="AZ236" s="184">
        <f t="shared" si="283"/>
        <v>1498175.4640493658</v>
      </c>
      <c r="BA236" s="184">
        <f t="shared" si="283"/>
        <v>1498802.9247596078</v>
      </c>
      <c r="BB236" s="184">
        <f t="shared" si="283"/>
        <v>1499220.6839892766</v>
      </c>
      <c r="BC236" s="184">
        <f t="shared" si="283"/>
        <v>1499496.3276511796</v>
      </c>
    </row>
    <row r="237" spans="6:55" ht="11.1" customHeight="1">
      <c r="W237" s="183">
        <f>IF(W$8=1,MIN(MAX(W124,$C$35*$C$42),V236),V236)</f>
        <v>1050000</v>
      </c>
      <c r="X237" s="184">
        <f t="shared" ref="X237:BC237" si="284">IF(X$8=1,MIN(MAX(X124,$C$35*$C$42),W236*X$32+W237*X$31),W236*X$32+W237*X$31)</f>
        <v>1050000</v>
      </c>
      <c r="Y237" s="184">
        <f t="shared" si="284"/>
        <v>1050000</v>
      </c>
      <c r="Z237" s="184">
        <f t="shared" si="284"/>
        <v>1050000</v>
      </c>
      <c r="AA237" s="184">
        <f t="shared" si="284"/>
        <v>1050000</v>
      </c>
      <c r="AB237" s="184">
        <f t="shared" si="284"/>
        <v>1050000</v>
      </c>
      <c r="AC237" s="184">
        <f t="shared" si="284"/>
        <v>1050000</v>
      </c>
      <c r="AD237" s="184">
        <f t="shared" si="284"/>
        <v>1050000</v>
      </c>
      <c r="AE237" s="184">
        <f t="shared" si="284"/>
        <v>1050000</v>
      </c>
      <c r="AF237" s="184">
        <f t="shared" si="284"/>
        <v>1050000</v>
      </c>
      <c r="AG237" s="184">
        <f t="shared" si="284"/>
        <v>1050000</v>
      </c>
      <c r="AH237" s="184">
        <f t="shared" si="284"/>
        <v>1050000</v>
      </c>
      <c r="AI237" s="184">
        <f t="shared" si="284"/>
        <v>1050000</v>
      </c>
      <c r="AJ237" s="184">
        <f t="shared" si="284"/>
        <v>1050000</v>
      </c>
      <c r="AK237" s="184">
        <f t="shared" si="284"/>
        <v>1097273.4038170029</v>
      </c>
      <c r="AL237" s="184">
        <f t="shared" si="284"/>
        <v>1163758.3253491239</v>
      </c>
      <c r="AM237" s="184">
        <f t="shared" si="284"/>
        <v>1224664.0735792136</v>
      </c>
      <c r="AN237" s="184">
        <f t="shared" si="284"/>
        <v>1278720.0677285884</v>
      </c>
      <c r="AO237" s="184">
        <f t="shared" si="284"/>
        <v>1325333.7771904394</v>
      </c>
      <c r="AP237" s="184">
        <f t="shared" si="284"/>
        <v>1364469.7434450462</v>
      </c>
      <c r="AQ237" s="184">
        <f t="shared" si="284"/>
        <v>1396539.8319201507</v>
      </c>
      <c r="AR237" s="184">
        <f t="shared" si="284"/>
        <v>1422115.7735180221</v>
      </c>
      <c r="AS237" s="184">
        <f t="shared" si="284"/>
        <v>1442210.6977111395</v>
      </c>
      <c r="AT237" s="184">
        <f t="shared" si="284"/>
        <v>1457696.5388155265</v>
      </c>
      <c r="AU237" s="184">
        <f t="shared" si="284"/>
        <v>1469428.2448695465</v>
      </c>
      <c r="AV237" s="184">
        <f t="shared" si="284"/>
        <v>1478171.8459325316</v>
      </c>
      <c r="AW237" s="184">
        <f t="shared" si="284"/>
        <v>1484592.4946672022</v>
      </c>
      <c r="AX237" s="184">
        <f t="shared" si="284"/>
        <v>1489241.2267211108</v>
      </c>
      <c r="AY237" s="184">
        <f t="shared" si="284"/>
        <v>1492563.6761847176</v>
      </c>
      <c r="AZ237" s="184">
        <f t="shared" si="284"/>
        <v>1494909.7112900391</v>
      </c>
      <c r="BA237" s="184">
        <f t="shared" si="284"/>
        <v>1496547.1863208823</v>
      </c>
      <c r="BB237" s="184">
        <f t="shared" si="284"/>
        <v>1497678.1996445176</v>
      </c>
      <c r="BC237" s="184">
        <f t="shared" si="284"/>
        <v>1498451.4327378678</v>
      </c>
    </row>
    <row r="238" spans="6:55" ht="11.1" customHeight="1">
      <c r="X238" s="183">
        <f>IF(X$8=1,MIN(MAX(X125,$C$35*$C$42),W237),W237)</f>
        <v>1050000</v>
      </c>
      <c r="Y238" s="184">
        <f t="shared" ref="Y238:BC238" si="285">IF(Y$8=1,MIN(MAX(Y125,$C$35*$C$42),X237*Y$32+X238*Y$31),X237*Y$32+X238*Y$31)</f>
        <v>1050000</v>
      </c>
      <c r="Z238" s="184">
        <f t="shared" si="285"/>
        <v>1050000</v>
      </c>
      <c r="AA238" s="184">
        <f t="shared" si="285"/>
        <v>1050000</v>
      </c>
      <c r="AB238" s="184">
        <f t="shared" si="285"/>
        <v>1050000</v>
      </c>
      <c r="AC238" s="184">
        <f t="shared" si="285"/>
        <v>1050000</v>
      </c>
      <c r="AD238" s="184">
        <f t="shared" si="285"/>
        <v>1050000</v>
      </c>
      <c r="AE238" s="184">
        <f t="shared" si="285"/>
        <v>1050000</v>
      </c>
      <c r="AF238" s="184">
        <f t="shared" si="285"/>
        <v>1050000</v>
      </c>
      <c r="AG238" s="184">
        <f t="shared" si="285"/>
        <v>1050000</v>
      </c>
      <c r="AH238" s="184">
        <f t="shared" si="285"/>
        <v>1050000</v>
      </c>
      <c r="AI238" s="184">
        <f t="shared" si="285"/>
        <v>1050000</v>
      </c>
      <c r="AJ238" s="184">
        <f t="shared" si="285"/>
        <v>1050000</v>
      </c>
      <c r="AK238" s="184">
        <f t="shared" si="285"/>
        <v>1050000</v>
      </c>
      <c r="AL238" s="184">
        <f t="shared" si="285"/>
        <v>1050000</v>
      </c>
      <c r="AM238" s="184">
        <f t="shared" si="285"/>
        <v>1097273.4038170029</v>
      </c>
      <c r="AN238" s="184">
        <f t="shared" si="285"/>
        <v>1161470.4930491629</v>
      </c>
      <c r="AO238" s="184">
        <f t="shared" si="285"/>
        <v>1220568.5986070097</v>
      </c>
      <c r="AP238" s="184">
        <f t="shared" si="285"/>
        <v>1273377.0617137225</v>
      </c>
      <c r="AQ238" s="184">
        <f t="shared" si="285"/>
        <v>1319302.8269311991</v>
      </c>
      <c r="AR238" s="184">
        <f t="shared" si="285"/>
        <v>1358069.7260473985</v>
      </c>
      <c r="AS238" s="184">
        <f t="shared" si="285"/>
        <v>1390219.0288699076</v>
      </c>
      <c r="AT238" s="184">
        <f t="shared" si="285"/>
        <v>1416308.6609345465</v>
      </c>
      <c r="AU238" s="184">
        <f t="shared" si="285"/>
        <v>1437076.3851891193</v>
      </c>
      <c r="AV238" s="184">
        <f t="shared" si="285"/>
        <v>1453306.8254773186</v>
      </c>
      <c r="AW238" s="184">
        <f t="shared" si="285"/>
        <v>1465780.7495909648</v>
      </c>
      <c r="AX238" s="184">
        <f t="shared" si="285"/>
        <v>1475216.4340099185</v>
      </c>
      <c r="AY238" s="184">
        <f t="shared" si="285"/>
        <v>1482250.2260658741</v>
      </c>
      <c r="AZ238" s="184">
        <f t="shared" si="285"/>
        <v>1487422.5175689464</v>
      </c>
      <c r="BA238" s="184">
        <f t="shared" si="285"/>
        <v>1491176.6574787609</v>
      </c>
      <c r="BB238" s="184">
        <f t="shared" si="285"/>
        <v>1493869.4074763353</v>
      </c>
      <c r="BC238" s="184">
        <f t="shared" si="285"/>
        <v>1495778.7196584255</v>
      </c>
    </row>
    <row r="239" spans="6:55" ht="11.1" customHeight="1">
      <c r="Y239" s="183">
        <f>IF(Y$8=1,MIN(MAX(Y126,$C$35*$C$42),X238),X238)</f>
        <v>1050000</v>
      </c>
      <c r="Z239" s="184">
        <f t="shared" ref="Z239:BC239" si="286">IF(Z$8=1,MIN(MAX(Z126,$C$35*$C$42),Y238*Z$32+Y239*Z$31),Y238*Z$32+Y239*Z$31)</f>
        <v>1050000</v>
      </c>
      <c r="AA239" s="184">
        <f t="shared" si="286"/>
        <v>1050000</v>
      </c>
      <c r="AB239" s="184">
        <f t="shared" si="286"/>
        <v>1050000</v>
      </c>
      <c r="AC239" s="184">
        <f t="shared" si="286"/>
        <v>1050000</v>
      </c>
      <c r="AD239" s="184">
        <f t="shared" si="286"/>
        <v>1050000</v>
      </c>
      <c r="AE239" s="184">
        <f t="shared" si="286"/>
        <v>1050000</v>
      </c>
      <c r="AF239" s="184">
        <f t="shared" si="286"/>
        <v>1050000</v>
      </c>
      <c r="AG239" s="184">
        <f t="shared" si="286"/>
        <v>1050000</v>
      </c>
      <c r="AH239" s="184">
        <f t="shared" si="286"/>
        <v>1050000</v>
      </c>
      <c r="AI239" s="184">
        <f t="shared" si="286"/>
        <v>1050000</v>
      </c>
      <c r="AJ239" s="184">
        <f t="shared" si="286"/>
        <v>1050000</v>
      </c>
      <c r="AK239" s="184">
        <f t="shared" si="286"/>
        <v>1050000</v>
      </c>
      <c r="AL239" s="184">
        <f t="shared" si="286"/>
        <v>1050000</v>
      </c>
      <c r="AM239" s="184">
        <f t="shared" si="286"/>
        <v>1050000</v>
      </c>
      <c r="AN239" s="184">
        <f t="shared" si="286"/>
        <v>1050000</v>
      </c>
      <c r="AO239" s="184">
        <f t="shared" si="286"/>
        <v>1097273.4038170027</v>
      </c>
      <c r="AP239" s="184">
        <f t="shared" si="286"/>
        <v>1159422.2001378909</v>
      </c>
      <c r="AQ239" s="184">
        <f t="shared" si="286"/>
        <v>1216874.2821125733</v>
      </c>
      <c r="AR239" s="184">
        <f t="shared" si="286"/>
        <v>1268285.3520287457</v>
      </c>
      <c r="AS239" s="184">
        <f t="shared" si="286"/>
        <v>1313354.5661809393</v>
      </c>
      <c r="AT239" s="184">
        <f t="shared" si="286"/>
        <v>1351925.4679253167</v>
      </c>
      <c r="AU239" s="184">
        <f t="shared" si="286"/>
        <v>1384231.8452392181</v>
      </c>
      <c r="AV239" s="184">
        <f t="shared" si="286"/>
        <v>1410743.1542856386</v>
      </c>
      <c r="AW239" s="184">
        <f t="shared" si="286"/>
        <v>1432095.8817205317</v>
      </c>
      <c r="AX239" s="184">
        <f t="shared" si="286"/>
        <v>1448991.697692493</v>
      </c>
      <c r="AY239" s="184">
        <f t="shared" si="286"/>
        <v>1462144.0733302333</v>
      </c>
      <c r="AZ239" s="184">
        <f t="shared" si="286"/>
        <v>1472227.4966033066</v>
      </c>
      <c r="BA239" s="184">
        <f t="shared" si="286"/>
        <v>1479846.4038685046</v>
      </c>
      <c r="BB239" s="184">
        <f t="shared" si="286"/>
        <v>1485527.3230625787</v>
      </c>
      <c r="BC239" s="184">
        <f t="shared" si="286"/>
        <v>1489709.1325948145</v>
      </c>
    </row>
    <row r="240" spans="6:55" ht="11.1" customHeight="1">
      <c r="Z240" s="183">
        <f>IF(Z$8=1,MIN(MAX(Z127,$C$35*$C$42),Y239),Y239)</f>
        <v>1050000</v>
      </c>
      <c r="AA240" s="184">
        <f t="shared" ref="AA240:BC240" si="287">IF(AA$8=1,MIN(MAX(AA127,$C$35*$C$42),Z239*AA$32+Z240*AA$31),Z239*AA$32+Z240*AA$31)</f>
        <v>1050000</v>
      </c>
      <c r="AB240" s="184">
        <f t="shared" si="287"/>
        <v>1050000</v>
      </c>
      <c r="AC240" s="184">
        <f t="shared" si="287"/>
        <v>1050000</v>
      </c>
      <c r="AD240" s="184">
        <f t="shared" si="287"/>
        <v>1050000</v>
      </c>
      <c r="AE240" s="184">
        <f t="shared" si="287"/>
        <v>1050000</v>
      </c>
      <c r="AF240" s="184">
        <f t="shared" si="287"/>
        <v>1050000</v>
      </c>
      <c r="AG240" s="184">
        <f t="shared" si="287"/>
        <v>1050000</v>
      </c>
      <c r="AH240" s="184">
        <f t="shared" si="287"/>
        <v>1050000</v>
      </c>
      <c r="AI240" s="184">
        <f t="shared" si="287"/>
        <v>1050000</v>
      </c>
      <c r="AJ240" s="184">
        <f t="shared" si="287"/>
        <v>1050000</v>
      </c>
      <c r="AK240" s="184">
        <f t="shared" si="287"/>
        <v>1050000</v>
      </c>
      <c r="AL240" s="184">
        <f t="shared" si="287"/>
        <v>1050000</v>
      </c>
      <c r="AM240" s="184">
        <f t="shared" si="287"/>
        <v>1050000</v>
      </c>
      <c r="AN240" s="184">
        <f t="shared" si="287"/>
        <v>1050000</v>
      </c>
      <c r="AO240" s="184">
        <f t="shared" si="287"/>
        <v>1050000</v>
      </c>
      <c r="AP240" s="184">
        <f t="shared" si="287"/>
        <v>1050000</v>
      </c>
      <c r="AQ240" s="184">
        <f t="shared" si="287"/>
        <v>1097273.4038170027</v>
      </c>
      <c r="AR240" s="184">
        <f t="shared" si="287"/>
        <v>1157303.6339347609</v>
      </c>
      <c r="AS240" s="184">
        <f t="shared" si="287"/>
        <v>1213013.3147609262</v>
      </c>
      <c r="AT240" s="184">
        <f t="shared" si="287"/>
        <v>1263364.9651079809</v>
      </c>
      <c r="AU240" s="184">
        <f t="shared" si="287"/>
        <v>1307803.1000528496</v>
      </c>
      <c r="AV240" s="184">
        <f t="shared" si="287"/>
        <v>1346146.2493278151</v>
      </c>
      <c r="AW240" s="184">
        <f t="shared" si="287"/>
        <v>1378552.2910550549</v>
      </c>
      <c r="AX240" s="184">
        <f t="shared" si="287"/>
        <v>1405408.9395015223</v>
      </c>
      <c r="AY240" s="184">
        <f t="shared" si="287"/>
        <v>1427266.8068264099</v>
      </c>
      <c r="AZ240" s="184">
        <f t="shared" si="287"/>
        <v>1444758.0815317109</v>
      </c>
      <c r="BA240" s="184">
        <f t="shared" si="287"/>
        <v>1458531.4699681583</v>
      </c>
      <c r="BB240" s="184">
        <f t="shared" si="287"/>
        <v>1469218.6462027028</v>
      </c>
      <c r="BC240" s="184">
        <f t="shared" si="287"/>
        <v>1477394.0346270062</v>
      </c>
    </row>
    <row r="241" spans="23:55" ht="11.1" customHeight="1">
      <c r="AA241" s="183">
        <f>IF(AA$8=1,MIN(MAX(AA128,$C$35*$C$42),Z240),Z240)</f>
        <v>1050000</v>
      </c>
      <c r="AB241" s="184">
        <f t="shared" ref="AB241:BC241" si="288">IF(AB$8=1,MIN(MAX(AB128,$C$35*$C$42),AA240*AB$32+AA241*AB$31),AA240*AB$32+AA241*AB$31)</f>
        <v>1050000</v>
      </c>
      <c r="AC241" s="184">
        <f t="shared" si="288"/>
        <v>1050000</v>
      </c>
      <c r="AD241" s="184">
        <f t="shared" si="288"/>
        <v>1050000</v>
      </c>
      <c r="AE241" s="184">
        <f t="shared" si="288"/>
        <v>1050000</v>
      </c>
      <c r="AF241" s="184">
        <f t="shared" si="288"/>
        <v>1050000</v>
      </c>
      <c r="AG241" s="184">
        <f t="shared" si="288"/>
        <v>1050000</v>
      </c>
      <c r="AH241" s="184">
        <f t="shared" si="288"/>
        <v>1050000</v>
      </c>
      <c r="AI241" s="184">
        <f t="shared" si="288"/>
        <v>1050000</v>
      </c>
      <c r="AJ241" s="184">
        <f t="shared" si="288"/>
        <v>1050000</v>
      </c>
      <c r="AK241" s="184">
        <f t="shared" si="288"/>
        <v>1050000</v>
      </c>
      <c r="AL241" s="184">
        <f t="shared" si="288"/>
        <v>1050000</v>
      </c>
      <c r="AM241" s="184">
        <f t="shared" si="288"/>
        <v>1050000</v>
      </c>
      <c r="AN241" s="184">
        <f t="shared" si="288"/>
        <v>1050000</v>
      </c>
      <c r="AO241" s="184">
        <f t="shared" si="288"/>
        <v>1050000</v>
      </c>
      <c r="AP241" s="184">
        <f t="shared" si="288"/>
        <v>1050000</v>
      </c>
      <c r="AQ241" s="184">
        <f t="shared" si="288"/>
        <v>1050000</v>
      </c>
      <c r="AR241" s="184">
        <f t="shared" si="288"/>
        <v>1050000</v>
      </c>
      <c r="AS241" s="184">
        <f t="shared" si="288"/>
        <v>1097273.4038170027</v>
      </c>
      <c r="AT241" s="184">
        <f t="shared" si="288"/>
        <v>1155352.1644919505</v>
      </c>
      <c r="AU241" s="184">
        <f t="shared" si="288"/>
        <v>1209551.1274252185</v>
      </c>
      <c r="AV241" s="184">
        <f t="shared" si="288"/>
        <v>1258842.6609161152</v>
      </c>
      <c r="AW241" s="184">
        <f t="shared" si="288"/>
        <v>1302639.8634423744</v>
      </c>
      <c r="AX241" s="184">
        <f t="shared" si="288"/>
        <v>1340716.3793385373</v>
      </c>
      <c r="AY241" s="184">
        <f t="shared" si="288"/>
        <v>1373161.3519755099</v>
      </c>
      <c r="AZ241" s="184">
        <f t="shared" si="288"/>
        <v>1400295.7426178674</v>
      </c>
      <c r="BA241" s="184">
        <f t="shared" si="288"/>
        <v>1422589.5214645304</v>
      </c>
      <c r="BB241" s="184">
        <f t="shared" si="288"/>
        <v>1440610.5924970307</v>
      </c>
      <c r="BC241" s="184">
        <f t="shared" si="288"/>
        <v>1454951.5444403868</v>
      </c>
    </row>
    <row r="242" spans="23:55" ht="11.1" customHeight="1">
      <c r="AB242" s="183">
        <f>IF(AB$8=1,MIN(MAX(AB129,$C$35*$C$42),AA241),AA241)</f>
        <v>1050000</v>
      </c>
      <c r="AC242" s="184">
        <f t="shared" ref="AC242:BC242" si="289">IF(AC$8=1,MIN(MAX(AC129,$C$35*$C$42),AB241*AC$32+AB242*AC$31),AB241*AC$32+AB242*AC$31)</f>
        <v>1050000</v>
      </c>
      <c r="AD242" s="184">
        <f t="shared" si="289"/>
        <v>1050000</v>
      </c>
      <c r="AE242" s="184">
        <f t="shared" si="289"/>
        <v>1050000</v>
      </c>
      <c r="AF242" s="184">
        <f t="shared" si="289"/>
        <v>1050000</v>
      </c>
      <c r="AG242" s="184">
        <f t="shared" si="289"/>
        <v>1050000</v>
      </c>
      <c r="AH242" s="184">
        <f t="shared" si="289"/>
        <v>1050000</v>
      </c>
      <c r="AI242" s="184">
        <f t="shared" si="289"/>
        <v>1050000</v>
      </c>
      <c r="AJ242" s="184">
        <f t="shared" si="289"/>
        <v>1050000</v>
      </c>
      <c r="AK242" s="184">
        <f t="shared" si="289"/>
        <v>1050000</v>
      </c>
      <c r="AL242" s="184">
        <f t="shared" si="289"/>
        <v>1050000</v>
      </c>
      <c r="AM242" s="184">
        <f t="shared" si="289"/>
        <v>1050000</v>
      </c>
      <c r="AN242" s="184">
        <f t="shared" si="289"/>
        <v>1050000</v>
      </c>
      <c r="AO242" s="184">
        <f t="shared" si="289"/>
        <v>1050000</v>
      </c>
      <c r="AP242" s="184">
        <f t="shared" si="289"/>
        <v>1050000</v>
      </c>
      <c r="AQ242" s="184">
        <f t="shared" si="289"/>
        <v>1050000</v>
      </c>
      <c r="AR242" s="184">
        <f t="shared" si="289"/>
        <v>1050000</v>
      </c>
      <c r="AS242" s="184">
        <f t="shared" si="289"/>
        <v>1050000</v>
      </c>
      <c r="AT242" s="184">
        <f t="shared" si="289"/>
        <v>1050000</v>
      </c>
      <c r="AU242" s="184">
        <f t="shared" si="289"/>
        <v>1097273.4038170022</v>
      </c>
      <c r="AV242" s="184">
        <f t="shared" si="289"/>
        <v>1153601.4451326798</v>
      </c>
      <c r="AW242" s="184">
        <f t="shared" si="289"/>
        <v>1206397.3373248861</v>
      </c>
      <c r="AX242" s="184">
        <f t="shared" si="289"/>
        <v>1254671.120562287</v>
      </c>
      <c r="AY242" s="184">
        <f t="shared" si="289"/>
        <v>1297825.0173860211</v>
      </c>
      <c r="AZ242" s="184">
        <f t="shared" si="289"/>
        <v>1335606.8923919299</v>
      </c>
      <c r="BA242" s="184">
        <f t="shared" si="289"/>
        <v>1368042.4087415417</v>
      </c>
      <c r="BB242" s="184">
        <f t="shared" si="289"/>
        <v>1395391.9942237968</v>
      </c>
      <c r="BC242" s="184">
        <f t="shared" si="289"/>
        <v>1418059.6580730784</v>
      </c>
    </row>
    <row r="243" spans="23:55" ht="11.1" customHeight="1">
      <c r="AC243" s="183">
        <f>IF(AC$8=1,MIN(MAX(AC130,$C$35*$C$42),AB242),AB242)</f>
        <v>1050000</v>
      </c>
      <c r="AD243" s="184">
        <f t="shared" ref="AD243:BC243" si="290">IF(AD$8=1,MIN(MAX(AD130,$C$35*$C$42),AC242*AD$32+AC243*AD$31),AC242*AD$32+AC243*AD$31)</f>
        <v>1050000</v>
      </c>
      <c r="AE243" s="184">
        <f t="shared" si="290"/>
        <v>1050000</v>
      </c>
      <c r="AF243" s="184">
        <f t="shared" si="290"/>
        <v>1050000</v>
      </c>
      <c r="AG243" s="184">
        <f t="shared" si="290"/>
        <v>1050000</v>
      </c>
      <c r="AH243" s="184">
        <f t="shared" si="290"/>
        <v>1050000</v>
      </c>
      <c r="AI243" s="184">
        <f t="shared" si="290"/>
        <v>1050000</v>
      </c>
      <c r="AJ243" s="184">
        <f t="shared" si="290"/>
        <v>1050000</v>
      </c>
      <c r="AK243" s="184">
        <f t="shared" si="290"/>
        <v>1050000</v>
      </c>
      <c r="AL243" s="184">
        <f t="shared" si="290"/>
        <v>1050000</v>
      </c>
      <c r="AM243" s="184">
        <f t="shared" si="290"/>
        <v>1050000</v>
      </c>
      <c r="AN243" s="184">
        <f t="shared" si="290"/>
        <v>1050000</v>
      </c>
      <c r="AO243" s="184">
        <f t="shared" si="290"/>
        <v>1050000</v>
      </c>
      <c r="AP243" s="184">
        <f t="shared" si="290"/>
        <v>1050000</v>
      </c>
      <c r="AQ243" s="184">
        <f t="shared" si="290"/>
        <v>1050000</v>
      </c>
      <c r="AR243" s="184">
        <f t="shared" si="290"/>
        <v>1050000</v>
      </c>
      <c r="AS243" s="184">
        <f t="shared" si="290"/>
        <v>1050000</v>
      </c>
      <c r="AT243" s="184">
        <f t="shared" si="290"/>
        <v>1050000</v>
      </c>
      <c r="AU243" s="184">
        <f t="shared" si="290"/>
        <v>1050000</v>
      </c>
      <c r="AV243" s="184">
        <f t="shared" si="290"/>
        <v>1050000</v>
      </c>
      <c r="AW243" s="184">
        <f t="shared" si="290"/>
        <v>1097273.4038170017</v>
      </c>
      <c r="AX243" s="184">
        <f t="shared" si="290"/>
        <v>1152008.304537931</v>
      </c>
      <c r="AY243" s="184">
        <f t="shared" si="290"/>
        <v>1203496.3311108942</v>
      </c>
      <c r="AZ243" s="184">
        <f t="shared" si="290"/>
        <v>1250803.0477667861</v>
      </c>
      <c r="BA243" s="184">
        <f t="shared" si="290"/>
        <v>1293324.3861309958</v>
      </c>
      <c r="BB243" s="184">
        <f t="shared" si="290"/>
        <v>1330787.5412723124</v>
      </c>
      <c r="BC243" s="184">
        <f t="shared" si="290"/>
        <v>1363173.1542411647</v>
      </c>
    </row>
    <row r="244" spans="23:55" ht="11.1" customHeight="1">
      <c r="AD244" s="183">
        <f>IF(AD$8=1,MIN(MAX(AD131,$C$35*$C$42),AC243),AC243)</f>
        <v>1050000</v>
      </c>
      <c r="AE244" s="184">
        <f t="shared" ref="AE244:BC244" si="291">IF(AE$8=1,MIN(MAX(AE131,$C$35*$C$42),AD243*AE$32+AD244*AE$31),AD243*AE$32+AD244*AE$31)</f>
        <v>1050000</v>
      </c>
      <c r="AF244" s="184">
        <f t="shared" si="291"/>
        <v>1050000</v>
      </c>
      <c r="AG244" s="184">
        <f t="shared" si="291"/>
        <v>1050000</v>
      </c>
      <c r="AH244" s="184">
        <f t="shared" si="291"/>
        <v>1050000</v>
      </c>
      <c r="AI244" s="184">
        <f t="shared" si="291"/>
        <v>1050000</v>
      </c>
      <c r="AJ244" s="184">
        <f t="shared" si="291"/>
        <v>1050000</v>
      </c>
      <c r="AK244" s="184">
        <f t="shared" si="291"/>
        <v>1050000</v>
      </c>
      <c r="AL244" s="184">
        <f t="shared" si="291"/>
        <v>1050000</v>
      </c>
      <c r="AM244" s="184">
        <f t="shared" si="291"/>
        <v>1050000</v>
      </c>
      <c r="AN244" s="184">
        <f t="shared" si="291"/>
        <v>1050000</v>
      </c>
      <c r="AO244" s="184">
        <f t="shared" si="291"/>
        <v>1050000</v>
      </c>
      <c r="AP244" s="184">
        <f t="shared" si="291"/>
        <v>1050000</v>
      </c>
      <c r="AQ244" s="184">
        <f t="shared" si="291"/>
        <v>1050000</v>
      </c>
      <c r="AR244" s="184">
        <f t="shared" si="291"/>
        <v>1050000</v>
      </c>
      <c r="AS244" s="184">
        <f t="shared" si="291"/>
        <v>1050000</v>
      </c>
      <c r="AT244" s="184">
        <f t="shared" si="291"/>
        <v>1050000</v>
      </c>
      <c r="AU244" s="184">
        <f t="shared" si="291"/>
        <v>1050000</v>
      </c>
      <c r="AV244" s="184">
        <f t="shared" si="291"/>
        <v>1050000</v>
      </c>
      <c r="AW244" s="184">
        <f t="shared" si="291"/>
        <v>1050000</v>
      </c>
      <c r="AX244" s="184">
        <f t="shared" si="291"/>
        <v>1050000</v>
      </c>
      <c r="AY244" s="184">
        <f t="shared" si="291"/>
        <v>1097273.403817001</v>
      </c>
      <c r="AZ244" s="184">
        <f t="shared" si="291"/>
        <v>1150545.193367797</v>
      </c>
      <c r="BA244" s="184">
        <f t="shared" si="291"/>
        <v>1200815.2980949252</v>
      </c>
      <c r="BB244" s="184">
        <f t="shared" si="291"/>
        <v>1247198.7835779558</v>
      </c>
      <c r="BC244" s="184">
        <f t="shared" si="291"/>
        <v>1289101.0524087055</v>
      </c>
    </row>
    <row r="245" spans="23:55" ht="11.1" customHeight="1">
      <c r="AE245" s="183">
        <f>IF(AE$8=1,MIN(MAX(AE132,$C$35*$C$42),AD244),AD244)</f>
        <v>1050000</v>
      </c>
      <c r="AF245" s="184">
        <f t="shared" ref="AF245:BC245" si="292">IF(AF$8=1,MIN(MAX(AF132,$C$35*$C$42),AE244*AF$32+AE245*AF$31),AE244*AF$32+AE245*AF$31)</f>
        <v>1050000</v>
      </c>
      <c r="AG245" s="184">
        <f t="shared" si="292"/>
        <v>1050000</v>
      </c>
      <c r="AH245" s="184">
        <f t="shared" si="292"/>
        <v>1050000</v>
      </c>
      <c r="AI245" s="184">
        <f t="shared" si="292"/>
        <v>1050000</v>
      </c>
      <c r="AJ245" s="184">
        <f t="shared" si="292"/>
        <v>1050000</v>
      </c>
      <c r="AK245" s="184">
        <f t="shared" si="292"/>
        <v>1050000</v>
      </c>
      <c r="AL245" s="184">
        <f t="shared" si="292"/>
        <v>1050000</v>
      </c>
      <c r="AM245" s="184">
        <f t="shared" si="292"/>
        <v>1050000</v>
      </c>
      <c r="AN245" s="184">
        <f t="shared" si="292"/>
        <v>1050000</v>
      </c>
      <c r="AO245" s="184">
        <f t="shared" si="292"/>
        <v>1050000</v>
      </c>
      <c r="AP245" s="184">
        <f t="shared" si="292"/>
        <v>1050000</v>
      </c>
      <c r="AQ245" s="184">
        <f t="shared" si="292"/>
        <v>1050000</v>
      </c>
      <c r="AR245" s="184">
        <f t="shared" si="292"/>
        <v>1050000</v>
      </c>
      <c r="AS245" s="184">
        <f t="shared" si="292"/>
        <v>1050000</v>
      </c>
      <c r="AT245" s="184">
        <f t="shared" si="292"/>
        <v>1050000</v>
      </c>
      <c r="AU245" s="184">
        <f t="shared" si="292"/>
        <v>1050000</v>
      </c>
      <c r="AV245" s="184">
        <f t="shared" si="292"/>
        <v>1050000</v>
      </c>
      <c r="AW245" s="184">
        <f t="shared" si="292"/>
        <v>1050000</v>
      </c>
      <c r="AX245" s="184">
        <f t="shared" si="292"/>
        <v>1050000</v>
      </c>
      <c r="AY245" s="184">
        <f t="shared" si="292"/>
        <v>1050000</v>
      </c>
      <c r="AZ245" s="184">
        <f t="shared" si="292"/>
        <v>1050000</v>
      </c>
      <c r="BA245" s="184">
        <f t="shared" si="292"/>
        <v>1097273.4038170003</v>
      </c>
      <c r="BB245" s="184">
        <f t="shared" si="292"/>
        <v>1149188.6702203725</v>
      </c>
      <c r="BC245" s="184">
        <f t="shared" si="292"/>
        <v>1198320.2308670618</v>
      </c>
    </row>
    <row r="246" spans="23:55" ht="11.1" customHeight="1">
      <c r="AF246" s="183">
        <f>IF(AF$8=1,MIN(MAX(AF133,$C$35*$C$42),AE245),AE245)</f>
        <v>1050000</v>
      </c>
      <c r="AG246" s="184">
        <f t="shared" ref="AG246:BC246" si="293">IF(AG$8=1,MIN(MAX(AG133,$C$35*$C$42),AF245*AG$32+AF246*AG$31),AF245*AG$32+AF246*AG$31)</f>
        <v>1050000</v>
      </c>
      <c r="AH246" s="184">
        <f t="shared" si="293"/>
        <v>1050000</v>
      </c>
      <c r="AI246" s="184">
        <f t="shared" si="293"/>
        <v>1050000</v>
      </c>
      <c r="AJ246" s="184">
        <f t="shared" si="293"/>
        <v>1050000</v>
      </c>
      <c r="AK246" s="184">
        <f t="shared" si="293"/>
        <v>1050000</v>
      </c>
      <c r="AL246" s="184">
        <f t="shared" si="293"/>
        <v>1050000</v>
      </c>
      <c r="AM246" s="184">
        <f t="shared" si="293"/>
        <v>1050000</v>
      </c>
      <c r="AN246" s="184">
        <f t="shared" si="293"/>
        <v>1050000</v>
      </c>
      <c r="AO246" s="184">
        <f t="shared" si="293"/>
        <v>1050000</v>
      </c>
      <c r="AP246" s="184">
        <f t="shared" si="293"/>
        <v>1050000</v>
      </c>
      <c r="AQ246" s="184">
        <f t="shared" si="293"/>
        <v>1050000</v>
      </c>
      <c r="AR246" s="184">
        <f t="shared" si="293"/>
        <v>1050000</v>
      </c>
      <c r="AS246" s="184">
        <f t="shared" si="293"/>
        <v>1050000</v>
      </c>
      <c r="AT246" s="184">
        <f t="shared" si="293"/>
        <v>1050000</v>
      </c>
      <c r="AU246" s="184">
        <f t="shared" si="293"/>
        <v>1050000</v>
      </c>
      <c r="AV246" s="184">
        <f t="shared" si="293"/>
        <v>1050000</v>
      </c>
      <c r="AW246" s="184">
        <f t="shared" si="293"/>
        <v>1050000</v>
      </c>
      <c r="AX246" s="184">
        <f t="shared" si="293"/>
        <v>1050000</v>
      </c>
      <c r="AY246" s="184">
        <f t="shared" si="293"/>
        <v>1050000</v>
      </c>
      <c r="AZ246" s="184">
        <f t="shared" si="293"/>
        <v>1050000</v>
      </c>
      <c r="BA246" s="184">
        <f t="shared" si="293"/>
        <v>1050000</v>
      </c>
      <c r="BB246" s="184">
        <f t="shared" si="293"/>
        <v>1050000</v>
      </c>
      <c r="BC246" s="184">
        <f t="shared" si="293"/>
        <v>1099722.3602692592</v>
      </c>
    </row>
    <row r="247" spans="23:55" ht="11.1" customHeight="1">
      <c r="AG247" s="183">
        <f>IF(AG$8=1,MIN(MAX(AG134,$C$35*$C$42),AF246),AF246)</f>
        <v>1050000</v>
      </c>
      <c r="AH247" s="184">
        <f t="shared" ref="AH247:BC247" si="294">IF(AH$8=1,MIN(MAX(AH134,$C$35*$C$42),AG246*AH$32+AG247*AH$31),AG246*AH$32+AG247*AH$31)</f>
        <v>1050000</v>
      </c>
      <c r="AI247" s="184">
        <f t="shared" si="294"/>
        <v>1050000</v>
      </c>
      <c r="AJ247" s="184">
        <f t="shared" si="294"/>
        <v>1050000</v>
      </c>
      <c r="AK247" s="184">
        <f t="shared" si="294"/>
        <v>1050000</v>
      </c>
      <c r="AL247" s="184">
        <f t="shared" si="294"/>
        <v>1050000</v>
      </c>
      <c r="AM247" s="184">
        <f t="shared" si="294"/>
        <v>1050000</v>
      </c>
      <c r="AN247" s="184">
        <f t="shared" si="294"/>
        <v>1050000</v>
      </c>
      <c r="AO247" s="184">
        <f t="shared" si="294"/>
        <v>1050000</v>
      </c>
      <c r="AP247" s="184">
        <f t="shared" si="294"/>
        <v>1050000</v>
      </c>
      <c r="AQ247" s="184">
        <f t="shared" si="294"/>
        <v>1050000</v>
      </c>
      <c r="AR247" s="184">
        <f t="shared" si="294"/>
        <v>1050000</v>
      </c>
      <c r="AS247" s="184">
        <f t="shared" si="294"/>
        <v>1050000</v>
      </c>
      <c r="AT247" s="184">
        <f t="shared" si="294"/>
        <v>1050000</v>
      </c>
      <c r="AU247" s="184">
        <f t="shared" si="294"/>
        <v>1050000</v>
      </c>
      <c r="AV247" s="184">
        <f t="shared" si="294"/>
        <v>1050000</v>
      </c>
      <c r="AW247" s="184">
        <f t="shared" si="294"/>
        <v>1050000</v>
      </c>
      <c r="AX247" s="184">
        <f t="shared" si="294"/>
        <v>1050000</v>
      </c>
      <c r="AY247" s="184">
        <f t="shared" si="294"/>
        <v>1050000</v>
      </c>
      <c r="AZ247" s="184">
        <f t="shared" si="294"/>
        <v>1050000</v>
      </c>
      <c r="BA247" s="184">
        <f t="shared" si="294"/>
        <v>1050000</v>
      </c>
      <c r="BB247" s="184">
        <f t="shared" si="294"/>
        <v>1050000</v>
      </c>
      <c r="BC247" s="184">
        <f t="shared" si="294"/>
        <v>1050000</v>
      </c>
    </row>
    <row r="248" spans="23:55" ht="11.1" customHeight="1">
      <c r="AH248" s="183">
        <f>IF(AH$8=1,MIN(MAX(AH135,$C$35*$C$42),AG247),AG247)</f>
        <v>1050000</v>
      </c>
      <c r="AI248" s="184">
        <f t="shared" ref="AI248:BC248" si="295">IF(AI$8=1,MIN(MAX(AI135,$C$35*$C$42),AH247*AI$32+AH248*AI$31),AH247*AI$32+AH248*AI$31)</f>
        <v>1050000</v>
      </c>
      <c r="AJ248" s="184">
        <f t="shared" si="295"/>
        <v>1050000</v>
      </c>
      <c r="AK248" s="184">
        <f t="shared" si="295"/>
        <v>1050000</v>
      </c>
      <c r="AL248" s="184">
        <f t="shared" si="295"/>
        <v>1050000</v>
      </c>
      <c r="AM248" s="184">
        <f t="shared" si="295"/>
        <v>1050000</v>
      </c>
      <c r="AN248" s="184">
        <f t="shared" si="295"/>
        <v>1050000</v>
      </c>
      <c r="AO248" s="184">
        <f t="shared" si="295"/>
        <v>1050000</v>
      </c>
      <c r="AP248" s="184">
        <f t="shared" si="295"/>
        <v>1050000</v>
      </c>
      <c r="AQ248" s="184">
        <f t="shared" si="295"/>
        <v>1050000</v>
      </c>
      <c r="AR248" s="184">
        <f t="shared" si="295"/>
        <v>1050000</v>
      </c>
      <c r="AS248" s="184">
        <f t="shared" si="295"/>
        <v>1050000</v>
      </c>
      <c r="AT248" s="184">
        <f t="shared" si="295"/>
        <v>1050000</v>
      </c>
      <c r="AU248" s="184">
        <f t="shared" si="295"/>
        <v>1050000</v>
      </c>
      <c r="AV248" s="184">
        <f t="shared" si="295"/>
        <v>1050000</v>
      </c>
      <c r="AW248" s="184">
        <f t="shared" si="295"/>
        <v>1050000</v>
      </c>
      <c r="AX248" s="184">
        <f t="shared" si="295"/>
        <v>1050000</v>
      </c>
      <c r="AY248" s="184">
        <f t="shared" si="295"/>
        <v>1050000</v>
      </c>
      <c r="AZ248" s="184">
        <f t="shared" si="295"/>
        <v>1050000</v>
      </c>
      <c r="BA248" s="184">
        <f t="shared" si="295"/>
        <v>1050000</v>
      </c>
      <c r="BB248" s="184">
        <f t="shared" si="295"/>
        <v>1050000</v>
      </c>
      <c r="BC248" s="184">
        <f t="shared" si="295"/>
        <v>1050000</v>
      </c>
    </row>
    <row r="249" spans="23:55" ht="11.1" customHeight="1">
      <c r="X249" s="120"/>
      <c r="AI249" s="183">
        <f>IF(AI$8=1,MIN(MAX(AI136,$C$35*$C$42),AH248),AH248)</f>
        <v>1050000</v>
      </c>
      <c r="AJ249" s="184">
        <f t="shared" ref="AJ249:BC249" si="296">IF(AJ$8=1,MIN(MAX(AJ136,$C$35*$C$42),AI248*AJ$32+AI249*AJ$31),AI248*AJ$32+AI249*AJ$31)</f>
        <v>1050000</v>
      </c>
      <c r="AK249" s="184">
        <f t="shared" si="296"/>
        <v>1050000</v>
      </c>
      <c r="AL249" s="184">
        <f t="shared" si="296"/>
        <v>1050000</v>
      </c>
      <c r="AM249" s="184">
        <f t="shared" si="296"/>
        <v>1050000</v>
      </c>
      <c r="AN249" s="184">
        <f t="shared" si="296"/>
        <v>1050000</v>
      </c>
      <c r="AO249" s="184">
        <f t="shared" si="296"/>
        <v>1050000</v>
      </c>
      <c r="AP249" s="184">
        <f t="shared" si="296"/>
        <v>1050000</v>
      </c>
      <c r="AQ249" s="184">
        <f t="shared" si="296"/>
        <v>1050000</v>
      </c>
      <c r="AR249" s="184">
        <f t="shared" si="296"/>
        <v>1050000</v>
      </c>
      <c r="AS249" s="184">
        <f t="shared" si="296"/>
        <v>1050000</v>
      </c>
      <c r="AT249" s="184">
        <f t="shared" si="296"/>
        <v>1050000</v>
      </c>
      <c r="AU249" s="184">
        <f t="shared" si="296"/>
        <v>1050000</v>
      </c>
      <c r="AV249" s="184">
        <f t="shared" si="296"/>
        <v>1050000</v>
      </c>
      <c r="AW249" s="184">
        <f t="shared" si="296"/>
        <v>1050000</v>
      </c>
      <c r="AX249" s="184">
        <f t="shared" si="296"/>
        <v>1050000</v>
      </c>
      <c r="AY249" s="184">
        <f t="shared" si="296"/>
        <v>1050000</v>
      </c>
      <c r="AZ249" s="184">
        <f t="shared" si="296"/>
        <v>1050000</v>
      </c>
      <c r="BA249" s="184">
        <f t="shared" si="296"/>
        <v>1050000</v>
      </c>
      <c r="BB249" s="184">
        <f t="shared" si="296"/>
        <v>1050000</v>
      </c>
      <c r="BC249" s="184">
        <f t="shared" si="296"/>
        <v>1050000</v>
      </c>
    </row>
    <row r="250" spans="23:55" ht="11.1" customHeight="1">
      <c r="W250" s="120"/>
      <c r="AJ250" s="183">
        <f>IF(AJ$8=1,MIN(MAX(AJ137,$C$35*$C$42),AI249),AI249)</f>
        <v>1050000</v>
      </c>
      <c r="AK250" s="184">
        <f t="shared" ref="AK250:BC250" si="297">IF(AK$8=1,MIN(MAX(AK137,$C$35*$C$42),AJ249*AK$32+AJ250*AK$31),AJ249*AK$32+AJ250*AK$31)</f>
        <v>1050000</v>
      </c>
      <c r="AL250" s="184">
        <f t="shared" si="297"/>
        <v>1050000</v>
      </c>
      <c r="AM250" s="184">
        <f t="shared" si="297"/>
        <v>1050000</v>
      </c>
      <c r="AN250" s="184">
        <f t="shared" si="297"/>
        <v>1050000</v>
      </c>
      <c r="AO250" s="184">
        <f t="shared" si="297"/>
        <v>1050000</v>
      </c>
      <c r="AP250" s="184">
        <f t="shared" si="297"/>
        <v>1050000</v>
      </c>
      <c r="AQ250" s="184">
        <f t="shared" si="297"/>
        <v>1050000</v>
      </c>
      <c r="AR250" s="184">
        <f t="shared" si="297"/>
        <v>1050000</v>
      </c>
      <c r="AS250" s="184">
        <f t="shared" si="297"/>
        <v>1050000</v>
      </c>
      <c r="AT250" s="184">
        <f t="shared" si="297"/>
        <v>1050000</v>
      </c>
      <c r="AU250" s="184">
        <f t="shared" si="297"/>
        <v>1050000</v>
      </c>
      <c r="AV250" s="184">
        <f t="shared" si="297"/>
        <v>1050000</v>
      </c>
      <c r="AW250" s="184">
        <f t="shared" si="297"/>
        <v>1050000</v>
      </c>
      <c r="AX250" s="184">
        <f t="shared" si="297"/>
        <v>1050000</v>
      </c>
      <c r="AY250" s="184">
        <f t="shared" si="297"/>
        <v>1050000</v>
      </c>
      <c r="AZ250" s="184">
        <f t="shared" si="297"/>
        <v>1050000</v>
      </c>
      <c r="BA250" s="184">
        <f t="shared" si="297"/>
        <v>1050000</v>
      </c>
      <c r="BB250" s="184">
        <f t="shared" si="297"/>
        <v>1050000</v>
      </c>
      <c r="BC250" s="184">
        <f t="shared" si="297"/>
        <v>1050000</v>
      </c>
    </row>
    <row r="251" spans="23:55" ht="11.1" customHeight="1">
      <c r="AK251" s="183">
        <f>IF(AK$8=1,MIN(MAX(AK138,$C$35*$C$42),AJ250),AJ250)</f>
        <v>1050000</v>
      </c>
      <c r="AL251" s="184">
        <f t="shared" ref="AL251:BC251" si="298">IF(AL$8=1,MIN(MAX(AL138,$C$35*$C$42),AK250*AL$32+AK251*AL$31),AK250*AL$32+AK251*AL$31)</f>
        <v>1050000</v>
      </c>
      <c r="AM251" s="184">
        <f t="shared" si="298"/>
        <v>1050000</v>
      </c>
      <c r="AN251" s="184">
        <f t="shared" si="298"/>
        <v>1050000</v>
      </c>
      <c r="AO251" s="184">
        <f t="shared" si="298"/>
        <v>1050000</v>
      </c>
      <c r="AP251" s="184">
        <f t="shared" si="298"/>
        <v>1050000</v>
      </c>
      <c r="AQ251" s="184">
        <f t="shared" si="298"/>
        <v>1050000</v>
      </c>
      <c r="AR251" s="184">
        <f t="shared" si="298"/>
        <v>1050000</v>
      </c>
      <c r="AS251" s="184">
        <f t="shared" si="298"/>
        <v>1050000</v>
      </c>
      <c r="AT251" s="184">
        <f t="shared" si="298"/>
        <v>1050000</v>
      </c>
      <c r="AU251" s="184">
        <f t="shared" si="298"/>
        <v>1050000</v>
      </c>
      <c r="AV251" s="184">
        <f t="shared" si="298"/>
        <v>1050000</v>
      </c>
      <c r="AW251" s="184">
        <f t="shared" si="298"/>
        <v>1050000</v>
      </c>
      <c r="AX251" s="184">
        <f t="shared" si="298"/>
        <v>1050000</v>
      </c>
      <c r="AY251" s="184">
        <f t="shared" si="298"/>
        <v>1050000</v>
      </c>
      <c r="AZ251" s="184">
        <f t="shared" si="298"/>
        <v>1050000</v>
      </c>
      <c r="BA251" s="184">
        <f t="shared" si="298"/>
        <v>1050000</v>
      </c>
      <c r="BB251" s="184">
        <f t="shared" si="298"/>
        <v>1050000</v>
      </c>
      <c r="BC251" s="184">
        <f t="shared" si="298"/>
        <v>1050000</v>
      </c>
    </row>
    <row r="252" spans="23:55" ht="11.1" customHeight="1">
      <c r="Y252" s="120"/>
      <c r="Z252" s="120"/>
      <c r="AA252" s="120"/>
      <c r="AL252" s="183">
        <f>IF(AL$8=1,MIN(MAX(AL139,$C$35*$C$42),AK251),AK251)</f>
        <v>1050000</v>
      </c>
      <c r="AM252" s="184">
        <f t="shared" ref="AM252:BC252" si="299">IF(AM$8=1,MIN(MAX(AM139,$C$35*$C$42),AL251*AM$32+AL252*AM$31),AL251*AM$32+AL252*AM$31)</f>
        <v>1050000</v>
      </c>
      <c r="AN252" s="184">
        <f t="shared" si="299"/>
        <v>1050000</v>
      </c>
      <c r="AO252" s="184">
        <f t="shared" si="299"/>
        <v>1050000</v>
      </c>
      <c r="AP252" s="184">
        <f t="shared" si="299"/>
        <v>1050000</v>
      </c>
      <c r="AQ252" s="184">
        <f t="shared" si="299"/>
        <v>1050000</v>
      </c>
      <c r="AR252" s="184">
        <f t="shared" si="299"/>
        <v>1050000</v>
      </c>
      <c r="AS252" s="184">
        <f t="shared" si="299"/>
        <v>1050000</v>
      </c>
      <c r="AT252" s="184">
        <f t="shared" si="299"/>
        <v>1050000</v>
      </c>
      <c r="AU252" s="184">
        <f t="shared" si="299"/>
        <v>1050000</v>
      </c>
      <c r="AV252" s="184">
        <f t="shared" si="299"/>
        <v>1050000</v>
      </c>
      <c r="AW252" s="184">
        <f t="shared" si="299"/>
        <v>1050000</v>
      </c>
      <c r="AX252" s="184">
        <f t="shared" si="299"/>
        <v>1050000</v>
      </c>
      <c r="AY252" s="184">
        <f t="shared" si="299"/>
        <v>1050000</v>
      </c>
      <c r="AZ252" s="184">
        <f t="shared" si="299"/>
        <v>1050000</v>
      </c>
      <c r="BA252" s="184">
        <f t="shared" si="299"/>
        <v>1050000</v>
      </c>
      <c r="BB252" s="184">
        <f t="shared" si="299"/>
        <v>1050000</v>
      </c>
      <c r="BC252" s="184">
        <f t="shared" si="299"/>
        <v>1050000</v>
      </c>
    </row>
    <row r="253" spans="23:55" ht="11.1" customHeight="1">
      <c r="AM253" s="183">
        <f>IF(AM$8=1,MIN(MAX(AM140,$C$35*$C$42),AL252),AL252)</f>
        <v>1050000</v>
      </c>
      <c r="AN253" s="184">
        <f t="shared" ref="AN253:BC253" si="300">IF(AN$8=1,MIN(MAX(AN140,$C$35*$C$42),AM252*AN$32+AM253*AN$31),AM252*AN$32+AM253*AN$31)</f>
        <v>1050000</v>
      </c>
      <c r="AO253" s="184">
        <f t="shared" si="300"/>
        <v>1050000</v>
      </c>
      <c r="AP253" s="184">
        <f t="shared" si="300"/>
        <v>1050000</v>
      </c>
      <c r="AQ253" s="184">
        <f t="shared" si="300"/>
        <v>1050000</v>
      </c>
      <c r="AR253" s="184">
        <f t="shared" si="300"/>
        <v>1050000</v>
      </c>
      <c r="AS253" s="184">
        <f t="shared" si="300"/>
        <v>1050000</v>
      </c>
      <c r="AT253" s="184">
        <f t="shared" si="300"/>
        <v>1050000</v>
      </c>
      <c r="AU253" s="184">
        <f t="shared" si="300"/>
        <v>1050000</v>
      </c>
      <c r="AV253" s="184">
        <f t="shared" si="300"/>
        <v>1050000</v>
      </c>
      <c r="AW253" s="184">
        <f t="shared" si="300"/>
        <v>1050000</v>
      </c>
      <c r="AX253" s="184">
        <f t="shared" si="300"/>
        <v>1050000</v>
      </c>
      <c r="AY253" s="184">
        <f t="shared" si="300"/>
        <v>1050000</v>
      </c>
      <c r="AZ253" s="184">
        <f t="shared" si="300"/>
        <v>1050000</v>
      </c>
      <c r="BA253" s="184">
        <f t="shared" si="300"/>
        <v>1050000</v>
      </c>
      <c r="BB253" s="184">
        <f t="shared" si="300"/>
        <v>1050000</v>
      </c>
      <c r="BC253" s="184">
        <f t="shared" si="300"/>
        <v>1050000</v>
      </c>
    </row>
    <row r="254" spans="23:55" ht="11.1" customHeight="1">
      <c r="AN254" s="183">
        <f>IF(AN$8=1,MIN(MAX(AN141,$C$35*$C$42),AM253),AM253)</f>
        <v>1050000</v>
      </c>
      <c r="AO254" s="184">
        <f t="shared" ref="AO254:BC254" si="301">IF(AO$8=1,MIN(MAX(AO141,$C$35*$C$42),AN253*AO$32+AN254*AO$31),AN253*AO$32+AN254*AO$31)</f>
        <v>1050000</v>
      </c>
      <c r="AP254" s="184">
        <f t="shared" si="301"/>
        <v>1050000</v>
      </c>
      <c r="AQ254" s="184">
        <f t="shared" si="301"/>
        <v>1050000</v>
      </c>
      <c r="AR254" s="184">
        <f t="shared" si="301"/>
        <v>1050000</v>
      </c>
      <c r="AS254" s="184">
        <f t="shared" si="301"/>
        <v>1050000</v>
      </c>
      <c r="AT254" s="184">
        <f t="shared" si="301"/>
        <v>1050000</v>
      </c>
      <c r="AU254" s="184">
        <f t="shared" si="301"/>
        <v>1050000</v>
      </c>
      <c r="AV254" s="184">
        <f t="shared" si="301"/>
        <v>1050000</v>
      </c>
      <c r="AW254" s="184">
        <f t="shared" si="301"/>
        <v>1050000</v>
      </c>
      <c r="AX254" s="184">
        <f t="shared" si="301"/>
        <v>1050000</v>
      </c>
      <c r="AY254" s="184">
        <f t="shared" si="301"/>
        <v>1050000</v>
      </c>
      <c r="AZ254" s="184">
        <f t="shared" si="301"/>
        <v>1050000</v>
      </c>
      <c r="BA254" s="184">
        <f t="shared" si="301"/>
        <v>1050000</v>
      </c>
      <c r="BB254" s="184">
        <f t="shared" si="301"/>
        <v>1050000</v>
      </c>
      <c r="BC254" s="184">
        <f t="shared" si="301"/>
        <v>1050000</v>
      </c>
    </row>
    <row r="255" spans="23:55" ht="11.1" customHeight="1">
      <c r="AB255" s="120"/>
      <c r="AO255" s="183">
        <f>IF(AO$8=1,MIN(MAX(AO142,$C$35*$C$42),AN254),AN254)</f>
        <v>1050000</v>
      </c>
      <c r="AP255" s="184">
        <f t="shared" ref="AP255:BC255" si="302">IF(AP$8=1,MIN(MAX(AP142,$C$35*$C$42),AO254*AP$32+AO255*AP$31),AO254*AP$32+AO255*AP$31)</f>
        <v>1050000</v>
      </c>
      <c r="AQ255" s="184">
        <f t="shared" si="302"/>
        <v>1050000</v>
      </c>
      <c r="AR255" s="184">
        <f t="shared" si="302"/>
        <v>1050000</v>
      </c>
      <c r="AS255" s="184">
        <f t="shared" si="302"/>
        <v>1050000</v>
      </c>
      <c r="AT255" s="184">
        <f t="shared" si="302"/>
        <v>1050000</v>
      </c>
      <c r="AU255" s="184">
        <f t="shared" si="302"/>
        <v>1050000</v>
      </c>
      <c r="AV255" s="184">
        <f t="shared" si="302"/>
        <v>1050000</v>
      </c>
      <c r="AW255" s="184">
        <f t="shared" si="302"/>
        <v>1050000</v>
      </c>
      <c r="AX255" s="184">
        <f t="shared" si="302"/>
        <v>1050000</v>
      </c>
      <c r="AY255" s="184">
        <f t="shared" si="302"/>
        <v>1050000</v>
      </c>
      <c r="AZ255" s="184">
        <f t="shared" si="302"/>
        <v>1050000</v>
      </c>
      <c r="BA255" s="184">
        <f t="shared" si="302"/>
        <v>1050000</v>
      </c>
      <c r="BB255" s="184">
        <f t="shared" si="302"/>
        <v>1050000</v>
      </c>
      <c r="BC255" s="184">
        <f t="shared" si="302"/>
        <v>1050000</v>
      </c>
    </row>
    <row r="256" spans="23:55" ht="11.1" customHeight="1">
      <c r="AC256" s="120"/>
      <c r="AD256" s="120"/>
      <c r="AE256" s="120"/>
      <c r="AF256" s="120"/>
      <c r="AG256" s="120"/>
      <c r="AH256" s="120"/>
      <c r="AI256" s="120"/>
      <c r="AP256" s="183">
        <f>IF(AP$8=1,MIN(MAX(AP143,$C$35*$C$42),AO255),AO255)</f>
        <v>1050000</v>
      </c>
      <c r="AQ256" s="184">
        <f t="shared" ref="AQ256:BC256" si="303">IF(AQ$8=1,MIN(MAX(AQ143,$C$35*$C$42),AP255*AQ$32+AP256*AQ$31),AP255*AQ$32+AP256*AQ$31)</f>
        <v>1050000</v>
      </c>
      <c r="AR256" s="184">
        <f t="shared" si="303"/>
        <v>1050000</v>
      </c>
      <c r="AS256" s="184">
        <f t="shared" si="303"/>
        <v>1050000</v>
      </c>
      <c r="AT256" s="184">
        <f t="shared" si="303"/>
        <v>1050000</v>
      </c>
      <c r="AU256" s="184">
        <f t="shared" si="303"/>
        <v>1050000</v>
      </c>
      <c r="AV256" s="184">
        <f t="shared" si="303"/>
        <v>1050000</v>
      </c>
      <c r="AW256" s="184">
        <f t="shared" si="303"/>
        <v>1050000</v>
      </c>
      <c r="AX256" s="184">
        <f t="shared" si="303"/>
        <v>1050000</v>
      </c>
      <c r="AY256" s="184">
        <f t="shared" si="303"/>
        <v>1050000</v>
      </c>
      <c r="AZ256" s="184">
        <f t="shared" si="303"/>
        <v>1050000</v>
      </c>
      <c r="BA256" s="184">
        <f t="shared" si="303"/>
        <v>1050000</v>
      </c>
      <c r="BB256" s="184">
        <f t="shared" si="303"/>
        <v>1050000</v>
      </c>
      <c r="BC256" s="184">
        <f t="shared" si="303"/>
        <v>1050000</v>
      </c>
    </row>
    <row r="257" spans="43:55" ht="11.1" customHeight="1">
      <c r="AQ257" s="183">
        <f>IF(AQ$8=1,MIN(MAX(AQ144,$C$35*$C$42),AP256),AP256)</f>
        <v>1050000</v>
      </c>
      <c r="AR257" s="184">
        <f t="shared" ref="AR257:BC257" si="304">IF(AR$8=1,MIN(MAX(AR144,$C$35*$C$42),AQ256*AR$32+AQ257*AR$31),AQ256*AR$32+AQ257*AR$31)</f>
        <v>1050000</v>
      </c>
      <c r="AS257" s="184">
        <f t="shared" si="304"/>
        <v>1050000</v>
      </c>
      <c r="AT257" s="184">
        <f t="shared" si="304"/>
        <v>1050000</v>
      </c>
      <c r="AU257" s="184">
        <f t="shared" si="304"/>
        <v>1050000</v>
      </c>
      <c r="AV257" s="184">
        <f t="shared" si="304"/>
        <v>1050000</v>
      </c>
      <c r="AW257" s="184">
        <f t="shared" si="304"/>
        <v>1050000</v>
      </c>
      <c r="AX257" s="184">
        <f t="shared" si="304"/>
        <v>1050000</v>
      </c>
      <c r="AY257" s="184">
        <f t="shared" si="304"/>
        <v>1050000</v>
      </c>
      <c r="AZ257" s="184">
        <f t="shared" si="304"/>
        <v>1050000</v>
      </c>
      <c r="BA257" s="184">
        <f t="shared" si="304"/>
        <v>1050000</v>
      </c>
      <c r="BB257" s="184">
        <f t="shared" si="304"/>
        <v>1050000</v>
      </c>
      <c r="BC257" s="184">
        <f t="shared" si="304"/>
        <v>1050000</v>
      </c>
    </row>
    <row r="258" spans="43:55" ht="11.1" customHeight="1">
      <c r="AR258" s="183">
        <f>IF(AR$8=1,MIN(MAX(AR145,$C$35*$C$42),AQ257),AQ257)</f>
        <v>1050000</v>
      </c>
      <c r="AS258" s="184">
        <f t="shared" ref="AS258:BC258" si="305">IF(AS$8=1,MIN(MAX(AS145,$C$35*$C$42),AR257*AS$32+AR258*AS$31),AR257*AS$32+AR258*AS$31)</f>
        <v>1050000</v>
      </c>
      <c r="AT258" s="184">
        <f t="shared" si="305"/>
        <v>1050000</v>
      </c>
      <c r="AU258" s="184">
        <f t="shared" si="305"/>
        <v>1050000</v>
      </c>
      <c r="AV258" s="184">
        <f t="shared" si="305"/>
        <v>1050000</v>
      </c>
      <c r="AW258" s="184">
        <f t="shared" si="305"/>
        <v>1050000</v>
      </c>
      <c r="AX258" s="184">
        <f t="shared" si="305"/>
        <v>1050000</v>
      </c>
      <c r="AY258" s="184">
        <f t="shared" si="305"/>
        <v>1050000</v>
      </c>
      <c r="AZ258" s="184">
        <f t="shared" si="305"/>
        <v>1050000</v>
      </c>
      <c r="BA258" s="184">
        <f t="shared" si="305"/>
        <v>1050000</v>
      </c>
      <c r="BB258" s="184">
        <f t="shared" si="305"/>
        <v>1050000</v>
      </c>
      <c r="BC258" s="184">
        <f t="shared" si="305"/>
        <v>1050000</v>
      </c>
    </row>
    <row r="259" spans="43:55" ht="11.1" customHeight="1">
      <c r="AS259" s="183">
        <f>IF(AS$8=1,MIN(MAX(AS146,$C$35*$C$42),AR258),AR258)</f>
        <v>1050000</v>
      </c>
      <c r="AT259" s="184">
        <f t="shared" ref="AT259:BC259" si="306">IF(AT$8=1,MIN(MAX(AT146,$C$35*$C$42),AS258*AT$32+AS259*AT$31),AS258*AT$32+AS259*AT$31)</f>
        <v>1050000</v>
      </c>
      <c r="AU259" s="184">
        <f t="shared" si="306"/>
        <v>1050000</v>
      </c>
      <c r="AV259" s="184">
        <f t="shared" si="306"/>
        <v>1050000</v>
      </c>
      <c r="AW259" s="184">
        <f t="shared" si="306"/>
        <v>1050000</v>
      </c>
      <c r="AX259" s="184">
        <f t="shared" si="306"/>
        <v>1050000</v>
      </c>
      <c r="AY259" s="184">
        <f t="shared" si="306"/>
        <v>1050000</v>
      </c>
      <c r="AZ259" s="184">
        <f t="shared" si="306"/>
        <v>1050000</v>
      </c>
      <c r="BA259" s="184">
        <f t="shared" si="306"/>
        <v>1050000</v>
      </c>
      <c r="BB259" s="184">
        <f t="shared" si="306"/>
        <v>1050000</v>
      </c>
      <c r="BC259" s="184">
        <f t="shared" si="306"/>
        <v>1050000</v>
      </c>
    </row>
    <row r="260" spans="43:55" ht="11.1" customHeight="1">
      <c r="AT260" s="183">
        <f>IF(AT$8=1,MIN(MAX(AT147,$C$35*$C$42),AS259),AS259)</f>
        <v>1050000</v>
      </c>
      <c r="AU260" s="184">
        <f t="shared" ref="AU260:BC260" si="307">IF(AU$8=1,MIN(MAX(AU147,$C$35*$C$42),AT259*AU$32+AT260*AU$31),AT259*AU$32+AT260*AU$31)</f>
        <v>1050000</v>
      </c>
      <c r="AV260" s="184">
        <f t="shared" si="307"/>
        <v>1050000</v>
      </c>
      <c r="AW260" s="184">
        <f t="shared" si="307"/>
        <v>1050000</v>
      </c>
      <c r="AX260" s="184">
        <f t="shared" si="307"/>
        <v>1050000</v>
      </c>
      <c r="AY260" s="184">
        <f t="shared" si="307"/>
        <v>1050000</v>
      </c>
      <c r="AZ260" s="184">
        <f t="shared" si="307"/>
        <v>1050000</v>
      </c>
      <c r="BA260" s="184">
        <f t="shared" si="307"/>
        <v>1050000</v>
      </c>
      <c r="BB260" s="184">
        <f t="shared" si="307"/>
        <v>1050000</v>
      </c>
      <c r="BC260" s="184">
        <f t="shared" si="307"/>
        <v>1050000</v>
      </c>
    </row>
    <row r="261" spans="43:55" ht="11.1" customHeight="1">
      <c r="AU261" s="183">
        <f>IF(AU$8=1,MIN(MAX(AU148,$C$35*$C$42),AT260),AT260)</f>
        <v>1050000</v>
      </c>
      <c r="AV261" s="184">
        <f t="shared" ref="AV261:BC261" si="308">IF(AV$8=1,MIN(MAX(AV148,$C$35*$C$42),AU260*AV$32+AU261*AV$31),AU260*AV$32+AU261*AV$31)</f>
        <v>1050000</v>
      </c>
      <c r="AW261" s="184">
        <f t="shared" si="308"/>
        <v>1050000</v>
      </c>
      <c r="AX261" s="184">
        <f t="shared" si="308"/>
        <v>1050000</v>
      </c>
      <c r="AY261" s="184">
        <f t="shared" si="308"/>
        <v>1050000</v>
      </c>
      <c r="AZ261" s="184">
        <f t="shared" si="308"/>
        <v>1050000</v>
      </c>
      <c r="BA261" s="184">
        <f t="shared" si="308"/>
        <v>1050000</v>
      </c>
      <c r="BB261" s="184">
        <f t="shared" si="308"/>
        <v>1050000</v>
      </c>
      <c r="BC261" s="184">
        <f t="shared" si="308"/>
        <v>1050000</v>
      </c>
    </row>
    <row r="262" spans="43:55" ht="11.1" customHeight="1">
      <c r="AV262" s="183">
        <f>IF(AV$8=1,MIN(MAX(AV149,$C$35*$C$42),AU261),AU261)</f>
        <v>1050000</v>
      </c>
      <c r="AW262" s="184">
        <f t="shared" ref="AW262:BC262" si="309">IF(AW$8=1,MIN(MAX(AW149,$C$35*$C$42),AV261*AW$32+AV262*AW$31),AV261*AW$32+AV262*AW$31)</f>
        <v>1050000</v>
      </c>
      <c r="AX262" s="184">
        <f t="shared" si="309"/>
        <v>1050000</v>
      </c>
      <c r="AY262" s="184">
        <f t="shared" si="309"/>
        <v>1050000</v>
      </c>
      <c r="AZ262" s="184">
        <f t="shared" si="309"/>
        <v>1050000</v>
      </c>
      <c r="BA262" s="184">
        <f t="shared" si="309"/>
        <v>1050000</v>
      </c>
      <c r="BB262" s="184">
        <f t="shared" si="309"/>
        <v>1050000</v>
      </c>
      <c r="BC262" s="184">
        <f t="shared" si="309"/>
        <v>1050000</v>
      </c>
    </row>
    <row r="263" spans="43:55" ht="11.1" customHeight="1">
      <c r="AW263" s="183">
        <f>IF(AW$8=1,MIN(MAX(AW150,$C$35*$C$42),AV262),AV262)</f>
        <v>1050000</v>
      </c>
      <c r="AX263" s="184">
        <f t="shared" ref="AX263:BC263" si="310">IF(AX$8=1,MIN(MAX(AX150,$C$35*$C$42),AW262*AX$32+AW263*AX$31),AW262*AX$32+AW263*AX$31)</f>
        <v>1050000</v>
      </c>
      <c r="AY263" s="184">
        <f t="shared" si="310"/>
        <v>1050000</v>
      </c>
      <c r="AZ263" s="184">
        <f t="shared" si="310"/>
        <v>1050000</v>
      </c>
      <c r="BA263" s="184">
        <f t="shared" si="310"/>
        <v>1050000</v>
      </c>
      <c r="BB263" s="184">
        <f t="shared" si="310"/>
        <v>1050000</v>
      </c>
      <c r="BC263" s="184">
        <f t="shared" si="310"/>
        <v>1050000</v>
      </c>
    </row>
    <row r="264" spans="43:55" ht="11.1" customHeight="1">
      <c r="AX264" s="183">
        <f>IF(AX$8=1,MIN(MAX(AX151,$C$35*$C$42),AW263),AW263)</f>
        <v>1050000</v>
      </c>
      <c r="AY264" s="184">
        <f>IF(AY$8=1,MIN(MAX(AY151,$C$35*$C$42),AX263*AY$32+AX264*AY$31),AX263*AY$32+AX264*AY$31)</f>
        <v>1050000</v>
      </c>
      <c r="AZ264" s="184">
        <f>IF(AZ$8=1,MIN(MAX(AZ151,$C$35*$C$42),AY263*AZ$32+AY264*AZ$31),AY263*AZ$32+AY264*AZ$31)</f>
        <v>1050000</v>
      </c>
      <c r="BA264" s="184">
        <f>IF(BA$8=1,MIN(MAX(BA151,$C$35*$C$42),AZ263*BA$32+AZ264*BA$31),AZ263*BA$32+AZ264*BA$31)</f>
        <v>1050000</v>
      </c>
      <c r="BB264" s="184">
        <f>IF(BB$8=1,MIN(MAX(BB151,$C$35*$C$42),BA263*BB$32+BA264*BB$31),BA263*BB$32+BA264*BB$31)</f>
        <v>1050000</v>
      </c>
      <c r="BC264" s="184">
        <f>IF(BC$8=1,MIN(MAX(BC151,$C$35*$C$42),BB263*BC$32+BB264*BC$31),BB263*BC$32+BB264*BC$31)</f>
        <v>1050000</v>
      </c>
    </row>
    <row r="265" spans="43:55" ht="11.1" customHeight="1">
      <c r="AY265" s="183">
        <f>IF(AY$8=1,MIN(MAX(AY152,$C$35*$C$42),AX264),AX264)</f>
        <v>1050000</v>
      </c>
      <c r="AZ265" s="184">
        <f>IF(AZ$8=1,MIN(MAX(AZ152,$C$35*$C$42),AY264*AZ$32+AY265*AZ$31),AY264*AZ$32+AY265*AZ$31)</f>
        <v>1050000</v>
      </c>
      <c r="BA265" s="184">
        <f>IF(BA$8=1,MIN(MAX(BA152,$C$35*$C$42),AZ264*BA$32+AZ265*BA$31),AZ264*BA$32+AZ265*BA$31)</f>
        <v>1050000</v>
      </c>
      <c r="BB265" s="184">
        <f>IF(BB$8=1,MIN(MAX(BB152,$C$35*$C$42),BA264*BB$32+BA265*BB$31),BA264*BB$32+BA265*BB$31)</f>
        <v>1050000</v>
      </c>
      <c r="BC265" s="184">
        <f>IF(BC$8=1,MIN(MAX(BC152,$C$35*$C$42),BB264*BC$32+BB265*BC$31),BB264*BC$32+BB265*BC$31)</f>
        <v>1050000</v>
      </c>
    </row>
    <row r="266" spans="43:55" ht="11.1" customHeight="1">
      <c r="AZ266" s="183">
        <f>IF(AZ$8=1,MIN(MAX(AZ153,$C$35*$C$42),AY265),AY265)</f>
        <v>1050000</v>
      </c>
      <c r="BA266" s="184">
        <f>IF(BA$8=1,MIN(MAX(BA153,$C$35*$C$42),AZ265*BA$32+AZ266*BA$31),AZ265*BA$32+AZ266*BA$31)</f>
        <v>1050000</v>
      </c>
      <c r="BB266" s="184">
        <f>IF(BB$8=1,MIN(MAX(BB153,$C$35*$C$42),BA265*BB$32+BA266*BB$31),BA265*BB$32+BA266*BB$31)</f>
        <v>1050000</v>
      </c>
      <c r="BC266" s="184">
        <f>IF(BC$8=1,MIN(MAX(BC153,$C$35*$C$42),BB265*BC$32+BB266*BC$31),BB265*BC$32+BB266*BC$31)</f>
        <v>1050000</v>
      </c>
    </row>
    <row r="267" spans="43:55" ht="11.1" customHeight="1">
      <c r="BA267" s="183">
        <f>IF(BA$8=1,MIN(MAX(BA154,$C$35*$C$42),AZ266),AZ266)</f>
        <v>1050000</v>
      </c>
      <c r="BB267" s="184">
        <f>IF(BB$8=1,MIN(MAX(BB154,$C$35*$C$42),BA266*BB$32+BA267*BB$31),BA266*BB$32+BA267*BB$31)</f>
        <v>1050000</v>
      </c>
      <c r="BC267" s="184">
        <f>IF(BC$8=1,MIN(MAX(BC154,$C$35*$C$42),BB266*BC$32+BB267*BC$31),BB266*BC$32+BB267*BC$31)</f>
        <v>1050000</v>
      </c>
    </row>
    <row r="268" spans="43:55" ht="11.1" customHeight="1">
      <c r="BB268" s="183">
        <f>IF(BB$8=1,MIN(MAX(BB155,$C$35*$C$42),BA267),BA267)</f>
        <v>1050000</v>
      </c>
      <c r="BC268" s="184">
        <f>IF(BC$8=1,MIN(MAX(BC155,$C$35*$C$42),BB267*BC$32+BB268*BC$31),BB267*BC$32+BB268*BC$31)</f>
        <v>1050000</v>
      </c>
    </row>
    <row r="269" spans="43:55" ht="11.1" customHeight="1">
      <c r="BC269" s="183">
        <f>IF(BC$8=1,MIN(MAX(BC156,$C$35*$C$42),BB268),BB268)</f>
        <v>1050000</v>
      </c>
    </row>
    <row r="270" spans="43:55" ht="11.1" customHeight="1"/>
    <row r="271" spans="43:55" ht="11.1" customHeight="1"/>
    <row r="272" spans="43:55" ht="11.1" customHeight="1"/>
    <row r="273" spans="6:132" ht="11.1" customHeight="1"/>
    <row r="274" spans="6:132" ht="11.1" customHeight="1"/>
    <row r="275" spans="6:132" ht="11.1" customHeight="1"/>
    <row r="276" spans="6:132" ht="11.1" customHeight="1">
      <c r="F276" s="110" t="s">
        <v>609</v>
      </c>
      <c r="G276" s="185">
        <f t="shared" ref="G276:AL276" si="311">$C$35/G221</f>
        <v>1</v>
      </c>
      <c r="H276" s="185">
        <f t="shared" si="311"/>
        <v>1</v>
      </c>
      <c r="I276" s="185">
        <f t="shared" si="311"/>
        <v>1</v>
      </c>
      <c r="J276" s="185">
        <f t="shared" si="311"/>
        <v>1</v>
      </c>
      <c r="K276" s="185">
        <f t="shared" si="311"/>
        <v>1</v>
      </c>
      <c r="L276" s="185">
        <f t="shared" si="311"/>
        <v>1</v>
      </c>
      <c r="M276" s="185">
        <f t="shared" si="311"/>
        <v>1</v>
      </c>
      <c r="N276" s="185">
        <f t="shared" si="311"/>
        <v>1</v>
      </c>
      <c r="O276" s="185">
        <f t="shared" si="311"/>
        <v>1</v>
      </c>
      <c r="P276" s="185">
        <f t="shared" si="311"/>
        <v>1</v>
      </c>
      <c r="Q276" s="185">
        <f t="shared" si="311"/>
        <v>1</v>
      </c>
      <c r="R276" s="185">
        <f t="shared" si="311"/>
        <v>1</v>
      </c>
      <c r="S276" s="185">
        <f t="shared" si="311"/>
        <v>1</v>
      </c>
      <c r="T276" s="185">
        <f t="shared" si="311"/>
        <v>1</v>
      </c>
      <c r="U276" s="185">
        <f t="shared" si="311"/>
        <v>1</v>
      </c>
      <c r="V276" s="185">
        <f t="shared" si="311"/>
        <v>1</v>
      </c>
      <c r="W276" s="185">
        <f t="shared" si="311"/>
        <v>1</v>
      </c>
      <c r="X276" s="185">
        <f t="shared" si="311"/>
        <v>1</v>
      </c>
      <c r="Y276" s="185">
        <f t="shared" si="311"/>
        <v>1</v>
      </c>
      <c r="Z276" s="185">
        <f t="shared" si="311"/>
        <v>1</v>
      </c>
      <c r="AA276" s="185">
        <f t="shared" si="311"/>
        <v>1</v>
      </c>
      <c r="AB276" s="185">
        <f t="shared" si="311"/>
        <v>1</v>
      </c>
      <c r="AC276" s="185">
        <f t="shared" si="311"/>
        <v>1</v>
      </c>
      <c r="AD276" s="185">
        <f t="shared" si="311"/>
        <v>1</v>
      </c>
      <c r="AE276" s="185">
        <f t="shared" si="311"/>
        <v>1</v>
      </c>
      <c r="AF276" s="185">
        <f t="shared" si="311"/>
        <v>1</v>
      </c>
      <c r="AG276" s="185">
        <f t="shared" si="311"/>
        <v>1</v>
      </c>
      <c r="AH276" s="185">
        <f t="shared" si="311"/>
        <v>1</v>
      </c>
      <c r="AI276" s="185">
        <f t="shared" si="311"/>
        <v>1</v>
      </c>
      <c r="AJ276" s="185">
        <f t="shared" si="311"/>
        <v>1</v>
      </c>
      <c r="AK276" s="185">
        <f t="shared" si="311"/>
        <v>1</v>
      </c>
      <c r="AL276" s="185">
        <f t="shared" si="311"/>
        <v>1</v>
      </c>
      <c r="AM276" s="185">
        <f t="shared" ref="AM276:BC276" si="312">$C$35/AM221</f>
        <v>1</v>
      </c>
      <c r="AN276" s="185">
        <f t="shared" si="312"/>
        <v>1</v>
      </c>
      <c r="AO276" s="185">
        <f t="shared" si="312"/>
        <v>1</v>
      </c>
      <c r="AP276" s="185">
        <f t="shared" si="312"/>
        <v>1</v>
      </c>
      <c r="AQ276" s="185">
        <f t="shared" si="312"/>
        <v>1</v>
      </c>
      <c r="AR276" s="185">
        <f t="shared" si="312"/>
        <v>1</v>
      </c>
      <c r="AS276" s="185">
        <f t="shared" si="312"/>
        <v>1</v>
      </c>
      <c r="AT276" s="185">
        <f t="shared" si="312"/>
        <v>1</v>
      </c>
      <c r="AU276" s="185">
        <f t="shared" si="312"/>
        <v>1</v>
      </c>
      <c r="AV276" s="185">
        <f t="shared" si="312"/>
        <v>1</v>
      </c>
      <c r="AW276" s="185">
        <f t="shared" si="312"/>
        <v>1</v>
      </c>
      <c r="AX276" s="185">
        <f t="shared" si="312"/>
        <v>1</v>
      </c>
      <c r="AY276" s="185">
        <f t="shared" si="312"/>
        <v>1</v>
      </c>
      <c r="AZ276" s="185">
        <f t="shared" si="312"/>
        <v>1</v>
      </c>
      <c r="BA276" s="185">
        <f t="shared" si="312"/>
        <v>1</v>
      </c>
      <c r="BB276" s="185">
        <f t="shared" si="312"/>
        <v>1</v>
      </c>
      <c r="BC276" s="185">
        <f t="shared" si="312"/>
        <v>1</v>
      </c>
    </row>
    <row r="277" spans="6:132" ht="11.1" customHeight="1">
      <c r="H277" s="185">
        <f t="shared" ref="H277:BC277" si="313">$C$35/H222</f>
        <v>1</v>
      </c>
      <c r="I277" s="185">
        <f t="shared" si="313"/>
        <v>1</v>
      </c>
      <c r="J277" s="185">
        <f t="shared" si="313"/>
        <v>1</v>
      </c>
      <c r="K277" s="185">
        <f t="shared" si="313"/>
        <v>1</v>
      </c>
      <c r="L277" s="185">
        <f t="shared" si="313"/>
        <v>1</v>
      </c>
      <c r="M277" s="185">
        <f t="shared" si="313"/>
        <v>1</v>
      </c>
      <c r="N277" s="185">
        <f t="shared" si="313"/>
        <v>1</v>
      </c>
      <c r="O277" s="185">
        <f t="shared" si="313"/>
        <v>1</v>
      </c>
      <c r="P277" s="185">
        <f t="shared" si="313"/>
        <v>1</v>
      </c>
      <c r="Q277" s="185">
        <f t="shared" si="313"/>
        <v>1</v>
      </c>
      <c r="R277" s="185">
        <f t="shared" si="313"/>
        <v>1</v>
      </c>
      <c r="S277" s="185">
        <f t="shared" si="313"/>
        <v>1</v>
      </c>
      <c r="T277" s="185">
        <f t="shared" si="313"/>
        <v>1</v>
      </c>
      <c r="U277" s="185">
        <f t="shared" si="313"/>
        <v>1</v>
      </c>
      <c r="V277" s="185">
        <f t="shared" si="313"/>
        <v>1</v>
      </c>
      <c r="W277" s="185">
        <f t="shared" si="313"/>
        <v>1</v>
      </c>
      <c r="X277" s="185">
        <f t="shared" si="313"/>
        <v>1</v>
      </c>
      <c r="Y277" s="185">
        <f t="shared" si="313"/>
        <v>1</v>
      </c>
      <c r="Z277" s="185">
        <f t="shared" si="313"/>
        <v>1</v>
      </c>
      <c r="AA277" s="185">
        <f t="shared" si="313"/>
        <v>1</v>
      </c>
      <c r="AB277" s="185">
        <f t="shared" si="313"/>
        <v>1</v>
      </c>
      <c r="AC277" s="185">
        <f t="shared" si="313"/>
        <v>1</v>
      </c>
      <c r="AD277" s="185">
        <f t="shared" si="313"/>
        <v>1</v>
      </c>
      <c r="AE277" s="185">
        <f t="shared" si="313"/>
        <v>1</v>
      </c>
      <c r="AF277" s="185">
        <f t="shared" si="313"/>
        <v>1</v>
      </c>
      <c r="AG277" s="185">
        <f t="shared" si="313"/>
        <v>1</v>
      </c>
      <c r="AH277" s="185">
        <f t="shared" si="313"/>
        <v>1</v>
      </c>
      <c r="AI277" s="185">
        <f t="shared" si="313"/>
        <v>1</v>
      </c>
      <c r="AJ277" s="185">
        <f t="shared" si="313"/>
        <v>1</v>
      </c>
      <c r="AK277" s="185">
        <f t="shared" si="313"/>
        <v>1</v>
      </c>
      <c r="AL277" s="185">
        <f t="shared" si="313"/>
        <v>1</v>
      </c>
      <c r="AM277" s="185">
        <f t="shared" si="313"/>
        <v>1</v>
      </c>
      <c r="AN277" s="185">
        <f t="shared" si="313"/>
        <v>1</v>
      </c>
      <c r="AO277" s="185">
        <f t="shared" si="313"/>
        <v>1</v>
      </c>
      <c r="AP277" s="185">
        <f t="shared" si="313"/>
        <v>1</v>
      </c>
      <c r="AQ277" s="185">
        <f t="shared" si="313"/>
        <v>1</v>
      </c>
      <c r="AR277" s="185">
        <f t="shared" si="313"/>
        <v>1</v>
      </c>
      <c r="AS277" s="185">
        <f t="shared" si="313"/>
        <v>1</v>
      </c>
      <c r="AT277" s="185">
        <f t="shared" si="313"/>
        <v>1</v>
      </c>
      <c r="AU277" s="185">
        <f t="shared" si="313"/>
        <v>1</v>
      </c>
      <c r="AV277" s="185">
        <f t="shared" si="313"/>
        <v>1</v>
      </c>
      <c r="AW277" s="185">
        <f t="shared" si="313"/>
        <v>1</v>
      </c>
      <c r="AX277" s="185">
        <f t="shared" si="313"/>
        <v>1</v>
      </c>
      <c r="AY277" s="185">
        <f t="shared" si="313"/>
        <v>1</v>
      </c>
      <c r="AZ277" s="185">
        <f t="shared" si="313"/>
        <v>1</v>
      </c>
      <c r="BA277" s="185">
        <f t="shared" si="313"/>
        <v>1</v>
      </c>
      <c r="BB277" s="185">
        <f t="shared" si="313"/>
        <v>1</v>
      </c>
      <c r="BC277" s="185">
        <f t="shared" si="313"/>
        <v>1</v>
      </c>
    </row>
    <row r="278" spans="6:132" ht="11.1" customHeight="1">
      <c r="I278" s="185">
        <f t="shared" ref="I278:BC278" si="314">$C$35/I223</f>
        <v>1</v>
      </c>
      <c r="J278" s="185">
        <f t="shared" si="314"/>
        <v>1</v>
      </c>
      <c r="K278" s="185">
        <f t="shared" si="314"/>
        <v>1</v>
      </c>
      <c r="L278" s="185">
        <f t="shared" si="314"/>
        <v>1</v>
      </c>
      <c r="M278" s="185">
        <f t="shared" si="314"/>
        <v>1</v>
      </c>
      <c r="N278" s="185">
        <f t="shared" si="314"/>
        <v>1</v>
      </c>
      <c r="O278" s="185">
        <f t="shared" si="314"/>
        <v>1</v>
      </c>
      <c r="P278" s="185">
        <f t="shared" si="314"/>
        <v>1</v>
      </c>
      <c r="Q278" s="185">
        <f t="shared" si="314"/>
        <v>1</v>
      </c>
      <c r="R278" s="185">
        <f t="shared" si="314"/>
        <v>1</v>
      </c>
      <c r="S278" s="185">
        <f t="shared" si="314"/>
        <v>1</v>
      </c>
      <c r="T278" s="185">
        <f t="shared" si="314"/>
        <v>1</v>
      </c>
      <c r="U278" s="185">
        <f t="shared" si="314"/>
        <v>1</v>
      </c>
      <c r="V278" s="185">
        <f t="shared" si="314"/>
        <v>1</v>
      </c>
      <c r="W278" s="185">
        <f t="shared" si="314"/>
        <v>1</v>
      </c>
      <c r="X278" s="185">
        <f t="shared" si="314"/>
        <v>1</v>
      </c>
      <c r="Y278" s="185">
        <f t="shared" si="314"/>
        <v>1</v>
      </c>
      <c r="Z278" s="185">
        <f t="shared" si="314"/>
        <v>1</v>
      </c>
      <c r="AA278" s="185">
        <f t="shared" si="314"/>
        <v>1</v>
      </c>
      <c r="AB278" s="185">
        <f t="shared" si="314"/>
        <v>1</v>
      </c>
      <c r="AC278" s="185">
        <f t="shared" si="314"/>
        <v>1</v>
      </c>
      <c r="AD278" s="185">
        <f t="shared" si="314"/>
        <v>1</v>
      </c>
      <c r="AE278" s="185">
        <f t="shared" si="314"/>
        <v>1</v>
      </c>
      <c r="AF278" s="185">
        <f t="shared" si="314"/>
        <v>1</v>
      </c>
      <c r="AG278" s="185">
        <f t="shared" si="314"/>
        <v>1</v>
      </c>
      <c r="AH278" s="185">
        <f t="shared" si="314"/>
        <v>1</v>
      </c>
      <c r="AI278" s="185">
        <f t="shared" si="314"/>
        <v>1</v>
      </c>
      <c r="AJ278" s="185">
        <f t="shared" si="314"/>
        <v>1</v>
      </c>
      <c r="AK278" s="185">
        <f t="shared" si="314"/>
        <v>1</v>
      </c>
      <c r="AL278" s="185">
        <f t="shared" si="314"/>
        <v>1</v>
      </c>
      <c r="AM278" s="185">
        <f t="shared" si="314"/>
        <v>1</v>
      </c>
      <c r="AN278" s="185">
        <f t="shared" si="314"/>
        <v>1</v>
      </c>
      <c r="AO278" s="185">
        <f t="shared" si="314"/>
        <v>1</v>
      </c>
      <c r="AP278" s="185">
        <f t="shared" si="314"/>
        <v>1</v>
      </c>
      <c r="AQ278" s="185">
        <f t="shared" si="314"/>
        <v>1</v>
      </c>
      <c r="AR278" s="185">
        <f t="shared" si="314"/>
        <v>1</v>
      </c>
      <c r="AS278" s="185">
        <f t="shared" si="314"/>
        <v>1</v>
      </c>
      <c r="AT278" s="185">
        <f t="shared" si="314"/>
        <v>1</v>
      </c>
      <c r="AU278" s="185">
        <f t="shared" si="314"/>
        <v>1</v>
      </c>
      <c r="AV278" s="185">
        <f t="shared" si="314"/>
        <v>1</v>
      </c>
      <c r="AW278" s="185">
        <f t="shared" si="314"/>
        <v>1</v>
      </c>
      <c r="AX278" s="185">
        <f t="shared" si="314"/>
        <v>1</v>
      </c>
      <c r="AY278" s="185">
        <f t="shared" si="314"/>
        <v>1</v>
      </c>
      <c r="AZ278" s="185">
        <f t="shared" si="314"/>
        <v>1</v>
      </c>
      <c r="BA278" s="185">
        <f t="shared" si="314"/>
        <v>1</v>
      </c>
      <c r="BB278" s="185">
        <f t="shared" si="314"/>
        <v>1</v>
      </c>
      <c r="BC278" s="185">
        <f t="shared" si="314"/>
        <v>1</v>
      </c>
    </row>
    <row r="279" spans="6:132" ht="11.1" customHeight="1">
      <c r="J279" s="185">
        <f t="shared" ref="J279:BC279" si="315">$C$35/J224</f>
        <v>1</v>
      </c>
      <c r="K279" s="185">
        <f t="shared" si="315"/>
        <v>1</v>
      </c>
      <c r="L279" s="185">
        <f t="shared" si="315"/>
        <v>1</v>
      </c>
      <c r="M279" s="185">
        <f t="shared" si="315"/>
        <v>1</v>
      </c>
      <c r="N279" s="185">
        <f t="shared" si="315"/>
        <v>1</v>
      </c>
      <c r="O279" s="185">
        <f t="shared" si="315"/>
        <v>1</v>
      </c>
      <c r="P279" s="185">
        <f t="shared" si="315"/>
        <v>1</v>
      </c>
      <c r="Q279" s="185">
        <f t="shared" si="315"/>
        <v>1</v>
      </c>
      <c r="R279" s="185">
        <f t="shared" si="315"/>
        <v>1</v>
      </c>
      <c r="S279" s="185">
        <f t="shared" si="315"/>
        <v>1</v>
      </c>
      <c r="T279" s="185">
        <f t="shared" si="315"/>
        <v>1</v>
      </c>
      <c r="U279" s="185">
        <f t="shared" si="315"/>
        <v>1</v>
      </c>
      <c r="V279" s="185">
        <f t="shared" si="315"/>
        <v>1</v>
      </c>
      <c r="W279" s="185">
        <f t="shared" si="315"/>
        <v>1</v>
      </c>
      <c r="X279" s="185">
        <f t="shared" si="315"/>
        <v>1</v>
      </c>
      <c r="Y279" s="185">
        <f t="shared" si="315"/>
        <v>1</v>
      </c>
      <c r="Z279" s="185">
        <f t="shared" si="315"/>
        <v>1</v>
      </c>
      <c r="AA279" s="185">
        <f t="shared" si="315"/>
        <v>1</v>
      </c>
      <c r="AB279" s="185">
        <f t="shared" si="315"/>
        <v>1</v>
      </c>
      <c r="AC279" s="185">
        <f t="shared" si="315"/>
        <v>1</v>
      </c>
      <c r="AD279" s="185">
        <f t="shared" si="315"/>
        <v>1</v>
      </c>
      <c r="AE279" s="185">
        <f t="shared" si="315"/>
        <v>1</v>
      </c>
      <c r="AF279" s="185">
        <f t="shared" si="315"/>
        <v>1</v>
      </c>
      <c r="AG279" s="185">
        <f t="shared" si="315"/>
        <v>1</v>
      </c>
      <c r="AH279" s="185">
        <f t="shared" si="315"/>
        <v>1</v>
      </c>
      <c r="AI279" s="185">
        <f t="shared" si="315"/>
        <v>1</v>
      </c>
      <c r="AJ279" s="185">
        <f t="shared" si="315"/>
        <v>1</v>
      </c>
      <c r="AK279" s="185">
        <f t="shared" si="315"/>
        <v>1</v>
      </c>
      <c r="AL279" s="185">
        <f t="shared" si="315"/>
        <v>1</v>
      </c>
      <c r="AM279" s="185">
        <f t="shared" si="315"/>
        <v>1</v>
      </c>
      <c r="AN279" s="185">
        <f t="shared" si="315"/>
        <v>1</v>
      </c>
      <c r="AO279" s="185">
        <f t="shared" si="315"/>
        <v>1</v>
      </c>
      <c r="AP279" s="185">
        <f t="shared" si="315"/>
        <v>1</v>
      </c>
      <c r="AQ279" s="185">
        <f t="shared" si="315"/>
        <v>1</v>
      </c>
      <c r="AR279" s="185">
        <f t="shared" si="315"/>
        <v>1</v>
      </c>
      <c r="AS279" s="185">
        <f t="shared" si="315"/>
        <v>1</v>
      </c>
      <c r="AT279" s="185">
        <f t="shared" si="315"/>
        <v>1</v>
      </c>
      <c r="AU279" s="185">
        <f t="shared" si="315"/>
        <v>1</v>
      </c>
      <c r="AV279" s="185">
        <f t="shared" si="315"/>
        <v>1</v>
      </c>
      <c r="AW279" s="185">
        <f t="shared" si="315"/>
        <v>1</v>
      </c>
      <c r="AX279" s="185">
        <f t="shared" si="315"/>
        <v>1</v>
      </c>
      <c r="AY279" s="185">
        <f t="shared" si="315"/>
        <v>1</v>
      </c>
      <c r="AZ279" s="185">
        <f t="shared" si="315"/>
        <v>1</v>
      </c>
      <c r="BA279" s="185">
        <f t="shared" si="315"/>
        <v>1</v>
      </c>
      <c r="BB279" s="185">
        <f t="shared" si="315"/>
        <v>1</v>
      </c>
      <c r="BC279" s="185">
        <f t="shared" si="315"/>
        <v>1</v>
      </c>
    </row>
    <row r="280" spans="6:132" ht="11.1" customHeight="1">
      <c r="K280" s="185">
        <f t="shared" ref="K280:BC280" si="316">$C$35/K225</f>
        <v>1</v>
      </c>
      <c r="L280" s="185">
        <f t="shared" si="316"/>
        <v>1</v>
      </c>
      <c r="M280" s="185">
        <f t="shared" si="316"/>
        <v>1</v>
      </c>
      <c r="N280" s="185">
        <f t="shared" si="316"/>
        <v>1</v>
      </c>
      <c r="O280" s="185">
        <f t="shared" si="316"/>
        <v>1</v>
      </c>
      <c r="P280" s="185">
        <f t="shared" si="316"/>
        <v>1</v>
      </c>
      <c r="Q280" s="185">
        <f t="shared" si="316"/>
        <v>1</v>
      </c>
      <c r="R280" s="185">
        <f t="shared" si="316"/>
        <v>1</v>
      </c>
      <c r="S280" s="185">
        <f t="shared" si="316"/>
        <v>1</v>
      </c>
      <c r="T280" s="185">
        <f t="shared" si="316"/>
        <v>1</v>
      </c>
      <c r="U280" s="185">
        <f t="shared" si="316"/>
        <v>1</v>
      </c>
      <c r="V280" s="185">
        <f t="shared" si="316"/>
        <v>1</v>
      </c>
      <c r="W280" s="185">
        <f t="shared" si="316"/>
        <v>1</v>
      </c>
      <c r="X280" s="185">
        <f t="shared" si="316"/>
        <v>1</v>
      </c>
      <c r="Y280" s="185">
        <f t="shared" si="316"/>
        <v>1</v>
      </c>
      <c r="Z280" s="185">
        <f t="shared" si="316"/>
        <v>1</v>
      </c>
      <c r="AA280" s="185">
        <f t="shared" si="316"/>
        <v>1</v>
      </c>
      <c r="AB280" s="185">
        <f t="shared" si="316"/>
        <v>1</v>
      </c>
      <c r="AC280" s="185">
        <f t="shared" si="316"/>
        <v>1</v>
      </c>
      <c r="AD280" s="185">
        <f t="shared" si="316"/>
        <v>1</v>
      </c>
      <c r="AE280" s="185">
        <f t="shared" si="316"/>
        <v>1</v>
      </c>
      <c r="AF280" s="185">
        <f t="shared" si="316"/>
        <v>1</v>
      </c>
      <c r="AG280" s="185">
        <f t="shared" si="316"/>
        <v>1</v>
      </c>
      <c r="AH280" s="185">
        <f t="shared" si="316"/>
        <v>1</v>
      </c>
      <c r="AI280" s="185">
        <f t="shared" si="316"/>
        <v>1</v>
      </c>
      <c r="AJ280" s="185">
        <f t="shared" si="316"/>
        <v>1</v>
      </c>
      <c r="AK280" s="185">
        <f t="shared" si="316"/>
        <v>1</v>
      </c>
      <c r="AL280" s="185">
        <f t="shared" si="316"/>
        <v>1</v>
      </c>
      <c r="AM280" s="185">
        <f t="shared" si="316"/>
        <v>1</v>
      </c>
      <c r="AN280" s="185">
        <f t="shared" si="316"/>
        <v>1</v>
      </c>
      <c r="AO280" s="185">
        <f t="shared" si="316"/>
        <v>1</v>
      </c>
      <c r="AP280" s="185">
        <f t="shared" si="316"/>
        <v>1</v>
      </c>
      <c r="AQ280" s="185">
        <f t="shared" si="316"/>
        <v>1</v>
      </c>
      <c r="AR280" s="185">
        <f t="shared" si="316"/>
        <v>1</v>
      </c>
      <c r="AS280" s="185">
        <f t="shared" si="316"/>
        <v>1</v>
      </c>
      <c r="AT280" s="185">
        <f t="shared" si="316"/>
        <v>1</v>
      </c>
      <c r="AU280" s="185">
        <f t="shared" si="316"/>
        <v>1</v>
      </c>
      <c r="AV280" s="185">
        <f t="shared" si="316"/>
        <v>1</v>
      </c>
      <c r="AW280" s="185">
        <f t="shared" si="316"/>
        <v>1</v>
      </c>
      <c r="AX280" s="185">
        <f t="shared" si="316"/>
        <v>1</v>
      </c>
      <c r="AY280" s="185">
        <f t="shared" si="316"/>
        <v>1</v>
      </c>
      <c r="AZ280" s="185">
        <f t="shared" si="316"/>
        <v>1</v>
      </c>
      <c r="BA280" s="185">
        <f t="shared" si="316"/>
        <v>1</v>
      </c>
      <c r="BB280" s="185">
        <f t="shared" si="316"/>
        <v>1</v>
      </c>
      <c r="BC280" s="185">
        <f t="shared" si="316"/>
        <v>1</v>
      </c>
    </row>
    <row r="281" spans="6:132" ht="11.1" customHeight="1">
      <c r="L281" s="185">
        <f t="shared" ref="L281:BC281" si="317">$C$35/L226</f>
        <v>1</v>
      </c>
      <c r="M281" s="185">
        <f t="shared" si="317"/>
        <v>1</v>
      </c>
      <c r="N281" s="185">
        <f t="shared" si="317"/>
        <v>1</v>
      </c>
      <c r="O281" s="185">
        <f t="shared" si="317"/>
        <v>1</v>
      </c>
      <c r="P281" s="185">
        <f t="shared" si="317"/>
        <v>1</v>
      </c>
      <c r="Q281" s="185">
        <f t="shared" si="317"/>
        <v>1</v>
      </c>
      <c r="R281" s="185">
        <f t="shared" si="317"/>
        <v>1</v>
      </c>
      <c r="S281" s="185">
        <f t="shared" si="317"/>
        <v>1</v>
      </c>
      <c r="T281" s="185">
        <f t="shared" si="317"/>
        <v>1</v>
      </c>
      <c r="U281" s="185">
        <f t="shared" si="317"/>
        <v>1</v>
      </c>
      <c r="V281" s="185">
        <f t="shared" si="317"/>
        <v>1</v>
      </c>
      <c r="W281" s="185">
        <f t="shared" si="317"/>
        <v>1</v>
      </c>
      <c r="X281" s="185">
        <f t="shared" si="317"/>
        <v>1</v>
      </c>
      <c r="Y281" s="185">
        <f t="shared" si="317"/>
        <v>1</v>
      </c>
      <c r="Z281" s="185">
        <f t="shared" si="317"/>
        <v>1</v>
      </c>
      <c r="AA281" s="185">
        <f t="shared" si="317"/>
        <v>1</v>
      </c>
      <c r="AB281" s="185">
        <f t="shared" si="317"/>
        <v>1</v>
      </c>
      <c r="AC281" s="185">
        <f t="shared" si="317"/>
        <v>1</v>
      </c>
      <c r="AD281" s="185">
        <f t="shared" si="317"/>
        <v>1</v>
      </c>
      <c r="AE281" s="185">
        <f t="shared" si="317"/>
        <v>1</v>
      </c>
      <c r="AF281" s="185">
        <f t="shared" si="317"/>
        <v>1</v>
      </c>
      <c r="AG281" s="185">
        <f t="shared" si="317"/>
        <v>1</v>
      </c>
      <c r="AH281" s="185">
        <f t="shared" si="317"/>
        <v>1</v>
      </c>
      <c r="AI281" s="185">
        <f t="shared" si="317"/>
        <v>1</v>
      </c>
      <c r="AJ281" s="185">
        <f t="shared" si="317"/>
        <v>1</v>
      </c>
      <c r="AK281" s="185">
        <f t="shared" si="317"/>
        <v>1</v>
      </c>
      <c r="AL281" s="185">
        <f t="shared" si="317"/>
        <v>1</v>
      </c>
      <c r="AM281" s="185">
        <f t="shared" si="317"/>
        <v>1</v>
      </c>
      <c r="AN281" s="185">
        <f t="shared" si="317"/>
        <v>1</v>
      </c>
      <c r="AO281" s="185">
        <f t="shared" si="317"/>
        <v>1</v>
      </c>
      <c r="AP281" s="185">
        <f t="shared" si="317"/>
        <v>1</v>
      </c>
      <c r="AQ281" s="185">
        <f t="shared" si="317"/>
        <v>1</v>
      </c>
      <c r="AR281" s="185">
        <f t="shared" si="317"/>
        <v>1</v>
      </c>
      <c r="AS281" s="185">
        <f t="shared" si="317"/>
        <v>1</v>
      </c>
      <c r="AT281" s="185">
        <f t="shared" si="317"/>
        <v>1</v>
      </c>
      <c r="AU281" s="185">
        <f t="shared" si="317"/>
        <v>1</v>
      </c>
      <c r="AV281" s="185">
        <f t="shared" si="317"/>
        <v>1</v>
      </c>
      <c r="AW281" s="185">
        <f t="shared" si="317"/>
        <v>1</v>
      </c>
      <c r="AX281" s="185">
        <f t="shared" si="317"/>
        <v>1</v>
      </c>
      <c r="AY281" s="185">
        <f t="shared" si="317"/>
        <v>1</v>
      </c>
      <c r="AZ281" s="185">
        <f t="shared" si="317"/>
        <v>1</v>
      </c>
      <c r="BA281" s="185">
        <f t="shared" si="317"/>
        <v>1</v>
      </c>
      <c r="BB281" s="185">
        <f t="shared" si="317"/>
        <v>1</v>
      </c>
      <c r="BC281" s="185">
        <f t="shared" si="317"/>
        <v>1</v>
      </c>
    </row>
    <row r="282" spans="6:132" ht="11.1" customHeight="1">
      <c r="M282" s="185">
        <f t="shared" ref="M282:BC282" si="318">$C$35/M227</f>
        <v>1</v>
      </c>
      <c r="N282" s="185">
        <f t="shared" si="318"/>
        <v>1</v>
      </c>
      <c r="O282" s="185">
        <f t="shared" si="318"/>
        <v>1</v>
      </c>
      <c r="P282" s="185">
        <f t="shared" si="318"/>
        <v>1</v>
      </c>
      <c r="Q282" s="185">
        <f t="shared" si="318"/>
        <v>1</v>
      </c>
      <c r="R282" s="185">
        <f t="shared" si="318"/>
        <v>1</v>
      </c>
      <c r="S282" s="185">
        <f t="shared" si="318"/>
        <v>1.1538461538461537</v>
      </c>
      <c r="T282" s="185">
        <f t="shared" si="318"/>
        <v>1.0709869447002696</v>
      </c>
      <c r="U282" s="185">
        <f t="shared" si="318"/>
        <v>1.034072241825583</v>
      </c>
      <c r="V282" s="185">
        <f t="shared" si="318"/>
        <v>1.01665243425956</v>
      </c>
      <c r="W282" s="185">
        <f t="shared" si="318"/>
        <v>1.008209397621159</v>
      </c>
      <c r="X282" s="185">
        <f t="shared" si="318"/>
        <v>1.0040642204474977</v>
      </c>
      <c r="Y282" s="185">
        <f t="shared" si="318"/>
        <v>1.0020162560504866</v>
      </c>
      <c r="Z282" s="185">
        <f t="shared" si="318"/>
        <v>1.00100305820945</v>
      </c>
      <c r="AA282" s="185">
        <f t="shared" si="318"/>
        <v>1.0004993530445643</v>
      </c>
      <c r="AB282" s="185">
        <f t="shared" si="318"/>
        <v>1.0002486864706495</v>
      </c>
      <c r="AC282" s="185">
        <f t="shared" si="318"/>
        <v>1.0001238960548788</v>
      </c>
      <c r="AD282" s="185">
        <f t="shared" si="318"/>
        <v>1.0000617362864825</v>
      </c>
      <c r="AE282" s="185">
        <f t="shared" si="318"/>
        <v>1.000030771300628</v>
      </c>
      <c r="AF282" s="185">
        <f t="shared" si="318"/>
        <v>1.0000152750366973</v>
      </c>
      <c r="AG282" s="185">
        <f t="shared" si="318"/>
        <v>1.0000075829755559</v>
      </c>
      <c r="AH282" s="185">
        <f t="shared" si="318"/>
        <v>1.0000037631198413</v>
      </c>
      <c r="AI282" s="185">
        <f t="shared" si="318"/>
        <v>1.0000018673248423</v>
      </c>
      <c r="AJ282" s="185">
        <f t="shared" si="318"/>
        <v>1.000000926390715</v>
      </c>
      <c r="AK282" s="185">
        <f t="shared" si="318"/>
        <v>1.0000004595507774</v>
      </c>
      <c r="AL282" s="185">
        <f t="shared" si="318"/>
        <v>1.0000002280089617</v>
      </c>
      <c r="AM282" s="185">
        <f t="shared" si="318"/>
        <v>1.0000001131133112</v>
      </c>
      <c r="AN282" s="185">
        <f t="shared" si="318"/>
        <v>1.0000000561111324</v>
      </c>
      <c r="AO282" s="185">
        <f t="shared" si="318"/>
        <v>1.0000000278290535</v>
      </c>
      <c r="AP282" s="185">
        <f t="shared" si="318"/>
        <v>1.0000000138014007</v>
      </c>
      <c r="AQ282" s="185">
        <f t="shared" si="318"/>
        <v>1.000000006843214</v>
      </c>
      <c r="AR282" s="185">
        <f t="shared" si="318"/>
        <v>1.0000000034084591</v>
      </c>
      <c r="AS282" s="185">
        <f t="shared" si="318"/>
        <v>1.000000001697509</v>
      </c>
      <c r="AT282" s="185">
        <f t="shared" si="318"/>
        <v>1.0000000008456922</v>
      </c>
      <c r="AU282" s="185">
        <f t="shared" si="318"/>
        <v>1.0000000004213383</v>
      </c>
      <c r="AV282" s="185">
        <f t="shared" si="318"/>
        <v>1.0000000002099592</v>
      </c>
      <c r="AW282" s="185">
        <f t="shared" si="318"/>
        <v>1.0000000001046301</v>
      </c>
      <c r="AX282" s="185">
        <f t="shared" si="318"/>
        <v>1.0000000000521492</v>
      </c>
      <c r="AY282" s="185">
        <f t="shared" si="318"/>
        <v>1.000000000025995</v>
      </c>
      <c r="AZ282" s="185">
        <f t="shared" si="318"/>
        <v>1.0000000000129583</v>
      </c>
      <c r="BA282" s="185">
        <f t="shared" si="318"/>
        <v>1.0000000000064608</v>
      </c>
      <c r="BB282" s="185">
        <f t="shared" si="318"/>
        <v>1.0000000000032214</v>
      </c>
      <c r="BC282" s="185">
        <f t="shared" si="318"/>
        <v>1.0000000000016065</v>
      </c>
    </row>
    <row r="283" spans="6:132" ht="11.1" customHeight="1">
      <c r="N283" s="185">
        <f t="shared" ref="N283:BC283" si="319">$C$35/N228</f>
        <v>1</v>
      </c>
      <c r="O283" s="185">
        <f t="shared" si="319"/>
        <v>1</v>
      </c>
      <c r="P283" s="185">
        <f t="shared" si="319"/>
        <v>1</v>
      </c>
      <c r="Q283" s="185">
        <f t="shared" si="319"/>
        <v>1</v>
      </c>
      <c r="R283" s="185">
        <f t="shared" si="319"/>
        <v>1</v>
      </c>
      <c r="S283" s="185">
        <f t="shared" si="319"/>
        <v>1.3670248406477914</v>
      </c>
      <c r="T283" s="185">
        <f t="shared" si="319"/>
        <v>1.255920520810774</v>
      </c>
      <c r="U283" s="185">
        <f t="shared" si="319"/>
        <v>1.1555746280199779</v>
      </c>
      <c r="V283" s="185">
        <f t="shared" si="319"/>
        <v>1.0911028348074725</v>
      </c>
      <c r="W283" s="185">
        <f t="shared" si="319"/>
        <v>1.0523481524602778</v>
      </c>
      <c r="X283" s="185">
        <f t="shared" si="319"/>
        <v>1.0296786821248223</v>
      </c>
      <c r="Y283" s="185">
        <f t="shared" si="319"/>
        <v>1.0166362166091767</v>
      </c>
      <c r="Z283" s="185">
        <f t="shared" si="319"/>
        <v>1.0092438970365403</v>
      </c>
      <c r="AA283" s="185">
        <f t="shared" si="319"/>
        <v>1.0050907743768334</v>
      </c>
      <c r="AB283" s="185">
        <f t="shared" si="319"/>
        <v>1.0027812779965821</v>
      </c>
      <c r="AC283" s="185">
        <f t="shared" si="319"/>
        <v>1.0015089845853284</v>
      </c>
      <c r="AD283" s="185">
        <f t="shared" si="319"/>
        <v>1.0008136368535629</v>
      </c>
      <c r="AE283" s="185">
        <f t="shared" si="319"/>
        <v>1.0004363774305141</v>
      </c>
      <c r="AF283" s="185">
        <f t="shared" si="319"/>
        <v>1.0002320783356673</v>
      </c>
      <c r="AG283" s="185">
        <f t="shared" si="319"/>
        <v>1.0001228916225438</v>
      </c>
      <c r="AH283" s="185">
        <f t="shared" si="319"/>
        <v>1.000064802823984</v>
      </c>
      <c r="AI283" s="185">
        <f t="shared" si="319"/>
        <v>1.0000340511977988</v>
      </c>
      <c r="AJ283" s="185">
        <f t="shared" si="319"/>
        <v>1.0000178336874974</v>
      </c>
      <c r="AK283" s="185">
        <f t="shared" si="319"/>
        <v>1.0000093134553578</v>
      </c>
      <c r="AL283" s="185">
        <f t="shared" si="319"/>
        <v>1.0000048524517358</v>
      </c>
      <c r="AM283" s="185">
        <f t="shared" si="319"/>
        <v>1.0000025221506981</v>
      </c>
      <c r="AN283" s="185">
        <f t="shared" si="319"/>
        <v>1.0000013081420647</v>
      </c>
      <c r="AO283" s="185">
        <f t="shared" si="319"/>
        <v>1.0000006770719534</v>
      </c>
      <c r="AP283" s="185">
        <f t="shared" si="319"/>
        <v>1.0000003498112047</v>
      </c>
      <c r="AQ283" s="185">
        <f t="shared" si="319"/>
        <v>1.0000001804067076</v>
      </c>
      <c r="AR283" s="185">
        <f t="shared" si="319"/>
        <v>1.0000000932914832</v>
      </c>
      <c r="AS283" s="185">
        <f t="shared" si="319"/>
        <v>1.0000000481727473</v>
      </c>
      <c r="AT283" s="185">
        <f t="shared" si="319"/>
        <v>1.0000000248512821</v>
      </c>
      <c r="AU283" s="185">
        <f t="shared" si="319"/>
        <v>1.0000000128056903</v>
      </c>
      <c r="AV283" s="185">
        <f t="shared" si="319"/>
        <v>1.0000000065926478</v>
      </c>
      <c r="AW283" s="185">
        <f t="shared" si="319"/>
        <v>1.0000000033906726</v>
      </c>
      <c r="AX283" s="185">
        <f t="shared" si="319"/>
        <v>1.0000000017424437</v>
      </c>
      <c r="AY283" s="185">
        <f t="shared" si="319"/>
        <v>1.0000000008947179</v>
      </c>
      <c r="AZ283" s="185">
        <f t="shared" si="319"/>
        <v>1.0000000004590452</v>
      </c>
      <c r="BA283" s="185">
        <f t="shared" si="319"/>
        <v>1.0000000002353735</v>
      </c>
      <c r="BB283" s="185">
        <f t="shared" si="319"/>
        <v>1.000000000120598</v>
      </c>
      <c r="BC283" s="185">
        <f t="shared" si="319"/>
        <v>1.0000000000617582</v>
      </c>
    </row>
    <row r="284" spans="6:132" ht="11.1" customHeight="1">
      <c r="O284" s="185">
        <f t="shared" ref="O284:BC284" si="320">$C$35/O229</f>
        <v>1</v>
      </c>
      <c r="P284" s="185">
        <f t="shared" si="320"/>
        <v>1</v>
      </c>
      <c r="Q284" s="185">
        <f t="shared" si="320"/>
        <v>1</v>
      </c>
      <c r="R284" s="185">
        <f t="shared" si="320"/>
        <v>1</v>
      </c>
      <c r="S284" s="185">
        <f t="shared" si="320"/>
        <v>1.4285714285714286</v>
      </c>
      <c r="T284" s="185">
        <f t="shared" si="320"/>
        <v>1.4285714285714286</v>
      </c>
      <c r="U284" s="185">
        <f t="shared" si="320"/>
        <v>1.3670248406477914</v>
      </c>
      <c r="V284" s="185">
        <f t="shared" si="320"/>
        <v>1.255920520810774</v>
      </c>
      <c r="W284" s="185">
        <f t="shared" si="320"/>
        <v>1.1672513365469079</v>
      </c>
      <c r="X284" s="185">
        <f t="shared" si="320"/>
        <v>1.1064948922205486</v>
      </c>
      <c r="Y284" s="185">
        <f t="shared" si="320"/>
        <v>1.0664842093977511</v>
      </c>
      <c r="Z284" s="185">
        <f t="shared" si="320"/>
        <v>1.0408636211932072</v>
      </c>
      <c r="AA284" s="185">
        <f t="shared" si="320"/>
        <v>1.0247492629317791</v>
      </c>
      <c r="AB284" s="185">
        <f t="shared" si="320"/>
        <v>1.0147883068571315</v>
      </c>
      <c r="AC284" s="185">
        <f t="shared" si="320"/>
        <v>1.0087282209963995</v>
      </c>
      <c r="AD284" s="185">
        <f t="shared" si="320"/>
        <v>1.0050935258677667</v>
      </c>
      <c r="AE284" s="185">
        <f t="shared" si="320"/>
        <v>1.0029423679645795</v>
      </c>
      <c r="AF284" s="185">
        <f t="shared" si="320"/>
        <v>1.0016788164338415</v>
      </c>
      <c r="AG284" s="185">
        <f t="shared" si="320"/>
        <v>1.0009497642866685</v>
      </c>
      <c r="AH284" s="185">
        <f t="shared" si="320"/>
        <v>1.0005330653607747</v>
      </c>
      <c r="AI284" s="185">
        <f t="shared" si="320"/>
        <v>1.0002971083979162</v>
      </c>
      <c r="AJ284" s="185">
        <f t="shared" si="320"/>
        <v>1.0001645382317255</v>
      </c>
      <c r="AK284" s="185">
        <f t="shared" si="320"/>
        <v>1.0000906034530241</v>
      </c>
      <c r="AL284" s="185">
        <f t="shared" si="320"/>
        <v>1.0000496443481524</v>
      </c>
      <c r="AM284" s="185">
        <f t="shared" si="320"/>
        <v>1.0000270728324783</v>
      </c>
      <c r="AN284" s="185">
        <f t="shared" si="320"/>
        <v>1.0000147006430067</v>
      </c>
      <c r="AO284" s="185">
        <f t="shared" si="320"/>
        <v>1.0000079502842647</v>
      </c>
      <c r="AP284" s="185">
        <f t="shared" si="320"/>
        <v>1.0000042840990435</v>
      </c>
      <c r="AQ284" s="185">
        <f t="shared" si="320"/>
        <v>1.0000023005639382</v>
      </c>
      <c r="AR284" s="185">
        <f t="shared" si="320"/>
        <v>1.0000012364107091</v>
      </c>
      <c r="AS284" s="185">
        <f t="shared" si="320"/>
        <v>1.0000006625968905</v>
      </c>
      <c r="AT284" s="185">
        <f t="shared" si="320"/>
        <v>1.0000003542762481</v>
      </c>
      <c r="AU284" s="185">
        <f t="shared" si="320"/>
        <v>1.0000001889764472</v>
      </c>
      <c r="AV284" s="185">
        <f t="shared" si="320"/>
        <v>1.0000001005942265</v>
      </c>
      <c r="AW284" s="185">
        <f t="shared" si="320"/>
        <v>1.0000000534368707</v>
      </c>
      <c r="AX284" s="185">
        <f t="shared" si="320"/>
        <v>1.0000000283344603</v>
      </c>
      <c r="AY284" s="185">
        <f t="shared" si="320"/>
        <v>1.0000000149978843</v>
      </c>
      <c r="AZ284" s="185">
        <f t="shared" si="320"/>
        <v>1.0000000079250146</v>
      </c>
      <c r="BA284" s="185">
        <f t="shared" si="320"/>
        <v>1.0000000041815167</v>
      </c>
      <c r="BB284" s="185">
        <f t="shared" si="320"/>
        <v>1.0000000022029449</v>
      </c>
      <c r="BC284" s="185">
        <f t="shared" si="320"/>
        <v>1.0000000011590837</v>
      </c>
    </row>
    <row r="285" spans="6:132" ht="11.1" customHeight="1">
      <c r="P285" s="185">
        <f t="shared" ref="P285:BC285" si="321">$C$35/P230</f>
        <v>1</v>
      </c>
      <c r="Q285" s="185">
        <f t="shared" si="321"/>
        <v>1</v>
      </c>
      <c r="R285" s="185">
        <f t="shared" si="321"/>
        <v>1</v>
      </c>
      <c r="S285" s="185">
        <f t="shared" si="321"/>
        <v>1.4285714285714286</v>
      </c>
      <c r="T285" s="185">
        <f t="shared" si="321"/>
        <v>1.4285714285714286</v>
      </c>
      <c r="U285" s="185">
        <f t="shared" si="321"/>
        <v>1.4285714285714286</v>
      </c>
      <c r="V285" s="185">
        <f t="shared" si="321"/>
        <v>1.4285714285714286</v>
      </c>
      <c r="W285" s="185">
        <f t="shared" si="321"/>
        <v>1.3670248406477914</v>
      </c>
      <c r="X285" s="185">
        <f t="shared" si="321"/>
        <v>1.2586912733806919</v>
      </c>
      <c r="Y285" s="185">
        <f t="shared" si="321"/>
        <v>1.1772588682732252</v>
      </c>
      <c r="Z285" s="185">
        <f t="shared" si="321"/>
        <v>1.1189148677910943</v>
      </c>
      <c r="AA285" s="185">
        <f t="shared" si="321"/>
        <v>1.0783293676552168</v>
      </c>
      <c r="AB285" s="185">
        <f t="shared" si="321"/>
        <v>1.0507573150187468</v>
      </c>
      <c r="AC285" s="185">
        <f t="shared" si="321"/>
        <v>1.0323972125736498</v>
      </c>
      <c r="AD285" s="185">
        <f t="shared" si="321"/>
        <v>1.0203857725389414</v>
      </c>
      <c r="AE285" s="185">
        <f t="shared" si="321"/>
        <v>1.0126581711761775</v>
      </c>
      <c r="AF285" s="185">
        <f t="shared" si="321"/>
        <v>1.0077420043647762</v>
      </c>
      <c r="AG285" s="185">
        <f t="shared" si="321"/>
        <v>1.0046796368284123</v>
      </c>
      <c r="AH285" s="185">
        <f t="shared" si="321"/>
        <v>1.0027972861793411</v>
      </c>
      <c r="AI285" s="185">
        <f t="shared" si="321"/>
        <v>1.0016553333772849</v>
      </c>
      <c r="AJ285" s="185">
        <f t="shared" si="321"/>
        <v>1.0009704716303094</v>
      </c>
      <c r="AK285" s="185">
        <f t="shared" si="321"/>
        <v>1.0005641721579752</v>
      </c>
      <c r="AL285" s="185">
        <f t="shared" si="321"/>
        <v>1.0003255115053384</v>
      </c>
      <c r="AM285" s="185">
        <f t="shared" si="321"/>
        <v>1.0001864806987202</v>
      </c>
      <c r="AN285" s="185">
        <f t="shared" si="321"/>
        <v>1.0001061425532949</v>
      </c>
      <c r="AO285" s="185">
        <f t="shared" si="321"/>
        <v>1.0000600503713</v>
      </c>
      <c r="AP285" s="185">
        <f t="shared" si="321"/>
        <v>1.0000337878607191</v>
      </c>
      <c r="AQ285" s="185">
        <f t="shared" si="321"/>
        <v>1.0000189128715582</v>
      </c>
      <c r="AR285" s="185">
        <f t="shared" si="321"/>
        <v>1.0000105747312809</v>
      </c>
      <c r="AS285" s="185">
        <f t="shared" si="321"/>
        <v>1.0000058871369013</v>
      </c>
      <c r="AT285" s="185">
        <f t="shared" si="321"/>
        <v>1.0000032654345323</v>
      </c>
      <c r="AU285" s="185">
        <f t="shared" si="321"/>
        <v>1.0000018046633283</v>
      </c>
      <c r="AV285" s="185">
        <f t="shared" si="321"/>
        <v>1.0000009940969243</v>
      </c>
      <c r="AW285" s="185">
        <f t="shared" si="321"/>
        <v>1.0000005458572041</v>
      </c>
      <c r="AX285" s="185">
        <f t="shared" si="321"/>
        <v>1.0000002988666146</v>
      </c>
      <c r="AY285" s="185">
        <f t="shared" si="321"/>
        <v>1.0000001631878055</v>
      </c>
      <c r="AZ285" s="185">
        <f t="shared" si="321"/>
        <v>1.0000000888691711</v>
      </c>
      <c r="BA285" s="185">
        <f t="shared" si="321"/>
        <v>1.0000000482831102</v>
      </c>
      <c r="BB285" s="185">
        <f t="shared" si="321"/>
        <v>1.000000026170843</v>
      </c>
      <c r="BC285" s="185">
        <f t="shared" si="321"/>
        <v>1.000000014155958</v>
      </c>
    </row>
    <row r="286" spans="6:132" ht="11.1" customHeight="1">
      <c r="Q286" s="185">
        <f t="shared" ref="Q286:BC286" si="322">$C$35/Q231</f>
        <v>1</v>
      </c>
      <c r="R286" s="185">
        <f t="shared" si="322"/>
        <v>1</v>
      </c>
      <c r="S286" s="185">
        <f t="shared" si="322"/>
        <v>1.4285714285714286</v>
      </c>
      <c r="T286" s="185">
        <f t="shared" si="322"/>
        <v>1.4285714285714286</v>
      </c>
      <c r="U286" s="185">
        <f t="shared" si="322"/>
        <v>1.4285714285714286</v>
      </c>
      <c r="V286" s="185">
        <f t="shared" si="322"/>
        <v>1.4285714285714286</v>
      </c>
      <c r="W286" s="185">
        <f t="shared" si="322"/>
        <v>1.4285714285714286</v>
      </c>
      <c r="X286" s="185">
        <f t="shared" si="322"/>
        <v>1.4285714285714286</v>
      </c>
      <c r="Y286" s="185">
        <f t="shared" si="322"/>
        <v>1.3670248406477914</v>
      </c>
      <c r="Z286" s="185">
        <f t="shared" si="322"/>
        <v>1.2646856173012326</v>
      </c>
      <c r="AA286" s="185">
        <f t="shared" si="322"/>
        <v>1.1870642945254739</v>
      </c>
      <c r="AB286" s="185">
        <f t="shared" si="322"/>
        <v>1.1298857748022035</v>
      </c>
      <c r="AC286" s="185">
        <f t="shared" si="322"/>
        <v>1.0887487180651734</v>
      </c>
      <c r="AD286" s="185">
        <f t="shared" si="322"/>
        <v>1.0597299476557966</v>
      </c>
      <c r="AE286" s="185">
        <f t="shared" si="322"/>
        <v>1.0396246894750725</v>
      </c>
      <c r="AF286" s="185">
        <f t="shared" si="322"/>
        <v>1.0258675601323139</v>
      </c>
      <c r="AG286" s="185">
        <f t="shared" si="322"/>
        <v>1.016659363014397</v>
      </c>
      <c r="AH286" s="185">
        <f t="shared" si="322"/>
        <v>1.0105892102977025</v>
      </c>
      <c r="AI286" s="185">
        <f t="shared" si="322"/>
        <v>1.0066487040860401</v>
      </c>
      <c r="AJ286" s="185">
        <f t="shared" si="322"/>
        <v>1.0041263687925077</v>
      </c>
      <c r="AK286" s="185">
        <f t="shared" si="322"/>
        <v>1.0025335216936937</v>
      </c>
      <c r="AL286" s="185">
        <f t="shared" si="322"/>
        <v>1.001540309320458</v>
      </c>
      <c r="AM286" s="185">
        <f t="shared" si="322"/>
        <v>1.0009277938969976</v>
      </c>
      <c r="AN286" s="185">
        <f t="shared" si="322"/>
        <v>1.0005540801824817</v>
      </c>
      <c r="AO286" s="185">
        <f t="shared" si="322"/>
        <v>1.0003282529715321</v>
      </c>
      <c r="AP286" s="185">
        <f t="shared" si="322"/>
        <v>1.000193043440774</v>
      </c>
      <c r="AQ286" s="185">
        <f t="shared" si="322"/>
        <v>1.0001127459710422</v>
      </c>
      <c r="AR286" s="185">
        <f t="shared" si="322"/>
        <v>1.0000656469373672</v>
      </c>
      <c r="AS286" s="185">
        <f t="shared" si="322"/>
        <v>1.0000380014906931</v>
      </c>
      <c r="AT286" s="185">
        <f t="shared" si="322"/>
        <v>1.0000218861187924</v>
      </c>
      <c r="AU286" s="185">
        <f t="shared" si="322"/>
        <v>1.0000125424934738</v>
      </c>
      <c r="AV286" s="185">
        <f t="shared" si="322"/>
        <v>1.000007155457141</v>
      </c>
      <c r="AW286" s="185">
        <f t="shared" si="322"/>
        <v>1.0000040645055008</v>
      </c>
      <c r="AX286" s="185">
        <f t="shared" si="322"/>
        <v>1.0000022996020854</v>
      </c>
      <c r="AY286" s="185">
        <f t="shared" si="322"/>
        <v>1.000001296181102</v>
      </c>
      <c r="AZ286" s="185">
        <f t="shared" si="322"/>
        <v>1.0000007279740672</v>
      </c>
      <c r="BA286" s="185">
        <f t="shared" si="322"/>
        <v>1.0000004075215652</v>
      </c>
      <c r="BB286" s="185">
        <f t="shared" si="322"/>
        <v>1.0000002274015898</v>
      </c>
      <c r="BC286" s="185">
        <f t="shared" si="322"/>
        <v>1.0000001265264731</v>
      </c>
    </row>
    <row r="287" spans="6:132" s="120" customFormat="1" ht="11.1" customHeight="1"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85">
        <f t="shared" ref="R287:BC287" si="323">$C$35/R232</f>
        <v>1</v>
      </c>
      <c r="S287" s="185">
        <f t="shared" si="323"/>
        <v>1.4285714285714286</v>
      </c>
      <c r="T287" s="185">
        <f t="shared" si="323"/>
        <v>1.4285714285714286</v>
      </c>
      <c r="U287" s="185">
        <f t="shared" si="323"/>
        <v>1.4285714285714286</v>
      </c>
      <c r="V287" s="185">
        <f t="shared" si="323"/>
        <v>1.4285714285714286</v>
      </c>
      <c r="W287" s="185">
        <f t="shared" si="323"/>
        <v>1.4285714285714286</v>
      </c>
      <c r="X287" s="185">
        <f t="shared" si="323"/>
        <v>1.4285714285714286</v>
      </c>
      <c r="Y287" s="185">
        <f t="shared" si="323"/>
        <v>1.4285714285714286</v>
      </c>
      <c r="Z287" s="185">
        <f t="shared" si="323"/>
        <v>1.4285714285714286</v>
      </c>
      <c r="AA287" s="185">
        <f t="shared" si="323"/>
        <v>1.3670248406477914</v>
      </c>
      <c r="AB287" s="185">
        <f t="shared" si="323"/>
        <v>1.2703719826131035</v>
      </c>
      <c r="AC287" s="185">
        <f t="shared" si="323"/>
        <v>1.1957745754493945</v>
      </c>
      <c r="AD287" s="185">
        <f t="shared" si="323"/>
        <v>1.1395754888034952</v>
      </c>
      <c r="AE287" s="185">
        <f t="shared" si="323"/>
        <v>1.0980794864768288</v>
      </c>
      <c r="AF287" s="185">
        <f t="shared" si="323"/>
        <v>1.0678433946861621</v>
      </c>
      <c r="AG287" s="185">
        <f t="shared" si="323"/>
        <v>1.0462850585968644</v>
      </c>
      <c r="AH287" s="185">
        <f t="shared" si="323"/>
        <v>1.0311487463601301</v>
      </c>
      <c r="AI287" s="185">
        <f t="shared" si="323"/>
        <v>1.0206877257305986</v>
      </c>
      <c r="AJ287" s="185">
        <f t="shared" si="323"/>
        <v>1.0135649473679729</v>
      </c>
      <c r="AK287" s="185">
        <f t="shared" si="323"/>
        <v>1.0087864530475676</v>
      </c>
      <c r="AL287" s="185">
        <f t="shared" si="323"/>
        <v>1.0056262340235826</v>
      </c>
      <c r="AM287" s="185">
        <f t="shared" si="323"/>
        <v>1.0035631436540029</v>
      </c>
      <c r="AN287" s="185">
        <f t="shared" si="323"/>
        <v>1.0022333566568697</v>
      </c>
      <c r="AO287" s="185">
        <f t="shared" si="323"/>
        <v>1.0013862354823382</v>
      </c>
      <c r="AP287" s="185">
        <f t="shared" si="323"/>
        <v>1.0008526639216686</v>
      </c>
      <c r="AQ287" s="185">
        <f t="shared" si="323"/>
        <v>1.0005199974828558</v>
      </c>
      <c r="AR287" s="185">
        <f t="shared" si="323"/>
        <v>1.0003155478187913</v>
      </c>
      <c r="AS287" s="185">
        <f t="shared" si="323"/>
        <v>1.0001900890410933</v>
      </c>
      <c r="AT287" s="185">
        <f t="shared" si="323"/>
        <v>1.0001137651043619</v>
      </c>
      <c r="AU287" s="185">
        <f t="shared" si="323"/>
        <v>1.0000676597016631</v>
      </c>
      <c r="AV287" s="185">
        <f t="shared" si="323"/>
        <v>1.0000400074697846</v>
      </c>
      <c r="AW287" s="185">
        <f t="shared" si="323"/>
        <v>1.0000235264770532</v>
      </c>
      <c r="AX287" s="185">
        <f t="shared" si="323"/>
        <v>1.0000137645542611</v>
      </c>
      <c r="AY287" s="185">
        <f t="shared" si="323"/>
        <v>1.0000080145548094</v>
      </c>
      <c r="AZ287" s="185">
        <f t="shared" si="323"/>
        <v>1.0000046452164</v>
      </c>
      <c r="BA287" s="185">
        <f t="shared" si="323"/>
        <v>1.0000026810753548</v>
      </c>
      <c r="BB287" s="185">
        <f t="shared" si="323"/>
        <v>1.0000015411282321</v>
      </c>
      <c r="BC287" s="185">
        <f t="shared" si="323"/>
        <v>1.0000008825688216</v>
      </c>
      <c r="BD287" s="110"/>
      <c r="BE287" s="110"/>
      <c r="BF287" s="110"/>
      <c r="BG287" s="110"/>
      <c r="BH287" s="110"/>
      <c r="BI287" s="110"/>
      <c r="BJ287" s="110"/>
      <c r="BK287" s="110"/>
      <c r="BL287" s="110"/>
      <c r="BM287" s="110"/>
      <c r="BN287" s="110"/>
      <c r="BO287" s="110"/>
      <c r="BP287" s="110"/>
      <c r="BQ287" s="110"/>
      <c r="BR287" s="110"/>
      <c r="BS287" s="110"/>
      <c r="BT287" s="110"/>
      <c r="BU287" s="110"/>
      <c r="BV287" s="110"/>
      <c r="BW287" s="110"/>
      <c r="BX287" s="110"/>
      <c r="BY287" s="110"/>
      <c r="BZ287" s="110"/>
      <c r="CA287" s="110"/>
      <c r="CB287" s="110"/>
      <c r="CC287" s="110"/>
      <c r="CD287" s="110"/>
      <c r="CE287" s="110"/>
      <c r="CF287" s="110"/>
      <c r="CG287" s="110"/>
      <c r="CH287" s="110"/>
      <c r="CI287" s="110"/>
      <c r="CJ287" s="110"/>
      <c r="CK287" s="110"/>
      <c r="CL287" s="110"/>
      <c r="CM287" s="110"/>
      <c r="CN287" s="110"/>
      <c r="CO287" s="110"/>
      <c r="CP287" s="110"/>
      <c r="CQ287" s="110"/>
      <c r="CR287" s="110"/>
      <c r="CS287" s="110"/>
      <c r="CT287" s="110"/>
      <c r="CU287" s="110"/>
      <c r="CV287" s="110"/>
      <c r="CW287" s="110"/>
      <c r="CX287" s="110"/>
      <c r="CY287" s="110"/>
      <c r="CZ287" s="110"/>
      <c r="DA287" s="110"/>
      <c r="DB287" s="110"/>
      <c r="DC287" s="110"/>
      <c r="DD287" s="110"/>
      <c r="DE287" s="110"/>
      <c r="DF287" s="110"/>
      <c r="DG287" s="110"/>
      <c r="DH287" s="110"/>
      <c r="DI287" s="110"/>
      <c r="DJ287" s="110"/>
      <c r="DK287" s="110"/>
      <c r="DL287" s="110"/>
      <c r="DM287" s="110"/>
      <c r="DN287" s="110"/>
      <c r="DO287" s="110"/>
      <c r="DP287" s="110"/>
      <c r="DQ287" s="110"/>
      <c r="DR287" s="110"/>
      <c r="DS287" s="110"/>
      <c r="DT287" s="110"/>
      <c r="DU287" s="110"/>
      <c r="DV287" s="110"/>
      <c r="DW287" s="110"/>
      <c r="DX287" s="110"/>
      <c r="DY287" s="110"/>
      <c r="DZ287" s="110"/>
      <c r="EA287" s="110"/>
      <c r="EB287" s="110"/>
    </row>
    <row r="288" spans="6:132" ht="11.1" customHeight="1">
      <c r="S288" s="185">
        <f t="shared" ref="S288:BC288" si="324">$C$35/S233</f>
        <v>1.4285714285714286</v>
      </c>
      <c r="T288" s="185">
        <f t="shared" si="324"/>
        <v>1.4285714285714286</v>
      </c>
      <c r="U288" s="185">
        <f t="shared" si="324"/>
        <v>1.4285714285714286</v>
      </c>
      <c r="V288" s="185">
        <f t="shared" si="324"/>
        <v>1.4285714285714286</v>
      </c>
      <c r="W288" s="185">
        <f t="shared" si="324"/>
        <v>1.4285714285714286</v>
      </c>
      <c r="X288" s="185">
        <f t="shared" si="324"/>
        <v>1.4285714285714286</v>
      </c>
      <c r="Y288" s="185">
        <f t="shared" si="324"/>
        <v>1.4285714285714286</v>
      </c>
      <c r="Z288" s="185">
        <f t="shared" si="324"/>
        <v>1.4285714285714286</v>
      </c>
      <c r="AA288" s="185">
        <f t="shared" si="324"/>
        <v>1.4285714285714286</v>
      </c>
      <c r="AB288" s="185">
        <f t="shared" si="324"/>
        <v>1.4285714285714286</v>
      </c>
      <c r="AC288" s="185">
        <f t="shared" si="324"/>
        <v>1.3670248406477914</v>
      </c>
      <c r="AD288" s="185">
        <f t="shared" si="324"/>
        <v>1.2753920836622181</v>
      </c>
      <c r="AE288" s="185">
        <f t="shared" si="324"/>
        <v>1.2034544082000103</v>
      </c>
      <c r="AF288" s="185">
        <f t="shared" si="324"/>
        <v>1.1479776058874431</v>
      </c>
      <c r="AG288" s="185">
        <f t="shared" si="324"/>
        <v>1.1061761077602279</v>
      </c>
      <c r="AH288" s="185">
        <f t="shared" si="324"/>
        <v>1.0751736462542802</v>
      </c>
      <c r="AI288" s="185">
        <f t="shared" si="324"/>
        <v>1.0525347109064209</v>
      </c>
      <c r="AJ288" s="185">
        <f t="shared" si="324"/>
        <v>1.0362426568363707</v>
      </c>
      <c r="AK288" s="185">
        <f t="shared" si="324"/>
        <v>1.0246891624842671</v>
      </c>
      <c r="AL288" s="185">
        <f t="shared" si="324"/>
        <v>1.016614506734911</v>
      </c>
      <c r="AM288" s="185">
        <f t="shared" si="324"/>
        <v>1.0110475730395274</v>
      </c>
      <c r="AN288" s="185">
        <f t="shared" si="324"/>
        <v>1.0072619780446928</v>
      </c>
      <c r="AO288" s="185">
        <f t="shared" si="324"/>
        <v>1.0047210762424901</v>
      </c>
      <c r="AP288" s="185">
        <f t="shared" si="324"/>
        <v>1.0030373280217915</v>
      </c>
      <c r="AQ288" s="185">
        <f t="shared" si="324"/>
        <v>1.0019347055065688</v>
      </c>
      <c r="AR288" s="185">
        <f t="shared" si="324"/>
        <v>1.0012241336672552</v>
      </c>
      <c r="AS288" s="185">
        <f t="shared" si="324"/>
        <v>1.0007678430717386</v>
      </c>
      <c r="AT288" s="185">
        <f t="shared" si="324"/>
        <v>1.0004778403274048</v>
      </c>
      <c r="AU288" s="185">
        <f t="shared" si="324"/>
        <v>1.0002951205238748</v>
      </c>
      <c r="AV288" s="185">
        <f t="shared" si="324"/>
        <v>1.0001809939262987</v>
      </c>
      <c r="AW288" s="185">
        <f t="shared" si="324"/>
        <v>1.0001102609096357</v>
      </c>
      <c r="AX288" s="185">
        <f t="shared" si="324"/>
        <v>1.0000667543605304</v>
      </c>
      <c r="AY288" s="185">
        <f t="shared" si="324"/>
        <v>1.0000401779161798</v>
      </c>
      <c r="AZ288" s="185">
        <f t="shared" si="324"/>
        <v>1.0000240474316193</v>
      </c>
      <c r="BA288" s="185">
        <f t="shared" si="324"/>
        <v>1.0000143189087811</v>
      </c>
      <c r="BB288" s="185">
        <f t="shared" si="324"/>
        <v>1.0000084837371073</v>
      </c>
      <c r="BC288" s="185">
        <f t="shared" si="324"/>
        <v>1.0000050034596308</v>
      </c>
    </row>
    <row r="289" spans="6:55" ht="11.1" customHeight="1">
      <c r="T289" s="185">
        <f t="shared" ref="T289:BC289" si="325">$C$35/T234</f>
        <v>1.4285714285714286</v>
      </c>
      <c r="U289" s="185">
        <f t="shared" si="325"/>
        <v>1.4285714285714286</v>
      </c>
      <c r="V289" s="185">
        <f t="shared" si="325"/>
        <v>1.4285714285714286</v>
      </c>
      <c r="W289" s="185">
        <f t="shared" si="325"/>
        <v>1.4285714285714286</v>
      </c>
      <c r="X289" s="185">
        <f t="shared" si="325"/>
        <v>1.4285714285714286</v>
      </c>
      <c r="Y289" s="185">
        <f t="shared" si="325"/>
        <v>1.4285714285714286</v>
      </c>
      <c r="Z289" s="185">
        <f t="shared" si="325"/>
        <v>1.4285714285714286</v>
      </c>
      <c r="AA289" s="185">
        <f t="shared" si="325"/>
        <v>1.4285714285714286</v>
      </c>
      <c r="AB289" s="185">
        <f t="shared" si="325"/>
        <v>1.4285714285714286</v>
      </c>
      <c r="AC289" s="185">
        <f t="shared" si="325"/>
        <v>1.4285714285714286</v>
      </c>
      <c r="AD289" s="185">
        <f t="shared" si="325"/>
        <v>1.4285714285714286</v>
      </c>
      <c r="AE289" s="185">
        <f t="shared" si="325"/>
        <v>1.3670248406477914</v>
      </c>
      <c r="AF289" s="185">
        <f t="shared" si="325"/>
        <v>1.2794512002596301</v>
      </c>
      <c r="AG289" s="185">
        <f t="shared" si="325"/>
        <v>1.2096865920977522</v>
      </c>
      <c r="AH289" s="185">
        <f t="shared" si="325"/>
        <v>1.1552319477373298</v>
      </c>
      <c r="AI289" s="185">
        <f t="shared" si="325"/>
        <v>1.1134636924648655</v>
      </c>
      <c r="AJ289" s="185">
        <f t="shared" si="325"/>
        <v>1.0819052427755771</v>
      </c>
      <c r="AK289" s="185">
        <f t="shared" si="325"/>
        <v>1.0584022376684017</v>
      </c>
      <c r="AL289" s="185">
        <f t="shared" si="325"/>
        <v>1.0411433584268621</v>
      </c>
      <c r="AM289" s="185">
        <f t="shared" si="325"/>
        <v>1.0286368916582302</v>
      </c>
      <c r="AN289" s="185">
        <f t="shared" si="325"/>
        <v>1.0196971218835795</v>
      </c>
      <c r="AO289" s="185">
        <f t="shared" si="325"/>
        <v>1.0133912115702404</v>
      </c>
      <c r="AP289" s="185">
        <f t="shared" si="325"/>
        <v>1.009002277260634</v>
      </c>
      <c r="AQ289" s="185">
        <f t="shared" si="325"/>
        <v>1.0059861160035375</v>
      </c>
      <c r="AR289" s="185">
        <f t="shared" si="325"/>
        <v>1.003948539516659</v>
      </c>
      <c r="AS289" s="185">
        <f t="shared" si="325"/>
        <v>1.0025791141311149</v>
      </c>
      <c r="AT289" s="185">
        <f t="shared" si="325"/>
        <v>1.0016693921134958</v>
      </c>
      <c r="AU289" s="185">
        <f t="shared" si="325"/>
        <v>1.0010711373875762</v>
      </c>
      <c r="AV289" s="185">
        <f t="shared" si="325"/>
        <v>1.0006816709798689</v>
      </c>
      <c r="AW289" s="185">
        <f t="shared" si="325"/>
        <v>1.0004304359097884</v>
      </c>
      <c r="AX289" s="185">
        <f t="shared" si="325"/>
        <v>1.0002698153921177</v>
      </c>
      <c r="AY289" s="185">
        <f t="shared" si="325"/>
        <v>1.0001679647873805</v>
      </c>
      <c r="AZ289" s="185">
        <f t="shared" si="325"/>
        <v>1.0001038743967685</v>
      </c>
      <c r="BA289" s="185">
        <f t="shared" si="325"/>
        <v>1.0000638469133354</v>
      </c>
      <c r="BB289" s="185">
        <f t="shared" si="325"/>
        <v>1.0000390132644681</v>
      </c>
      <c r="BC289" s="185">
        <f t="shared" si="325"/>
        <v>1.0000237088625998</v>
      </c>
    </row>
    <row r="290" spans="6:55" ht="11.1" customHeight="1">
      <c r="F290" s="120"/>
      <c r="G290" s="120"/>
      <c r="H290" s="120"/>
      <c r="I290" s="120"/>
      <c r="J290" s="120"/>
      <c r="K290" s="120"/>
      <c r="L290" s="120"/>
      <c r="M290" s="120"/>
      <c r="N290" s="120"/>
      <c r="U290" s="185">
        <f t="shared" ref="U290:BC290" si="326">$C$35/U235</f>
        <v>1.4285714285714286</v>
      </c>
      <c r="V290" s="185">
        <f t="shared" si="326"/>
        <v>1.4285714285714286</v>
      </c>
      <c r="W290" s="185">
        <f t="shared" si="326"/>
        <v>1.4285714285714286</v>
      </c>
      <c r="X290" s="185">
        <f t="shared" si="326"/>
        <v>1.4285714285714286</v>
      </c>
      <c r="Y290" s="185">
        <f t="shared" si="326"/>
        <v>1.4285714285714286</v>
      </c>
      <c r="Z290" s="185">
        <f t="shared" si="326"/>
        <v>1.4285714285714286</v>
      </c>
      <c r="AA290" s="185">
        <f t="shared" si="326"/>
        <v>1.4285714285714286</v>
      </c>
      <c r="AB290" s="185">
        <f t="shared" si="326"/>
        <v>1.4285714285714286</v>
      </c>
      <c r="AC290" s="185">
        <f t="shared" si="326"/>
        <v>1.4285714285714286</v>
      </c>
      <c r="AD290" s="185">
        <f t="shared" si="326"/>
        <v>1.4285714285714286</v>
      </c>
      <c r="AE290" s="185">
        <f t="shared" si="326"/>
        <v>1.4285714285714286</v>
      </c>
      <c r="AF290" s="185">
        <f t="shared" si="326"/>
        <v>1.4285714285714286</v>
      </c>
      <c r="AG290" s="185">
        <f t="shared" si="326"/>
        <v>1.3670248406477923</v>
      </c>
      <c r="AH290" s="185">
        <f t="shared" si="326"/>
        <v>1.2829662063037628</v>
      </c>
      <c r="AI290" s="185">
        <f t="shared" si="326"/>
        <v>1.2152716006009507</v>
      </c>
      <c r="AJ290" s="185">
        <f t="shared" si="326"/>
        <v>1.161746702939781</v>
      </c>
      <c r="AK290" s="185">
        <f t="shared" si="326"/>
        <v>1.1200917680467495</v>
      </c>
      <c r="AL290" s="185">
        <f t="shared" si="326"/>
        <v>1.0881366816234384</v>
      </c>
      <c r="AM290" s="185">
        <f t="shared" si="326"/>
        <v>1.063937898537497</v>
      </c>
      <c r="AN290" s="185">
        <f t="shared" si="326"/>
        <v>1.0458506550235374</v>
      </c>
      <c r="AO290" s="185">
        <f t="shared" si="326"/>
        <v>1.0325027631637484</v>
      </c>
      <c r="AP290" s="185">
        <f t="shared" si="326"/>
        <v>1.0227800464749044</v>
      </c>
      <c r="AQ290" s="185">
        <f t="shared" si="326"/>
        <v>1.015787065425126</v>
      </c>
      <c r="AR290" s="185">
        <f t="shared" si="326"/>
        <v>1.0108440047655725</v>
      </c>
      <c r="AS290" s="185">
        <f t="shared" si="326"/>
        <v>1.0073708771620493</v>
      </c>
      <c r="AT290" s="185">
        <f t="shared" si="326"/>
        <v>1.0049606391669486</v>
      </c>
      <c r="AU290" s="185">
        <f t="shared" si="326"/>
        <v>1.0033064490050307</v>
      </c>
      <c r="AV290" s="185">
        <f t="shared" si="326"/>
        <v>1.0021837804570124</v>
      </c>
      <c r="AW290" s="185">
        <f t="shared" si="326"/>
        <v>1.0014296606144053</v>
      </c>
      <c r="AX290" s="185">
        <f t="shared" si="326"/>
        <v>1.0009282153647883</v>
      </c>
      <c r="AY290" s="185">
        <f t="shared" si="326"/>
        <v>1.00059790264139</v>
      </c>
      <c r="AZ290" s="185">
        <f t="shared" si="326"/>
        <v>1.0003822386009509</v>
      </c>
      <c r="BA290" s="185">
        <f t="shared" si="326"/>
        <v>1.0002426451550994</v>
      </c>
      <c r="BB290" s="185">
        <f t="shared" si="326"/>
        <v>1.0001529888298721</v>
      </c>
      <c r="BC290" s="185">
        <f t="shared" si="326"/>
        <v>1.0000958506889428</v>
      </c>
    </row>
    <row r="291" spans="6:55" ht="11.1" customHeight="1">
      <c r="V291" s="185">
        <f t="shared" ref="V291:BC291" si="327">$C$35/V236</f>
        <v>1.4285714285714286</v>
      </c>
      <c r="W291" s="185">
        <f t="shared" si="327"/>
        <v>1.4285714285714286</v>
      </c>
      <c r="X291" s="185">
        <f t="shared" si="327"/>
        <v>1.4285714285714286</v>
      </c>
      <c r="Y291" s="185">
        <f t="shared" si="327"/>
        <v>1.4285714285714286</v>
      </c>
      <c r="Z291" s="185">
        <f t="shared" si="327"/>
        <v>1.4285714285714286</v>
      </c>
      <c r="AA291" s="185">
        <f t="shared" si="327"/>
        <v>1.4285714285714286</v>
      </c>
      <c r="AB291" s="185">
        <f t="shared" si="327"/>
        <v>1.4285714285714286</v>
      </c>
      <c r="AC291" s="185">
        <f t="shared" si="327"/>
        <v>1.4285714285714286</v>
      </c>
      <c r="AD291" s="185">
        <f t="shared" si="327"/>
        <v>1.4285714285714286</v>
      </c>
      <c r="AE291" s="185">
        <f t="shared" si="327"/>
        <v>1.4285714285714286</v>
      </c>
      <c r="AF291" s="185">
        <f t="shared" si="327"/>
        <v>1.4285714285714286</v>
      </c>
      <c r="AG291" s="185">
        <f t="shared" si="327"/>
        <v>1.4285714285714286</v>
      </c>
      <c r="AH291" s="185">
        <f t="shared" si="327"/>
        <v>1.4285714285714286</v>
      </c>
      <c r="AI291" s="185">
        <f t="shared" si="327"/>
        <v>1.3670248406477929</v>
      </c>
      <c r="AJ291" s="185">
        <f t="shared" si="327"/>
        <v>1.2861006220142583</v>
      </c>
      <c r="AK291" s="185">
        <f t="shared" si="327"/>
        <v>1.2202772463721021</v>
      </c>
      <c r="AL291" s="185">
        <f t="shared" si="327"/>
        <v>1.1676559088405771</v>
      </c>
      <c r="AM291" s="185">
        <f t="shared" si="327"/>
        <v>1.1261844006024107</v>
      </c>
      <c r="AN291" s="185">
        <f t="shared" si="327"/>
        <v>1.0939316631556959</v>
      </c>
      <c r="AO291" s="185">
        <f t="shared" si="327"/>
        <v>1.0691570055139294</v>
      </c>
      <c r="AP291" s="185">
        <f t="shared" si="327"/>
        <v>1.050361313812201</v>
      </c>
      <c r="AQ291" s="185">
        <f t="shared" si="327"/>
        <v>1.0362723582780895</v>
      </c>
      <c r="AR291" s="185">
        <f t="shared" si="327"/>
        <v>1.0258881083206675</v>
      </c>
      <c r="AS291" s="185">
        <f t="shared" si="327"/>
        <v>1.0182808358553184</v>
      </c>
      <c r="AT291" s="185">
        <f t="shared" si="327"/>
        <v>1.0127767949396416</v>
      </c>
      <c r="AU291" s="185">
        <f t="shared" si="327"/>
        <v>1.008839644189234</v>
      </c>
      <c r="AV291" s="185">
        <f t="shared" si="327"/>
        <v>1.0060561158773482</v>
      </c>
      <c r="AW291" s="185">
        <f t="shared" si="327"/>
        <v>1.0041097653077879</v>
      </c>
      <c r="AX291" s="185">
        <f t="shared" si="327"/>
        <v>1.002763674914998</v>
      </c>
      <c r="AY291" s="185">
        <f t="shared" si="327"/>
        <v>1.0018423043653797</v>
      </c>
      <c r="AZ291" s="185">
        <f t="shared" si="327"/>
        <v>1.0012178386273278</v>
      </c>
      <c r="BA291" s="185">
        <f t="shared" si="327"/>
        <v>1.0007986875529911</v>
      </c>
      <c r="BB291" s="185">
        <f t="shared" si="327"/>
        <v>1.0005198140734355</v>
      </c>
      <c r="BC291" s="185">
        <f t="shared" si="327"/>
        <v>1.0003358943530121</v>
      </c>
    </row>
    <row r="292" spans="6:55" ht="11.1" customHeight="1">
      <c r="W292" s="185">
        <f t="shared" ref="W292:BC292" si="328">$C$35/W237</f>
        <v>1.4285714285714286</v>
      </c>
      <c r="X292" s="185">
        <f t="shared" si="328"/>
        <v>1.4285714285714286</v>
      </c>
      <c r="Y292" s="185">
        <f t="shared" si="328"/>
        <v>1.4285714285714286</v>
      </c>
      <c r="Z292" s="185">
        <f t="shared" si="328"/>
        <v>1.4285714285714286</v>
      </c>
      <c r="AA292" s="185">
        <f t="shared" si="328"/>
        <v>1.4285714285714286</v>
      </c>
      <c r="AB292" s="185">
        <f t="shared" si="328"/>
        <v>1.4285714285714286</v>
      </c>
      <c r="AC292" s="185">
        <f t="shared" si="328"/>
        <v>1.4285714285714286</v>
      </c>
      <c r="AD292" s="185">
        <f t="shared" si="328"/>
        <v>1.4285714285714286</v>
      </c>
      <c r="AE292" s="185">
        <f t="shared" si="328"/>
        <v>1.4285714285714286</v>
      </c>
      <c r="AF292" s="185">
        <f t="shared" si="328"/>
        <v>1.4285714285714286</v>
      </c>
      <c r="AG292" s="185">
        <f t="shared" si="328"/>
        <v>1.4285714285714286</v>
      </c>
      <c r="AH292" s="185">
        <f t="shared" si="328"/>
        <v>1.4285714285714286</v>
      </c>
      <c r="AI292" s="185">
        <f t="shared" si="328"/>
        <v>1.4285714285714286</v>
      </c>
      <c r="AJ292" s="185">
        <f t="shared" si="328"/>
        <v>1.4285714285714286</v>
      </c>
      <c r="AK292" s="185">
        <f t="shared" si="328"/>
        <v>1.3670248406477932</v>
      </c>
      <c r="AL292" s="185">
        <f t="shared" si="328"/>
        <v>1.2889274064269354</v>
      </c>
      <c r="AM292" s="185">
        <f t="shared" si="328"/>
        <v>1.2248256745346398</v>
      </c>
      <c r="AN292" s="185">
        <f t="shared" si="328"/>
        <v>1.1730479859164757</v>
      </c>
      <c r="AO292" s="185">
        <f t="shared" si="328"/>
        <v>1.1317903654276689</v>
      </c>
      <c r="AP292" s="185">
        <f t="shared" si="328"/>
        <v>1.0993281508850197</v>
      </c>
      <c r="AQ292" s="185">
        <f t="shared" si="328"/>
        <v>1.0740832203386554</v>
      </c>
      <c r="AR292" s="185">
        <f t="shared" si="328"/>
        <v>1.0547664458353543</v>
      </c>
      <c r="AS292" s="185">
        <f t="shared" si="328"/>
        <v>1.0400699442741446</v>
      </c>
      <c r="AT292" s="185">
        <f t="shared" si="328"/>
        <v>1.0290207598481695</v>
      </c>
      <c r="AU292" s="185">
        <f t="shared" si="328"/>
        <v>1.0208052044985481</v>
      </c>
      <c r="AV292" s="185">
        <f t="shared" si="328"/>
        <v>1.0147669935180625</v>
      </c>
      <c r="AW292" s="185">
        <f t="shared" si="328"/>
        <v>1.0103782724135701</v>
      </c>
      <c r="AX292" s="185">
        <f t="shared" si="328"/>
        <v>1.0072243321537486</v>
      </c>
      <c r="AY292" s="185">
        <f t="shared" si="328"/>
        <v>1.0049822489545579</v>
      </c>
      <c r="AZ292" s="185">
        <f t="shared" si="328"/>
        <v>1.0034050810370134</v>
      </c>
      <c r="BA292" s="185">
        <f t="shared" si="328"/>
        <v>1.0023071866431463</v>
      </c>
      <c r="BB292" s="185">
        <f t="shared" si="328"/>
        <v>1.0015502665098774</v>
      </c>
      <c r="BC292" s="185">
        <f t="shared" si="328"/>
        <v>1.0010334450809011</v>
      </c>
    </row>
    <row r="293" spans="6:55" ht="11.1" customHeight="1">
      <c r="X293" s="185">
        <f t="shared" ref="X293:BC293" si="329">$C$35/X238</f>
        <v>1.4285714285714286</v>
      </c>
      <c r="Y293" s="185">
        <f t="shared" si="329"/>
        <v>1.4285714285714286</v>
      </c>
      <c r="Z293" s="185">
        <f t="shared" si="329"/>
        <v>1.4285714285714286</v>
      </c>
      <c r="AA293" s="185">
        <f t="shared" si="329"/>
        <v>1.4285714285714286</v>
      </c>
      <c r="AB293" s="185">
        <f t="shared" si="329"/>
        <v>1.4285714285714286</v>
      </c>
      <c r="AC293" s="185">
        <f t="shared" si="329"/>
        <v>1.4285714285714286</v>
      </c>
      <c r="AD293" s="185">
        <f t="shared" si="329"/>
        <v>1.4285714285714286</v>
      </c>
      <c r="AE293" s="185">
        <f t="shared" si="329"/>
        <v>1.4285714285714286</v>
      </c>
      <c r="AF293" s="185">
        <f t="shared" si="329"/>
        <v>1.4285714285714286</v>
      </c>
      <c r="AG293" s="185">
        <f t="shared" si="329"/>
        <v>1.4285714285714286</v>
      </c>
      <c r="AH293" s="185">
        <f t="shared" si="329"/>
        <v>1.4285714285714286</v>
      </c>
      <c r="AI293" s="185">
        <f t="shared" si="329"/>
        <v>1.4285714285714286</v>
      </c>
      <c r="AJ293" s="185">
        <f t="shared" si="329"/>
        <v>1.4285714285714286</v>
      </c>
      <c r="AK293" s="185">
        <f t="shared" si="329"/>
        <v>1.4285714285714286</v>
      </c>
      <c r="AL293" s="185">
        <f t="shared" si="329"/>
        <v>1.4285714285714286</v>
      </c>
      <c r="AM293" s="185">
        <f t="shared" si="329"/>
        <v>1.3670248406477932</v>
      </c>
      <c r="AN293" s="185">
        <f t="shared" si="329"/>
        <v>1.2914662998128423</v>
      </c>
      <c r="AO293" s="185">
        <f t="shared" si="329"/>
        <v>1.2289354336265041</v>
      </c>
      <c r="AP293" s="185">
        <f t="shared" si="329"/>
        <v>1.1779700177583585</v>
      </c>
      <c r="AQ293" s="185">
        <f t="shared" si="329"/>
        <v>1.1369641369518753</v>
      </c>
      <c r="AR293" s="185">
        <f t="shared" si="329"/>
        <v>1.1045088269257597</v>
      </c>
      <c r="AS293" s="185">
        <f t="shared" si="329"/>
        <v>1.0789666727690614</v>
      </c>
      <c r="AT293" s="185">
        <f t="shared" si="329"/>
        <v>1.0590911722662417</v>
      </c>
      <c r="AU293" s="185">
        <f t="shared" si="329"/>
        <v>1.0437858526236934</v>
      </c>
      <c r="AV293" s="185">
        <f t="shared" si="329"/>
        <v>1.0321289171041674</v>
      </c>
      <c r="AW293" s="185">
        <f t="shared" si="329"/>
        <v>1.0233454085261962</v>
      </c>
      <c r="AX293" s="185">
        <f t="shared" si="329"/>
        <v>1.0167999524806777</v>
      </c>
      <c r="AY293" s="185">
        <f t="shared" si="329"/>
        <v>1.0119748836073628</v>
      </c>
      <c r="AZ293" s="185">
        <f t="shared" si="329"/>
        <v>1.0084558908329628</v>
      </c>
      <c r="BA293" s="185">
        <f t="shared" si="329"/>
        <v>1.0059170336908019</v>
      </c>
      <c r="BB293" s="185">
        <f t="shared" si="329"/>
        <v>1.0041038343063879</v>
      </c>
      <c r="BC293" s="185">
        <f t="shared" si="329"/>
        <v>1.0028221288925265</v>
      </c>
    </row>
    <row r="294" spans="6:55" ht="11.1" customHeight="1">
      <c r="Y294" s="185">
        <f t="shared" ref="Y294:BC294" si="330">$C$35/Y239</f>
        <v>1.4285714285714286</v>
      </c>
      <c r="Z294" s="185">
        <f t="shared" si="330"/>
        <v>1.4285714285714286</v>
      </c>
      <c r="AA294" s="185">
        <f t="shared" si="330"/>
        <v>1.4285714285714286</v>
      </c>
      <c r="AB294" s="185">
        <f t="shared" si="330"/>
        <v>1.4285714285714286</v>
      </c>
      <c r="AC294" s="185">
        <f t="shared" si="330"/>
        <v>1.4285714285714286</v>
      </c>
      <c r="AD294" s="185">
        <f t="shared" si="330"/>
        <v>1.4285714285714286</v>
      </c>
      <c r="AE294" s="185">
        <f t="shared" si="330"/>
        <v>1.4285714285714286</v>
      </c>
      <c r="AF294" s="185">
        <f t="shared" si="330"/>
        <v>1.4285714285714286</v>
      </c>
      <c r="AG294" s="185">
        <f t="shared" si="330"/>
        <v>1.4285714285714286</v>
      </c>
      <c r="AH294" s="185">
        <f t="shared" si="330"/>
        <v>1.4285714285714286</v>
      </c>
      <c r="AI294" s="185">
        <f t="shared" si="330"/>
        <v>1.4285714285714286</v>
      </c>
      <c r="AJ294" s="185">
        <f t="shared" si="330"/>
        <v>1.4285714285714286</v>
      </c>
      <c r="AK294" s="185">
        <f t="shared" si="330"/>
        <v>1.4285714285714286</v>
      </c>
      <c r="AL294" s="185">
        <f t="shared" si="330"/>
        <v>1.4285714285714286</v>
      </c>
      <c r="AM294" s="185">
        <f t="shared" si="330"/>
        <v>1.4285714285714286</v>
      </c>
      <c r="AN294" s="185">
        <f t="shared" si="330"/>
        <v>1.4285714285714286</v>
      </c>
      <c r="AO294" s="185">
        <f t="shared" si="330"/>
        <v>1.3670248406477934</v>
      </c>
      <c r="AP294" s="185">
        <f t="shared" si="330"/>
        <v>1.2937478683965202</v>
      </c>
      <c r="AQ294" s="185">
        <f t="shared" si="330"/>
        <v>1.2326663666487403</v>
      </c>
      <c r="AR294" s="185">
        <f t="shared" si="330"/>
        <v>1.1826991438485071</v>
      </c>
      <c r="AS294" s="185">
        <f t="shared" si="330"/>
        <v>1.142113514983087</v>
      </c>
      <c r="AT294" s="185">
        <f t="shared" si="330"/>
        <v>1.1095286209097905</v>
      </c>
      <c r="AU294" s="185">
        <f t="shared" si="330"/>
        <v>1.0836335005287898</v>
      </c>
      <c r="AV294" s="185">
        <f t="shared" si="330"/>
        <v>1.0632693807113023</v>
      </c>
      <c r="AW294" s="185">
        <f t="shared" si="330"/>
        <v>1.0474159022075307</v>
      </c>
      <c r="AX294" s="185">
        <f t="shared" si="330"/>
        <v>1.0352026187511891</v>
      </c>
      <c r="AY294" s="185">
        <f t="shared" si="330"/>
        <v>1.0258906952880127</v>
      </c>
      <c r="AZ294" s="185">
        <f t="shared" si="330"/>
        <v>1.0188642743467091</v>
      </c>
      <c r="BA294" s="185">
        <f t="shared" si="330"/>
        <v>1.0136187080488972</v>
      </c>
      <c r="BB294" s="185">
        <f t="shared" si="330"/>
        <v>1.0097424508541413</v>
      </c>
      <c r="BC294" s="185">
        <f t="shared" si="330"/>
        <v>1.0069079709454829</v>
      </c>
    </row>
    <row r="295" spans="6:55" ht="11.1" customHeight="1">
      <c r="Z295" s="185">
        <f t="shared" ref="Z295:BC295" si="331">$C$35/Z240</f>
        <v>1.4285714285714286</v>
      </c>
      <c r="AA295" s="185">
        <f t="shared" si="331"/>
        <v>1.4285714285714286</v>
      </c>
      <c r="AB295" s="185">
        <f t="shared" si="331"/>
        <v>1.4285714285714286</v>
      </c>
      <c r="AC295" s="185">
        <f t="shared" si="331"/>
        <v>1.4285714285714286</v>
      </c>
      <c r="AD295" s="185">
        <f t="shared" si="331"/>
        <v>1.4285714285714286</v>
      </c>
      <c r="AE295" s="185">
        <f t="shared" si="331"/>
        <v>1.4285714285714286</v>
      </c>
      <c r="AF295" s="185">
        <f t="shared" si="331"/>
        <v>1.4285714285714286</v>
      </c>
      <c r="AG295" s="185">
        <f t="shared" si="331"/>
        <v>1.4285714285714286</v>
      </c>
      <c r="AH295" s="185">
        <f t="shared" si="331"/>
        <v>1.4285714285714286</v>
      </c>
      <c r="AI295" s="185">
        <f t="shared" si="331"/>
        <v>1.4285714285714286</v>
      </c>
      <c r="AJ295" s="185">
        <f t="shared" si="331"/>
        <v>1.4285714285714286</v>
      </c>
      <c r="AK295" s="185">
        <f t="shared" si="331"/>
        <v>1.4285714285714286</v>
      </c>
      <c r="AL295" s="185">
        <f t="shared" si="331"/>
        <v>1.4285714285714286</v>
      </c>
      <c r="AM295" s="185">
        <f t="shared" si="331"/>
        <v>1.4285714285714286</v>
      </c>
      <c r="AN295" s="185">
        <f t="shared" si="331"/>
        <v>1.4285714285714286</v>
      </c>
      <c r="AO295" s="185">
        <f t="shared" si="331"/>
        <v>1.4285714285714286</v>
      </c>
      <c r="AP295" s="185">
        <f t="shared" si="331"/>
        <v>1.4285714285714286</v>
      </c>
      <c r="AQ295" s="185">
        <f t="shared" si="331"/>
        <v>1.3670248406477934</v>
      </c>
      <c r="AR295" s="185">
        <f t="shared" si="331"/>
        <v>1.296116210142789</v>
      </c>
      <c r="AS295" s="185">
        <f t="shared" si="331"/>
        <v>1.2365898887891731</v>
      </c>
      <c r="AT295" s="185">
        <f t="shared" si="331"/>
        <v>1.1873053641880862</v>
      </c>
      <c r="AU295" s="185">
        <f t="shared" si="331"/>
        <v>1.1469616488440679</v>
      </c>
      <c r="AV295" s="185">
        <f t="shared" si="331"/>
        <v>1.1142920026327081</v>
      </c>
      <c r="AW295" s="185">
        <f t="shared" si="331"/>
        <v>1.0880980066791641</v>
      </c>
      <c r="AX295" s="185">
        <f t="shared" si="331"/>
        <v>1.0673050084141542</v>
      </c>
      <c r="AY295" s="185">
        <f t="shared" si="331"/>
        <v>1.0509597734815368</v>
      </c>
      <c r="AZ295" s="185">
        <f t="shared" si="331"/>
        <v>1.0382361027596554</v>
      </c>
      <c r="BA295" s="185">
        <f t="shared" si="331"/>
        <v>1.0284317005739665</v>
      </c>
      <c r="BB295" s="185">
        <f t="shared" si="331"/>
        <v>1.0209508325237049</v>
      </c>
      <c r="BC295" s="185">
        <f t="shared" si="331"/>
        <v>1.0153012431640833</v>
      </c>
    </row>
    <row r="296" spans="6:55" ht="11.1" customHeight="1">
      <c r="AA296" s="185">
        <f t="shared" ref="AA296:BC296" si="332">$C$35/AA241</f>
        <v>1.4285714285714286</v>
      </c>
      <c r="AB296" s="185">
        <f t="shared" si="332"/>
        <v>1.4285714285714286</v>
      </c>
      <c r="AC296" s="185">
        <f t="shared" si="332"/>
        <v>1.4285714285714286</v>
      </c>
      <c r="AD296" s="185">
        <f t="shared" si="332"/>
        <v>1.4285714285714286</v>
      </c>
      <c r="AE296" s="185">
        <f t="shared" si="332"/>
        <v>1.4285714285714286</v>
      </c>
      <c r="AF296" s="185">
        <f t="shared" si="332"/>
        <v>1.4285714285714286</v>
      </c>
      <c r="AG296" s="185">
        <f t="shared" si="332"/>
        <v>1.4285714285714286</v>
      </c>
      <c r="AH296" s="185">
        <f t="shared" si="332"/>
        <v>1.4285714285714286</v>
      </c>
      <c r="AI296" s="185">
        <f t="shared" si="332"/>
        <v>1.4285714285714286</v>
      </c>
      <c r="AJ296" s="185">
        <f t="shared" si="332"/>
        <v>1.4285714285714286</v>
      </c>
      <c r="AK296" s="185">
        <f t="shared" si="332"/>
        <v>1.4285714285714286</v>
      </c>
      <c r="AL296" s="185">
        <f t="shared" si="332"/>
        <v>1.4285714285714286</v>
      </c>
      <c r="AM296" s="185">
        <f t="shared" si="332"/>
        <v>1.4285714285714286</v>
      </c>
      <c r="AN296" s="185">
        <f t="shared" si="332"/>
        <v>1.4285714285714286</v>
      </c>
      <c r="AO296" s="185">
        <f t="shared" si="332"/>
        <v>1.4285714285714286</v>
      </c>
      <c r="AP296" s="185">
        <f t="shared" si="332"/>
        <v>1.4285714285714286</v>
      </c>
      <c r="AQ296" s="185">
        <f t="shared" si="332"/>
        <v>1.4285714285714286</v>
      </c>
      <c r="AR296" s="185">
        <f t="shared" si="332"/>
        <v>1.4285714285714286</v>
      </c>
      <c r="AS296" s="185">
        <f t="shared" si="332"/>
        <v>1.3670248406477934</v>
      </c>
      <c r="AT296" s="185">
        <f t="shared" si="332"/>
        <v>1.2983054397613938</v>
      </c>
      <c r="AU296" s="185">
        <f t="shared" si="332"/>
        <v>1.2401294711642843</v>
      </c>
      <c r="AV296" s="185">
        <f t="shared" si="332"/>
        <v>1.1915706756461399</v>
      </c>
      <c r="AW296" s="185">
        <f t="shared" si="332"/>
        <v>1.1515078281391442</v>
      </c>
      <c r="AX296" s="185">
        <f t="shared" si="332"/>
        <v>1.1188048591903141</v>
      </c>
      <c r="AY296" s="185">
        <f t="shared" si="332"/>
        <v>1.0923698062445557</v>
      </c>
      <c r="AZ296" s="185">
        <f t="shared" si="332"/>
        <v>1.0712022855941377</v>
      </c>
      <c r="BA296" s="185">
        <f t="shared" si="332"/>
        <v>1.0544151896014087</v>
      </c>
      <c r="BB296" s="185">
        <f t="shared" si="332"/>
        <v>1.0412251636995316</v>
      </c>
      <c r="BC296" s="185">
        <f t="shared" si="332"/>
        <v>1.0309621689682731</v>
      </c>
    </row>
    <row r="297" spans="6:55" ht="11.1" customHeight="1">
      <c r="AB297" s="185">
        <f t="shared" ref="AB297:BC297" si="333">$C$35/AB242</f>
        <v>1.4285714285714286</v>
      </c>
      <c r="AC297" s="185">
        <f t="shared" si="333"/>
        <v>1.4285714285714286</v>
      </c>
      <c r="AD297" s="185">
        <f t="shared" si="333"/>
        <v>1.4285714285714286</v>
      </c>
      <c r="AE297" s="185">
        <f t="shared" si="333"/>
        <v>1.4285714285714286</v>
      </c>
      <c r="AF297" s="185">
        <f t="shared" si="333"/>
        <v>1.4285714285714286</v>
      </c>
      <c r="AG297" s="185">
        <f t="shared" si="333"/>
        <v>1.4285714285714286</v>
      </c>
      <c r="AH297" s="185">
        <f t="shared" si="333"/>
        <v>1.4285714285714286</v>
      </c>
      <c r="AI297" s="185">
        <f t="shared" si="333"/>
        <v>1.4285714285714286</v>
      </c>
      <c r="AJ297" s="185">
        <f t="shared" si="333"/>
        <v>1.4285714285714286</v>
      </c>
      <c r="AK297" s="185">
        <f t="shared" si="333"/>
        <v>1.4285714285714286</v>
      </c>
      <c r="AL297" s="185">
        <f t="shared" si="333"/>
        <v>1.4285714285714286</v>
      </c>
      <c r="AM297" s="185">
        <f t="shared" si="333"/>
        <v>1.4285714285714286</v>
      </c>
      <c r="AN297" s="185">
        <f t="shared" si="333"/>
        <v>1.4285714285714286</v>
      </c>
      <c r="AO297" s="185">
        <f t="shared" si="333"/>
        <v>1.4285714285714286</v>
      </c>
      <c r="AP297" s="185">
        <f t="shared" si="333"/>
        <v>1.4285714285714286</v>
      </c>
      <c r="AQ297" s="185">
        <f t="shared" si="333"/>
        <v>1.4285714285714286</v>
      </c>
      <c r="AR297" s="185">
        <f t="shared" si="333"/>
        <v>1.4285714285714286</v>
      </c>
      <c r="AS297" s="185">
        <f t="shared" si="333"/>
        <v>1.4285714285714286</v>
      </c>
      <c r="AT297" s="185">
        <f t="shared" si="333"/>
        <v>1.4285714285714286</v>
      </c>
      <c r="AU297" s="185">
        <f t="shared" si="333"/>
        <v>1.3670248406477941</v>
      </c>
      <c r="AV297" s="185">
        <f t="shared" si="333"/>
        <v>1.3002757636347098</v>
      </c>
      <c r="AW297" s="185">
        <f t="shared" si="333"/>
        <v>1.2433714445409505</v>
      </c>
      <c r="AX297" s="185">
        <f t="shared" si="333"/>
        <v>1.1955324191472325</v>
      </c>
      <c r="AY297" s="185">
        <f t="shared" si="333"/>
        <v>1.1557798469790512</v>
      </c>
      <c r="AZ297" s="185">
        <f t="shared" si="333"/>
        <v>1.1230849500287166</v>
      </c>
      <c r="BA297" s="185">
        <f t="shared" si="333"/>
        <v>1.0964572373014707</v>
      </c>
      <c r="BB297" s="185">
        <f t="shared" si="333"/>
        <v>1.0749667521450792</v>
      </c>
      <c r="BC297" s="185">
        <f t="shared" si="333"/>
        <v>1.0577834236101644</v>
      </c>
    </row>
    <row r="298" spans="6:55" ht="11.1" customHeight="1">
      <c r="AC298" s="185">
        <f t="shared" ref="AC298:BC298" si="334">$C$35/AC243</f>
        <v>1.4285714285714286</v>
      </c>
      <c r="AD298" s="185">
        <f t="shared" si="334"/>
        <v>1.4285714285714286</v>
      </c>
      <c r="AE298" s="185">
        <f t="shared" si="334"/>
        <v>1.4285714285714286</v>
      </c>
      <c r="AF298" s="185">
        <f t="shared" si="334"/>
        <v>1.4285714285714286</v>
      </c>
      <c r="AG298" s="185">
        <f t="shared" si="334"/>
        <v>1.4285714285714286</v>
      </c>
      <c r="AH298" s="185">
        <f t="shared" si="334"/>
        <v>1.4285714285714286</v>
      </c>
      <c r="AI298" s="185">
        <f t="shared" si="334"/>
        <v>1.4285714285714286</v>
      </c>
      <c r="AJ298" s="185">
        <f t="shared" si="334"/>
        <v>1.4285714285714286</v>
      </c>
      <c r="AK298" s="185">
        <f t="shared" si="334"/>
        <v>1.4285714285714286</v>
      </c>
      <c r="AL298" s="185">
        <f t="shared" si="334"/>
        <v>1.4285714285714286</v>
      </c>
      <c r="AM298" s="185">
        <f t="shared" si="334"/>
        <v>1.4285714285714286</v>
      </c>
      <c r="AN298" s="185">
        <f t="shared" si="334"/>
        <v>1.4285714285714286</v>
      </c>
      <c r="AO298" s="185">
        <f t="shared" si="334"/>
        <v>1.4285714285714286</v>
      </c>
      <c r="AP298" s="185">
        <f t="shared" si="334"/>
        <v>1.4285714285714286</v>
      </c>
      <c r="AQ298" s="185">
        <f t="shared" si="334"/>
        <v>1.4285714285714286</v>
      </c>
      <c r="AR298" s="185">
        <f t="shared" si="334"/>
        <v>1.4285714285714286</v>
      </c>
      <c r="AS298" s="185">
        <f t="shared" si="334"/>
        <v>1.4285714285714286</v>
      </c>
      <c r="AT298" s="185">
        <f t="shared" si="334"/>
        <v>1.4285714285714286</v>
      </c>
      <c r="AU298" s="185">
        <f t="shared" si="334"/>
        <v>1.4285714285714286</v>
      </c>
      <c r="AV298" s="185">
        <f t="shared" si="334"/>
        <v>1.4285714285714286</v>
      </c>
      <c r="AW298" s="185">
        <f t="shared" si="334"/>
        <v>1.3670248406477947</v>
      </c>
      <c r="AX298" s="185">
        <f t="shared" si="334"/>
        <v>1.3020739469422904</v>
      </c>
      <c r="AY298" s="185">
        <f t="shared" si="334"/>
        <v>1.2463685689971455</v>
      </c>
      <c r="AZ298" s="185">
        <f t="shared" si="334"/>
        <v>1.1992295690981376</v>
      </c>
      <c r="BA298" s="185">
        <f t="shared" si="334"/>
        <v>1.1598018378724599</v>
      </c>
      <c r="BB298" s="185">
        <f t="shared" si="334"/>
        <v>1.1271521211912687</v>
      </c>
      <c r="BC298" s="185">
        <f t="shared" si="334"/>
        <v>1.100373782547825</v>
      </c>
    </row>
    <row r="299" spans="6:55" ht="11.1" customHeight="1">
      <c r="AD299" s="185">
        <f t="shared" ref="AD299:BC299" si="335">$C$35/AD244</f>
        <v>1.4285714285714286</v>
      </c>
      <c r="AE299" s="185">
        <f t="shared" si="335"/>
        <v>1.4285714285714286</v>
      </c>
      <c r="AF299" s="185">
        <f t="shared" si="335"/>
        <v>1.4285714285714286</v>
      </c>
      <c r="AG299" s="185">
        <f t="shared" si="335"/>
        <v>1.4285714285714286</v>
      </c>
      <c r="AH299" s="185">
        <f t="shared" si="335"/>
        <v>1.4285714285714286</v>
      </c>
      <c r="AI299" s="185">
        <f t="shared" si="335"/>
        <v>1.4285714285714286</v>
      </c>
      <c r="AJ299" s="185">
        <f t="shared" si="335"/>
        <v>1.4285714285714286</v>
      </c>
      <c r="AK299" s="185">
        <f t="shared" si="335"/>
        <v>1.4285714285714286</v>
      </c>
      <c r="AL299" s="185">
        <f t="shared" si="335"/>
        <v>1.4285714285714286</v>
      </c>
      <c r="AM299" s="185">
        <f t="shared" si="335"/>
        <v>1.4285714285714286</v>
      </c>
      <c r="AN299" s="185">
        <f t="shared" si="335"/>
        <v>1.4285714285714286</v>
      </c>
      <c r="AO299" s="185">
        <f t="shared" si="335"/>
        <v>1.4285714285714286</v>
      </c>
      <c r="AP299" s="185">
        <f t="shared" si="335"/>
        <v>1.4285714285714286</v>
      </c>
      <c r="AQ299" s="185">
        <f t="shared" si="335"/>
        <v>1.4285714285714286</v>
      </c>
      <c r="AR299" s="185">
        <f t="shared" si="335"/>
        <v>1.4285714285714286</v>
      </c>
      <c r="AS299" s="185">
        <f t="shared" si="335"/>
        <v>1.4285714285714286</v>
      </c>
      <c r="AT299" s="185">
        <f t="shared" si="335"/>
        <v>1.4285714285714286</v>
      </c>
      <c r="AU299" s="185">
        <f t="shared" si="335"/>
        <v>1.4285714285714286</v>
      </c>
      <c r="AV299" s="185">
        <f t="shared" si="335"/>
        <v>1.4285714285714286</v>
      </c>
      <c r="AW299" s="185">
        <f t="shared" si="335"/>
        <v>1.4285714285714286</v>
      </c>
      <c r="AX299" s="185">
        <f t="shared" si="335"/>
        <v>1.4285714285714286</v>
      </c>
      <c r="AY299" s="185">
        <f t="shared" si="335"/>
        <v>1.3670248406477954</v>
      </c>
      <c r="AZ299" s="185">
        <f t="shared" si="335"/>
        <v>1.303729752335328</v>
      </c>
      <c r="BA299" s="185">
        <f t="shared" si="335"/>
        <v>1.2491513077654213</v>
      </c>
      <c r="BB299" s="185">
        <f t="shared" si="335"/>
        <v>1.2026952076531134</v>
      </c>
      <c r="BC299" s="185">
        <f t="shared" si="335"/>
        <v>1.1636015634284267</v>
      </c>
    </row>
    <row r="300" spans="6:55" ht="11.1" customHeight="1">
      <c r="AE300" s="185">
        <f t="shared" ref="AE300:BC300" si="336">$C$35/AE245</f>
        <v>1.4285714285714286</v>
      </c>
      <c r="AF300" s="185">
        <f t="shared" si="336"/>
        <v>1.4285714285714286</v>
      </c>
      <c r="AG300" s="185">
        <f t="shared" si="336"/>
        <v>1.4285714285714286</v>
      </c>
      <c r="AH300" s="185">
        <f t="shared" si="336"/>
        <v>1.4285714285714286</v>
      </c>
      <c r="AI300" s="185">
        <f t="shared" si="336"/>
        <v>1.4285714285714286</v>
      </c>
      <c r="AJ300" s="185">
        <f t="shared" si="336"/>
        <v>1.4285714285714286</v>
      </c>
      <c r="AK300" s="185">
        <f t="shared" si="336"/>
        <v>1.4285714285714286</v>
      </c>
      <c r="AL300" s="185">
        <f t="shared" si="336"/>
        <v>1.4285714285714286</v>
      </c>
      <c r="AM300" s="185">
        <f t="shared" si="336"/>
        <v>1.4285714285714286</v>
      </c>
      <c r="AN300" s="185">
        <f t="shared" si="336"/>
        <v>1.4285714285714286</v>
      </c>
      <c r="AO300" s="185">
        <f t="shared" si="336"/>
        <v>1.4285714285714286</v>
      </c>
      <c r="AP300" s="185">
        <f t="shared" si="336"/>
        <v>1.4285714285714286</v>
      </c>
      <c r="AQ300" s="185">
        <f t="shared" si="336"/>
        <v>1.4285714285714286</v>
      </c>
      <c r="AR300" s="185">
        <f t="shared" si="336"/>
        <v>1.4285714285714286</v>
      </c>
      <c r="AS300" s="185">
        <f t="shared" si="336"/>
        <v>1.4285714285714286</v>
      </c>
      <c r="AT300" s="185">
        <f t="shared" si="336"/>
        <v>1.4285714285714286</v>
      </c>
      <c r="AU300" s="185">
        <f t="shared" si="336"/>
        <v>1.4285714285714286</v>
      </c>
      <c r="AV300" s="185">
        <f t="shared" si="336"/>
        <v>1.4285714285714286</v>
      </c>
      <c r="AW300" s="185">
        <f t="shared" si="336"/>
        <v>1.4285714285714286</v>
      </c>
      <c r="AX300" s="185">
        <f t="shared" si="336"/>
        <v>1.4285714285714286</v>
      </c>
      <c r="AY300" s="185">
        <f t="shared" si="336"/>
        <v>1.4285714285714286</v>
      </c>
      <c r="AZ300" s="185">
        <f t="shared" si="336"/>
        <v>1.4285714285714286</v>
      </c>
      <c r="BA300" s="185">
        <f t="shared" si="336"/>
        <v>1.3670248406477963</v>
      </c>
      <c r="BB300" s="185">
        <f t="shared" si="336"/>
        <v>1.3052686985787587</v>
      </c>
      <c r="BC300" s="185">
        <f t="shared" si="336"/>
        <v>1.2517522122735536</v>
      </c>
    </row>
    <row r="301" spans="6:55" ht="11.1" customHeight="1">
      <c r="AF301" s="185">
        <f t="shared" ref="AF301:BC301" si="337">$C$35/AF246</f>
        <v>1.4285714285714286</v>
      </c>
      <c r="AG301" s="185">
        <f t="shared" si="337"/>
        <v>1.4285714285714286</v>
      </c>
      <c r="AH301" s="185">
        <f t="shared" si="337"/>
        <v>1.4285714285714286</v>
      </c>
      <c r="AI301" s="185">
        <f t="shared" si="337"/>
        <v>1.4285714285714286</v>
      </c>
      <c r="AJ301" s="185">
        <f t="shared" si="337"/>
        <v>1.4285714285714286</v>
      </c>
      <c r="AK301" s="185">
        <f t="shared" si="337"/>
        <v>1.4285714285714286</v>
      </c>
      <c r="AL301" s="185">
        <f t="shared" si="337"/>
        <v>1.4285714285714286</v>
      </c>
      <c r="AM301" s="185">
        <f t="shared" si="337"/>
        <v>1.4285714285714286</v>
      </c>
      <c r="AN301" s="185">
        <f t="shared" si="337"/>
        <v>1.4285714285714286</v>
      </c>
      <c r="AO301" s="185">
        <f t="shared" si="337"/>
        <v>1.4285714285714286</v>
      </c>
      <c r="AP301" s="185">
        <f t="shared" si="337"/>
        <v>1.4285714285714286</v>
      </c>
      <c r="AQ301" s="185">
        <f t="shared" si="337"/>
        <v>1.4285714285714286</v>
      </c>
      <c r="AR301" s="185">
        <f t="shared" si="337"/>
        <v>1.4285714285714286</v>
      </c>
      <c r="AS301" s="185">
        <f t="shared" si="337"/>
        <v>1.4285714285714286</v>
      </c>
      <c r="AT301" s="185">
        <f t="shared" si="337"/>
        <v>1.4285714285714286</v>
      </c>
      <c r="AU301" s="185">
        <f t="shared" si="337"/>
        <v>1.4285714285714286</v>
      </c>
      <c r="AV301" s="185">
        <f t="shared" si="337"/>
        <v>1.4285714285714286</v>
      </c>
      <c r="AW301" s="185">
        <f t="shared" si="337"/>
        <v>1.4285714285714286</v>
      </c>
      <c r="AX301" s="185">
        <f t="shared" si="337"/>
        <v>1.4285714285714286</v>
      </c>
      <c r="AY301" s="185">
        <f t="shared" si="337"/>
        <v>1.4285714285714286</v>
      </c>
      <c r="AZ301" s="185">
        <f t="shared" si="337"/>
        <v>1.4285714285714286</v>
      </c>
      <c r="BA301" s="185">
        <f t="shared" si="337"/>
        <v>1.4285714285714286</v>
      </c>
      <c r="BB301" s="185">
        <f t="shared" si="337"/>
        <v>1.4285714285714286</v>
      </c>
      <c r="BC301" s="185">
        <f t="shared" si="337"/>
        <v>1.3639806320140073</v>
      </c>
    </row>
    <row r="302" spans="6:55" ht="11.1" customHeight="1">
      <c r="AG302" s="185">
        <f t="shared" ref="AG302:BC302" si="338">$C$35/AG247</f>
        <v>1.4285714285714286</v>
      </c>
      <c r="AH302" s="185">
        <f t="shared" si="338"/>
        <v>1.4285714285714286</v>
      </c>
      <c r="AI302" s="185">
        <f t="shared" si="338"/>
        <v>1.4285714285714286</v>
      </c>
      <c r="AJ302" s="185">
        <f t="shared" si="338"/>
        <v>1.4285714285714286</v>
      </c>
      <c r="AK302" s="185">
        <f t="shared" si="338"/>
        <v>1.4285714285714286</v>
      </c>
      <c r="AL302" s="185">
        <f t="shared" si="338"/>
        <v>1.4285714285714286</v>
      </c>
      <c r="AM302" s="185">
        <f t="shared" si="338"/>
        <v>1.4285714285714286</v>
      </c>
      <c r="AN302" s="185">
        <f t="shared" si="338"/>
        <v>1.4285714285714286</v>
      </c>
      <c r="AO302" s="185">
        <f t="shared" si="338"/>
        <v>1.4285714285714286</v>
      </c>
      <c r="AP302" s="185">
        <f t="shared" si="338"/>
        <v>1.4285714285714286</v>
      </c>
      <c r="AQ302" s="185">
        <f t="shared" si="338"/>
        <v>1.4285714285714286</v>
      </c>
      <c r="AR302" s="185">
        <f t="shared" si="338"/>
        <v>1.4285714285714286</v>
      </c>
      <c r="AS302" s="185">
        <f t="shared" si="338"/>
        <v>1.4285714285714286</v>
      </c>
      <c r="AT302" s="185">
        <f t="shared" si="338"/>
        <v>1.4285714285714286</v>
      </c>
      <c r="AU302" s="185">
        <f t="shared" si="338"/>
        <v>1.4285714285714286</v>
      </c>
      <c r="AV302" s="185">
        <f t="shared" si="338"/>
        <v>1.4285714285714286</v>
      </c>
      <c r="AW302" s="185">
        <f t="shared" si="338"/>
        <v>1.4285714285714286</v>
      </c>
      <c r="AX302" s="185">
        <f t="shared" si="338"/>
        <v>1.4285714285714286</v>
      </c>
      <c r="AY302" s="185">
        <f t="shared" si="338"/>
        <v>1.4285714285714286</v>
      </c>
      <c r="AZ302" s="185">
        <f t="shared" si="338"/>
        <v>1.4285714285714286</v>
      </c>
      <c r="BA302" s="185">
        <f t="shared" si="338"/>
        <v>1.4285714285714286</v>
      </c>
      <c r="BB302" s="185">
        <f t="shared" si="338"/>
        <v>1.4285714285714286</v>
      </c>
      <c r="BC302" s="185">
        <f t="shared" si="338"/>
        <v>1.4285714285714286</v>
      </c>
    </row>
    <row r="303" spans="6:55" ht="11.1" customHeight="1">
      <c r="AH303" s="185">
        <f t="shared" ref="AH303:BC303" si="339">$C$35/AH248</f>
        <v>1.4285714285714286</v>
      </c>
      <c r="AI303" s="185">
        <f t="shared" si="339"/>
        <v>1.4285714285714286</v>
      </c>
      <c r="AJ303" s="185">
        <f t="shared" si="339"/>
        <v>1.4285714285714286</v>
      </c>
      <c r="AK303" s="185">
        <f t="shared" si="339"/>
        <v>1.4285714285714286</v>
      </c>
      <c r="AL303" s="185">
        <f t="shared" si="339"/>
        <v>1.4285714285714286</v>
      </c>
      <c r="AM303" s="185">
        <f t="shared" si="339"/>
        <v>1.4285714285714286</v>
      </c>
      <c r="AN303" s="185">
        <f t="shared" si="339"/>
        <v>1.4285714285714286</v>
      </c>
      <c r="AO303" s="185">
        <f t="shared" si="339"/>
        <v>1.4285714285714286</v>
      </c>
      <c r="AP303" s="185">
        <f t="shared" si="339"/>
        <v>1.4285714285714286</v>
      </c>
      <c r="AQ303" s="185">
        <f t="shared" si="339"/>
        <v>1.4285714285714286</v>
      </c>
      <c r="AR303" s="185">
        <f t="shared" si="339"/>
        <v>1.4285714285714286</v>
      </c>
      <c r="AS303" s="185">
        <f t="shared" si="339"/>
        <v>1.4285714285714286</v>
      </c>
      <c r="AT303" s="185">
        <f t="shared" si="339"/>
        <v>1.4285714285714286</v>
      </c>
      <c r="AU303" s="185">
        <f t="shared" si="339"/>
        <v>1.4285714285714286</v>
      </c>
      <c r="AV303" s="185">
        <f t="shared" si="339"/>
        <v>1.4285714285714286</v>
      </c>
      <c r="AW303" s="185">
        <f t="shared" si="339"/>
        <v>1.4285714285714286</v>
      </c>
      <c r="AX303" s="185">
        <f t="shared" si="339"/>
        <v>1.4285714285714286</v>
      </c>
      <c r="AY303" s="185">
        <f t="shared" si="339"/>
        <v>1.4285714285714286</v>
      </c>
      <c r="AZ303" s="185">
        <f t="shared" si="339"/>
        <v>1.4285714285714286</v>
      </c>
      <c r="BA303" s="185">
        <f t="shared" si="339"/>
        <v>1.4285714285714286</v>
      </c>
      <c r="BB303" s="185">
        <f t="shared" si="339"/>
        <v>1.4285714285714286</v>
      </c>
      <c r="BC303" s="185">
        <f t="shared" si="339"/>
        <v>1.4285714285714286</v>
      </c>
    </row>
    <row r="304" spans="6:55" ht="11.1" customHeight="1">
      <c r="X304" s="120"/>
      <c r="AI304" s="185">
        <f t="shared" ref="AI304:BC304" si="340">$C$35/AI249</f>
        <v>1.4285714285714286</v>
      </c>
      <c r="AJ304" s="185">
        <f t="shared" si="340"/>
        <v>1.4285714285714286</v>
      </c>
      <c r="AK304" s="185">
        <f t="shared" si="340"/>
        <v>1.4285714285714286</v>
      </c>
      <c r="AL304" s="185">
        <f t="shared" si="340"/>
        <v>1.4285714285714286</v>
      </c>
      <c r="AM304" s="185">
        <f t="shared" si="340"/>
        <v>1.4285714285714286</v>
      </c>
      <c r="AN304" s="185">
        <f t="shared" si="340"/>
        <v>1.4285714285714286</v>
      </c>
      <c r="AO304" s="185">
        <f t="shared" si="340"/>
        <v>1.4285714285714286</v>
      </c>
      <c r="AP304" s="185">
        <f t="shared" si="340"/>
        <v>1.4285714285714286</v>
      </c>
      <c r="AQ304" s="185">
        <f t="shared" si="340"/>
        <v>1.4285714285714286</v>
      </c>
      <c r="AR304" s="185">
        <f t="shared" si="340"/>
        <v>1.4285714285714286</v>
      </c>
      <c r="AS304" s="185">
        <f t="shared" si="340"/>
        <v>1.4285714285714286</v>
      </c>
      <c r="AT304" s="185">
        <f t="shared" si="340"/>
        <v>1.4285714285714286</v>
      </c>
      <c r="AU304" s="185">
        <f t="shared" si="340"/>
        <v>1.4285714285714286</v>
      </c>
      <c r="AV304" s="185">
        <f t="shared" si="340"/>
        <v>1.4285714285714286</v>
      </c>
      <c r="AW304" s="185">
        <f t="shared" si="340"/>
        <v>1.4285714285714286</v>
      </c>
      <c r="AX304" s="185">
        <f t="shared" si="340"/>
        <v>1.4285714285714286</v>
      </c>
      <c r="AY304" s="185">
        <f t="shared" si="340"/>
        <v>1.4285714285714286</v>
      </c>
      <c r="AZ304" s="185">
        <f t="shared" si="340"/>
        <v>1.4285714285714286</v>
      </c>
      <c r="BA304" s="185">
        <f t="shared" si="340"/>
        <v>1.4285714285714286</v>
      </c>
      <c r="BB304" s="185">
        <f t="shared" si="340"/>
        <v>1.4285714285714286</v>
      </c>
      <c r="BC304" s="185">
        <f t="shared" si="340"/>
        <v>1.4285714285714286</v>
      </c>
    </row>
    <row r="305" spans="23:55" ht="11.1" customHeight="1">
      <c r="W305" s="120"/>
      <c r="AJ305" s="185">
        <f t="shared" ref="AJ305:BC305" si="341">$C$35/AJ250</f>
        <v>1.4285714285714286</v>
      </c>
      <c r="AK305" s="185">
        <f t="shared" si="341"/>
        <v>1.4285714285714286</v>
      </c>
      <c r="AL305" s="185">
        <f t="shared" si="341"/>
        <v>1.4285714285714286</v>
      </c>
      <c r="AM305" s="185">
        <f t="shared" si="341"/>
        <v>1.4285714285714286</v>
      </c>
      <c r="AN305" s="185">
        <f t="shared" si="341"/>
        <v>1.4285714285714286</v>
      </c>
      <c r="AO305" s="185">
        <f t="shared" si="341"/>
        <v>1.4285714285714286</v>
      </c>
      <c r="AP305" s="185">
        <f t="shared" si="341"/>
        <v>1.4285714285714286</v>
      </c>
      <c r="AQ305" s="185">
        <f t="shared" si="341"/>
        <v>1.4285714285714286</v>
      </c>
      <c r="AR305" s="185">
        <f t="shared" si="341"/>
        <v>1.4285714285714286</v>
      </c>
      <c r="AS305" s="185">
        <f t="shared" si="341"/>
        <v>1.4285714285714286</v>
      </c>
      <c r="AT305" s="185">
        <f t="shared" si="341"/>
        <v>1.4285714285714286</v>
      </c>
      <c r="AU305" s="185">
        <f t="shared" si="341"/>
        <v>1.4285714285714286</v>
      </c>
      <c r="AV305" s="185">
        <f t="shared" si="341"/>
        <v>1.4285714285714286</v>
      </c>
      <c r="AW305" s="185">
        <f t="shared" si="341"/>
        <v>1.4285714285714286</v>
      </c>
      <c r="AX305" s="185">
        <f t="shared" si="341"/>
        <v>1.4285714285714286</v>
      </c>
      <c r="AY305" s="185">
        <f t="shared" si="341"/>
        <v>1.4285714285714286</v>
      </c>
      <c r="AZ305" s="185">
        <f t="shared" si="341"/>
        <v>1.4285714285714286</v>
      </c>
      <c r="BA305" s="185">
        <f t="shared" si="341"/>
        <v>1.4285714285714286</v>
      </c>
      <c r="BB305" s="185">
        <f t="shared" si="341"/>
        <v>1.4285714285714286</v>
      </c>
      <c r="BC305" s="185">
        <f t="shared" si="341"/>
        <v>1.4285714285714286</v>
      </c>
    </row>
    <row r="306" spans="23:55" ht="11.1" customHeight="1">
      <c r="AK306" s="185">
        <f t="shared" ref="AK306:BC306" si="342">$C$35/AK251</f>
        <v>1.4285714285714286</v>
      </c>
      <c r="AL306" s="185">
        <f t="shared" si="342"/>
        <v>1.4285714285714286</v>
      </c>
      <c r="AM306" s="185">
        <f t="shared" si="342"/>
        <v>1.4285714285714286</v>
      </c>
      <c r="AN306" s="185">
        <f t="shared" si="342"/>
        <v>1.4285714285714286</v>
      </c>
      <c r="AO306" s="185">
        <f t="shared" si="342"/>
        <v>1.4285714285714286</v>
      </c>
      <c r="AP306" s="185">
        <f t="shared" si="342"/>
        <v>1.4285714285714286</v>
      </c>
      <c r="AQ306" s="185">
        <f t="shared" si="342"/>
        <v>1.4285714285714286</v>
      </c>
      <c r="AR306" s="185">
        <f t="shared" si="342"/>
        <v>1.4285714285714286</v>
      </c>
      <c r="AS306" s="185">
        <f t="shared" si="342"/>
        <v>1.4285714285714286</v>
      </c>
      <c r="AT306" s="185">
        <f t="shared" si="342"/>
        <v>1.4285714285714286</v>
      </c>
      <c r="AU306" s="185">
        <f t="shared" si="342"/>
        <v>1.4285714285714286</v>
      </c>
      <c r="AV306" s="185">
        <f t="shared" si="342"/>
        <v>1.4285714285714286</v>
      </c>
      <c r="AW306" s="185">
        <f t="shared" si="342"/>
        <v>1.4285714285714286</v>
      </c>
      <c r="AX306" s="185">
        <f t="shared" si="342"/>
        <v>1.4285714285714286</v>
      </c>
      <c r="AY306" s="185">
        <f t="shared" si="342"/>
        <v>1.4285714285714286</v>
      </c>
      <c r="AZ306" s="185">
        <f t="shared" si="342"/>
        <v>1.4285714285714286</v>
      </c>
      <c r="BA306" s="185">
        <f t="shared" si="342"/>
        <v>1.4285714285714286</v>
      </c>
      <c r="BB306" s="185">
        <f t="shared" si="342"/>
        <v>1.4285714285714286</v>
      </c>
      <c r="BC306" s="185">
        <f t="shared" si="342"/>
        <v>1.4285714285714286</v>
      </c>
    </row>
    <row r="307" spans="23:55" ht="11.1" customHeight="1">
      <c r="Y307" s="120"/>
      <c r="Z307" s="120"/>
      <c r="AA307" s="120"/>
      <c r="AL307" s="185">
        <f t="shared" ref="AL307:BC307" si="343">$C$35/AL252</f>
        <v>1.4285714285714286</v>
      </c>
      <c r="AM307" s="185">
        <f t="shared" si="343"/>
        <v>1.4285714285714286</v>
      </c>
      <c r="AN307" s="185">
        <f t="shared" si="343"/>
        <v>1.4285714285714286</v>
      </c>
      <c r="AO307" s="185">
        <f t="shared" si="343"/>
        <v>1.4285714285714286</v>
      </c>
      <c r="AP307" s="185">
        <f t="shared" si="343"/>
        <v>1.4285714285714286</v>
      </c>
      <c r="AQ307" s="185">
        <f t="shared" si="343"/>
        <v>1.4285714285714286</v>
      </c>
      <c r="AR307" s="185">
        <f t="shared" si="343"/>
        <v>1.4285714285714286</v>
      </c>
      <c r="AS307" s="185">
        <f t="shared" si="343"/>
        <v>1.4285714285714286</v>
      </c>
      <c r="AT307" s="185">
        <f t="shared" si="343"/>
        <v>1.4285714285714286</v>
      </c>
      <c r="AU307" s="185">
        <f t="shared" si="343"/>
        <v>1.4285714285714286</v>
      </c>
      <c r="AV307" s="185">
        <f t="shared" si="343"/>
        <v>1.4285714285714286</v>
      </c>
      <c r="AW307" s="185">
        <f t="shared" si="343"/>
        <v>1.4285714285714286</v>
      </c>
      <c r="AX307" s="185">
        <f t="shared" si="343"/>
        <v>1.4285714285714286</v>
      </c>
      <c r="AY307" s="185">
        <f t="shared" si="343"/>
        <v>1.4285714285714286</v>
      </c>
      <c r="AZ307" s="185">
        <f t="shared" si="343"/>
        <v>1.4285714285714286</v>
      </c>
      <c r="BA307" s="185">
        <f t="shared" si="343"/>
        <v>1.4285714285714286</v>
      </c>
      <c r="BB307" s="185">
        <f t="shared" si="343"/>
        <v>1.4285714285714286</v>
      </c>
      <c r="BC307" s="185">
        <f t="shared" si="343"/>
        <v>1.4285714285714286</v>
      </c>
    </row>
    <row r="308" spans="23:55" ht="11.1" customHeight="1">
      <c r="AM308" s="185">
        <f t="shared" ref="AM308:BC308" si="344">$C$35/AM253</f>
        <v>1.4285714285714286</v>
      </c>
      <c r="AN308" s="185">
        <f t="shared" si="344"/>
        <v>1.4285714285714286</v>
      </c>
      <c r="AO308" s="185">
        <f t="shared" si="344"/>
        <v>1.4285714285714286</v>
      </c>
      <c r="AP308" s="185">
        <f t="shared" si="344"/>
        <v>1.4285714285714286</v>
      </c>
      <c r="AQ308" s="185">
        <f t="shared" si="344"/>
        <v>1.4285714285714286</v>
      </c>
      <c r="AR308" s="185">
        <f t="shared" si="344"/>
        <v>1.4285714285714286</v>
      </c>
      <c r="AS308" s="185">
        <f t="shared" si="344"/>
        <v>1.4285714285714286</v>
      </c>
      <c r="AT308" s="185">
        <f t="shared" si="344"/>
        <v>1.4285714285714286</v>
      </c>
      <c r="AU308" s="185">
        <f t="shared" si="344"/>
        <v>1.4285714285714286</v>
      </c>
      <c r="AV308" s="185">
        <f t="shared" si="344"/>
        <v>1.4285714285714286</v>
      </c>
      <c r="AW308" s="185">
        <f t="shared" si="344"/>
        <v>1.4285714285714286</v>
      </c>
      <c r="AX308" s="185">
        <f t="shared" si="344"/>
        <v>1.4285714285714286</v>
      </c>
      <c r="AY308" s="185">
        <f t="shared" si="344"/>
        <v>1.4285714285714286</v>
      </c>
      <c r="AZ308" s="185">
        <f t="shared" si="344"/>
        <v>1.4285714285714286</v>
      </c>
      <c r="BA308" s="185">
        <f t="shared" si="344"/>
        <v>1.4285714285714286</v>
      </c>
      <c r="BB308" s="185">
        <f t="shared" si="344"/>
        <v>1.4285714285714286</v>
      </c>
      <c r="BC308" s="185">
        <f t="shared" si="344"/>
        <v>1.4285714285714286</v>
      </c>
    </row>
    <row r="309" spans="23:55" ht="11.1" customHeight="1">
      <c r="AN309" s="185">
        <f t="shared" ref="AN309:BC309" si="345">$C$35/AN254</f>
        <v>1.4285714285714286</v>
      </c>
      <c r="AO309" s="185">
        <f t="shared" si="345"/>
        <v>1.4285714285714286</v>
      </c>
      <c r="AP309" s="185">
        <f t="shared" si="345"/>
        <v>1.4285714285714286</v>
      </c>
      <c r="AQ309" s="185">
        <f t="shared" si="345"/>
        <v>1.4285714285714286</v>
      </c>
      <c r="AR309" s="185">
        <f t="shared" si="345"/>
        <v>1.4285714285714286</v>
      </c>
      <c r="AS309" s="185">
        <f t="shared" si="345"/>
        <v>1.4285714285714286</v>
      </c>
      <c r="AT309" s="185">
        <f t="shared" si="345"/>
        <v>1.4285714285714286</v>
      </c>
      <c r="AU309" s="185">
        <f t="shared" si="345"/>
        <v>1.4285714285714286</v>
      </c>
      <c r="AV309" s="185">
        <f t="shared" si="345"/>
        <v>1.4285714285714286</v>
      </c>
      <c r="AW309" s="185">
        <f t="shared" si="345"/>
        <v>1.4285714285714286</v>
      </c>
      <c r="AX309" s="185">
        <f t="shared" si="345"/>
        <v>1.4285714285714286</v>
      </c>
      <c r="AY309" s="185">
        <f t="shared" si="345"/>
        <v>1.4285714285714286</v>
      </c>
      <c r="AZ309" s="185">
        <f t="shared" si="345"/>
        <v>1.4285714285714286</v>
      </c>
      <c r="BA309" s="185">
        <f t="shared" si="345"/>
        <v>1.4285714285714286</v>
      </c>
      <c r="BB309" s="185">
        <f t="shared" si="345"/>
        <v>1.4285714285714286</v>
      </c>
      <c r="BC309" s="185">
        <f t="shared" si="345"/>
        <v>1.4285714285714286</v>
      </c>
    </row>
    <row r="310" spans="23:55" ht="11.1" customHeight="1">
      <c r="AB310" s="120"/>
      <c r="AO310" s="185">
        <f t="shared" ref="AO310:BC310" si="346">$C$35/AO255</f>
        <v>1.4285714285714286</v>
      </c>
      <c r="AP310" s="185">
        <f t="shared" si="346"/>
        <v>1.4285714285714286</v>
      </c>
      <c r="AQ310" s="185">
        <f t="shared" si="346"/>
        <v>1.4285714285714286</v>
      </c>
      <c r="AR310" s="185">
        <f t="shared" si="346"/>
        <v>1.4285714285714286</v>
      </c>
      <c r="AS310" s="185">
        <f t="shared" si="346"/>
        <v>1.4285714285714286</v>
      </c>
      <c r="AT310" s="185">
        <f t="shared" si="346"/>
        <v>1.4285714285714286</v>
      </c>
      <c r="AU310" s="185">
        <f t="shared" si="346"/>
        <v>1.4285714285714286</v>
      </c>
      <c r="AV310" s="185">
        <f t="shared" si="346"/>
        <v>1.4285714285714286</v>
      </c>
      <c r="AW310" s="185">
        <f t="shared" si="346"/>
        <v>1.4285714285714286</v>
      </c>
      <c r="AX310" s="185">
        <f t="shared" si="346"/>
        <v>1.4285714285714286</v>
      </c>
      <c r="AY310" s="185">
        <f t="shared" si="346"/>
        <v>1.4285714285714286</v>
      </c>
      <c r="AZ310" s="185">
        <f t="shared" si="346"/>
        <v>1.4285714285714286</v>
      </c>
      <c r="BA310" s="185">
        <f t="shared" si="346"/>
        <v>1.4285714285714286</v>
      </c>
      <c r="BB310" s="185">
        <f t="shared" si="346"/>
        <v>1.4285714285714286</v>
      </c>
      <c r="BC310" s="185">
        <f t="shared" si="346"/>
        <v>1.4285714285714286</v>
      </c>
    </row>
    <row r="311" spans="23:55" ht="11.1" customHeight="1">
      <c r="AC311" s="120"/>
      <c r="AD311" s="120"/>
      <c r="AE311" s="120"/>
      <c r="AF311" s="120"/>
      <c r="AG311" s="120"/>
      <c r="AH311" s="120"/>
      <c r="AI311" s="120"/>
      <c r="AP311" s="185">
        <f t="shared" ref="AP311:BC311" si="347">$C$35/AP256</f>
        <v>1.4285714285714286</v>
      </c>
      <c r="AQ311" s="185">
        <f t="shared" si="347"/>
        <v>1.4285714285714286</v>
      </c>
      <c r="AR311" s="185">
        <f t="shared" si="347"/>
        <v>1.4285714285714286</v>
      </c>
      <c r="AS311" s="185">
        <f t="shared" si="347"/>
        <v>1.4285714285714286</v>
      </c>
      <c r="AT311" s="185">
        <f t="shared" si="347"/>
        <v>1.4285714285714286</v>
      </c>
      <c r="AU311" s="185">
        <f t="shared" si="347"/>
        <v>1.4285714285714286</v>
      </c>
      <c r="AV311" s="185">
        <f t="shared" si="347"/>
        <v>1.4285714285714286</v>
      </c>
      <c r="AW311" s="185">
        <f t="shared" si="347"/>
        <v>1.4285714285714286</v>
      </c>
      <c r="AX311" s="185">
        <f t="shared" si="347"/>
        <v>1.4285714285714286</v>
      </c>
      <c r="AY311" s="185">
        <f t="shared" si="347"/>
        <v>1.4285714285714286</v>
      </c>
      <c r="AZ311" s="185">
        <f t="shared" si="347"/>
        <v>1.4285714285714286</v>
      </c>
      <c r="BA311" s="185">
        <f t="shared" si="347"/>
        <v>1.4285714285714286</v>
      </c>
      <c r="BB311" s="185">
        <f t="shared" si="347"/>
        <v>1.4285714285714286</v>
      </c>
      <c r="BC311" s="185">
        <f t="shared" si="347"/>
        <v>1.4285714285714286</v>
      </c>
    </row>
    <row r="312" spans="23:55" ht="11.1" customHeight="1">
      <c r="AQ312" s="185">
        <f t="shared" ref="AQ312:BC312" si="348">$C$35/AQ257</f>
        <v>1.4285714285714286</v>
      </c>
      <c r="AR312" s="185">
        <f t="shared" si="348"/>
        <v>1.4285714285714286</v>
      </c>
      <c r="AS312" s="185">
        <f t="shared" si="348"/>
        <v>1.4285714285714286</v>
      </c>
      <c r="AT312" s="185">
        <f t="shared" si="348"/>
        <v>1.4285714285714286</v>
      </c>
      <c r="AU312" s="185">
        <f t="shared" si="348"/>
        <v>1.4285714285714286</v>
      </c>
      <c r="AV312" s="185">
        <f t="shared" si="348"/>
        <v>1.4285714285714286</v>
      </c>
      <c r="AW312" s="185">
        <f t="shared" si="348"/>
        <v>1.4285714285714286</v>
      </c>
      <c r="AX312" s="185">
        <f t="shared" si="348"/>
        <v>1.4285714285714286</v>
      </c>
      <c r="AY312" s="185">
        <f t="shared" si="348"/>
        <v>1.4285714285714286</v>
      </c>
      <c r="AZ312" s="185">
        <f t="shared" si="348"/>
        <v>1.4285714285714286</v>
      </c>
      <c r="BA312" s="185">
        <f t="shared" si="348"/>
        <v>1.4285714285714286</v>
      </c>
      <c r="BB312" s="185">
        <f t="shared" si="348"/>
        <v>1.4285714285714286</v>
      </c>
      <c r="BC312" s="185">
        <f t="shared" si="348"/>
        <v>1.4285714285714286</v>
      </c>
    </row>
    <row r="313" spans="23:55" ht="11.1" customHeight="1">
      <c r="AR313" s="185">
        <f t="shared" ref="AR313:BC313" si="349">$C$35/AR258</f>
        <v>1.4285714285714286</v>
      </c>
      <c r="AS313" s="185">
        <f t="shared" si="349"/>
        <v>1.4285714285714286</v>
      </c>
      <c r="AT313" s="185">
        <f t="shared" si="349"/>
        <v>1.4285714285714286</v>
      </c>
      <c r="AU313" s="185">
        <f t="shared" si="349"/>
        <v>1.4285714285714286</v>
      </c>
      <c r="AV313" s="185">
        <f t="shared" si="349"/>
        <v>1.4285714285714286</v>
      </c>
      <c r="AW313" s="185">
        <f t="shared" si="349"/>
        <v>1.4285714285714286</v>
      </c>
      <c r="AX313" s="185">
        <f t="shared" si="349"/>
        <v>1.4285714285714286</v>
      </c>
      <c r="AY313" s="185">
        <f t="shared" si="349"/>
        <v>1.4285714285714286</v>
      </c>
      <c r="AZ313" s="185">
        <f t="shared" si="349"/>
        <v>1.4285714285714286</v>
      </c>
      <c r="BA313" s="185">
        <f t="shared" si="349"/>
        <v>1.4285714285714286</v>
      </c>
      <c r="BB313" s="185">
        <f t="shared" si="349"/>
        <v>1.4285714285714286</v>
      </c>
      <c r="BC313" s="185">
        <f t="shared" si="349"/>
        <v>1.4285714285714286</v>
      </c>
    </row>
    <row r="314" spans="23:55" ht="11.1" customHeight="1">
      <c r="AS314" s="185">
        <f t="shared" ref="AS314:BC314" si="350">$C$35/AS259</f>
        <v>1.4285714285714286</v>
      </c>
      <c r="AT314" s="185">
        <f t="shared" si="350"/>
        <v>1.4285714285714286</v>
      </c>
      <c r="AU314" s="185">
        <f t="shared" si="350"/>
        <v>1.4285714285714286</v>
      </c>
      <c r="AV314" s="185">
        <f t="shared" si="350"/>
        <v>1.4285714285714286</v>
      </c>
      <c r="AW314" s="185">
        <f t="shared" si="350"/>
        <v>1.4285714285714286</v>
      </c>
      <c r="AX314" s="185">
        <f t="shared" si="350"/>
        <v>1.4285714285714286</v>
      </c>
      <c r="AY314" s="185">
        <f t="shared" si="350"/>
        <v>1.4285714285714286</v>
      </c>
      <c r="AZ314" s="185">
        <f t="shared" si="350"/>
        <v>1.4285714285714286</v>
      </c>
      <c r="BA314" s="185">
        <f t="shared" si="350"/>
        <v>1.4285714285714286</v>
      </c>
      <c r="BB314" s="185">
        <f t="shared" si="350"/>
        <v>1.4285714285714286</v>
      </c>
      <c r="BC314" s="185">
        <f t="shared" si="350"/>
        <v>1.4285714285714286</v>
      </c>
    </row>
    <row r="315" spans="23:55" ht="11.1" customHeight="1">
      <c r="AT315" s="185">
        <f t="shared" ref="AT315:BC315" si="351">$C$35/AT260</f>
        <v>1.4285714285714286</v>
      </c>
      <c r="AU315" s="185">
        <f t="shared" si="351"/>
        <v>1.4285714285714286</v>
      </c>
      <c r="AV315" s="185">
        <f t="shared" si="351"/>
        <v>1.4285714285714286</v>
      </c>
      <c r="AW315" s="185">
        <f t="shared" si="351"/>
        <v>1.4285714285714286</v>
      </c>
      <c r="AX315" s="185">
        <f t="shared" si="351"/>
        <v>1.4285714285714286</v>
      </c>
      <c r="AY315" s="185">
        <f t="shared" si="351"/>
        <v>1.4285714285714286</v>
      </c>
      <c r="AZ315" s="185">
        <f t="shared" si="351"/>
        <v>1.4285714285714286</v>
      </c>
      <c r="BA315" s="185">
        <f t="shared" si="351"/>
        <v>1.4285714285714286</v>
      </c>
      <c r="BB315" s="185">
        <f t="shared" si="351"/>
        <v>1.4285714285714286</v>
      </c>
      <c r="BC315" s="185">
        <f t="shared" si="351"/>
        <v>1.4285714285714286</v>
      </c>
    </row>
    <row r="316" spans="23:55" ht="11.1" customHeight="1">
      <c r="AU316" s="185">
        <f t="shared" ref="AU316:BC316" si="352">$C$35/AU261</f>
        <v>1.4285714285714286</v>
      </c>
      <c r="AV316" s="185">
        <f t="shared" si="352"/>
        <v>1.4285714285714286</v>
      </c>
      <c r="AW316" s="185">
        <f t="shared" si="352"/>
        <v>1.4285714285714286</v>
      </c>
      <c r="AX316" s="185">
        <f t="shared" si="352"/>
        <v>1.4285714285714286</v>
      </c>
      <c r="AY316" s="185">
        <f t="shared" si="352"/>
        <v>1.4285714285714286</v>
      </c>
      <c r="AZ316" s="185">
        <f t="shared" si="352"/>
        <v>1.4285714285714286</v>
      </c>
      <c r="BA316" s="185">
        <f t="shared" si="352"/>
        <v>1.4285714285714286</v>
      </c>
      <c r="BB316" s="185">
        <f t="shared" si="352"/>
        <v>1.4285714285714286</v>
      </c>
      <c r="BC316" s="185">
        <f t="shared" si="352"/>
        <v>1.4285714285714286</v>
      </c>
    </row>
    <row r="317" spans="23:55" ht="11.1" customHeight="1">
      <c r="AV317" s="185">
        <f t="shared" ref="AV317:BC317" si="353">$C$35/AV262</f>
        <v>1.4285714285714286</v>
      </c>
      <c r="AW317" s="185">
        <f t="shared" si="353"/>
        <v>1.4285714285714286</v>
      </c>
      <c r="AX317" s="185">
        <f t="shared" si="353"/>
        <v>1.4285714285714286</v>
      </c>
      <c r="AY317" s="185">
        <f t="shared" si="353"/>
        <v>1.4285714285714286</v>
      </c>
      <c r="AZ317" s="185">
        <f t="shared" si="353"/>
        <v>1.4285714285714286</v>
      </c>
      <c r="BA317" s="185">
        <f t="shared" si="353"/>
        <v>1.4285714285714286</v>
      </c>
      <c r="BB317" s="185">
        <f t="shared" si="353"/>
        <v>1.4285714285714286</v>
      </c>
      <c r="BC317" s="185">
        <f t="shared" si="353"/>
        <v>1.4285714285714286</v>
      </c>
    </row>
    <row r="318" spans="23:55" ht="11.1" customHeight="1">
      <c r="AW318" s="185">
        <f t="shared" ref="AW318:BC318" si="354">$C$35/AW263</f>
        <v>1.4285714285714286</v>
      </c>
      <c r="AX318" s="185">
        <f t="shared" si="354"/>
        <v>1.4285714285714286</v>
      </c>
      <c r="AY318" s="185">
        <f t="shared" si="354"/>
        <v>1.4285714285714286</v>
      </c>
      <c r="AZ318" s="185">
        <f t="shared" si="354"/>
        <v>1.4285714285714286</v>
      </c>
      <c r="BA318" s="185">
        <f t="shared" si="354"/>
        <v>1.4285714285714286</v>
      </c>
      <c r="BB318" s="185">
        <f t="shared" si="354"/>
        <v>1.4285714285714286</v>
      </c>
      <c r="BC318" s="185">
        <f t="shared" si="354"/>
        <v>1.4285714285714286</v>
      </c>
    </row>
    <row r="319" spans="23:55" ht="11.1" customHeight="1">
      <c r="AX319" s="185">
        <f t="shared" ref="AX319:BC319" si="355">$C$35/AX264</f>
        <v>1.4285714285714286</v>
      </c>
      <c r="AY319" s="185">
        <f t="shared" si="355"/>
        <v>1.4285714285714286</v>
      </c>
      <c r="AZ319" s="185">
        <f t="shared" si="355"/>
        <v>1.4285714285714286</v>
      </c>
      <c r="BA319" s="185">
        <f t="shared" si="355"/>
        <v>1.4285714285714286</v>
      </c>
      <c r="BB319" s="185">
        <f t="shared" si="355"/>
        <v>1.4285714285714286</v>
      </c>
      <c r="BC319" s="185">
        <f t="shared" si="355"/>
        <v>1.4285714285714286</v>
      </c>
    </row>
    <row r="320" spans="23:55" ht="11.1" customHeight="1">
      <c r="AY320" s="185">
        <f>$C$35/AY265</f>
        <v>1.4285714285714286</v>
      </c>
      <c r="AZ320" s="185">
        <f>$C$35/AZ265</f>
        <v>1.4285714285714286</v>
      </c>
      <c r="BA320" s="185">
        <f>$C$35/BA265</f>
        <v>1.4285714285714286</v>
      </c>
      <c r="BB320" s="185">
        <f>$C$35/BB265</f>
        <v>1.4285714285714286</v>
      </c>
      <c r="BC320" s="185">
        <f>$C$35/BC265</f>
        <v>1.4285714285714286</v>
      </c>
    </row>
    <row r="321" spans="1:132" ht="11.1" customHeight="1">
      <c r="AZ321" s="185">
        <f>$C$35/AZ266</f>
        <v>1.4285714285714286</v>
      </c>
      <c r="BA321" s="185">
        <f>$C$35/BA266</f>
        <v>1.4285714285714286</v>
      </c>
      <c r="BB321" s="185">
        <f>$C$35/BB266</f>
        <v>1.4285714285714286</v>
      </c>
      <c r="BC321" s="185">
        <f>$C$35/BC266</f>
        <v>1.4285714285714286</v>
      </c>
    </row>
    <row r="322" spans="1:132" ht="11.1" customHeight="1">
      <c r="BA322" s="185">
        <f>$C$35/BA267</f>
        <v>1.4285714285714286</v>
      </c>
      <c r="BB322" s="185">
        <f>$C$35/BB267</f>
        <v>1.4285714285714286</v>
      </c>
      <c r="BC322" s="185">
        <f>$C$35/BC267</f>
        <v>1.4285714285714286</v>
      </c>
    </row>
    <row r="323" spans="1:132" ht="11.1" customHeight="1">
      <c r="BB323" s="185">
        <f>$C$35/BB268</f>
        <v>1.4285714285714286</v>
      </c>
      <c r="BC323" s="185">
        <f>$C$35/BC268</f>
        <v>1.4285714285714286</v>
      </c>
    </row>
    <row r="324" spans="1:132" ht="11.1" customHeight="1">
      <c r="BC324" s="185">
        <f>$C$35/BC269</f>
        <v>1.4285714285714286</v>
      </c>
    </row>
    <row r="325" spans="1:132" ht="11.1" customHeight="1"/>
    <row r="326" spans="1:132" ht="11.1" customHeight="1"/>
    <row r="327" spans="1:132" ht="11.1" customHeight="1"/>
    <row r="328" spans="1:132" ht="11.1" customHeight="1">
      <c r="CD328" s="171"/>
      <c r="CE328" s="171"/>
      <c r="CF328" s="171"/>
      <c r="CG328" s="171"/>
      <c r="CH328" s="171"/>
      <c r="CI328" s="171"/>
      <c r="CJ328" s="171"/>
      <c r="CK328" s="171"/>
      <c r="CL328" s="171"/>
      <c r="CM328" s="171"/>
      <c r="CN328" s="171"/>
    </row>
    <row r="329" spans="1:132" ht="11.1" customHeight="1">
      <c r="CE329" s="171"/>
      <c r="CF329" s="171"/>
      <c r="CG329" s="171"/>
      <c r="CH329" s="171"/>
      <c r="CI329" s="171"/>
      <c r="CJ329" s="171"/>
      <c r="CK329" s="171"/>
      <c r="CL329" s="171"/>
      <c r="CM329" s="171"/>
      <c r="CN329" s="171"/>
    </row>
    <row r="330" spans="1:132" ht="11.1" customHeight="1">
      <c r="CF330" s="171"/>
      <c r="CG330" s="171"/>
      <c r="CH330" s="171"/>
      <c r="CI330" s="171"/>
      <c r="CJ330" s="171"/>
      <c r="CK330" s="171"/>
      <c r="CL330" s="171"/>
      <c r="CM330" s="171"/>
      <c r="CN330" s="171"/>
    </row>
    <row r="331" spans="1:132" s="120" customFormat="1">
      <c r="A331" s="123"/>
      <c r="B331" s="124" t="s">
        <v>598</v>
      </c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  <c r="AI331" s="123"/>
      <c r="AJ331" s="123"/>
      <c r="AK331" s="123"/>
      <c r="AL331" s="123"/>
      <c r="AM331" s="123"/>
      <c r="AN331" s="123"/>
      <c r="AO331" s="123"/>
      <c r="AP331" s="123"/>
      <c r="AQ331" s="123"/>
      <c r="AR331" s="123"/>
      <c r="AS331" s="123"/>
      <c r="AT331" s="123"/>
      <c r="AU331" s="123"/>
      <c r="AV331" s="123"/>
      <c r="AW331" s="123"/>
      <c r="AX331" s="123"/>
      <c r="AY331" s="123"/>
      <c r="AZ331" s="123"/>
      <c r="BA331" s="123"/>
      <c r="BB331" s="123"/>
      <c r="BC331" s="123"/>
      <c r="BD331" s="110"/>
      <c r="BE331" s="110"/>
      <c r="BF331" s="110"/>
      <c r="BG331" s="110"/>
      <c r="BH331" s="110"/>
      <c r="BI331" s="110"/>
      <c r="BJ331" s="110"/>
      <c r="BK331" s="110"/>
      <c r="BL331" s="110"/>
      <c r="BM331" s="110"/>
      <c r="BN331" s="110"/>
      <c r="BO331" s="110"/>
      <c r="BP331" s="110"/>
      <c r="BQ331" s="110"/>
      <c r="BR331" s="110"/>
      <c r="BS331" s="110"/>
      <c r="BT331" s="110"/>
      <c r="BU331" s="110"/>
      <c r="BV331" s="110"/>
      <c r="BW331" s="110"/>
      <c r="BX331" s="110"/>
      <c r="BY331" s="110"/>
      <c r="BZ331" s="110"/>
      <c r="CA331" s="110"/>
      <c r="CB331" s="110"/>
      <c r="CC331" s="110"/>
      <c r="CD331" s="110"/>
      <c r="CE331" s="110"/>
      <c r="CF331" s="110"/>
      <c r="CG331" s="171"/>
      <c r="CH331" s="171"/>
      <c r="CI331" s="171"/>
      <c r="CJ331" s="171"/>
      <c r="CK331" s="171"/>
      <c r="CL331" s="171"/>
      <c r="CM331" s="171"/>
      <c r="CN331" s="171"/>
      <c r="CO331" s="110"/>
      <c r="CP331" s="110"/>
      <c r="CQ331" s="110"/>
      <c r="CR331" s="110"/>
      <c r="CS331" s="110"/>
      <c r="CT331" s="110"/>
      <c r="CU331" s="110"/>
      <c r="CV331" s="110"/>
      <c r="CW331" s="110"/>
      <c r="CX331" s="110"/>
      <c r="CY331" s="110"/>
      <c r="CZ331" s="110"/>
      <c r="DA331" s="110"/>
      <c r="DB331" s="110"/>
      <c r="DC331" s="110"/>
      <c r="DD331" s="110"/>
      <c r="DE331" s="110"/>
      <c r="DF331" s="110"/>
      <c r="DG331" s="110"/>
      <c r="DH331" s="110"/>
      <c r="DI331" s="110"/>
      <c r="DJ331" s="110"/>
      <c r="DK331" s="110"/>
      <c r="DL331" s="110"/>
      <c r="DM331" s="110"/>
      <c r="DN331" s="110"/>
      <c r="DO331" s="110"/>
      <c r="DP331" s="110"/>
      <c r="DQ331" s="110"/>
      <c r="DR331" s="110"/>
      <c r="DS331" s="110"/>
      <c r="DT331" s="110"/>
      <c r="DU331" s="110"/>
      <c r="DV331" s="110"/>
      <c r="DW331" s="110"/>
      <c r="DX331" s="110"/>
      <c r="DY331" s="110"/>
      <c r="DZ331" s="110"/>
      <c r="EA331" s="110"/>
      <c r="EB331" s="110"/>
    </row>
    <row r="332" spans="1:132" ht="11.1" customHeight="1">
      <c r="CH332" s="171"/>
      <c r="CI332" s="171"/>
      <c r="CJ332" s="171"/>
      <c r="CK332" s="171"/>
      <c r="CL332" s="171"/>
      <c r="CM332" s="171"/>
      <c r="CN332" s="171"/>
    </row>
    <row r="333" spans="1:132" ht="11.1" customHeight="1">
      <c r="CI333" s="171"/>
      <c r="CJ333" s="171"/>
      <c r="CK333" s="171"/>
      <c r="CL333" s="171"/>
      <c r="CM333" s="171"/>
      <c r="CN333" s="171"/>
    </row>
    <row r="334" spans="1:132" ht="11.1" customHeight="1">
      <c r="CJ334" s="171"/>
      <c r="CK334" s="171"/>
      <c r="CL334" s="171"/>
      <c r="CM334" s="171"/>
      <c r="CN334" s="171"/>
    </row>
    <row r="335" spans="1:132" ht="11.1" customHeight="1">
      <c r="BX335" s="120"/>
      <c r="BY335" s="120"/>
      <c r="BZ335" s="120"/>
      <c r="CA335" s="120"/>
      <c r="CB335" s="120"/>
      <c r="CC335" s="120"/>
      <c r="CD335" s="120"/>
      <c r="CK335" s="171"/>
      <c r="CL335" s="171"/>
      <c r="CM335" s="171"/>
      <c r="CN335" s="171"/>
    </row>
    <row r="336" spans="1:132" ht="11.1" customHeight="1">
      <c r="F336" s="164" t="s">
        <v>599</v>
      </c>
      <c r="G336" s="174">
        <f t="shared" ref="G336:AL336" si="356">IF(G166*G276*G$11&gt;MAX(G$10*G$9,G446+G$23),G166*G276*G$11,IF(G$10*G$9&gt;MAX(G166*G276*G$11,G446+G$23),0,(H336*H$31+H337*H$32)*H$17))</f>
        <v>1303677.2184907133</v>
      </c>
      <c r="H336" s="174">
        <f t="shared" si="356"/>
        <v>1387174.6795795185</v>
      </c>
      <c r="I336" s="174">
        <f t="shared" si="356"/>
        <v>1463741.4849180523</v>
      </c>
      <c r="J336" s="174">
        <f t="shared" si="356"/>
        <v>1542884.8409180494</v>
      </c>
      <c r="K336" s="174">
        <f t="shared" si="356"/>
        <v>1636386.4919297881</v>
      </c>
      <c r="L336" s="174">
        <f t="shared" si="356"/>
        <v>1755027.532941472</v>
      </c>
      <c r="M336" s="174">
        <f t="shared" si="356"/>
        <v>1905266.0732136955</v>
      </c>
      <c r="N336" s="174">
        <f t="shared" si="356"/>
        <v>2087857.848157123</v>
      </c>
      <c r="O336" s="174">
        <f t="shared" si="356"/>
        <v>2299554.4646699303</v>
      </c>
      <c r="P336" s="174">
        <f t="shared" si="356"/>
        <v>2536187.7806781381</v>
      </c>
      <c r="Q336" s="174">
        <f t="shared" si="356"/>
        <v>2793646.6746255634</v>
      </c>
      <c r="R336" s="174">
        <f t="shared" si="356"/>
        <v>3068828.5428028703</v>
      </c>
      <c r="S336" s="174">
        <f t="shared" si="356"/>
        <v>3360317.2812366034</v>
      </c>
      <c r="T336" s="174">
        <f t="shared" si="356"/>
        <v>3668631.6106298002</v>
      </c>
      <c r="U336" s="174">
        <f t="shared" si="356"/>
        <v>3996002.5238297181</v>
      </c>
      <c r="V336" s="174">
        <f t="shared" si="356"/>
        <v>4345861.5420617098</v>
      </c>
      <c r="W336" s="174">
        <f t="shared" si="356"/>
        <v>4722233.9082248928</v>
      </c>
      <c r="X336" s="174">
        <f t="shared" si="356"/>
        <v>5129296.4731441913</v>
      </c>
      <c r="Y336" s="174">
        <f t="shared" si="356"/>
        <v>5571177.1428966336</v>
      </c>
      <c r="Z336" s="174">
        <f t="shared" si="356"/>
        <v>6051948.560109837</v>
      </c>
      <c r="AA336" s="174">
        <f t="shared" si="356"/>
        <v>6575619.2181201018</v>
      </c>
      <c r="AB336" s="174">
        <f t="shared" si="356"/>
        <v>7145264.43038713</v>
      </c>
      <c r="AC336" s="174">
        <f t="shared" si="356"/>
        <v>7765302.9938325314</v>
      </c>
      <c r="AD336" s="174">
        <f t="shared" si="356"/>
        <v>8440192.9286209643</v>
      </c>
      <c r="AE336" s="174">
        <f t="shared" si="356"/>
        <v>9174786.6312251389</v>
      </c>
      <c r="AF336" s="174">
        <f t="shared" si="356"/>
        <v>9974365.7627095673</v>
      </c>
      <c r="AG336" s="174">
        <f t="shared" si="356"/>
        <v>10844679.223387137</v>
      </c>
      <c r="AH336" s="174">
        <f t="shared" si="356"/>
        <v>11791984.486882895</v>
      </c>
      <c r="AI336" s="174">
        <f t="shared" si="356"/>
        <v>12823092.590793094</v>
      </c>
      <c r="AJ336" s="174">
        <f t="shared" si="356"/>
        <v>13945417.107418187</v>
      </c>
      <c r="AK336" s="174">
        <f t="shared" si="356"/>
        <v>15167027.446664874</v>
      </c>
      <c r="AL336" s="174">
        <f t="shared" si="356"/>
        <v>16496706.874360131</v>
      </c>
      <c r="AM336" s="174">
        <f t="shared" ref="AM336:BC336" si="357">IF(AM166*AM276*AM$11&gt;MAX(AM$10*AM$9,AM446+AM$23),AM166*AM276*AM$11,IF(AM$10*AM$9&gt;MAX(AM166*AM276*AM$11,AM446+AM$23),0,(AN336*AN$31+AN337*AN$32)*AN$17))</f>
        <v>17944015.663123541</v>
      </c>
      <c r="AN336" s="174">
        <f t="shared" si="357"/>
        <v>19519359.829846926</v>
      </c>
      <c r="AO336" s="174">
        <f t="shared" si="357"/>
        <v>21234065.953997388</v>
      </c>
      <c r="AP336" s="174">
        <f t="shared" si="357"/>
        <v>23100462.614680458</v>
      </c>
      <c r="AQ336" s="174">
        <f t="shared" si="357"/>
        <v>25131969.03198842</v>
      </c>
      <c r="AR336" s="174">
        <f t="shared" si="357"/>
        <v>27343191.549956821</v>
      </c>
      <c r="AS336" s="174">
        <f t="shared" si="357"/>
        <v>29750028.654832818</v>
      </c>
      <c r="AT336" s="174">
        <f t="shared" si="357"/>
        <v>32369785.283727035</v>
      </c>
      <c r="AU336" s="174">
        <f t="shared" si="357"/>
        <v>35221297.245517574</v>
      </c>
      <c r="AV336" s="174">
        <f t="shared" si="357"/>
        <v>38325066.648581013</v>
      </c>
      <c r="AW336" s="174">
        <f t="shared" si="357"/>
        <v>41703409.30906339</v>
      </c>
      <c r="AX336" s="174">
        <f t="shared" si="357"/>
        <v>45380615.199542969</v>
      </c>
      <c r="AY336" s="174">
        <f t="shared" si="357"/>
        <v>49383123.09169592</v>
      </c>
      <c r="AZ336" s="174">
        <f t="shared" si="357"/>
        <v>53739710.648629621</v>
      </c>
      <c r="BA336" s="174">
        <f t="shared" si="357"/>
        <v>58481701.333629958</v>
      </c>
      <c r="BB336" s="174">
        <f t="shared" si="357"/>
        <v>63643189.622977346</v>
      </c>
      <c r="BC336" s="174">
        <f t="shared" si="357"/>
        <v>69261286.14209111</v>
      </c>
      <c r="CL336" s="171"/>
      <c r="CM336" s="171"/>
      <c r="CN336" s="171"/>
    </row>
    <row r="337" spans="8:92" ht="11.1" customHeight="1">
      <c r="H337" s="174">
        <f t="shared" ref="H337:BC337" si="358">IF(H167*H277*H$11&gt;MAX(H$10*H$9,H447+H$23),H167*H277*H$11,IF(H$10*H$9&gt;MAX(H167*H277*H$11,H447+H$23),0,(I337*I$31+I338*I$32)*I$17))</f>
        <v>1229165.4547086111</v>
      </c>
      <c r="I337" s="174">
        <f t="shared" si="358"/>
        <v>1320024.9827182801</v>
      </c>
      <c r="J337" s="174">
        <f t="shared" si="358"/>
        <v>1394521.9912817588</v>
      </c>
      <c r="K337" s="174">
        <f t="shared" si="358"/>
        <v>1459969.034113307</v>
      </c>
      <c r="L337" s="174">
        <f t="shared" si="358"/>
        <v>1529206.1980128065</v>
      </c>
      <c r="M337" s="174">
        <f t="shared" si="358"/>
        <v>1617349.5178756872</v>
      </c>
      <c r="N337" s="174">
        <f t="shared" si="358"/>
        <v>1736533.1908596731</v>
      </c>
      <c r="O337" s="174">
        <f t="shared" si="358"/>
        <v>1891477.1849407356</v>
      </c>
      <c r="P337" s="174">
        <f t="shared" si="358"/>
        <v>2079825.5136701919</v>
      </c>
      <c r="Q337" s="174">
        <f t="shared" si="358"/>
        <v>2297328.5559946024</v>
      </c>
      <c r="R337" s="174">
        <f t="shared" si="358"/>
        <v>2538856.8978892956</v>
      </c>
      <c r="S337" s="174">
        <f t="shared" si="358"/>
        <v>2799619.7004149002</v>
      </c>
      <c r="T337" s="174">
        <f t="shared" si="358"/>
        <v>3076290.1246034238</v>
      </c>
      <c r="U337" s="174">
        <f t="shared" si="358"/>
        <v>3367670.2794126794</v>
      </c>
      <c r="V337" s="174">
        <f t="shared" si="358"/>
        <v>3674832.547647811</v>
      </c>
      <c r="W337" s="174">
        <f t="shared" si="358"/>
        <v>4000642.7337937187</v>
      </c>
      <c r="X337" s="174">
        <f t="shared" si="358"/>
        <v>4349001.0667150989</v>
      </c>
      <c r="Y337" s="174">
        <f t="shared" si="358"/>
        <v>4724158.5747342808</v>
      </c>
      <c r="Z337" s="174">
        <f t="shared" si="358"/>
        <v>5130365.1999116326</v>
      </c>
      <c r="AA337" s="174">
        <f t="shared" si="358"/>
        <v>5571701.3096506605</v>
      </c>
      <c r="AB337" s="174">
        <f t="shared" si="358"/>
        <v>6052139.8565561231</v>
      </c>
      <c r="AC337" s="174">
        <f t="shared" si="358"/>
        <v>6575619.2181201009</v>
      </c>
      <c r="AD337" s="174">
        <f t="shared" si="358"/>
        <v>7145264.43038713</v>
      </c>
      <c r="AE337" s="174">
        <f t="shared" si="358"/>
        <v>7765302.9938325314</v>
      </c>
      <c r="AF337" s="174">
        <f t="shared" si="358"/>
        <v>8440192.9286209606</v>
      </c>
      <c r="AG337" s="174">
        <f t="shared" si="358"/>
        <v>9174786.6312251389</v>
      </c>
      <c r="AH337" s="174">
        <f t="shared" si="358"/>
        <v>9974365.7627095673</v>
      </c>
      <c r="AI337" s="174">
        <f t="shared" si="358"/>
        <v>10844679.223387139</v>
      </c>
      <c r="AJ337" s="174">
        <f t="shared" si="358"/>
        <v>11791984.486882897</v>
      </c>
      <c r="AK337" s="174">
        <f t="shared" si="358"/>
        <v>12823092.590793094</v>
      </c>
      <c r="AL337" s="174">
        <f t="shared" si="358"/>
        <v>13945417.107418187</v>
      </c>
      <c r="AM337" s="174">
        <f t="shared" si="358"/>
        <v>15167027.446664875</v>
      </c>
      <c r="AN337" s="174">
        <f t="shared" si="358"/>
        <v>16496706.874360131</v>
      </c>
      <c r="AO337" s="174">
        <f t="shared" si="358"/>
        <v>17944015.663123544</v>
      </c>
      <c r="AP337" s="174">
        <f t="shared" si="358"/>
        <v>19519359.82984693</v>
      </c>
      <c r="AQ337" s="174">
        <f t="shared" si="358"/>
        <v>21234065.953997388</v>
      </c>
      <c r="AR337" s="174">
        <f t="shared" si="358"/>
        <v>23100462.614680458</v>
      </c>
      <c r="AS337" s="174">
        <f t="shared" si="358"/>
        <v>25131969.03198842</v>
      </c>
      <c r="AT337" s="174">
        <f t="shared" si="358"/>
        <v>27343191.549956825</v>
      </c>
      <c r="AU337" s="174">
        <f t="shared" si="358"/>
        <v>29750028.654832818</v>
      </c>
      <c r="AV337" s="174">
        <f t="shared" si="358"/>
        <v>32369785.283727035</v>
      </c>
      <c r="AW337" s="174">
        <f t="shared" si="358"/>
        <v>35221297.245517582</v>
      </c>
      <c r="AX337" s="174">
        <f t="shared" si="358"/>
        <v>38325066.648581013</v>
      </c>
      <c r="AY337" s="174">
        <f t="shared" si="358"/>
        <v>41703409.30906339</v>
      </c>
      <c r="AZ337" s="174">
        <f t="shared" si="358"/>
        <v>45380615.199542969</v>
      </c>
      <c r="BA337" s="174">
        <f t="shared" si="358"/>
        <v>49383123.09169592</v>
      </c>
      <c r="BB337" s="174">
        <f t="shared" si="358"/>
        <v>53739710.648629628</v>
      </c>
      <c r="BC337" s="174">
        <f t="shared" si="358"/>
        <v>58481701.333629958</v>
      </c>
      <c r="CM337" s="171"/>
      <c r="CN337" s="171"/>
    </row>
    <row r="338" spans="8:92" ht="11.1" customHeight="1">
      <c r="I338" s="174">
        <f t="shared" ref="I338:W338" si="359">IF(I168*I278*I$11&gt;MAX(I$10*I$9,I448+I$23),I168*I278*I$11,IF(I$10*I$9&gt;MAX(I168*I278*I$11,I448+I$23),0,(J338*J$31+J339*J$32)*J$17))</f>
        <v>1146927.9074619119</v>
      </c>
      <c r="J338" s="174">
        <f t="shared" si="359"/>
        <v>1254514.7214780403</v>
      </c>
      <c r="K338" s="174">
        <f t="shared" si="359"/>
        <v>1338417.87567435</v>
      </c>
      <c r="L338" s="174">
        <f t="shared" si="359"/>
        <v>1400529.9221745715</v>
      </c>
      <c r="M338" s="174">
        <f t="shared" si="359"/>
        <v>1451513.3758461454</v>
      </c>
      <c r="N338" s="174">
        <f t="shared" si="359"/>
        <v>1509521.8578834087</v>
      </c>
      <c r="O338" s="174">
        <f t="shared" si="359"/>
        <v>1594089.6257417817</v>
      </c>
      <c r="P338" s="174">
        <f t="shared" si="359"/>
        <v>1716963.1223948824</v>
      </c>
      <c r="Q338" s="174">
        <f t="shared" si="359"/>
        <v>1877645.5219812265</v>
      </c>
      <c r="R338" s="174">
        <f t="shared" si="359"/>
        <v>2072735.7115026887</v>
      </c>
      <c r="S338" s="174">
        <f t="shared" si="359"/>
        <v>2296737.4265240412</v>
      </c>
      <c r="T338" s="174">
        <f t="shared" si="359"/>
        <v>2543411.2356967311</v>
      </c>
      <c r="U338" s="174">
        <f t="shared" si="359"/>
        <v>2807249.0606946032</v>
      </c>
      <c r="V338" s="174">
        <f t="shared" si="359"/>
        <v>3084827.3661718774</v>
      </c>
      <c r="W338" s="174">
        <f t="shared" si="359"/>
        <v>3375452.313872817</v>
      </c>
      <c r="X338" s="174">
        <f t="shared" ref="X338:BC338" si="360">IF(X168*X278*X$11&gt;MAX(X$10*X$9,X448+X$23),X168*X278*X$11,IF(X$10*X$9&gt;MAX(X168*X278*X$11,X448+X$23),0,(Y338*Y$31+Y339*Y$32)*Y$17))</f>
        <v>3680984.8598839692</v>
      </c>
      <c r="Y338" s="174">
        <f t="shared" si="360"/>
        <v>4005002.5457347166</v>
      </c>
      <c r="Z338" s="174">
        <f t="shared" si="360"/>
        <v>4351824.37242164</v>
      </c>
      <c r="AA338" s="174">
        <f t="shared" si="360"/>
        <v>4725820.2266736524</v>
      </c>
      <c r="AB338" s="174">
        <f t="shared" si="360"/>
        <v>5131230.5366292782</v>
      </c>
      <c r="AC338" s="174">
        <f t="shared" si="360"/>
        <v>5572092.337651277</v>
      </c>
      <c r="AD338" s="174">
        <f t="shared" si="360"/>
        <v>6052278.2438575365</v>
      </c>
      <c r="AE338" s="174">
        <f t="shared" si="360"/>
        <v>6575619.2181201009</v>
      </c>
      <c r="AF338" s="174">
        <f t="shared" si="360"/>
        <v>7145264.4303871291</v>
      </c>
      <c r="AG338" s="174">
        <f t="shared" si="360"/>
        <v>7765302.9938325305</v>
      </c>
      <c r="AH338" s="174">
        <f t="shared" si="360"/>
        <v>8440192.9286209606</v>
      </c>
      <c r="AI338" s="174">
        <f t="shared" si="360"/>
        <v>9174786.6312251389</v>
      </c>
      <c r="AJ338" s="174">
        <f t="shared" si="360"/>
        <v>9974365.7627095692</v>
      </c>
      <c r="AK338" s="174">
        <f t="shared" si="360"/>
        <v>10844679.223387141</v>
      </c>
      <c r="AL338" s="174">
        <f t="shared" si="360"/>
        <v>11791984.486882897</v>
      </c>
      <c r="AM338" s="174">
        <f t="shared" si="360"/>
        <v>12823092.590793094</v>
      </c>
      <c r="AN338" s="174">
        <f t="shared" si="360"/>
        <v>13945417.107418189</v>
      </c>
      <c r="AO338" s="174">
        <f t="shared" si="360"/>
        <v>15167027.446664875</v>
      </c>
      <c r="AP338" s="174">
        <f t="shared" si="360"/>
        <v>16496706.874360133</v>
      </c>
      <c r="AQ338" s="174">
        <f t="shared" si="360"/>
        <v>17944015.663123548</v>
      </c>
      <c r="AR338" s="174">
        <f t="shared" si="360"/>
        <v>19519359.82984693</v>
      </c>
      <c r="AS338" s="174">
        <f t="shared" si="360"/>
        <v>21234065.953997388</v>
      </c>
      <c r="AT338" s="174">
        <f t="shared" si="360"/>
        <v>23100462.614680458</v>
      </c>
      <c r="AU338" s="174">
        <f t="shared" si="360"/>
        <v>25131969.031988423</v>
      </c>
      <c r="AV338" s="174">
        <f t="shared" si="360"/>
        <v>27343191.549956825</v>
      </c>
      <c r="AW338" s="174">
        <f t="shared" si="360"/>
        <v>29750028.654832818</v>
      </c>
      <c r="AX338" s="174">
        <f t="shared" si="360"/>
        <v>32369785.283727042</v>
      </c>
      <c r="AY338" s="174">
        <f t="shared" si="360"/>
        <v>35221297.245517582</v>
      </c>
      <c r="AZ338" s="174">
        <f t="shared" si="360"/>
        <v>38325066.648581021</v>
      </c>
      <c r="BA338" s="174">
        <f t="shared" si="360"/>
        <v>41703409.30906339</v>
      </c>
      <c r="BB338" s="174">
        <f t="shared" si="360"/>
        <v>45380615.199542969</v>
      </c>
      <c r="BC338" s="174">
        <f t="shared" si="360"/>
        <v>49383123.091695927</v>
      </c>
      <c r="CN338" s="171"/>
    </row>
    <row r="339" spans="8:92" ht="11.1" customHeight="1">
      <c r="J339" s="174">
        <f t="shared" ref="J339:W339" si="361">IF(J169*J279*J$11&gt;MAX(J$10*J$9,J449+J$23),J169*J279*J$11,IF(J$10*J$9&gt;MAX(J169*J279*J$11,J449+J$23),0,(K339*K$31+K340*K$32)*K$17))</f>
        <v>1047660.4253597595</v>
      </c>
      <c r="K339" s="174">
        <f t="shared" si="361"/>
        <v>1179311.851055044</v>
      </c>
      <c r="L339" s="174">
        <f t="shared" si="361"/>
        <v>1285272.2609796487</v>
      </c>
      <c r="M339" s="174">
        <f t="shared" si="361"/>
        <v>1358774.1192697587</v>
      </c>
      <c r="N339" s="174">
        <f t="shared" si="361"/>
        <v>1403138.0450080144</v>
      </c>
      <c r="O339" s="174">
        <f t="shared" si="361"/>
        <v>1435255.1274106586</v>
      </c>
      <c r="P339" s="174">
        <f t="shared" si="361"/>
        <v>1482474.8495752171</v>
      </c>
      <c r="Q339" s="174">
        <f t="shared" si="361"/>
        <v>1568722.4169025838</v>
      </c>
      <c r="R339" s="174">
        <f t="shared" si="361"/>
        <v>1696371.738202828</v>
      </c>
      <c r="S339" s="174">
        <f t="shared" si="361"/>
        <v>1864074.1072468103</v>
      </c>
      <c r="T339" s="174">
        <f t="shared" si="361"/>
        <v>2067076.2467128984</v>
      </c>
      <c r="U339" s="174">
        <f t="shared" si="361"/>
        <v>2298306.1401779773</v>
      </c>
      <c r="V339" s="174">
        <f t="shared" si="361"/>
        <v>2550190.2667675233</v>
      </c>
      <c r="W339" s="174">
        <f t="shared" si="361"/>
        <v>2816585.567173996</v>
      </c>
      <c r="X339" s="174">
        <f t="shared" ref="X339:BC339" si="362">IF(X169*X279*X$11&gt;MAX(X$10*X$9,X449+X$23),X169*X279*X$11,IF(X$10*X$9&gt;MAX(X169*X279*X$11,X449+X$23),0,(Y339*Y$31+Y340*Y$32)*Y$17))</f>
        <v>3094268.4670551168</v>
      </c>
      <c r="Y339" s="174">
        <f t="shared" si="362"/>
        <v>3383414.5318565518</v>
      </c>
      <c r="Z339" s="174">
        <f t="shared" si="362"/>
        <v>3686916.4044568501</v>
      </c>
      <c r="AA339" s="174">
        <f t="shared" si="362"/>
        <v>4009033.7383490112</v>
      </c>
      <c r="AB339" s="174">
        <f t="shared" si="362"/>
        <v>4354294.4187929481</v>
      </c>
      <c r="AC339" s="174">
        <f t="shared" si="362"/>
        <v>4727171.3683001176</v>
      </c>
      <c r="AD339" s="174">
        <f t="shared" si="362"/>
        <v>5131883.9934177492</v>
      </c>
      <c r="AE339" s="174">
        <f t="shared" si="362"/>
        <v>5572377.8325888282</v>
      </c>
      <c r="AF339" s="174">
        <f t="shared" si="362"/>
        <v>6052361.5279236436</v>
      </c>
      <c r="AG339" s="174">
        <f t="shared" si="362"/>
        <v>6575619.2181201</v>
      </c>
      <c r="AH339" s="174">
        <f t="shared" si="362"/>
        <v>7145264.4303871281</v>
      </c>
      <c r="AI339" s="174">
        <f t="shared" si="362"/>
        <v>7765302.9938325305</v>
      </c>
      <c r="AJ339" s="174">
        <f t="shared" si="362"/>
        <v>8440192.9286209606</v>
      </c>
      <c r="AK339" s="174">
        <f t="shared" si="362"/>
        <v>9174786.6312251408</v>
      </c>
      <c r="AL339" s="174">
        <f t="shared" si="362"/>
        <v>9974365.762709571</v>
      </c>
      <c r="AM339" s="174">
        <f t="shared" si="362"/>
        <v>10844679.223387141</v>
      </c>
      <c r="AN339" s="174">
        <f t="shared" si="362"/>
        <v>11791984.486882897</v>
      </c>
      <c r="AO339" s="174">
        <f t="shared" si="362"/>
        <v>12823092.590793096</v>
      </c>
      <c r="AP339" s="174">
        <f t="shared" si="362"/>
        <v>13945417.107418189</v>
      </c>
      <c r="AQ339" s="174">
        <f t="shared" si="362"/>
        <v>15167027.446664877</v>
      </c>
      <c r="AR339" s="174">
        <f t="shared" si="362"/>
        <v>16496706.874360137</v>
      </c>
      <c r="AS339" s="174">
        <f t="shared" si="362"/>
        <v>17944015.663123548</v>
      </c>
      <c r="AT339" s="174">
        <f t="shared" si="362"/>
        <v>19519359.82984693</v>
      </c>
      <c r="AU339" s="174">
        <f t="shared" si="362"/>
        <v>21234065.953997388</v>
      </c>
      <c r="AV339" s="174">
        <f t="shared" si="362"/>
        <v>23100462.614680462</v>
      </c>
      <c r="AW339" s="174">
        <f t="shared" si="362"/>
        <v>25131969.031988423</v>
      </c>
      <c r="AX339" s="174">
        <f t="shared" si="362"/>
        <v>27343191.549956825</v>
      </c>
      <c r="AY339" s="174">
        <f t="shared" si="362"/>
        <v>29750028.654832821</v>
      </c>
      <c r="AZ339" s="174">
        <f t="shared" si="362"/>
        <v>32369785.283727042</v>
      </c>
      <c r="BA339" s="174">
        <f t="shared" si="362"/>
        <v>35221297.245517589</v>
      </c>
      <c r="BB339" s="174">
        <f t="shared" si="362"/>
        <v>38325066.648581021</v>
      </c>
      <c r="BC339" s="174">
        <f t="shared" si="362"/>
        <v>41703409.30906339</v>
      </c>
    </row>
    <row r="340" spans="8:92" ht="11.1" customHeight="1">
      <c r="K340" s="174">
        <f t="shared" ref="K340:W340" si="363">IF(K170*K280*K$11&gt;MAX(K$10*K$9,K450+K$23),K170*K280*K$11,IF(K$10*K$9&gt;MAX(K170*K280*K$11,K450+K$23),0,(L340*L$31+L341*L$32)*L$17))</f>
        <v>924001.51567745593</v>
      </c>
      <c r="L340" s="174">
        <f t="shared" si="363"/>
        <v>1081849.6376293986</v>
      </c>
      <c r="M340" s="174">
        <f t="shared" si="363"/>
        <v>1220547.1603368879</v>
      </c>
      <c r="N340" s="174">
        <f t="shared" si="363"/>
        <v>1323314.4946731562</v>
      </c>
      <c r="O340" s="174">
        <f t="shared" si="363"/>
        <v>1380071.7213054565</v>
      </c>
      <c r="P340" s="174">
        <f t="shared" si="363"/>
        <v>1397464.2310878302</v>
      </c>
      <c r="Q340" s="174">
        <f t="shared" si="363"/>
        <v>1406391.3691266549</v>
      </c>
      <c r="R340" s="174">
        <f t="shared" si="363"/>
        <v>1452230.641589839</v>
      </c>
      <c r="S340" s="174">
        <f t="shared" si="363"/>
        <v>1541055.8928652601</v>
      </c>
      <c r="T340" s="174">
        <f t="shared" si="363"/>
        <v>1674911.8394707725</v>
      </c>
      <c r="U340" s="174">
        <f t="shared" si="363"/>
        <v>1851263.6903489712</v>
      </c>
      <c r="V340" s="174">
        <f t="shared" si="363"/>
        <v>2063504.1804122508</v>
      </c>
      <c r="W340" s="174">
        <f t="shared" si="363"/>
        <v>2302598.9473900604</v>
      </c>
      <c r="X340" s="174">
        <f t="shared" ref="X340:BC340" si="364">IF(X170*X280*X$11&gt;MAX(X$10*X$9,X450+X$23),X170*X280*X$11,IF(X$10*X$9&gt;MAX(X170*X280*X$11,X450+X$23),0,(Y340*Y$31+Y341*Y$32)*Y$17))</f>
        <v>2559481.0490330467</v>
      </c>
      <c r="Y340" s="174">
        <f t="shared" si="364"/>
        <v>2827546.8763874792</v>
      </c>
      <c r="Z340" s="174">
        <f t="shared" si="364"/>
        <v>3104272.6659016069</v>
      </c>
      <c r="AA340" s="174">
        <f t="shared" si="364"/>
        <v>3391276.7425071266</v>
      </c>
      <c r="AB340" s="174">
        <f t="shared" si="364"/>
        <v>3692528.071655896</v>
      </c>
      <c r="AC340" s="174">
        <f t="shared" si="364"/>
        <v>4012639.16776927</v>
      </c>
      <c r="AD340" s="174">
        <f t="shared" si="364"/>
        <v>4356356.5323331859</v>
      </c>
      <c r="AE340" s="174">
        <f t="shared" si="364"/>
        <v>4728204.3416646393</v>
      </c>
      <c r="AF340" s="174">
        <f t="shared" si="364"/>
        <v>5132274.2001490081</v>
      </c>
      <c r="AG340" s="174">
        <f t="shared" si="364"/>
        <v>5572447.4784524543</v>
      </c>
      <c r="AH340" s="174">
        <f t="shared" si="364"/>
        <v>6052353.2191129616</v>
      </c>
      <c r="AI340" s="174">
        <f t="shared" si="364"/>
        <v>6575619.218120099</v>
      </c>
      <c r="AJ340" s="174">
        <f t="shared" si="364"/>
        <v>7145264.4303871281</v>
      </c>
      <c r="AK340" s="174">
        <f t="shared" si="364"/>
        <v>7765302.9938325305</v>
      </c>
      <c r="AL340" s="174">
        <f t="shared" si="364"/>
        <v>8440192.9286209643</v>
      </c>
      <c r="AM340" s="174">
        <f t="shared" si="364"/>
        <v>9174786.6312251426</v>
      </c>
      <c r="AN340" s="174">
        <f t="shared" si="364"/>
        <v>9974365.762709571</v>
      </c>
      <c r="AO340" s="174">
        <f t="shared" si="364"/>
        <v>10844679.223387141</v>
      </c>
      <c r="AP340" s="174">
        <f t="shared" si="364"/>
        <v>11791984.486882899</v>
      </c>
      <c r="AQ340" s="174">
        <f t="shared" si="364"/>
        <v>12823092.590793096</v>
      </c>
      <c r="AR340" s="174">
        <f t="shared" si="364"/>
        <v>13945417.107418191</v>
      </c>
      <c r="AS340" s="174">
        <f t="shared" si="364"/>
        <v>15167027.446664881</v>
      </c>
      <c r="AT340" s="174">
        <f t="shared" si="364"/>
        <v>16496706.874360137</v>
      </c>
      <c r="AU340" s="174">
        <f t="shared" si="364"/>
        <v>17944015.663123548</v>
      </c>
      <c r="AV340" s="174">
        <f t="shared" si="364"/>
        <v>19519359.82984693</v>
      </c>
      <c r="AW340" s="174">
        <f t="shared" si="364"/>
        <v>21234065.953997392</v>
      </c>
      <c r="AX340" s="174">
        <f t="shared" si="364"/>
        <v>23100462.614680462</v>
      </c>
      <c r="AY340" s="174">
        <f t="shared" si="364"/>
        <v>25131969.031988423</v>
      </c>
      <c r="AZ340" s="174">
        <f t="shared" si="364"/>
        <v>27343191.549956825</v>
      </c>
      <c r="BA340" s="174">
        <f t="shared" si="364"/>
        <v>29750028.654832821</v>
      </c>
      <c r="BB340" s="174">
        <f t="shared" si="364"/>
        <v>32369785.28372705</v>
      </c>
      <c r="BC340" s="174">
        <f t="shared" si="364"/>
        <v>35221297.245517589</v>
      </c>
    </row>
    <row r="341" spans="8:92" ht="11.1" customHeight="1">
      <c r="L341" s="174">
        <f t="shared" ref="L341:W341" si="365">IF(L171*L281*L$11&gt;MAX(L$10*L$9,L451+L$23),L171*L281*L$11,IF(L$10*L$9&gt;MAX(L171*L281*L$11,L451+L$23),0,(M341*M$31+M342*M$32)*M$17))</f>
        <v>773684.7231308748</v>
      </c>
      <c r="M341" s="174">
        <f t="shared" si="365"/>
        <v>951427.00295495766</v>
      </c>
      <c r="N341" s="174">
        <f t="shared" si="365"/>
        <v>1126496.0392434653</v>
      </c>
      <c r="O341" s="174">
        <f t="shared" si="365"/>
        <v>1275391.6266200247</v>
      </c>
      <c r="P341" s="174">
        <f t="shared" si="365"/>
        <v>1371432.7187884084</v>
      </c>
      <c r="Q341" s="174">
        <f t="shared" si="365"/>
        <v>1397320.7863476051</v>
      </c>
      <c r="R341" s="174">
        <f t="shared" si="365"/>
        <v>1369806.4423745146</v>
      </c>
      <c r="S341" s="174">
        <f t="shared" si="365"/>
        <v>1373420.1465436134</v>
      </c>
      <c r="T341" s="174">
        <f t="shared" si="365"/>
        <v>1418251.6102254235</v>
      </c>
      <c r="U341" s="174">
        <f t="shared" si="365"/>
        <v>1510925.9731829374</v>
      </c>
      <c r="V341" s="174">
        <f t="shared" si="365"/>
        <v>1652890.0678271127</v>
      </c>
      <c r="W341" s="174">
        <f t="shared" si="365"/>
        <v>1839895.0330505138</v>
      </c>
      <c r="X341" s="174">
        <f t="shared" ref="X341:BC341" si="366">IF(X171*X281*X$11&gt;MAX(X$10*X$9,X451+X$23),X171*X281*X$11,IF(X$10*X$9&gt;MAX(X171*X281*X$11,X451+X$23),0,(Y341*Y$31+Y342*Y$32)*Y$17))</f>
        <v>2062882.9397201058</v>
      </c>
      <c r="Y341" s="174">
        <f t="shared" si="366"/>
        <v>2310295.7785441731</v>
      </c>
      <c r="Z341" s="174">
        <f t="shared" si="366"/>
        <v>2571363.900852086</v>
      </c>
      <c r="AA341" s="174">
        <f t="shared" si="366"/>
        <v>2839682.7272906909</v>
      </c>
      <c r="AB341" s="174">
        <f t="shared" si="366"/>
        <v>3114417.5905051082</v>
      </c>
      <c r="AC341" s="174">
        <f t="shared" si="366"/>
        <v>3398920.6113857278</v>
      </c>
      <c r="AD341" s="174">
        <f t="shared" si="366"/>
        <v>3697696.9923638538</v>
      </c>
      <c r="AE341" s="174">
        <f t="shared" si="366"/>
        <v>4015746.6952585345</v>
      </c>
      <c r="AF341" s="174">
        <f t="shared" si="366"/>
        <v>4357927.4300557021</v>
      </c>
      <c r="AG341" s="174">
        <f t="shared" si="366"/>
        <v>4728805.2866271324</v>
      </c>
      <c r="AH341" s="174">
        <f t="shared" si="366"/>
        <v>5132413.2739602439</v>
      </c>
      <c r="AI341" s="174">
        <f t="shared" si="366"/>
        <v>5572420.6327263424</v>
      </c>
      <c r="AJ341" s="174">
        <f t="shared" si="366"/>
        <v>6052314.2192306723</v>
      </c>
      <c r="AK341" s="174">
        <f t="shared" si="366"/>
        <v>6575619.218120099</v>
      </c>
      <c r="AL341" s="174">
        <f t="shared" si="366"/>
        <v>7145264.4303871281</v>
      </c>
      <c r="AM341" s="174">
        <f t="shared" si="366"/>
        <v>7765302.9938325305</v>
      </c>
      <c r="AN341" s="174">
        <f t="shared" si="366"/>
        <v>8440192.9286209643</v>
      </c>
      <c r="AO341" s="174">
        <f t="shared" si="366"/>
        <v>9174786.6312251426</v>
      </c>
      <c r="AP341" s="174">
        <f t="shared" si="366"/>
        <v>9974365.762709571</v>
      </c>
      <c r="AQ341" s="174">
        <f t="shared" si="366"/>
        <v>10844679.223387141</v>
      </c>
      <c r="AR341" s="174">
        <f t="shared" si="366"/>
        <v>11791984.486882899</v>
      </c>
      <c r="AS341" s="174">
        <f t="shared" si="366"/>
        <v>12823092.590793099</v>
      </c>
      <c r="AT341" s="174">
        <f t="shared" si="366"/>
        <v>13945417.107418194</v>
      </c>
      <c r="AU341" s="174">
        <f t="shared" si="366"/>
        <v>15167027.446664881</v>
      </c>
      <c r="AV341" s="174">
        <f t="shared" si="366"/>
        <v>16496706.874360137</v>
      </c>
      <c r="AW341" s="174">
        <f t="shared" si="366"/>
        <v>17944015.663123548</v>
      </c>
      <c r="AX341" s="174">
        <f t="shared" si="366"/>
        <v>19519359.82984693</v>
      </c>
      <c r="AY341" s="174">
        <f t="shared" si="366"/>
        <v>21234065.953997392</v>
      </c>
      <c r="AZ341" s="174">
        <f t="shared" si="366"/>
        <v>23100462.614680462</v>
      </c>
      <c r="BA341" s="174">
        <f t="shared" si="366"/>
        <v>25131969.031988427</v>
      </c>
      <c r="BB341" s="174">
        <f t="shared" si="366"/>
        <v>27343191.549956825</v>
      </c>
      <c r="BC341" s="174">
        <f t="shared" si="366"/>
        <v>29750028.654832829</v>
      </c>
    </row>
    <row r="342" spans="8:92" ht="11.1" customHeight="1">
      <c r="M342" s="174">
        <f t="shared" ref="M342:W342" si="367">IF(M172*M282*M$11&gt;MAX(M$10*M$9,M452+M$23),M172*M282*M$11,IF(M$10*M$9&gt;MAX(M172*M282*M$11,M452+M$23),0,(N342*N$31+N343*N$32)*N$17))</f>
        <v>602767.38160128286</v>
      </c>
      <c r="N342" s="174">
        <f t="shared" si="367"/>
        <v>784235.62643556215</v>
      </c>
      <c r="O342" s="174">
        <f t="shared" si="367"/>
        <v>986255.179488605</v>
      </c>
      <c r="P342" s="174">
        <f t="shared" si="367"/>
        <v>1188333.0438127227</v>
      </c>
      <c r="Q342" s="174">
        <f t="shared" si="367"/>
        <v>1354353.4615369902</v>
      </c>
      <c r="R342" s="174">
        <f t="shared" si="367"/>
        <v>1433232.5314889094</v>
      </c>
      <c r="S342" s="174">
        <f t="shared" si="367"/>
        <v>1374776.3309500376</v>
      </c>
      <c r="T342" s="174">
        <f t="shared" si="367"/>
        <v>1337583.3311358611</v>
      </c>
      <c r="U342" s="174">
        <f t="shared" si="367"/>
        <v>1335397.9145537552</v>
      </c>
      <c r="V342" s="174">
        <f t="shared" si="367"/>
        <v>1379920.5948528117</v>
      </c>
      <c r="W342" s="174">
        <f t="shared" si="367"/>
        <v>1478237.4496580339</v>
      </c>
      <c r="X342" s="174">
        <f t="shared" ref="X342:BC342" si="368">IF(X172*X282*X$11&gt;MAX(X$10*X$9,X452+X$23),X172*X282*X$11,IF(X$10*X$9&gt;MAX(X172*X282*X$11,X452+X$23),0,(Y342*Y$31+Y343*Y$32)*Y$17))</f>
        <v>1630827.2345450388</v>
      </c>
      <c r="Y342" s="174">
        <f t="shared" si="368"/>
        <v>1831047.4343142235</v>
      </c>
      <c r="Z342" s="174">
        <f t="shared" si="368"/>
        <v>2066292.6332121845</v>
      </c>
      <c r="AA342" s="174">
        <f t="shared" si="368"/>
        <v>2321845.2340473128</v>
      </c>
      <c r="AB342" s="174">
        <f t="shared" si="368"/>
        <v>2585539.0908672735</v>
      </c>
      <c r="AC342" s="174">
        <f t="shared" si="368"/>
        <v>2852369.1406729612</v>
      </c>
      <c r="AD342" s="174">
        <f t="shared" si="368"/>
        <v>3124569.3974324036</v>
      </c>
      <c r="AE342" s="174">
        <f t="shared" si="368"/>
        <v>3406177.2448634687</v>
      </c>
      <c r="AF342" s="174">
        <f t="shared" si="368"/>
        <v>3702252.6149648</v>
      </c>
      <c r="AG342" s="174">
        <f t="shared" si="368"/>
        <v>4018175.2185783898</v>
      </c>
      <c r="AH342" s="174">
        <f t="shared" si="368"/>
        <v>4358978.4021084635</v>
      </c>
      <c r="AI342" s="174">
        <f t="shared" si="368"/>
        <v>4729096.8685311517</v>
      </c>
      <c r="AJ342" s="174">
        <f t="shared" si="368"/>
        <v>5132390.2847074922</v>
      </c>
      <c r="AK342" s="174">
        <f t="shared" si="368"/>
        <v>5572335.7350403182</v>
      </c>
      <c r="AL342" s="174">
        <f t="shared" si="368"/>
        <v>6052272.9149405872</v>
      </c>
      <c r="AM342" s="174">
        <f t="shared" si="368"/>
        <v>6575619.8942928761</v>
      </c>
      <c r="AN342" s="174">
        <f t="shared" si="368"/>
        <v>7145264.7948679253</v>
      </c>
      <c r="AO342" s="174">
        <f t="shared" si="368"/>
        <v>7765303.1902880147</v>
      </c>
      <c r="AP342" s="174">
        <f t="shared" si="368"/>
        <v>8440193.0345177688</v>
      </c>
      <c r="AQ342" s="174">
        <f t="shared" si="368"/>
        <v>9174786.6883024406</v>
      </c>
      <c r="AR342" s="174">
        <f t="shared" si="368"/>
        <v>9974365.7936161328</v>
      </c>
      <c r="AS342" s="174">
        <f t="shared" si="368"/>
        <v>10844679.24012254</v>
      </c>
      <c r="AT342" s="174">
        <f t="shared" si="368"/>
        <v>11791984.495948711</v>
      </c>
      <c r="AU342" s="174">
        <f t="shared" si="368"/>
        <v>12823092.595704794</v>
      </c>
      <c r="AV342" s="174">
        <f t="shared" si="368"/>
        <v>13945417.110079983</v>
      </c>
      <c r="AW342" s="174">
        <f t="shared" si="368"/>
        <v>15167027.448107542</v>
      </c>
      <c r="AX342" s="174">
        <f t="shared" si="368"/>
        <v>16496706.875142217</v>
      </c>
      <c r="AY342" s="174">
        <f t="shared" si="368"/>
        <v>17944015.663547598</v>
      </c>
      <c r="AZ342" s="174">
        <f t="shared" si="368"/>
        <v>19519359.830076873</v>
      </c>
      <c r="BA342" s="174">
        <f t="shared" si="368"/>
        <v>21234065.954122111</v>
      </c>
      <c r="BB342" s="174">
        <f t="shared" si="368"/>
        <v>23100462.614748117</v>
      </c>
      <c r="BC342" s="174">
        <f t="shared" si="368"/>
        <v>25131969.032025132</v>
      </c>
    </row>
    <row r="343" spans="8:92" ht="11.1" customHeight="1">
      <c r="N343" s="174">
        <f t="shared" ref="N343:W343" si="369">IF(N173*N283*N$11&gt;MAX(N$10*N$9,N453+N$23),N173*N283*N$11,IF(N$10*N$9&gt;MAX(N173*N283*N$11,N453+N$23),0,(O343*O$31+O344*O$32)*O$17))</f>
        <v>427094.82897762489</v>
      </c>
      <c r="O343" s="174">
        <f t="shared" si="369"/>
        <v>589350.56561065488</v>
      </c>
      <c r="P343" s="174">
        <f t="shared" si="369"/>
        <v>792550.64865604625</v>
      </c>
      <c r="Q343" s="174">
        <f t="shared" si="369"/>
        <v>1031527.6778092363</v>
      </c>
      <c r="R343" s="174">
        <f t="shared" si="369"/>
        <v>1284765.3788172437</v>
      </c>
      <c r="S343" s="174">
        <f t="shared" si="369"/>
        <v>1500000</v>
      </c>
      <c r="T343" s="174">
        <f t="shared" si="369"/>
        <v>1420030.739187473</v>
      </c>
      <c r="U343" s="174">
        <f t="shared" si="369"/>
        <v>1348002.3613856647</v>
      </c>
      <c r="V343" s="174">
        <f t="shared" si="369"/>
        <v>1299631.5156042899</v>
      </c>
      <c r="W343" s="174">
        <f t="shared" si="369"/>
        <v>1291252.4926455845</v>
      </c>
      <c r="X343" s="174">
        <f t="shared" ref="X343:BC343" si="370">IF(X173*X283*X$11&gt;MAX(X$10*X$9,X453+X$23),X173*X283*X$11,IF(X$10*X$9&gt;MAX(X173*X283*X$11,X453+X$23),0,(Y343*Y$31+Y344*Y$32)*Y$17))</f>
        <v>1336526.5580456324</v>
      </c>
      <c r="Y343" s="174">
        <f t="shared" si="370"/>
        <v>1442974.9255600327</v>
      </c>
      <c r="Z343" s="174">
        <f t="shared" si="370"/>
        <v>1609554.2392690242</v>
      </c>
      <c r="AA343" s="174">
        <f t="shared" si="370"/>
        <v>1826152.7896791659</v>
      </c>
      <c r="AB343" s="174">
        <f t="shared" si="370"/>
        <v>2075276.8293205551</v>
      </c>
      <c r="AC343" s="174">
        <f t="shared" si="370"/>
        <v>2337562.4931033007</v>
      </c>
      <c r="AD343" s="174">
        <f t="shared" si="370"/>
        <v>2600810.0604050844</v>
      </c>
      <c r="AE343" s="174">
        <f t="shared" si="370"/>
        <v>2865459.0891632768</v>
      </c>
      <c r="AF343" s="174">
        <f t="shared" si="370"/>
        <v>3134517.1815183223</v>
      </c>
      <c r="AG343" s="174">
        <f t="shared" si="370"/>
        <v>3412784.6038209405</v>
      </c>
      <c r="AH343" s="174">
        <f t="shared" si="370"/>
        <v>3706044.6741703539</v>
      </c>
      <c r="AI343" s="174">
        <f t="shared" si="370"/>
        <v>4019967.9322344204</v>
      </c>
      <c r="AJ343" s="174">
        <f t="shared" si="370"/>
        <v>4359572.423490054</v>
      </c>
      <c r="AK343" s="174">
        <f t="shared" si="370"/>
        <v>4729126.283019267</v>
      </c>
      <c r="AL343" s="174">
        <f t="shared" si="370"/>
        <v>5132264.537442416</v>
      </c>
      <c r="AM343" s="174">
        <f t="shared" si="370"/>
        <v>5572247.8815097231</v>
      </c>
      <c r="AN343" s="174">
        <f t="shared" si="370"/>
        <v>6052278.8579024561</v>
      </c>
      <c r="AO343" s="174">
        <f t="shared" si="370"/>
        <v>6575623.2655447125</v>
      </c>
      <c r="AP343" s="174">
        <f t="shared" si="370"/>
        <v>7145266.7026539277</v>
      </c>
      <c r="AQ343" s="174">
        <f t="shared" si="370"/>
        <v>7765304.2673895536</v>
      </c>
      <c r="AR343" s="174">
        <f t="shared" si="370"/>
        <v>8440193.6444374304</v>
      </c>
      <c r="AS343" s="174">
        <f t="shared" si="370"/>
        <v>9174787.0330203027</v>
      </c>
      <c r="AT343" s="174">
        <f t="shared" si="370"/>
        <v>9974365.9880511854</v>
      </c>
      <c r="AU343" s="174">
        <f t="shared" si="370"/>
        <v>10844679.349635873</v>
      </c>
      <c r="AV343" s="174">
        <f t="shared" si="370"/>
        <v>11791984.557555994</v>
      </c>
      <c r="AW343" s="174">
        <f t="shared" si="370"/>
        <v>12823092.630319385</v>
      </c>
      <c r="AX343" s="174">
        <f t="shared" si="370"/>
        <v>13945417.12950829</v>
      </c>
      <c r="AY343" s="174">
        <f t="shared" si="370"/>
        <v>15167027.459001437</v>
      </c>
      <c r="AZ343" s="174">
        <f t="shared" si="370"/>
        <v>16496706.881244441</v>
      </c>
      <c r="BA343" s="174">
        <f t="shared" si="370"/>
        <v>17944015.666963134</v>
      </c>
      <c r="BB343" s="174">
        <f t="shared" si="370"/>
        <v>19519359.831986926</v>
      </c>
      <c r="BC343" s="174">
        <f t="shared" si="370"/>
        <v>21234065.955189552</v>
      </c>
    </row>
    <row r="344" spans="8:92" ht="11.1" customHeight="1">
      <c r="O344" s="174">
        <f t="shared" ref="O344:W344" si="371">IF(O174*O284*O$11&gt;MAX(O$10*O$9,O454+O$23),O174*O284*O$11,IF(O$10*O$9&gt;MAX(O174*O284*O$11,O454+O$23),0,(P344*P$31+P345*P$32)*P$17))</f>
        <v>269313.64094193914</v>
      </c>
      <c r="P344" s="174">
        <f t="shared" si="371"/>
        <v>392074.71971721679</v>
      </c>
      <c r="Q344" s="174">
        <f t="shared" si="371"/>
        <v>561132.82117954863</v>
      </c>
      <c r="R344" s="174">
        <f t="shared" si="371"/>
        <v>787474.24709395564</v>
      </c>
      <c r="S344" s="174">
        <f t="shared" si="371"/>
        <v>1079861.247445487</v>
      </c>
      <c r="T344" s="174">
        <f t="shared" si="371"/>
        <v>1440132.8697986086</v>
      </c>
      <c r="U344" s="174">
        <f t="shared" si="371"/>
        <v>1500000</v>
      </c>
      <c r="V344" s="174">
        <f t="shared" si="371"/>
        <v>1404140.8509522793</v>
      </c>
      <c r="W344" s="174">
        <f t="shared" si="371"/>
        <v>1315938.6140300783</v>
      </c>
      <c r="X344" s="174">
        <f t="shared" ref="X344:BC344" si="372">IF(X174*X284*X$11&gt;MAX(X$10*X$9,X454+X$23),X174*X284*X$11,IF(X$10*X$9&gt;MAX(X174*X284*X$11,X454+X$23),0,(Y344*Y$31+Y345*Y$32)*Y$17))</f>
        <v>1254470.7122533645</v>
      </c>
      <c r="Y344" s="174">
        <f t="shared" si="372"/>
        <v>1239552.3633755869</v>
      </c>
      <c r="Z344" s="174">
        <f t="shared" si="372"/>
        <v>1287082.3339941318</v>
      </c>
      <c r="AA344" s="174">
        <f t="shared" si="372"/>
        <v>1405095.6337294297</v>
      </c>
      <c r="AB344" s="174">
        <f t="shared" si="372"/>
        <v>1590807.0164918571</v>
      </c>
      <c r="AC344" s="174">
        <f t="shared" si="372"/>
        <v>1828456.8010362783</v>
      </c>
      <c r="AD344" s="174">
        <f t="shared" si="372"/>
        <v>2091499.4636734917</v>
      </c>
      <c r="AE344" s="174">
        <f t="shared" si="372"/>
        <v>2355074.7287921244</v>
      </c>
      <c r="AF344" s="174">
        <f t="shared" si="372"/>
        <v>2617225.1461637788</v>
      </c>
      <c r="AG344" s="174">
        <f t="shared" si="372"/>
        <v>2878800.4483762938</v>
      </c>
      <c r="AH344" s="174">
        <f t="shared" si="372"/>
        <v>3143933.7269211784</v>
      </c>
      <c r="AI344" s="174">
        <f t="shared" si="372"/>
        <v>3418558.3941713767</v>
      </c>
      <c r="AJ344" s="174">
        <f t="shared" si="372"/>
        <v>3709019.0624152385</v>
      </c>
      <c r="AK344" s="174">
        <f t="shared" si="372"/>
        <v>4021111.9121540273</v>
      </c>
      <c r="AL344" s="174">
        <f t="shared" si="372"/>
        <v>4359757.7718845606</v>
      </c>
      <c r="AM344" s="174">
        <f t="shared" si="372"/>
        <v>4728963.9136832859</v>
      </c>
      <c r="AN344" s="174">
        <f t="shared" si="372"/>
        <v>5132078.9729041485</v>
      </c>
      <c r="AO344" s="174">
        <f t="shared" si="372"/>
        <v>5572154.7349573728</v>
      </c>
      <c r="AP344" s="174">
        <f t="shared" si="372"/>
        <v>6052295.2318033008</v>
      </c>
      <c r="AQ344" s="174">
        <f t="shared" si="372"/>
        <v>6575632.9705103552</v>
      </c>
      <c r="AR344" s="174">
        <f t="shared" si="372"/>
        <v>7145272.4617330087</v>
      </c>
      <c r="AS344" s="174">
        <f t="shared" si="372"/>
        <v>7765307.6713464465</v>
      </c>
      <c r="AT344" s="174">
        <f t="shared" si="372"/>
        <v>8440195.6469480433</v>
      </c>
      <c r="AU344" s="174">
        <f t="shared" si="372"/>
        <v>9174788.2074238267</v>
      </c>
      <c r="AV344" s="174">
        <f t="shared" si="372"/>
        <v>9974366.6748582982</v>
      </c>
      <c r="AW344" s="174">
        <f t="shared" si="372"/>
        <v>10844679.750210525</v>
      </c>
      <c r="AX344" s="174">
        <f t="shared" si="372"/>
        <v>11791984.790627919</v>
      </c>
      <c r="AY344" s="174">
        <f t="shared" si="372"/>
        <v>12823092.765628792</v>
      </c>
      <c r="AZ344" s="174">
        <f t="shared" si="372"/>
        <v>13945417.207888771</v>
      </c>
      <c r="BA344" s="174">
        <f t="shared" si="372"/>
        <v>15167027.504320499</v>
      </c>
      <c r="BB344" s="174">
        <f t="shared" si="372"/>
        <v>16496706.907397717</v>
      </c>
      <c r="BC344" s="174">
        <f t="shared" si="372"/>
        <v>17944015.682031378</v>
      </c>
    </row>
    <row r="345" spans="8:92" ht="11.1" customHeight="1">
      <c r="P345" s="174">
        <f t="shared" ref="P345:W345" si="373">IF(P175*P285*P$11&gt;MAX(P$10*P$9,P455+P$23),P175*P285*P$11,IF(P$10*P$9&gt;MAX(P175*P285*P$11,P455+P$23),0,(Q345*Q$31+Q346*Q$32)*Q$17))</f>
        <v>149593.6823768391</v>
      </c>
      <c r="Q345" s="174">
        <f t="shared" si="373"/>
        <v>227316.35398707015</v>
      </c>
      <c r="R345" s="174">
        <f t="shared" si="373"/>
        <v>340754.17119338684</v>
      </c>
      <c r="S345" s="174">
        <f t="shared" si="373"/>
        <v>503145.96953028324</v>
      </c>
      <c r="T345" s="174">
        <f t="shared" si="373"/>
        <v>730392.88101404672</v>
      </c>
      <c r="U345" s="174">
        <f t="shared" si="373"/>
        <v>1038923.751048857</v>
      </c>
      <c r="V345" s="174">
        <f t="shared" si="373"/>
        <v>1440132.8697986086</v>
      </c>
      <c r="W345" s="174">
        <f t="shared" si="373"/>
        <v>1500000</v>
      </c>
      <c r="X345" s="174">
        <f t="shared" ref="X345:BC345" si="374">IF(X175*X285*X$11&gt;MAX(X$10*X$9,X455+X$23),X175*X285*X$11,IF(X$10*X$9&gt;MAX(X175*X285*X$11,X455+X$23),0,(Y345*Y$31+Y346*Y$32)*Y$17))</f>
        <v>1384825.6844160678</v>
      </c>
      <c r="Y345" s="174">
        <f t="shared" si="374"/>
        <v>1276963.1250682725</v>
      </c>
      <c r="Z345" s="174">
        <f t="shared" si="374"/>
        <v>1200436.9363778797</v>
      </c>
      <c r="AA345" s="174">
        <f t="shared" si="374"/>
        <v>1178354.7851947981</v>
      </c>
      <c r="AB345" s="174">
        <f t="shared" si="374"/>
        <v>1229941.4380032779</v>
      </c>
      <c r="AC345" s="174">
        <f t="shared" si="374"/>
        <v>1365265.6736441732</v>
      </c>
      <c r="AD345" s="174">
        <f t="shared" si="374"/>
        <v>1579238.1735983603</v>
      </c>
      <c r="AE345" s="174">
        <f t="shared" si="374"/>
        <v>1843448.408183398</v>
      </c>
      <c r="AF345" s="174">
        <f t="shared" si="374"/>
        <v>2110623.6504672323</v>
      </c>
      <c r="AG345" s="174">
        <f t="shared" si="374"/>
        <v>2374893.0695002219</v>
      </c>
      <c r="AH345" s="174">
        <f t="shared" si="374"/>
        <v>2634520.7893086858</v>
      </c>
      <c r="AI345" s="174">
        <f t="shared" si="374"/>
        <v>2891861.0796280964</v>
      </c>
      <c r="AJ345" s="174">
        <f t="shared" si="374"/>
        <v>3152492.0064338767</v>
      </c>
      <c r="AK345" s="174">
        <f t="shared" si="374"/>
        <v>3423343.5447286619</v>
      </c>
      <c r="AL345" s="174">
        <f t="shared" si="374"/>
        <v>3711116.8847042653</v>
      </c>
      <c r="AM345" s="174">
        <f t="shared" si="374"/>
        <v>4021642.2813996645</v>
      </c>
      <c r="AN345" s="174">
        <f t="shared" si="374"/>
        <v>4359611.5967163239</v>
      </c>
      <c r="AO345" s="174">
        <f t="shared" si="374"/>
        <v>4728679.2419179641</v>
      </c>
      <c r="AP345" s="174">
        <f t="shared" si="374"/>
        <v>5131871.1128055584</v>
      </c>
      <c r="AQ345" s="174">
        <f t="shared" si="374"/>
        <v>5572052.549863467</v>
      </c>
      <c r="AR345" s="174">
        <f t="shared" si="374"/>
        <v>6052329.8432249259</v>
      </c>
      <c r="AS345" s="174">
        <f t="shared" si="374"/>
        <v>6575654.4104381269</v>
      </c>
      <c r="AT345" s="174">
        <f t="shared" si="374"/>
        <v>7145285.641647391</v>
      </c>
      <c r="AU345" s="174">
        <f t="shared" si="374"/>
        <v>7765315.7336100284</v>
      </c>
      <c r="AV345" s="174">
        <f t="shared" si="374"/>
        <v>8440200.5562292114</v>
      </c>
      <c r="AW345" s="174">
        <f t="shared" si="374"/>
        <v>9174791.184064351</v>
      </c>
      <c r="AX345" s="174">
        <f t="shared" si="374"/>
        <v>9974368.4727139827</v>
      </c>
      <c r="AY345" s="174">
        <f t="shared" si="374"/>
        <v>10844680.83222294</v>
      </c>
      <c r="AZ345" s="174">
        <f t="shared" si="374"/>
        <v>11791985.439559158</v>
      </c>
      <c r="BA345" s="174">
        <f t="shared" si="374"/>
        <v>12823093.153646551</v>
      </c>
      <c r="BB345" s="174">
        <f t="shared" si="374"/>
        <v>13945417.439203031</v>
      </c>
      <c r="BC345" s="174">
        <f t="shared" si="374"/>
        <v>15167027.641850157</v>
      </c>
    </row>
    <row r="346" spans="8:92" ht="11.1" customHeight="1">
      <c r="Q346" s="174">
        <f t="shared" ref="Q346:W346" si="375">IF(Q176*Q286*Q$11&gt;MAX(Q$10*Q$9,Q456+Q$23),Q176*Q286*Q$11,IF(Q$10*Q$9&gt;MAX(Q176*Q286*Q$11,Q456+Q$23),0,(R346*R$31+R347*R$32)*R$17))</f>
        <v>73657.224316588545</v>
      </c>
      <c r="R346" s="174">
        <f t="shared" si="375"/>
        <v>116531.38332749975</v>
      </c>
      <c r="S346" s="174">
        <f t="shared" si="375"/>
        <v>182235.55152626481</v>
      </c>
      <c r="T346" s="174">
        <f t="shared" si="375"/>
        <v>281614.38379276887</v>
      </c>
      <c r="U346" s="174">
        <f t="shared" si="375"/>
        <v>429913.60942441865</v>
      </c>
      <c r="V346" s="174">
        <f t="shared" si="375"/>
        <v>648735.32197933143</v>
      </c>
      <c r="W346" s="174">
        <f t="shared" si="375"/>
        <v>969417.9414621013</v>
      </c>
      <c r="X346" s="174">
        <f t="shared" ref="X346:BC346" si="376">IF(X176*X286*X$11&gt;MAX(X$10*X$9,X456+X$23),X176*X286*X$11,IF(X$10*X$9&gt;MAX(X176*X286*X$11,X456+X$23),0,(Y346*Y$31+Y347*Y$32)*Y$17))</f>
        <v>1440132.8697986086</v>
      </c>
      <c r="Y346" s="174">
        <f t="shared" si="376"/>
        <v>1500000</v>
      </c>
      <c r="Z346" s="174">
        <f t="shared" si="376"/>
        <v>1361152.4503059038</v>
      </c>
      <c r="AA346" s="174">
        <f t="shared" si="376"/>
        <v>1230169.3266688366</v>
      </c>
      <c r="AB346" s="174">
        <f t="shared" si="376"/>
        <v>1134850.533823634</v>
      </c>
      <c r="AC346" s="174">
        <f t="shared" si="376"/>
        <v>1103643.8735462755</v>
      </c>
      <c r="AD346" s="174">
        <f t="shared" si="376"/>
        <v>1161732.759114126</v>
      </c>
      <c r="AE346" s="174">
        <f t="shared" si="376"/>
        <v>1327153.6458955475</v>
      </c>
      <c r="AF346" s="174">
        <f t="shared" si="376"/>
        <v>1591010.3186484794</v>
      </c>
      <c r="AG346" s="174">
        <f t="shared" si="376"/>
        <v>1862628.0951802165</v>
      </c>
      <c r="AH346" s="174">
        <f t="shared" si="376"/>
        <v>2133075.9664392895</v>
      </c>
      <c r="AI346" s="174">
        <f t="shared" si="376"/>
        <v>2396486.9792285385</v>
      </c>
      <c r="AJ346" s="174">
        <f t="shared" si="376"/>
        <v>2652096.6114941426</v>
      </c>
      <c r="AK346" s="174">
        <f t="shared" si="376"/>
        <v>2904181.1933265156</v>
      </c>
      <c r="AL346" s="174">
        <f t="shared" si="376"/>
        <v>3159953.7857426717</v>
      </c>
      <c r="AM346" s="174">
        <f t="shared" si="376"/>
        <v>3426998.3190876204</v>
      </c>
      <c r="AN346" s="174">
        <f t="shared" si="376"/>
        <v>3712309.9118114077</v>
      </c>
      <c r="AO346" s="174">
        <f t="shared" si="376"/>
        <v>4021623.20963025</v>
      </c>
      <c r="AP346" s="174">
        <f t="shared" si="376"/>
        <v>4359242.1374477483</v>
      </c>
      <c r="AQ346" s="174">
        <f t="shared" si="376"/>
        <v>4728359.222674666</v>
      </c>
      <c r="AR346" s="174">
        <f t="shared" si="376"/>
        <v>5131740.9449554095</v>
      </c>
      <c r="AS346" s="174">
        <f t="shared" si="376"/>
        <v>5572067.6281172736</v>
      </c>
      <c r="AT346" s="174">
        <f t="shared" si="376"/>
        <v>6052392.0790322479</v>
      </c>
      <c r="AU346" s="174">
        <f t="shared" si="376"/>
        <v>6575694.194999272</v>
      </c>
      <c r="AV346" s="174">
        <f t="shared" si="376"/>
        <v>7145310.9100236157</v>
      </c>
      <c r="AW346" s="174">
        <f t="shared" si="376"/>
        <v>7765331.6866553249</v>
      </c>
      <c r="AX346" s="174">
        <f t="shared" si="376"/>
        <v>8440210.573240241</v>
      </c>
      <c r="AY346" s="174">
        <f t="shared" si="376"/>
        <v>9174797.4423011895</v>
      </c>
      <c r="AZ346" s="174">
        <f t="shared" si="376"/>
        <v>9974372.3636906054</v>
      </c>
      <c r="BA346" s="174">
        <f t="shared" si="376"/>
        <v>10844683.241060315</v>
      </c>
      <c r="BB346" s="174">
        <f t="shared" si="376"/>
        <v>11791986.924624689</v>
      </c>
      <c r="BC346" s="174">
        <f t="shared" si="376"/>
        <v>12823094.065757342</v>
      </c>
    </row>
    <row r="347" spans="8:92" ht="11.1" customHeight="1">
      <c r="R347" s="174">
        <f t="shared" ref="R347:W347" si="377">IF(R177*R287*R$11&gt;MAX(R$10*R$9,R457+R$23),R177*R287*R$11,IF(R$10*R$9&gt;MAX(R177*R287*R$11,R457+R$23),0,(S347*S$31+S348*S$32)*S$17))</f>
        <v>31709.418389264731</v>
      </c>
      <c r="S347" s="174">
        <f t="shared" si="377"/>
        <v>52261.205433760464</v>
      </c>
      <c r="T347" s="174">
        <f t="shared" si="377"/>
        <v>85122.743955952435</v>
      </c>
      <c r="U347" s="174">
        <f t="shared" si="377"/>
        <v>136756.40144046023</v>
      </c>
      <c r="V347" s="174">
        <f t="shared" si="377"/>
        <v>216258.48577243384</v>
      </c>
      <c r="W347" s="174">
        <f t="shared" si="377"/>
        <v>335739.85159484937</v>
      </c>
      <c r="X347" s="174">
        <f t="shared" ref="X347:BC347" si="378">IF(X177*X287*X$11&gt;MAX(X$10*X$9,X457+X$23),X177*X287*X$11,IF(X$10*X$9&gt;MAX(X177*X287*X$11,X457+X$23),0,(Y347*Y$31+Y348*Y$32)*Y$17))</f>
        <v>510092.82391831657</v>
      </c>
      <c r="Y347" s="174">
        <f t="shared" si="378"/>
        <v>755393.23040469154</v>
      </c>
      <c r="Z347" s="174">
        <f t="shared" si="378"/>
        <v>1084307.8789911945</v>
      </c>
      <c r="AA347" s="174">
        <f t="shared" si="378"/>
        <v>1500000</v>
      </c>
      <c r="AB347" s="174">
        <f t="shared" si="378"/>
        <v>1332821.4454639212</v>
      </c>
      <c r="AC347" s="174">
        <f t="shared" si="378"/>
        <v>1173305.9888950933</v>
      </c>
      <c r="AD347" s="174">
        <f t="shared" si="378"/>
        <v>1053225.544049243</v>
      </c>
      <c r="AE347" s="174">
        <f t="shared" si="378"/>
        <v>1005052.6472884145</v>
      </c>
      <c r="AF347" s="174">
        <f t="shared" si="378"/>
        <v>1074925.3987203795</v>
      </c>
      <c r="AG347" s="174">
        <f t="shared" si="378"/>
        <v>1332685.7314311101</v>
      </c>
      <c r="AH347" s="174">
        <f t="shared" si="378"/>
        <v>1607141.0854748166</v>
      </c>
      <c r="AI347" s="174">
        <f t="shared" si="378"/>
        <v>1886123.2503344661</v>
      </c>
      <c r="AJ347" s="174">
        <f t="shared" si="378"/>
        <v>2158781.7730611172</v>
      </c>
      <c r="AK347" s="174">
        <f t="shared" si="378"/>
        <v>2419353.0913467221</v>
      </c>
      <c r="AL347" s="174">
        <f t="shared" si="378"/>
        <v>2669271.9385235626</v>
      </c>
      <c r="AM347" s="174">
        <f t="shared" si="378"/>
        <v>2915435.1382002681</v>
      </c>
      <c r="AN347" s="174">
        <f t="shared" si="378"/>
        <v>3166047.4103125893</v>
      </c>
      <c r="AO347" s="174">
        <f t="shared" si="378"/>
        <v>3429381.9291013023</v>
      </c>
      <c r="AP347" s="174">
        <f t="shared" si="378"/>
        <v>3712626.6125307861</v>
      </c>
      <c r="AQ347" s="174">
        <f t="shared" si="378"/>
        <v>4021194.6209969786</v>
      </c>
      <c r="AR347" s="174">
        <f t="shared" si="378"/>
        <v>4358859.8192517804</v>
      </c>
      <c r="AS347" s="174">
        <f t="shared" si="378"/>
        <v>4728203.7752937786</v>
      </c>
      <c r="AT347" s="174">
        <f t="shared" si="378"/>
        <v>5131715.1917980574</v>
      </c>
      <c r="AU347" s="174">
        <f t="shared" si="378"/>
        <v>5572130.9365746928</v>
      </c>
      <c r="AV347" s="174">
        <f t="shared" si="378"/>
        <v>6052491.7833249308</v>
      </c>
      <c r="AW347" s="174">
        <f t="shared" si="378"/>
        <v>6575759.8552326234</v>
      </c>
      <c r="AX347" s="174">
        <f t="shared" si="378"/>
        <v>7145353.8406206677</v>
      </c>
      <c r="AY347" s="174">
        <f t="shared" si="378"/>
        <v>7765359.5714699058</v>
      </c>
      <c r="AZ347" s="174">
        <f t="shared" si="378"/>
        <v>8440228.5708991997</v>
      </c>
      <c r="BA347" s="174">
        <f t="shared" si="378"/>
        <v>9174808.9933054447</v>
      </c>
      <c r="BB347" s="174">
        <f t="shared" si="378"/>
        <v>9974379.7370500509</v>
      </c>
      <c r="BC347" s="174">
        <f t="shared" si="378"/>
        <v>10844687.92445532</v>
      </c>
    </row>
    <row r="348" spans="8:92" ht="11.1" customHeight="1">
      <c r="S348" s="174">
        <f t="shared" ref="S348:W348" si="379">IF(S178*S288*S$11&gt;MAX(S$10*S$9,S458+S$23),S178*S288*S$11,IF(S$10*S$9&gt;MAX(S178*S288*S$11,S458+S$23),0,(T348*T$31+T349*T$32)*T$17))</f>
        <v>11576.600806825421</v>
      </c>
      <c r="T348" s="174">
        <f t="shared" si="379"/>
        <v>20099.58617876481</v>
      </c>
      <c r="U348" s="174">
        <f t="shared" si="379"/>
        <v>34607.412399602719</v>
      </c>
      <c r="V348" s="174">
        <f t="shared" si="379"/>
        <v>59011.412538637269</v>
      </c>
      <c r="W348" s="174">
        <f t="shared" si="379"/>
        <v>99484.095868025019</v>
      </c>
      <c r="X348" s="174">
        <f t="shared" ref="X348:BC348" si="380">IF(X178*X288*X$11&gt;MAX(X$10*X$9,X458+X$23),X178*X288*X$11,IF(X$10*X$9&gt;MAX(X178*X288*X$11,X458+X$23),0,(Y348*Y$31+Y349*Y$32)*Y$17))</f>
        <v>165461.6066657906</v>
      </c>
      <c r="Y348" s="174">
        <f t="shared" si="380"/>
        <v>270758.26396609825</v>
      </c>
      <c r="Z348" s="174">
        <f t="shared" si="380"/>
        <v>434009.51071196439</v>
      </c>
      <c r="AA348" s="174">
        <f t="shared" si="380"/>
        <v>678856.73190358572</v>
      </c>
      <c r="AB348" s="174">
        <f t="shared" si="380"/>
        <v>1029511.3424256613</v>
      </c>
      <c r="AC348" s="174">
        <f t="shared" si="380"/>
        <v>1500000</v>
      </c>
      <c r="AD348" s="174">
        <f t="shared" si="380"/>
        <v>1300324.7201633162</v>
      </c>
      <c r="AE348" s="174">
        <f t="shared" si="380"/>
        <v>1108095.5918183234</v>
      </c>
      <c r="AF348" s="174">
        <f t="shared" si="380"/>
        <v>942134.90995792137</v>
      </c>
      <c r="AG348" s="174">
        <f t="shared" si="380"/>
        <v>827198.11546796944</v>
      </c>
      <c r="AH348" s="174">
        <f t="shared" si="380"/>
        <v>1070136.4636244357</v>
      </c>
      <c r="AI348" s="174">
        <f t="shared" si="380"/>
        <v>1341768.1176870451</v>
      </c>
      <c r="AJ348" s="174">
        <f t="shared" si="380"/>
        <v>1628660.9245827002</v>
      </c>
      <c r="AK348" s="174">
        <f t="shared" si="380"/>
        <v>1914818.4916245644</v>
      </c>
      <c r="AL348" s="174">
        <f t="shared" si="380"/>
        <v>2187376.7938951571</v>
      </c>
      <c r="AM348" s="174">
        <f t="shared" si="380"/>
        <v>2442456.1097357264</v>
      </c>
      <c r="AN348" s="174">
        <f t="shared" si="380"/>
        <v>2685670.4633819116</v>
      </c>
      <c r="AO348" s="174">
        <f t="shared" si="380"/>
        <v>2925208.2084409171</v>
      </c>
      <c r="AP348" s="174">
        <f t="shared" si="380"/>
        <v>3170469.4493502001</v>
      </c>
      <c r="AQ348" s="174">
        <f t="shared" si="380"/>
        <v>3430423.7698196033</v>
      </c>
      <c r="AR348" s="174">
        <f t="shared" si="380"/>
        <v>3712303.1191934985</v>
      </c>
      <c r="AS348" s="174">
        <f t="shared" si="380"/>
        <v>4020727.9272408145</v>
      </c>
      <c r="AT348" s="174">
        <f t="shared" si="380"/>
        <v>4358581.5309302676</v>
      </c>
      <c r="AU348" s="174">
        <f t="shared" si="380"/>
        <v>4728099.6621746765</v>
      </c>
      <c r="AV348" s="174">
        <f t="shared" si="380"/>
        <v>5131748.7332716836</v>
      </c>
      <c r="AW348" s="174">
        <f t="shared" si="380"/>
        <v>5572252.0661725821</v>
      </c>
      <c r="AX348" s="174">
        <f t="shared" si="380"/>
        <v>6052638.9450319642</v>
      </c>
      <c r="AY348" s="174">
        <f t="shared" si="380"/>
        <v>6575859.3942226442</v>
      </c>
      <c r="AZ348" s="174">
        <f t="shared" si="380"/>
        <v>7145420.6348254588</v>
      </c>
      <c r="BA348" s="174">
        <f t="shared" si="380"/>
        <v>7765404.0761238877</v>
      </c>
      <c r="BB348" s="174">
        <f t="shared" si="380"/>
        <v>8440258.0234598015</v>
      </c>
      <c r="BC348" s="174">
        <f t="shared" si="380"/>
        <v>9174828.3636375573</v>
      </c>
    </row>
    <row r="349" spans="8:92" ht="11.1" customHeight="1">
      <c r="T349" s="174">
        <f t="shared" ref="T349:W349" si="381">IF(T179*T289*T$11&gt;MAX(T$10*T$9,T459+T$23),T179*T289*T$11,IF(T$10*T$9&gt;MAX(T179*T289*T$11,T459+T$23),0,(U349*U$31+U350*U$32)*U$17))</f>
        <v>3222.9346239827005</v>
      </c>
      <c r="U349" s="174">
        <f t="shared" si="381"/>
        <v>5882.4099923183048</v>
      </c>
      <c r="V349" s="174">
        <f t="shared" si="381"/>
        <v>10697.257957745693</v>
      </c>
      <c r="W349" s="174">
        <f t="shared" si="381"/>
        <v>19367.739052193821</v>
      </c>
      <c r="X349" s="174">
        <f t="shared" ref="X349:BC349" si="382">IF(X179*X289*X$11&gt;MAX(X$10*X$9,X459+X$23),X179*X289*X$11,IF(X$10*X$9&gt;MAX(X179*X289*X$11,X459+X$23),0,(Y349*Y$31+Y350*Y$32)*Y$17))</f>
        <v>34878.328103713509</v>
      </c>
      <c r="Y349" s="174">
        <f t="shared" si="382"/>
        <v>62395.512476360404</v>
      </c>
      <c r="Z349" s="174">
        <f t="shared" si="382"/>
        <v>110569.73280953318</v>
      </c>
      <c r="AA349" s="174">
        <f t="shared" si="382"/>
        <v>193861.2793994211</v>
      </c>
      <c r="AB349" s="174">
        <f t="shared" si="382"/>
        <v>335234.62389663799</v>
      </c>
      <c r="AC349" s="174">
        <f t="shared" si="382"/>
        <v>569050.31783772842</v>
      </c>
      <c r="AD349" s="174">
        <f t="shared" si="382"/>
        <v>941463.96646223392</v>
      </c>
      <c r="AE349" s="174">
        <f t="shared" si="382"/>
        <v>1500000</v>
      </c>
      <c r="AF349" s="174">
        <f t="shared" si="382"/>
        <v>1278262.6533061552</v>
      </c>
      <c r="AG349" s="174">
        <f t="shared" si="382"/>
        <v>1061036.597876339</v>
      </c>
      <c r="AH349" s="174">
        <f t="shared" si="382"/>
        <v>592727.4136810631</v>
      </c>
      <c r="AI349" s="174">
        <f t="shared" si="382"/>
        <v>808855.87753857032</v>
      </c>
      <c r="AJ349" s="174">
        <f t="shared" si="382"/>
        <v>1067121.857409772</v>
      </c>
      <c r="AK349" s="174">
        <f t="shared" si="382"/>
        <v>1356431.5470626466</v>
      </c>
      <c r="AL349" s="174">
        <f t="shared" si="382"/>
        <v>1657601.5971149364</v>
      </c>
      <c r="AM349" s="174">
        <f t="shared" si="382"/>
        <v>1948979.6832414134</v>
      </c>
      <c r="AN349" s="174">
        <f t="shared" si="382"/>
        <v>2217227.0941238981</v>
      </c>
      <c r="AO349" s="174">
        <f t="shared" si="382"/>
        <v>2465473.6989188148</v>
      </c>
      <c r="AP349" s="174">
        <f t="shared" si="382"/>
        <v>2700760.9504530313</v>
      </c>
      <c r="AQ349" s="174">
        <f t="shared" si="382"/>
        <v>2932971.460465448</v>
      </c>
      <c r="AR349" s="174">
        <f t="shared" si="382"/>
        <v>3173043.5525371386</v>
      </c>
      <c r="AS349" s="174">
        <f t="shared" si="382"/>
        <v>3430412.4538684343</v>
      </c>
      <c r="AT349" s="174">
        <f t="shared" si="382"/>
        <v>3711654.7252219697</v>
      </c>
      <c r="AU349" s="174">
        <f t="shared" si="382"/>
        <v>4020287.0709330332</v>
      </c>
      <c r="AV349" s="174">
        <f t="shared" si="382"/>
        <v>4358346.9909231868</v>
      </c>
      <c r="AW349" s="174">
        <f t="shared" si="382"/>
        <v>4728052.7327493075</v>
      </c>
      <c r="AX349" s="174">
        <f t="shared" si="382"/>
        <v>5131849.8044038843</v>
      </c>
      <c r="AY349" s="174">
        <f t="shared" si="382"/>
        <v>5572443.2720293626</v>
      </c>
      <c r="AZ349" s="174">
        <f t="shared" si="382"/>
        <v>6052843.1787215378</v>
      </c>
      <c r="BA349" s="174">
        <f t="shared" si="382"/>
        <v>6576000.88225968</v>
      </c>
      <c r="BB349" s="174">
        <f t="shared" si="382"/>
        <v>7145517.8477528179</v>
      </c>
      <c r="BC349" s="174">
        <f t="shared" si="382"/>
        <v>7765470.3630188201</v>
      </c>
    </row>
    <row r="350" spans="8:92" ht="11.1" customHeight="1">
      <c r="U350" s="174">
        <f t="shared" ref="U350:W350" si="383">IF(U180*U290*U$11&gt;MAX(U$10*U$9,U460+U$23),U180*U290*U$11,IF(U$10*U$9&gt;MAX(U180*U290*U$11,U460+U$23),0,(V350*V$31+V351*V$32)*V$17))</f>
        <v>613.88925131542612</v>
      </c>
      <c r="V350" s="174">
        <f t="shared" si="383"/>
        <v>1159.1584661344741</v>
      </c>
      <c r="W350" s="174">
        <f t="shared" si="383"/>
        <v>2192.3683999226228</v>
      </c>
      <c r="X350" s="174">
        <f t="shared" ref="X350:BC350" si="384">IF(X180*X290*X$11&gt;MAX(X$10*X$9,X460+X$23),X180*X290*X$11,IF(X$10*X$9&gt;MAX(X180*X290*X$11,X460+X$23),0,(Y350*Y$31+Y351*Y$32)*Y$17))</f>
        <v>4154.8121009550432</v>
      </c>
      <c r="Y350" s="174">
        <f t="shared" si="384"/>
        <v>7892.4297732730829</v>
      </c>
      <c r="Z350" s="174">
        <f t="shared" si="384"/>
        <v>15011.635084908597</v>
      </c>
      <c r="AA350" s="174">
        <f t="shared" si="384"/>
        <v>28635.217234545078</v>
      </c>
      <c r="AB350" s="174">
        <f t="shared" si="384"/>
        <v>54801.52340137586</v>
      </c>
      <c r="AC350" s="174">
        <f t="shared" si="384"/>
        <v>105242.01861110644</v>
      </c>
      <c r="AD350" s="174">
        <f t="shared" si="384"/>
        <v>202882.67448610425</v>
      </c>
      <c r="AE350" s="174">
        <f t="shared" si="384"/>
        <v>392640.49220074934</v>
      </c>
      <c r="AF350" s="174">
        <f t="shared" si="384"/>
        <v>765780.93412280607</v>
      </c>
      <c r="AG350" s="174">
        <f t="shared" si="384"/>
        <v>1500000</v>
      </c>
      <c r="AH350" s="174">
        <f t="shared" si="384"/>
        <v>1528628.8437690679</v>
      </c>
      <c r="AI350" s="174">
        <f t="shared" si="384"/>
        <v>383318.26537523669</v>
      </c>
      <c r="AJ350" s="174">
        <f t="shared" si="384"/>
        <v>559291.02506286046</v>
      </c>
      <c r="AK350" s="174">
        <f t="shared" si="384"/>
        <v>788527.74813533388</v>
      </c>
      <c r="AL350" s="174">
        <f t="shared" si="384"/>
        <v>1067778.3786875736</v>
      </c>
      <c r="AM350" s="174">
        <f t="shared" si="384"/>
        <v>1380386.775364216</v>
      </c>
      <c r="AN350" s="174">
        <f t="shared" si="384"/>
        <v>1696243.2723344511</v>
      </c>
      <c r="AO350" s="174">
        <f t="shared" si="384"/>
        <v>1985756.7015906144</v>
      </c>
      <c r="AP350" s="174">
        <f t="shared" si="384"/>
        <v>2248190.0800379883</v>
      </c>
      <c r="AQ350" s="174">
        <f t="shared" si="384"/>
        <v>2487857.777430506</v>
      </c>
      <c r="AR350" s="174">
        <f t="shared" si="384"/>
        <v>2713838.7038971358</v>
      </c>
      <c r="AS350" s="174">
        <f t="shared" si="384"/>
        <v>2938305.2456608894</v>
      </c>
      <c r="AT350" s="174">
        <f t="shared" si="384"/>
        <v>3173674.7087077368</v>
      </c>
      <c r="AU350" s="174">
        <f t="shared" si="384"/>
        <v>3429568.7296217857</v>
      </c>
      <c r="AV350" s="174">
        <f t="shared" si="384"/>
        <v>3711014.4743000492</v>
      </c>
      <c r="AW350" s="174">
        <f t="shared" si="384"/>
        <v>4019872.0972440527</v>
      </c>
      <c r="AX350" s="174">
        <f t="shared" si="384"/>
        <v>4358158.5050303256</v>
      </c>
      <c r="AY350" s="174">
        <f t="shared" si="384"/>
        <v>4728072.3865359081</v>
      </c>
      <c r="AZ350" s="174">
        <f t="shared" si="384"/>
        <v>5132033.0990496725</v>
      </c>
      <c r="BA350" s="174">
        <f t="shared" si="384"/>
        <v>5572721.9855581103</v>
      </c>
      <c r="BB350" s="174">
        <f t="shared" si="384"/>
        <v>6053113.4032219723</v>
      </c>
      <c r="BC350" s="174">
        <f t="shared" si="384"/>
        <v>6576192.1927930843</v>
      </c>
    </row>
    <row r="351" spans="8:92" ht="11.1" customHeight="1">
      <c r="V351" s="174">
        <f t="shared" ref="V351:W351" si="385">IF(V181*V291*V$11&gt;MAX(V$10*V$9,V461+V$23),V181*V291*V$11,IF(V$10*V$9&gt;MAX(V181*V291*V$11,V461+V$23),0,(W351*W$31+W352*W$32)*W$17))</f>
        <v>78.670315243955187</v>
      </c>
      <c r="W351" s="174">
        <f t="shared" si="385"/>
        <v>144.96753298517027</v>
      </c>
      <c r="X351" s="174">
        <f t="shared" ref="X351:BC351" si="386">IF(X181*X291*X$11&gt;MAX(X$10*X$9,X461+X$23),X181*X291*X$11,IF(X$10*X$9&gt;MAX(X181*X291*X$11,X461+X$23),0,(Y351*Y$31+Y352*Y$32)*Y$17))</f>
        <v>265.99222886057737</v>
      </c>
      <c r="Y351" s="174">
        <f t="shared" si="386"/>
        <v>485.76076141443838</v>
      </c>
      <c r="Z351" s="174">
        <f t="shared" si="386"/>
        <v>881.41203403262739</v>
      </c>
      <c r="AA351" s="174">
        <f t="shared" si="386"/>
        <v>1589.9950744752641</v>
      </c>
      <c r="AB351" s="174">
        <f t="shared" si="386"/>
        <v>2849.7738122585711</v>
      </c>
      <c r="AC351" s="174">
        <f t="shared" si="386"/>
        <v>5070.546235280055</v>
      </c>
      <c r="AD351" s="174">
        <f t="shared" si="386"/>
        <v>8948.9515778835084</v>
      </c>
      <c r="AE351" s="174">
        <f t="shared" si="386"/>
        <v>15647.690745560501</v>
      </c>
      <c r="AF351" s="174">
        <f t="shared" si="386"/>
        <v>27143.970847501292</v>
      </c>
      <c r="AG351" s="174">
        <f t="shared" si="386"/>
        <v>46509.390964668833</v>
      </c>
      <c r="AH351" s="174">
        <f t="shared" si="386"/>
        <v>78566.246407534927</v>
      </c>
      <c r="AI351" s="174">
        <f t="shared" si="386"/>
        <v>130475.02434509518</v>
      </c>
      <c r="AJ351" s="174">
        <f t="shared" si="386"/>
        <v>212297.03941818274</v>
      </c>
      <c r="AK351" s="174">
        <f t="shared" si="386"/>
        <v>336882.12110623188</v>
      </c>
      <c r="AL351" s="174">
        <f t="shared" si="386"/>
        <v>518142.91384353023</v>
      </c>
      <c r="AM351" s="174">
        <f t="shared" si="386"/>
        <v>766231.22096663807</v>
      </c>
      <c r="AN351" s="174">
        <f t="shared" si="386"/>
        <v>1077483.6358198614</v>
      </c>
      <c r="AO351" s="174">
        <f t="shared" si="386"/>
        <v>1421159.4924072232</v>
      </c>
      <c r="AP351" s="174">
        <f t="shared" si="386"/>
        <v>1739000.1554602785</v>
      </c>
      <c r="AQ351" s="174">
        <f t="shared" si="386"/>
        <v>2025360.5317366354</v>
      </c>
      <c r="AR351" s="174">
        <f t="shared" si="386"/>
        <v>2279809.442420058</v>
      </c>
      <c r="AS351" s="174">
        <f t="shared" si="386"/>
        <v>2508761.7701467816</v>
      </c>
      <c r="AT351" s="174">
        <f t="shared" si="386"/>
        <v>2723885.2862590267</v>
      </c>
      <c r="AU351" s="174">
        <f t="shared" si="386"/>
        <v>2940422.4433055064</v>
      </c>
      <c r="AV351" s="174">
        <f t="shared" si="386"/>
        <v>3172633.8342654938</v>
      </c>
      <c r="AW351" s="174">
        <f t="shared" si="386"/>
        <v>3428709.6522382433</v>
      </c>
      <c r="AX351" s="174">
        <f t="shared" si="386"/>
        <v>3710378.6959023583</v>
      </c>
      <c r="AY351" s="174">
        <f t="shared" si="386"/>
        <v>4019484.3045607978</v>
      </c>
      <c r="AZ351" s="174">
        <f t="shared" si="386"/>
        <v>4358019.9711168977</v>
      </c>
      <c r="BA351" s="174">
        <f t="shared" si="386"/>
        <v>4728168.2785408972</v>
      </c>
      <c r="BB351" s="174">
        <f t="shared" si="386"/>
        <v>5132327.8923785407</v>
      </c>
      <c r="BC351" s="174">
        <f t="shared" si="386"/>
        <v>5573160.1769595593</v>
      </c>
    </row>
    <row r="352" spans="8:92" ht="11.1" customHeight="1">
      <c r="W352" s="174">
        <f t="shared" ref="W352" si="387">IF(W182*W292*W$11&gt;MAX(W$10*W$9,W462+W$23),W182*W292*W$11,IF(W$10*W$9&gt;MAX(W182*W292*W$11,W462+W$23),0,(X352*X$31+X353*X$32)*X$17))</f>
        <v>13.619972220838021</v>
      </c>
      <c r="X352" s="174">
        <f t="shared" ref="X352:BC352" si="388">IF(X182*X292*X$11&gt;MAX(X$10*X$9,X462+X$23),X182*X292*X$11,IF(X$10*X$9&gt;MAX(X182*X292*X$11,X462+X$23),0,(Y352*Y$31+Y353*Y$32)*Y$17))</f>
        <v>26.227416972849458</v>
      </c>
      <c r="Y352" s="174">
        <f t="shared" si="388"/>
        <v>50.389271672677772</v>
      </c>
      <c r="Z352" s="174">
        <f t="shared" si="388"/>
        <v>96.427540706502811</v>
      </c>
      <c r="AA352" s="174">
        <f t="shared" si="388"/>
        <v>183.98779237362027</v>
      </c>
      <c r="AB352" s="174">
        <f t="shared" si="388"/>
        <v>349.93416020449496</v>
      </c>
      <c r="AC352" s="174">
        <f t="shared" si="388"/>
        <v>663.11418728731883</v>
      </c>
      <c r="AD352" s="174">
        <f t="shared" si="388"/>
        <v>1251.5424248831132</v>
      </c>
      <c r="AE352" s="174">
        <f t="shared" si="388"/>
        <v>2351.1407576515658</v>
      </c>
      <c r="AF352" s="174">
        <f t="shared" si="388"/>
        <v>4407.9701943881701</v>
      </c>
      <c r="AG352" s="174">
        <f t="shared" si="388"/>
        <v>8214.036299149946</v>
      </c>
      <c r="AH352" s="174">
        <f t="shared" si="388"/>
        <v>15201.75065423961</v>
      </c>
      <c r="AI352" s="174">
        <f t="shared" si="388"/>
        <v>27897.350858450387</v>
      </c>
      <c r="AJ352" s="174">
        <f t="shared" si="388"/>
        <v>50677.250159179093</v>
      </c>
      <c r="AK352" s="174">
        <f t="shared" si="388"/>
        <v>90890.268487326539</v>
      </c>
      <c r="AL352" s="174">
        <f t="shared" si="388"/>
        <v>160354.36116683364</v>
      </c>
      <c r="AM352" s="174">
        <f t="shared" si="388"/>
        <v>276917.41750423895</v>
      </c>
      <c r="AN352" s="174">
        <f t="shared" si="388"/>
        <v>464293.75617488264</v>
      </c>
      <c r="AO352" s="174">
        <f t="shared" si="388"/>
        <v>745532.98001509591</v>
      </c>
      <c r="AP352" s="174">
        <f t="shared" si="388"/>
        <v>1116635.5153409187</v>
      </c>
      <c r="AQ352" s="174">
        <f t="shared" si="388"/>
        <v>1467332.7192354214</v>
      </c>
      <c r="AR352" s="174">
        <f t="shared" si="388"/>
        <v>1786050.081724982</v>
      </c>
      <c r="AS352" s="174">
        <f t="shared" si="388"/>
        <v>2067462.9638613474</v>
      </c>
      <c r="AT352" s="174">
        <f t="shared" si="388"/>
        <v>2311627.0338332839</v>
      </c>
      <c r="AU352" s="174">
        <f t="shared" si="388"/>
        <v>2526759.0206291154</v>
      </c>
      <c r="AV352" s="174">
        <f t="shared" si="388"/>
        <v>2729164.9358008755</v>
      </c>
      <c r="AW352" s="174">
        <f t="shared" si="388"/>
        <v>2939205.6853136769</v>
      </c>
      <c r="AX352" s="174">
        <f t="shared" si="388"/>
        <v>3171555.9103794559</v>
      </c>
      <c r="AY352" s="174">
        <f t="shared" si="388"/>
        <v>3427833.9812458628</v>
      </c>
      <c r="AZ352" s="174">
        <f t="shared" si="388"/>
        <v>3709745.758390143</v>
      </c>
      <c r="BA352" s="174">
        <f t="shared" si="388"/>
        <v>4019119.0315131145</v>
      </c>
      <c r="BB352" s="174">
        <f t="shared" si="388"/>
        <v>4357925.2814631034</v>
      </c>
      <c r="BC352" s="174">
        <f t="shared" si="388"/>
        <v>4728328.6170368139</v>
      </c>
    </row>
    <row r="353" spans="24:55" ht="11.1" customHeight="1">
      <c r="X353" s="174">
        <f t="shared" ref="X353:BC353" si="389">IF(X183*X293*X$11&gt;MAX(X$10*X$9,X463+X$23),X183*X293*X$11,IF(X$10*X$9&gt;MAX(X183*X293*X$11,X463+X$23),0,(Y353*Y$31+Y354*Y$32)*Y$17))</f>
        <v>1.2413697725554595</v>
      </c>
      <c r="Y353" s="174">
        <f t="shared" si="389"/>
        <v>2.504911443775184</v>
      </c>
      <c r="Z353" s="174">
        <f t="shared" si="389"/>
        <v>5.0464188862453732</v>
      </c>
      <c r="AA353" s="174">
        <f t="shared" si="389"/>
        <v>10.164842300750498</v>
      </c>
      <c r="AB353" s="174">
        <f t="shared" si="389"/>
        <v>20.472427826245244</v>
      </c>
      <c r="AC353" s="174">
        <f t="shared" si="389"/>
        <v>41.22311256450179</v>
      </c>
      <c r="AD353" s="174">
        <f t="shared" si="389"/>
        <v>82.997680710677827</v>
      </c>
      <c r="AE353" s="174">
        <f t="shared" si="389"/>
        <v>167.06732726419889</v>
      </c>
      <c r="AF353" s="174">
        <f t="shared" si="389"/>
        <v>337.55403190731437</v>
      </c>
      <c r="AG353" s="174">
        <f t="shared" si="389"/>
        <v>681.99149311674535</v>
      </c>
      <c r="AH353" s="174">
        <f t="shared" si="389"/>
        <v>1378.3281950361211</v>
      </c>
      <c r="AI353" s="174">
        <f t="shared" si="389"/>
        <v>2785.8683194127443</v>
      </c>
      <c r="AJ353" s="174">
        <f t="shared" si="389"/>
        <v>5631.9427097998232</v>
      </c>
      <c r="AK353" s="174">
        <f t="shared" si="389"/>
        <v>11386.4443636016</v>
      </c>
      <c r="AL353" s="174">
        <f t="shared" si="389"/>
        <v>23016.838152204236</v>
      </c>
      <c r="AM353" s="174">
        <f t="shared" si="389"/>
        <v>46532.362763607205</v>
      </c>
      <c r="AN353" s="174">
        <f t="shared" si="389"/>
        <v>94078.162709595432</v>
      </c>
      <c r="AO353" s="174">
        <f t="shared" si="389"/>
        <v>190239.74848150206</v>
      </c>
      <c r="AP353" s="174">
        <f t="shared" si="389"/>
        <v>384712.51191492617</v>
      </c>
      <c r="AQ353" s="174">
        <f t="shared" si="389"/>
        <v>778129.29862551531</v>
      </c>
      <c r="AR353" s="174">
        <f t="shared" si="389"/>
        <v>1160611.6133410283</v>
      </c>
      <c r="AS353" s="174">
        <f t="shared" si="389"/>
        <v>1518448.2256293099</v>
      </c>
      <c r="AT353" s="174">
        <f t="shared" si="389"/>
        <v>1838604.2980234004</v>
      </c>
      <c r="AU353" s="174">
        <f t="shared" si="389"/>
        <v>2113191.0035520531</v>
      </c>
      <c r="AV353" s="174">
        <f t="shared" si="389"/>
        <v>2342378.3893605578</v>
      </c>
      <c r="AW353" s="174">
        <f t="shared" si="389"/>
        <v>2538538.1768048443</v>
      </c>
      <c r="AX353" s="174">
        <f t="shared" si="389"/>
        <v>2727813.2642891211</v>
      </c>
      <c r="AY353" s="174">
        <f t="shared" si="389"/>
        <v>2937933.2501527965</v>
      </c>
      <c r="AZ353" s="174">
        <f t="shared" si="389"/>
        <v>3170439.6278356593</v>
      </c>
      <c r="BA353" s="174">
        <f t="shared" si="389"/>
        <v>3426939.5792465862</v>
      </c>
      <c r="BB353" s="174">
        <f t="shared" si="389"/>
        <v>3709116.7899907921</v>
      </c>
      <c r="BC353" s="174">
        <f t="shared" si="389"/>
        <v>4018777.1749351239</v>
      </c>
    </row>
    <row r="354" spans="24:55" ht="11.1" customHeight="1">
      <c r="Y354" s="174">
        <f t="shared" ref="Y354:AK354" si="390">IF(Y184*Y294*Y$11&gt;MAX(Y$10*Y$9,Y464+Y$23),Y184*Y294*Y$11,IF(Y$10*Y$9&gt;MAX(Y184*Y294*Y$11,Y464+Y$23),0,(Z354*Z$31+Z355*Z$32)*Z$17))</f>
        <v>0</v>
      </c>
      <c r="Z354" s="174">
        <f t="shared" si="390"/>
        <v>0</v>
      </c>
      <c r="AA354" s="174">
        <f t="shared" si="390"/>
        <v>0</v>
      </c>
      <c r="AB354" s="174">
        <f t="shared" si="390"/>
        <v>0</v>
      </c>
      <c r="AC354" s="174">
        <f t="shared" si="390"/>
        <v>0</v>
      </c>
      <c r="AD354" s="174">
        <f t="shared" si="390"/>
        <v>0</v>
      </c>
      <c r="AE354" s="174">
        <f t="shared" si="390"/>
        <v>0</v>
      </c>
      <c r="AF354" s="174">
        <f t="shared" si="390"/>
        <v>0</v>
      </c>
      <c r="AG354" s="174">
        <f t="shared" si="390"/>
        <v>0</v>
      </c>
      <c r="AH354" s="174">
        <f t="shared" si="390"/>
        <v>0</v>
      </c>
      <c r="AI354" s="174">
        <f t="shared" si="390"/>
        <v>0</v>
      </c>
      <c r="AJ354" s="174">
        <f t="shared" si="390"/>
        <v>0</v>
      </c>
      <c r="AK354" s="174">
        <f t="shared" si="390"/>
        <v>0</v>
      </c>
      <c r="AL354" s="174">
        <f t="shared" ref="AL354:BC354" si="391">IF(AL184*AL294*AL$11&gt;MAX(AL$10*AL$9,AL464+AL$23),AL184*AL294*AL$11,IF(AL$10*AL$9&gt;MAX(AL184*AL294*AL$11,AL464+AL$23),0,(AM354*AM$31+AM355*AM$32)*AM$17))</f>
        <v>0</v>
      </c>
      <c r="AM354" s="174">
        <f t="shared" si="391"/>
        <v>0</v>
      </c>
      <c r="AN354" s="174">
        <f t="shared" si="391"/>
        <v>0</v>
      </c>
      <c r="AO354" s="174">
        <f t="shared" si="391"/>
        <v>0</v>
      </c>
      <c r="AP354" s="174">
        <f t="shared" si="391"/>
        <v>0</v>
      </c>
      <c r="AQ354" s="174">
        <f t="shared" si="391"/>
        <v>0</v>
      </c>
      <c r="AR354" s="174">
        <f t="shared" si="391"/>
        <v>403642.88245739741</v>
      </c>
      <c r="AS354" s="174">
        <f t="shared" si="391"/>
        <v>813124.20445851749</v>
      </c>
      <c r="AT354" s="174">
        <f t="shared" si="391"/>
        <v>1210545.8321743896</v>
      </c>
      <c r="AU354" s="174">
        <f t="shared" si="391"/>
        <v>1578032.3763450456</v>
      </c>
      <c r="AV354" s="174">
        <f t="shared" si="391"/>
        <v>1899481.0294651941</v>
      </c>
      <c r="AW354" s="174">
        <f t="shared" si="391"/>
        <v>2162986.6646408453</v>
      </c>
      <c r="AX354" s="174">
        <f t="shared" si="391"/>
        <v>2367291.9152378384</v>
      </c>
      <c r="AY354" s="174">
        <f t="shared" si="391"/>
        <v>2537116.2268255358</v>
      </c>
      <c r="AZ354" s="174">
        <f t="shared" si="391"/>
        <v>2726385.4391880487</v>
      </c>
      <c r="BA354" s="174">
        <f t="shared" si="391"/>
        <v>2936600.2046111776</v>
      </c>
      <c r="BB354" s="174">
        <f t="shared" si="391"/>
        <v>3169285.0753736347</v>
      </c>
      <c r="BC354" s="174">
        <f t="shared" si="391"/>
        <v>3426029.5278434353</v>
      </c>
    </row>
    <row r="355" spans="24:55" ht="11.1" customHeight="1">
      <c r="Z355" s="174">
        <f t="shared" ref="Z355:AK355" si="392">IF(Z185*Z295*Z$11&gt;MAX(Z$10*Z$9,Z465+Z$23),Z185*Z295*Z$11,IF(Z$10*Z$9&gt;MAX(Z185*Z295*Z$11,Z465+Z$23),0,(AA355*AA$31+AA356*AA$32)*AA$17))</f>
        <v>0</v>
      </c>
      <c r="AA355" s="174">
        <f t="shared" si="392"/>
        <v>0</v>
      </c>
      <c r="AB355" s="174">
        <f t="shared" si="392"/>
        <v>0</v>
      </c>
      <c r="AC355" s="174">
        <f t="shared" si="392"/>
        <v>0</v>
      </c>
      <c r="AD355" s="174">
        <f t="shared" si="392"/>
        <v>0</v>
      </c>
      <c r="AE355" s="174">
        <f t="shared" si="392"/>
        <v>0</v>
      </c>
      <c r="AF355" s="174">
        <f t="shared" si="392"/>
        <v>0</v>
      </c>
      <c r="AG355" s="174">
        <f t="shared" si="392"/>
        <v>0</v>
      </c>
      <c r="AH355" s="174">
        <f t="shared" si="392"/>
        <v>0</v>
      </c>
      <c r="AI355" s="174">
        <f t="shared" si="392"/>
        <v>0</v>
      </c>
      <c r="AJ355" s="174">
        <f t="shared" si="392"/>
        <v>0</v>
      </c>
      <c r="AK355" s="174">
        <f t="shared" si="392"/>
        <v>0</v>
      </c>
      <c r="AL355" s="174">
        <f t="shared" ref="AL355:BC355" si="393">IF(AL185*AL295*AL$11&gt;MAX(AL$10*AL$9,AL465+AL$23),AL185*AL295*AL$11,IF(AL$10*AL$9&gt;MAX(AL185*AL295*AL$11,AL465+AL$23),0,(AM355*AM$31+AM356*AM$32)*AM$17))</f>
        <v>0</v>
      </c>
      <c r="AM355" s="174">
        <f t="shared" si="393"/>
        <v>0</v>
      </c>
      <c r="AN355" s="174">
        <f t="shared" si="393"/>
        <v>0</v>
      </c>
      <c r="AO355" s="174">
        <f t="shared" si="393"/>
        <v>0</v>
      </c>
      <c r="AP355" s="174">
        <f t="shared" si="393"/>
        <v>0</v>
      </c>
      <c r="AQ355" s="174">
        <f t="shared" si="393"/>
        <v>0</v>
      </c>
      <c r="AR355" s="174">
        <f t="shared" si="393"/>
        <v>0</v>
      </c>
      <c r="AS355" s="174">
        <f t="shared" si="393"/>
        <v>0</v>
      </c>
      <c r="AT355" s="174">
        <f t="shared" si="393"/>
        <v>423889.26624461485</v>
      </c>
      <c r="AU355" s="174">
        <f t="shared" si="393"/>
        <v>853613.31650709279</v>
      </c>
      <c r="AV355" s="174">
        <f t="shared" si="393"/>
        <v>1269151.1211542676</v>
      </c>
      <c r="AW355" s="174">
        <f t="shared" si="393"/>
        <v>1650266.4097010079</v>
      </c>
      <c r="AX355" s="174">
        <f t="shared" si="393"/>
        <v>1974314.9689746699</v>
      </c>
      <c r="AY355" s="174">
        <f t="shared" si="393"/>
        <v>2214247.3194683851</v>
      </c>
      <c r="AZ355" s="174">
        <f t="shared" si="393"/>
        <v>2365876.9199521625</v>
      </c>
      <c r="BA355" s="174">
        <f t="shared" si="393"/>
        <v>2535599.1637001624</v>
      </c>
      <c r="BB355" s="174">
        <f t="shared" si="393"/>
        <v>2724878.5490633165</v>
      </c>
      <c r="BC355" s="174">
        <f t="shared" si="393"/>
        <v>2935205.833368245</v>
      </c>
    </row>
    <row r="356" spans="24:55" ht="11.1" customHeight="1">
      <c r="AA356" s="174">
        <f t="shared" ref="AA356:AK356" si="394">IF(AA186*AA296*AA$11&gt;MAX(AA$10*AA$9,AA466+AA$23),AA186*AA296*AA$11,IF(AA$10*AA$9&gt;MAX(AA186*AA296*AA$11,AA466+AA$23),0,(AB356*AB$31+AB357*AB$32)*AB$17))</f>
        <v>0</v>
      </c>
      <c r="AB356" s="174">
        <f t="shared" si="394"/>
        <v>0</v>
      </c>
      <c r="AC356" s="174">
        <f t="shared" si="394"/>
        <v>0</v>
      </c>
      <c r="AD356" s="174">
        <f t="shared" si="394"/>
        <v>0</v>
      </c>
      <c r="AE356" s="174">
        <f t="shared" si="394"/>
        <v>0</v>
      </c>
      <c r="AF356" s="174">
        <f t="shared" si="394"/>
        <v>0</v>
      </c>
      <c r="AG356" s="174">
        <f t="shared" si="394"/>
        <v>0</v>
      </c>
      <c r="AH356" s="174">
        <f t="shared" si="394"/>
        <v>0</v>
      </c>
      <c r="AI356" s="174">
        <f t="shared" si="394"/>
        <v>0</v>
      </c>
      <c r="AJ356" s="174">
        <f t="shared" si="394"/>
        <v>0</v>
      </c>
      <c r="AK356" s="174">
        <f t="shared" si="394"/>
        <v>0</v>
      </c>
      <c r="AL356" s="174">
        <f t="shared" ref="AL356:BC356" si="395">IF(AL186*AL296*AL$11&gt;MAX(AL$10*AL$9,AL466+AL$23),AL186*AL296*AL$11,IF(AL$10*AL$9&gt;MAX(AL186*AL296*AL$11,AL466+AL$23),0,(AM356*AM$31+AM357*AM$32)*AM$17))</f>
        <v>0</v>
      </c>
      <c r="AM356" s="174">
        <f t="shared" si="395"/>
        <v>0</v>
      </c>
      <c r="AN356" s="174">
        <f t="shared" si="395"/>
        <v>0</v>
      </c>
      <c r="AO356" s="174">
        <f t="shared" si="395"/>
        <v>0</v>
      </c>
      <c r="AP356" s="174">
        <f t="shared" si="395"/>
        <v>0</v>
      </c>
      <c r="AQ356" s="174">
        <f t="shared" si="395"/>
        <v>0</v>
      </c>
      <c r="AR356" s="174">
        <f t="shared" si="395"/>
        <v>0</v>
      </c>
      <c r="AS356" s="174">
        <f t="shared" si="395"/>
        <v>0</v>
      </c>
      <c r="AT356" s="174">
        <f t="shared" si="395"/>
        <v>0</v>
      </c>
      <c r="AU356" s="174">
        <f t="shared" si="395"/>
        <v>0</v>
      </c>
      <c r="AV356" s="174">
        <f t="shared" si="395"/>
        <v>446496.87151693029</v>
      </c>
      <c r="AW356" s="174">
        <f t="shared" si="395"/>
        <v>898946.03314412804</v>
      </c>
      <c r="AX356" s="174">
        <f t="shared" si="395"/>
        <v>1339208.2603167724</v>
      </c>
      <c r="AY356" s="174">
        <f t="shared" si="395"/>
        <v>1748974.878060211</v>
      </c>
      <c r="AZ356" s="174">
        <f t="shared" si="395"/>
        <v>2078271.5896355989</v>
      </c>
      <c r="BA356" s="174">
        <f t="shared" si="395"/>
        <v>2212942.8370913398</v>
      </c>
      <c r="BB356" s="174">
        <f t="shared" si="395"/>
        <v>2364355.7373971781</v>
      </c>
      <c r="BC356" s="174">
        <f t="shared" si="395"/>
        <v>2533984.6556715253</v>
      </c>
    </row>
    <row r="357" spans="24:55" ht="11.1" customHeight="1">
      <c r="AB357" s="174">
        <f t="shared" ref="AB357:AK357" si="396">IF(AB187*AB297*AB$11&gt;MAX(AB$10*AB$9,AB467+AB$23),AB187*AB297*AB$11,IF(AB$10*AB$9&gt;MAX(AB187*AB297*AB$11,AB467+AB$23),0,(AC357*AC$31+AC358*AC$32)*AC$17))</f>
        <v>0</v>
      </c>
      <c r="AC357" s="174">
        <f t="shared" si="396"/>
        <v>0</v>
      </c>
      <c r="AD357" s="174">
        <f t="shared" si="396"/>
        <v>0</v>
      </c>
      <c r="AE357" s="174">
        <f t="shared" si="396"/>
        <v>0</v>
      </c>
      <c r="AF357" s="174">
        <f t="shared" si="396"/>
        <v>0</v>
      </c>
      <c r="AG357" s="174">
        <f t="shared" si="396"/>
        <v>0</v>
      </c>
      <c r="AH357" s="174">
        <f t="shared" si="396"/>
        <v>0</v>
      </c>
      <c r="AI357" s="174">
        <f t="shared" si="396"/>
        <v>0</v>
      </c>
      <c r="AJ357" s="174">
        <f t="shared" si="396"/>
        <v>0</v>
      </c>
      <c r="AK357" s="174">
        <f t="shared" si="396"/>
        <v>0</v>
      </c>
      <c r="AL357" s="174">
        <f t="shared" ref="AL357:BC357" si="397">IF(AL187*AL297*AL$11&gt;MAX(AL$10*AL$9,AL467+AL$23),AL187*AL297*AL$11,IF(AL$10*AL$9&gt;MAX(AL187*AL297*AL$11,AL467+AL$23),0,(AM357*AM$31+AM358*AM$32)*AM$17))</f>
        <v>0</v>
      </c>
      <c r="AM357" s="174">
        <f t="shared" si="397"/>
        <v>0</v>
      </c>
      <c r="AN357" s="174">
        <f t="shared" si="397"/>
        <v>0</v>
      </c>
      <c r="AO357" s="174">
        <f t="shared" si="397"/>
        <v>0</v>
      </c>
      <c r="AP357" s="174">
        <f t="shared" si="397"/>
        <v>0</v>
      </c>
      <c r="AQ357" s="174">
        <f t="shared" si="397"/>
        <v>0</v>
      </c>
      <c r="AR357" s="174">
        <f t="shared" si="397"/>
        <v>0</v>
      </c>
      <c r="AS357" s="174">
        <f t="shared" si="397"/>
        <v>0</v>
      </c>
      <c r="AT357" s="174">
        <f t="shared" si="397"/>
        <v>0</v>
      </c>
      <c r="AU357" s="174">
        <f t="shared" si="397"/>
        <v>0</v>
      </c>
      <c r="AV357" s="174">
        <f t="shared" si="397"/>
        <v>0</v>
      </c>
      <c r="AW357" s="174">
        <f t="shared" si="397"/>
        <v>0</v>
      </c>
      <c r="AX357" s="174">
        <f t="shared" si="397"/>
        <v>467426.63261583535</v>
      </c>
      <c r="AY357" s="174">
        <f t="shared" si="397"/>
        <v>940842.57040302665</v>
      </c>
      <c r="AZ357" s="174">
        <f t="shared" si="397"/>
        <v>1433303.9285302483</v>
      </c>
      <c r="BA357" s="174">
        <f t="shared" si="397"/>
        <v>1958266.6805777086</v>
      </c>
      <c r="BB357" s="174">
        <f t="shared" si="397"/>
        <v>2077194.1932755739</v>
      </c>
      <c r="BC357" s="174">
        <f t="shared" si="397"/>
        <v>2211522.7424341636</v>
      </c>
    </row>
    <row r="358" spans="24:55" ht="11.1" customHeight="1">
      <c r="AC358" s="174">
        <f t="shared" ref="AC358:AK358" si="398">IF(AC188*AC298*AC$11&gt;MAX(AC$10*AC$9,AC468+AC$23),AC188*AC298*AC$11,IF(AC$10*AC$9&gt;MAX(AC188*AC298*AC$11,AC468+AC$23),0,(AD358*AD$31+AD359*AD$32)*AD$17))</f>
        <v>0</v>
      </c>
      <c r="AD358" s="174">
        <f t="shared" si="398"/>
        <v>0</v>
      </c>
      <c r="AE358" s="174">
        <f t="shared" si="398"/>
        <v>0</v>
      </c>
      <c r="AF358" s="174">
        <f t="shared" si="398"/>
        <v>0</v>
      </c>
      <c r="AG358" s="174">
        <f t="shared" si="398"/>
        <v>0</v>
      </c>
      <c r="AH358" s="174">
        <f t="shared" si="398"/>
        <v>0</v>
      </c>
      <c r="AI358" s="174">
        <f t="shared" si="398"/>
        <v>0</v>
      </c>
      <c r="AJ358" s="174">
        <f t="shared" si="398"/>
        <v>0</v>
      </c>
      <c r="AK358" s="174">
        <f t="shared" si="398"/>
        <v>0</v>
      </c>
      <c r="AL358" s="174">
        <f t="shared" ref="AL358:BC358" si="399">IF(AL188*AL298*AL$11&gt;MAX(AL$10*AL$9,AL468+AL$23),AL188*AL298*AL$11,IF(AL$10*AL$9&gt;MAX(AL188*AL298*AL$11,AL468+AL$23),0,(AM358*AM$31+AM359*AM$32)*AM$17))</f>
        <v>0</v>
      </c>
      <c r="AM358" s="174">
        <f t="shared" si="399"/>
        <v>0</v>
      </c>
      <c r="AN358" s="174">
        <f t="shared" si="399"/>
        <v>0</v>
      </c>
      <c r="AO358" s="174">
        <f t="shared" si="399"/>
        <v>0</v>
      </c>
      <c r="AP358" s="174">
        <f t="shared" si="399"/>
        <v>0</v>
      </c>
      <c r="AQ358" s="174">
        <f t="shared" si="399"/>
        <v>0</v>
      </c>
      <c r="AR358" s="174">
        <f t="shared" si="399"/>
        <v>0</v>
      </c>
      <c r="AS358" s="174">
        <f t="shared" si="399"/>
        <v>0</v>
      </c>
      <c r="AT358" s="174">
        <f t="shared" si="399"/>
        <v>0</v>
      </c>
      <c r="AU358" s="174">
        <f t="shared" si="399"/>
        <v>0</v>
      </c>
      <c r="AV358" s="174">
        <f t="shared" si="399"/>
        <v>0</v>
      </c>
      <c r="AW358" s="174">
        <f t="shared" si="399"/>
        <v>0</v>
      </c>
      <c r="AX358" s="174">
        <f t="shared" si="399"/>
        <v>0</v>
      </c>
      <c r="AY358" s="174">
        <f t="shared" si="399"/>
        <v>0</v>
      </c>
      <c r="AZ358" s="174">
        <f t="shared" si="399"/>
        <v>457609.00891459238</v>
      </c>
      <c r="BA358" s="174">
        <f t="shared" si="399"/>
        <v>920882.90384168108</v>
      </c>
      <c r="BB358" s="174">
        <f t="shared" si="399"/>
        <v>1853116.9751035245</v>
      </c>
      <c r="BC358" s="174">
        <f t="shared" si="399"/>
        <v>1957545.9379021255</v>
      </c>
    </row>
    <row r="359" spans="24:55" ht="11.1" customHeight="1">
      <c r="AD359" s="174">
        <f t="shared" ref="AD359:AK359" si="400">IF(AD189*AD299*AD$11&gt;MAX(AD$10*AD$9,AD469+AD$23),AD189*AD299*AD$11,IF(AD$10*AD$9&gt;MAX(AD189*AD299*AD$11,AD469+AD$23),0,(AE359*AE$31+AE360*AE$32)*AE$17))</f>
        <v>0</v>
      </c>
      <c r="AE359" s="174">
        <f t="shared" si="400"/>
        <v>0</v>
      </c>
      <c r="AF359" s="174">
        <f t="shared" si="400"/>
        <v>0</v>
      </c>
      <c r="AG359" s="174">
        <f t="shared" si="400"/>
        <v>0</v>
      </c>
      <c r="AH359" s="174">
        <f t="shared" si="400"/>
        <v>0</v>
      </c>
      <c r="AI359" s="174">
        <f t="shared" si="400"/>
        <v>0</v>
      </c>
      <c r="AJ359" s="174">
        <f t="shared" si="400"/>
        <v>0</v>
      </c>
      <c r="AK359" s="174">
        <f t="shared" si="400"/>
        <v>0</v>
      </c>
      <c r="AL359" s="174">
        <f t="shared" ref="AL359:BC359" si="401">IF(AL189*AL299*AL$11&gt;MAX(AL$10*AL$9,AL469+AL$23),AL189*AL299*AL$11,IF(AL$10*AL$9&gt;MAX(AL189*AL299*AL$11,AL469+AL$23),0,(AM359*AM$31+AM360*AM$32)*AM$17))</f>
        <v>0</v>
      </c>
      <c r="AM359" s="174">
        <f t="shared" si="401"/>
        <v>0</v>
      </c>
      <c r="AN359" s="174">
        <f t="shared" si="401"/>
        <v>0</v>
      </c>
      <c r="AO359" s="174">
        <f t="shared" si="401"/>
        <v>0</v>
      </c>
      <c r="AP359" s="174">
        <f t="shared" si="401"/>
        <v>0</v>
      </c>
      <c r="AQ359" s="174">
        <f t="shared" si="401"/>
        <v>0</v>
      </c>
      <c r="AR359" s="174">
        <f t="shared" si="401"/>
        <v>0</v>
      </c>
      <c r="AS359" s="174">
        <f t="shared" si="401"/>
        <v>0</v>
      </c>
      <c r="AT359" s="174">
        <f t="shared" si="401"/>
        <v>0</v>
      </c>
      <c r="AU359" s="174">
        <f t="shared" si="401"/>
        <v>0</v>
      </c>
      <c r="AV359" s="174">
        <f t="shared" si="401"/>
        <v>0</v>
      </c>
      <c r="AW359" s="174">
        <f t="shared" si="401"/>
        <v>0</v>
      </c>
      <c r="AX359" s="174">
        <f t="shared" si="401"/>
        <v>0</v>
      </c>
      <c r="AY359" s="174">
        <f t="shared" si="401"/>
        <v>0</v>
      </c>
      <c r="AZ359" s="174">
        <f t="shared" si="401"/>
        <v>0</v>
      </c>
      <c r="BA359" s="174">
        <f t="shared" si="401"/>
        <v>0</v>
      </c>
      <c r="BB359" s="174">
        <f t="shared" si="401"/>
        <v>0</v>
      </c>
      <c r="BC359" s="174">
        <f t="shared" si="401"/>
        <v>1761705.3204507988</v>
      </c>
    </row>
    <row r="360" spans="24:55" ht="11.1" customHeight="1">
      <c r="AE360" s="174">
        <f t="shared" ref="AE360:AK360" si="402">IF(AE190*AE300*AE$11&gt;MAX(AE$10*AE$9,AE470+AE$23),AE190*AE300*AE$11,IF(AE$10*AE$9&gt;MAX(AE190*AE300*AE$11,AE470+AE$23),0,(AF360*AF$31+AF361*AF$32)*AF$17))</f>
        <v>0</v>
      </c>
      <c r="AF360" s="174">
        <f t="shared" si="402"/>
        <v>0</v>
      </c>
      <c r="AG360" s="174">
        <f t="shared" si="402"/>
        <v>0</v>
      </c>
      <c r="AH360" s="174">
        <f t="shared" si="402"/>
        <v>0</v>
      </c>
      <c r="AI360" s="174">
        <f t="shared" si="402"/>
        <v>0</v>
      </c>
      <c r="AJ360" s="174">
        <f t="shared" si="402"/>
        <v>0</v>
      </c>
      <c r="AK360" s="174">
        <f t="shared" si="402"/>
        <v>0</v>
      </c>
      <c r="AL360" s="174">
        <f t="shared" ref="AL360:BC360" si="403">IF(AL190*AL300*AL$11&gt;MAX(AL$10*AL$9,AL470+AL$23),AL190*AL300*AL$11,IF(AL$10*AL$9&gt;MAX(AL190*AL300*AL$11,AL470+AL$23),0,(AM360*AM$31+AM361*AM$32)*AM$17))</f>
        <v>0</v>
      </c>
      <c r="AM360" s="174">
        <f t="shared" si="403"/>
        <v>0</v>
      </c>
      <c r="AN360" s="174">
        <f t="shared" si="403"/>
        <v>0</v>
      </c>
      <c r="AO360" s="174">
        <f t="shared" si="403"/>
        <v>0</v>
      </c>
      <c r="AP360" s="174">
        <f t="shared" si="403"/>
        <v>0</v>
      </c>
      <c r="AQ360" s="174">
        <f t="shared" si="403"/>
        <v>0</v>
      </c>
      <c r="AR360" s="174">
        <f t="shared" si="403"/>
        <v>0</v>
      </c>
      <c r="AS360" s="174">
        <f t="shared" si="403"/>
        <v>0</v>
      </c>
      <c r="AT360" s="174">
        <f t="shared" si="403"/>
        <v>0</v>
      </c>
      <c r="AU360" s="174">
        <f t="shared" si="403"/>
        <v>0</v>
      </c>
      <c r="AV360" s="174">
        <f t="shared" si="403"/>
        <v>0</v>
      </c>
      <c r="AW360" s="174">
        <f t="shared" si="403"/>
        <v>0</v>
      </c>
      <c r="AX360" s="174">
        <f t="shared" si="403"/>
        <v>0</v>
      </c>
      <c r="AY360" s="174">
        <f t="shared" si="403"/>
        <v>0</v>
      </c>
      <c r="AZ360" s="174">
        <f t="shared" si="403"/>
        <v>0</v>
      </c>
      <c r="BA360" s="174">
        <f t="shared" si="403"/>
        <v>0</v>
      </c>
      <c r="BB360" s="174">
        <f t="shared" si="403"/>
        <v>0</v>
      </c>
      <c r="BC360" s="174">
        <f t="shared" si="403"/>
        <v>0</v>
      </c>
    </row>
    <row r="361" spans="24:55" ht="11.1" customHeight="1">
      <c r="AF361" s="174">
        <f t="shared" ref="AF361:AK361" si="404">IF(AF191*AF301*AF$11&gt;MAX(AF$10*AF$9,AF471+AF$23),AF191*AF301*AF$11,IF(AF$10*AF$9&gt;MAX(AF191*AF301*AF$11,AF471+AF$23),0,(AG361*AG$31+AG362*AG$32)*AG$17))</f>
        <v>0</v>
      </c>
      <c r="AG361" s="174">
        <f t="shared" si="404"/>
        <v>0</v>
      </c>
      <c r="AH361" s="174">
        <f t="shared" si="404"/>
        <v>0</v>
      </c>
      <c r="AI361" s="174">
        <f t="shared" si="404"/>
        <v>0</v>
      </c>
      <c r="AJ361" s="174">
        <f t="shared" si="404"/>
        <v>0</v>
      </c>
      <c r="AK361" s="174">
        <f t="shared" si="404"/>
        <v>0</v>
      </c>
      <c r="AL361" s="174">
        <f t="shared" ref="AL361:BC361" si="405">IF(AL191*AL301*AL$11&gt;MAX(AL$10*AL$9,AL471+AL$23),AL191*AL301*AL$11,IF(AL$10*AL$9&gt;MAX(AL191*AL301*AL$11,AL471+AL$23),0,(AM361*AM$31+AM362*AM$32)*AM$17))</f>
        <v>0</v>
      </c>
      <c r="AM361" s="174">
        <f t="shared" si="405"/>
        <v>0</v>
      </c>
      <c r="AN361" s="174">
        <f t="shared" si="405"/>
        <v>0</v>
      </c>
      <c r="AO361" s="174">
        <f t="shared" si="405"/>
        <v>0</v>
      </c>
      <c r="AP361" s="174">
        <f t="shared" si="405"/>
        <v>0</v>
      </c>
      <c r="AQ361" s="174">
        <f t="shared" si="405"/>
        <v>0</v>
      </c>
      <c r="AR361" s="174">
        <f t="shared" si="405"/>
        <v>0</v>
      </c>
      <c r="AS361" s="174">
        <f t="shared" si="405"/>
        <v>0</v>
      </c>
      <c r="AT361" s="174">
        <f t="shared" si="405"/>
        <v>0</v>
      </c>
      <c r="AU361" s="174">
        <f t="shared" si="405"/>
        <v>0</v>
      </c>
      <c r="AV361" s="174">
        <f t="shared" si="405"/>
        <v>0</v>
      </c>
      <c r="AW361" s="174">
        <f t="shared" si="405"/>
        <v>0</v>
      </c>
      <c r="AX361" s="174">
        <f t="shared" si="405"/>
        <v>0</v>
      </c>
      <c r="AY361" s="174">
        <f t="shared" si="405"/>
        <v>0</v>
      </c>
      <c r="AZ361" s="174">
        <f t="shared" si="405"/>
        <v>0</v>
      </c>
      <c r="BA361" s="174">
        <f t="shared" si="405"/>
        <v>0</v>
      </c>
      <c r="BB361" s="174">
        <f t="shared" si="405"/>
        <v>0</v>
      </c>
      <c r="BC361" s="174">
        <f t="shared" si="405"/>
        <v>0</v>
      </c>
    </row>
    <row r="362" spans="24:55" ht="11.1" customHeight="1">
      <c r="AG362" s="174">
        <f t="shared" ref="AG362:AK362" si="406">IF(AG192*AG302*AG$11&gt;MAX(AG$10*AG$9,AG472+AG$23),AG192*AG302*AG$11,IF(AG$10*AG$9&gt;MAX(AG192*AG302*AG$11,AG472+AG$23),0,(AH362*AH$31+AH363*AH$32)*AH$17))</f>
        <v>0</v>
      </c>
      <c r="AH362" s="174">
        <f t="shared" si="406"/>
        <v>0</v>
      </c>
      <c r="AI362" s="174">
        <f t="shared" si="406"/>
        <v>0</v>
      </c>
      <c r="AJ362" s="174">
        <f t="shared" si="406"/>
        <v>0</v>
      </c>
      <c r="AK362" s="174">
        <f t="shared" si="406"/>
        <v>0</v>
      </c>
      <c r="AL362" s="174">
        <f t="shared" ref="AL362:BC362" si="407">IF(AL192*AL302*AL$11&gt;MAX(AL$10*AL$9,AL472+AL$23),AL192*AL302*AL$11,IF(AL$10*AL$9&gt;MAX(AL192*AL302*AL$11,AL472+AL$23),0,(AM362*AM$31+AM363*AM$32)*AM$17))</f>
        <v>0</v>
      </c>
      <c r="AM362" s="174">
        <f t="shared" si="407"/>
        <v>0</v>
      </c>
      <c r="AN362" s="174">
        <f t="shared" si="407"/>
        <v>0</v>
      </c>
      <c r="AO362" s="174">
        <f t="shared" si="407"/>
        <v>0</v>
      </c>
      <c r="AP362" s="174">
        <f t="shared" si="407"/>
        <v>0</v>
      </c>
      <c r="AQ362" s="174">
        <f t="shared" si="407"/>
        <v>0</v>
      </c>
      <c r="AR362" s="174">
        <f t="shared" si="407"/>
        <v>0</v>
      </c>
      <c r="AS362" s="174">
        <f t="shared" si="407"/>
        <v>0</v>
      </c>
      <c r="AT362" s="174">
        <f t="shared" si="407"/>
        <v>0</v>
      </c>
      <c r="AU362" s="174">
        <f t="shared" si="407"/>
        <v>0</v>
      </c>
      <c r="AV362" s="174">
        <f t="shared" si="407"/>
        <v>0</v>
      </c>
      <c r="AW362" s="174">
        <f t="shared" si="407"/>
        <v>0</v>
      </c>
      <c r="AX362" s="174">
        <f t="shared" si="407"/>
        <v>0</v>
      </c>
      <c r="AY362" s="174">
        <f t="shared" si="407"/>
        <v>0</v>
      </c>
      <c r="AZ362" s="174">
        <f t="shared" si="407"/>
        <v>0</v>
      </c>
      <c r="BA362" s="174">
        <f t="shared" si="407"/>
        <v>0</v>
      </c>
      <c r="BB362" s="174">
        <f t="shared" si="407"/>
        <v>0</v>
      </c>
      <c r="BC362" s="174">
        <f t="shared" si="407"/>
        <v>0</v>
      </c>
    </row>
    <row r="363" spans="24:55" ht="11.1" customHeight="1">
      <c r="AH363" s="174">
        <f t="shared" ref="AH363:AK363" si="408">IF(AH193*AH303*AH$11&gt;MAX(AH$10*AH$9,AH473+AH$23),AH193*AH303*AH$11,IF(AH$10*AH$9&gt;MAX(AH193*AH303*AH$11,AH473+AH$23),0,(AI363*AI$31+AI364*AI$32)*AI$17))</f>
        <v>0</v>
      </c>
      <c r="AI363" s="174">
        <f t="shared" si="408"/>
        <v>0</v>
      </c>
      <c r="AJ363" s="174">
        <f t="shared" si="408"/>
        <v>0</v>
      </c>
      <c r="AK363" s="174">
        <f t="shared" si="408"/>
        <v>0</v>
      </c>
      <c r="AL363" s="174">
        <f t="shared" ref="AL363:BC363" si="409">IF(AL193*AL303*AL$11&gt;MAX(AL$10*AL$9,AL473+AL$23),AL193*AL303*AL$11,IF(AL$10*AL$9&gt;MAX(AL193*AL303*AL$11,AL473+AL$23),0,(AM363*AM$31+AM364*AM$32)*AM$17))</f>
        <v>0</v>
      </c>
      <c r="AM363" s="174">
        <f t="shared" si="409"/>
        <v>0</v>
      </c>
      <c r="AN363" s="174">
        <f t="shared" si="409"/>
        <v>0</v>
      </c>
      <c r="AO363" s="174">
        <f t="shared" si="409"/>
        <v>0</v>
      </c>
      <c r="AP363" s="174">
        <f t="shared" si="409"/>
        <v>0</v>
      </c>
      <c r="AQ363" s="174">
        <f t="shared" si="409"/>
        <v>0</v>
      </c>
      <c r="AR363" s="174">
        <f t="shared" si="409"/>
        <v>0</v>
      </c>
      <c r="AS363" s="174">
        <f t="shared" si="409"/>
        <v>0</v>
      </c>
      <c r="AT363" s="174">
        <f t="shared" si="409"/>
        <v>0</v>
      </c>
      <c r="AU363" s="174">
        <f t="shared" si="409"/>
        <v>0</v>
      </c>
      <c r="AV363" s="174">
        <f t="shared" si="409"/>
        <v>0</v>
      </c>
      <c r="AW363" s="174">
        <f t="shared" si="409"/>
        <v>0</v>
      </c>
      <c r="AX363" s="174">
        <f t="shared" si="409"/>
        <v>0</v>
      </c>
      <c r="AY363" s="174">
        <f t="shared" si="409"/>
        <v>0</v>
      </c>
      <c r="AZ363" s="174">
        <f t="shared" si="409"/>
        <v>0</v>
      </c>
      <c r="BA363" s="174">
        <f t="shared" si="409"/>
        <v>0</v>
      </c>
      <c r="BB363" s="174">
        <f t="shared" si="409"/>
        <v>0</v>
      </c>
      <c r="BC363" s="174">
        <f t="shared" si="409"/>
        <v>0</v>
      </c>
    </row>
    <row r="364" spans="24:55" ht="11.1" customHeight="1">
      <c r="AI364" s="174">
        <f t="shared" ref="AI364:AK364" si="410">IF(AI194*AI304*AI$11&gt;MAX(AI$10*AI$9,AI474+AI$23),AI194*AI304*AI$11,IF(AI$10*AI$9&gt;MAX(AI194*AI304*AI$11,AI474+AI$23),0,(AJ364*AJ$31+AJ365*AJ$32)*AJ$17))</f>
        <v>0</v>
      </c>
      <c r="AJ364" s="174">
        <f t="shared" si="410"/>
        <v>0</v>
      </c>
      <c r="AK364" s="174">
        <f t="shared" si="410"/>
        <v>0</v>
      </c>
      <c r="AL364" s="174">
        <f t="shared" ref="AL364:BC364" si="411">IF(AL194*AL304*AL$11&gt;MAX(AL$10*AL$9,AL474+AL$23),AL194*AL304*AL$11,IF(AL$10*AL$9&gt;MAX(AL194*AL304*AL$11,AL474+AL$23),0,(AM364*AM$31+AM365*AM$32)*AM$17))</f>
        <v>0</v>
      </c>
      <c r="AM364" s="174">
        <f t="shared" si="411"/>
        <v>0</v>
      </c>
      <c r="AN364" s="174">
        <f t="shared" si="411"/>
        <v>0</v>
      </c>
      <c r="AO364" s="174">
        <f t="shared" si="411"/>
        <v>0</v>
      </c>
      <c r="AP364" s="174">
        <f t="shared" si="411"/>
        <v>0</v>
      </c>
      <c r="AQ364" s="174">
        <f t="shared" si="411"/>
        <v>0</v>
      </c>
      <c r="AR364" s="174">
        <f t="shared" si="411"/>
        <v>0</v>
      </c>
      <c r="AS364" s="174">
        <f t="shared" si="411"/>
        <v>0</v>
      </c>
      <c r="AT364" s="174">
        <f t="shared" si="411"/>
        <v>0</v>
      </c>
      <c r="AU364" s="174">
        <f t="shared" si="411"/>
        <v>0</v>
      </c>
      <c r="AV364" s="174">
        <f t="shared" si="411"/>
        <v>0</v>
      </c>
      <c r="AW364" s="174">
        <f t="shared" si="411"/>
        <v>0</v>
      </c>
      <c r="AX364" s="174">
        <f t="shared" si="411"/>
        <v>0</v>
      </c>
      <c r="AY364" s="174">
        <f t="shared" si="411"/>
        <v>0</v>
      </c>
      <c r="AZ364" s="174">
        <f t="shared" si="411"/>
        <v>0</v>
      </c>
      <c r="BA364" s="174">
        <f t="shared" si="411"/>
        <v>0</v>
      </c>
      <c r="BB364" s="174">
        <f t="shared" si="411"/>
        <v>0</v>
      </c>
      <c r="BC364" s="174">
        <f t="shared" si="411"/>
        <v>0</v>
      </c>
    </row>
    <row r="365" spans="24:55" ht="11.1" customHeight="1">
      <c r="AJ365" s="174">
        <f t="shared" ref="AJ365:AK365" si="412">IF(AJ195*AJ305*AJ$11&gt;MAX(AJ$10*AJ$9,AJ475+AJ$23),AJ195*AJ305*AJ$11,IF(AJ$10*AJ$9&gt;MAX(AJ195*AJ305*AJ$11,AJ475+AJ$23),0,(AK365*AK$31+AK366*AK$32)*AK$17))</f>
        <v>0</v>
      </c>
      <c r="AK365" s="174">
        <f t="shared" si="412"/>
        <v>0</v>
      </c>
      <c r="AL365" s="174">
        <f t="shared" ref="AL365:BC365" si="413">IF(AL195*AL305*AL$11&gt;MAX(AL$10*AL$9,AL475+AL$23),AL195*AL305*AL$11,IF(AL$10*AL$9&gt;MAX(AL195*AL305*AL$11,AL475+AL$23),0,(AM365*AM$31+AM366*AM$32)*AM$17))</f>
        <v>0</v>
      </c>
      <c r="AM365" s="174">
        <f t="shared" si="413"/>
        <v>0</v>
      </c>
      <c r="AN365" s="174">
        <f t="shared" si="413"/>
        <v>0</v>
      </c>
      <c r="AO365" s="174">
        <f t="shared" si="413"/>
        <v>0</v>
      </c>
      <c r="AP365" s="174">
        <f t="shared" si="413"/>
        <v>0</v>
      </c>
      <c r="AQ365" s="174">
        <f t="shared" si="413"/>
        <v>0</v>
      </c>
      <c r="AR365" s="174">
        <f t="shared" si="413"/>
        <v>0</v>
      </c>
      <c r="AS365" s="174">
        <f t="shared" si="413"/>
        <v>0</v>
      </c>
      <c r="AT365" s="174">
        <f t="shared" si="413"/>
        <v>0</v>
      </c>
      <c r="AU365" s="174">
        <f t="shared" si="413"/>
        <v>0</v>
      </c>
      <c r="AV365" s="174">
        <f t="shared" si="413"/>
        <v>0</v>
      </c>
      <c r="AW365" s="174">
        <f t="shared" si="413"/>
        <v>0</v>
      </c>
      <c r="AX365" s="174">
        <f t="shared" si="413"/>
        <v>0</v>
      </c>
      <c r="AY365" s="174">
        <f t="shared" si="413"/>
        <v>0</v>
      </c>
      <c r="AZ365" s="174">
        <f t="shared" si="413"/>
        <v>0</v>
      </c>
      <c r="BA365" s="174">
        <f t="shared" si="413"/>
        <v>0</v>
      </c>
      <c r="BB365" s="174">
        <f t="shared" si="413"/>
        <v>0</v>
      </c>
      <c r="BC365" s="174">
        <f t="shared" si="413"/>
        <v>0</v>
      </c>
    </row>
    <row r="366" spans="24:55" ht="11.1" customHeight="1">
      <c r="AK366" s="174">
        <f t="shared" ref="AK366" si="414">IF(AK196*AK306*AK$11&gt;MAX(AK$10*AK$9,AK476+AK$23),AK196*AK306*AK$11,IF(AK$10*AK$9&gt;MAX(AK196*AK306*AK$11,AK476+AK$23),0,(AL366*AL$31+AL367*AL$32)*AL$17))</f>
        <v>0</v>
      </c>
      <c r="AL366" s="174">
        <f t="shared" ref="AL366:BC366" si="415">IF(AL196*AL306*AL$11&gt;MAX(AL$10*AL$9,AL476+AL$23),AL196*AL306*AL$11,IF(AL$10*AL$9&gt;MAX(AL196*AL306*AL$11,AL476+AL$23),0,(AM366*AM$31+AM367*AM$32)*AM$17))</f>
        <v>0</v>
      </c>
      <c r="AM366" s="174">
        <f t="shared" si="415"/>
        <v>0</v>
      </c>
      <c r="AN366" s="174">
        <f t="shared" si="415"/>
        <v>0</v>
      </c>
      <c r="AO366" s="174">
        <f t="shared" si="415"/>
        <v>0</v>
      </c>
      <c r="AP366" s="174">
        <f t="shared" si="415"/>
        <v>0</v>
      </c>
      <c r="AQ366" s="174">
        <f t="shared" si="415"/>
        <v>0</v>
      </c>
      <c r="AR366" s="174">
        <f t="shared" si="415"/>
        <v>0</v>
      </c>
      <c r="AS366" s="174">
        <f t="shared" si="415"/>
        <v>0</v>
      </c>
      <c r="AT366" s="174">
        <f t="shared" si="415"/>
        <v>0</v>
      </c>
      <c r="AU366" s="174">
        <f t="shared" si="415"/>
        <v>0</v>
      </c>
      <c r="AV366" s="174">
        <f t="shared" si="415"/>
        <v>0</v>
      </c>
      <c r="AW366" s="174">
        <f t="shared" si="415"/>
        <v>0</v>
      </c>
      <c r="AX366" s="174">
        <f t="shared" si="415"/>
        <v>0</v>
      </c>
      <c r="AY366" s="174">
        <f t="shared" si="415"/>
        <v>0</v>
      </c>
      <c r="AZ366" s="174">
        <f t="shared" si="415"/>
        <v>0</v>
      </c>
      <c r="BA366" s="174">
        <f t="shared" si="415"/>
        <v>0</v>
      </c>
      <c r="BB366" s="174">
        <f t="shared" si="415"/>
        <v>0</v>
      </c>
      <c r="BC366" s="174">
        <f t="shared" si="415"/>
        <v>0</v>
      </c>
    </row>
    <row r="367" spans="24:55" ht="11.1" customHeight="1">
      <c r="AL367" s="174">
        <f t="shared" ref="AL367:BC367" si="416">IF(AL197*AL307*AL$11&gt;MAX(AL$10*AL$9,AL477+AL$23),AL197*AL307*AL$11,IF(AL$10*AL$9&gt;MAX(AL197*AL307*AL$11,AL477+AL$23),0,(AM367*AM$31+AM368*AM$32)*AM$17))</f>
        <v>0</v>
      </c>
      <c r="AM367" s="174">
        <f t="shared" si="416"/>
        <v>0</v>
      </c>
      <c r="AN367" s="174">
        <f t="shared" si="416"/>
        <v>0</v>
      </c>
      <c r="AO367" s="174">
        <f t="shared" si="416"/>
        <v>0</v>
      </c>
      <c r="AP367" s="174">
        <f t="shared" si="416"/>
        <v>0</v>
      </c>
      <c r="AQ367" s="174">
        <f t="shared" si="416"/>
        <v>0</v>
      </c>
      <c r="AR367" s="174">
        <f t="shared" si="416"/>
        <v>0</v>
      </c>
      <c r="AS367" s="174">
        <f t="shared" si="416"/>
        <v>0</v>
      </c>
      <c r="AT367" s="174">
        <f t="shared" si="416"/>
        <v>0</v>
      </c>
      <c r="AU367" s="174">
        <f t="shared" si="416"/>
        <v>0</v>
      </c>
      <c r="AV367" s="174">
        <f t="shared" si="416"/>
        <v>0</v>
      </c>
      <c r="AW367" s="174">
        <f t="shared" si="416"/>
        <v>0</v>
      </c>
      <c r="AX367" s="174">
        <f t="shared" si="416"/>
        <v>0</v>
      </c>
      <c r="AY367" s="174">
        <f t="shared" si="416"/>
        <v>0</v>
      </c>
      <c r="AZ367" s="174">
        <f t="shared" si="416"/>
        <v>0</v>
      </c>
      <c r="BA367" s="174">
        <f t="shared" si="416"/>
        <v>0</v>
      </c>
      <c r="BB367" s="174">
        <f t="shared" si="416"/>
        <v>0</v>
      </c>
      <c r="BC367" s="174">
        <f t="shared" si="416"/>
        <v>0</v>
      </c>
    </row>
    <row r="368" spans="24:55" ht="11.1" customHeight="1">
      <c r="AM368" s="174">
        <f t="shared" ref="AM368:BC368" si="417">IF(AM198*AM308*AM$11&gt;MAX(AM$10*AM$9,AM478+AM$23),AM198*AM308*AM$11,IF(AM$10*AM$9&gt;MAX(AM198*AM308*AM$11,AM478+AM$23),0,(AN368*AN$31+AN369*AN$32)*AN$17))</f>
        <v>0</v>
      </c>
      <c r="AN368" s="174">
        <f t="shared" si="417"/>
        <v>0</v>
      </c>
      <c r="AO368" s="174">
        <f t="shared" si="417"/>
        <v>0</v>
      </c>
      <c r="AP368" s="174">
        <f t="shared" si="417"/>
        <v>0</v>
      </c>
      <c r="AQ368" s="174">
        <f t="shared" si="417"/>
        <v>0</v>
      </c>
      <c r="AR368" s="174">
        <f t="shared" si="417"/>
        <v>0</v>
      </c>
      <c r="AS368" s="174">
        <f t="shared" si="417"/>
        <v>0</v>
      </c>
      <c r="AT368" s="174">
        <f t="shared" si="417"/>
        <v>0</v>
      </c>
      <c r="AU368" s="174">
        <f t="shared" si="417"/>
        <v>0</v>
      </c>
      <c r="AV368" s="174">
        <f t="shared" si="417"/>
        <v>0</v>
      </c>
      <c r="AW368" s="174">
        <f t="shared" si="417"/>
        <v>0</v>
      </c>
      <c r="AX368" s="174">
        <f t="shared" si="417"/>
        <v>0</v>
      </c>
      <c r="AY368" s="174">
        <f t="shared" si="417"/>
        <v>0</v>
      </c>
      <c r="AZ368" s="174">
        <f t="shared" si="417"/>
        <v>0</v>
      </c>
      <c r="BA368" s="174">
        <f t="shared" si="417"/>
        <v>0</v>
      </c>
      <c r="BB368" s="174">
        <f t="shared" si="417"/>
        <v>0</v>
      </c>
      <c r="BC368" s="174">
        <f t="shared" si="417"/>
        <v>0</v>
      </c>
    </row>
    <row r="369" spans="40:55" ht="11.1" customHeight="1">
      <c r="AN369" s="174">
        <f t="shared" ref="AN369:AS369" si="418">IF(AN199*AN309*AN$11&gt;MAX(AN$10*AN$9,AN479+AN$23),AN199*AN309*AN$11,IF(AN$10*AN$9&gt;MAX(AN199*AN309*AN$11,AN479+AN$23),0,(AO369*AO$31+AO370*AO$32)*AO$17))</f>
        <v>0</v>
      </c>
      <c r="AO369" s="174">
        <f t="shared" si="418"/>
        <v>0</v>
      </c>
      <c r="AP369" s="174">
        <f t="shared" si="418"/>
        <v>0</v>
      </c>
      <c r="AQ369" s="174">
        <f t="shared" si="418"/>
        <v>0</v>
      </c>
      <c r="AR369" s="174">
        <f t="shared" si="418"/>
        <v>0</v>
      </c>
      <c r="AS369" s="174">
        <f t="shared" si="418"/>
        <v>0</v>
      </c>
      <c r="AT369" s="174">
        <f t="shared" ref="AT369:BC369" si="419">IF(AT199*AT309*AT$11&gt;MAX(AT$10*AT$9,AT479+AT$23),AT199*AT309*AT$11,IF(AT$10*AT$9&gt;MAX(AT199*AT309*AT$11,AT479+AT$23),0,(AU369*AU$31+AU370*AU$32)*AU$17))</f>
        <v>0</v>
      </c>
      <c r="AU369" s="174">
        <f t="shared" si="419"/>
        <v>0</v>
      </c>
      <c r="AV369" s="174">
        <f t="shared" si="419"/>
        <v>0</v>
      </c>
      <c r="AW369" s="174">
        <f t="shared" si="419"/>
        <v>0</v>
      </c>
      <c r="AX369" s="174">
        <f t="shared" si="419"/>
        <v>0</v>
      </c>
      <c r="AY369" s="174">
        <f t="shared" si="419"/>
        <v>0</v>
      </c>
      <c r="AZ369" s="174">
        <f t="shared" si="419"/>
        <v>0</v>
      </c>
      <c r="BA369" s="174">
        <f t="shared" si="419"/>
        <v>0</v>
      </c>
      <c r="BB369" s="174">
        <f t="shared" si="419"/>
        <v>0</v>
      </c>
      <c r="BC369" s="174">
        <f t="shared" si="419"/>
        <v>0</v>
      </c>
    </row>
    <row r="370" spans="40:55" ht="11.1" customHeight="1">
      <c r="AO370" s="174">
        <f t="shared" ref="AO370:AS370" si="420">IF(AO200*AO310*AO$11&gt;MAX(AO$10*AO$9,AO480+AO$23),AO200*AO310*AO$11,IF(AO$10*AO$9&gt;MAX(AO200*AO310*AO$11,AO480+AO$23),0,(AP370*AP$31+AP371*AP$32)*AP$17))</f>
        <v>0</v>
      </c>
      <c r="AP370" s="174">
        <f t="shared" si="420"/>
        <v>0</v>
      </c>
      <c r="AQ370" s="174">
        <f t="shared" si="420"/>
        <v>0</v>
      </c>
      <c r="AR370" s="174">
        <f t="shared" si="420"/>
        <v>0</v>
      </c>
      <c r="AS370" s="174">
        <f t="shared" si="420"/>
        <v>0</v>
      </c>
      <c r="AT370" s="174">
        <f t="shared" ref="AT370:BC370" si="421">IF(AT200*AT310*AT$11&gt;MAX(AT$10*AT$9,AT480+AT$23),AT200*AT310*AT$11,IF(AT$10*AT$9&gt;MAX(AT200*AT310*AT$11,AT480+AT$23),0,(AU370*AU$31+AU371*AU$32)*AU$17))</f>
        <v>0</v>
      </c>
      <c r="AU370" s="174">
        <f t="shared" si="421"/>
        <v>0</v>
      </c>
      <c r="AV370" s="174">
        <f t="shared" si="421"/>
        <v>0</v>
      </c>
      <c r="AW370" s="174">
        <f t="shared" si="421"/>
        <v>0</v>
      </c>
      <c r="AX370" s="174">
        <f t="shared" si="421"/>
        <v>0</v>
      </c>
      <c r="AY370" s="174">
        <f t="shared" si="421"/>
        <v>0</v>
      </c>
      <c r="AZ370" s="174">
        <f t="shared" si="421"/>
        <v>0</v>
      </c>
      <c r="BA370" s="174">
        <f t="shared" si="421"/>
        <v>0</v>
      </c>
      <c r="BB370" s="174">
        <f t="shared" si="421"/>
        <v>0</v>
      </c>
      <c r="BC370" s="174">
        <f t="shared" si="421"/>
        <v>0</v>
      </c>
    </row>
    <row r="371" spans="40:55" ht="11.1" customHeight="1">
      <c r="AP371" s="174">
        <f t="shared" ref="AP371:AS371" si="422">IF(AP201*AP311*AP$11&gt;MAX(AP$10*AP$9,AP481+AP$23),AP201*AP311*AP$11,IF(AP$10*AP$9&gt;MAX(AP201*AP311*AP$11,AP481+AP$23),0,(AQ371*AQ$31+AQ372*AQ$32)*AQ$17))</f>
        <v>0</v>
      </c>
      <c r="AQ371" s="174">
        <f t="shared" si="422"/>
        <v>0</v>
      </c>
      <c r="AR371" s="174">
        <f t="shared" si="422"/>
        <v>0</v>
      </c>
      <c r="AS371" s="174">
        <f t="shared" si="422"/>
        <v>0</v>
      </c>
      <c r="AT371" s="174">
        <f t="shared" ref="AT371:BC371" si="423">IF(AT201*AT311*AT$11&gt;MAX(AT$10*AT$9,AT481+AT$23),AT201*AT311*AT$11,IF(AT$10*AT$9&gt;MAX(AT201*AT311*AT$11,AT481+AT$23),0,(AU371*AU$31+AU372*AU$32)*AU$17))</f>
        <v>0</v>
      </c>
      <c r="AU371" s="174">
        <f t="shared" si="423"/>
        <v>0</v>
      </c>
      <c r="AV371" s="174">
        <f t="shared" si="423"/>
        <v>0</v>
      </c>
      <c r="AW371" s="174">
        <f t="shared" si="423"/>
        <v>0</v>
      </c>
      <c r="AX371" s="174">
        <f t="shared" si="423"/>
        <v>0</v>
      </c>
      <c r="AY371" s="174">
        <f t="shared" si="423"/>
        <v>0</v>
      </c>
      <c r="AZ371" s="174">
        <f t="shared" si="423"/>
        <v>0</v>
      </c>
      <c r="BA371" s="174">
        <f t="shared" si="423"/>
        <v>0</v>
      </c>
      <c r="BB371" s="174">
        <f t="shared" si="423"/>
        <v>0</v>
      </c>
      <c r="BC371" s="174">
        <f t="shared" si="423"/>
        <v>0</v>
      </c>
    </row>
    <row r="372" spans="40:55" ht="11.1" customHeight="1">
      <c r="AQ372" s="174">
        <f t="shared" ref="AQ372:AS372" si="424">IF(AQ202*AQ312*AQ$11&gt;MAX(AQ$10*AQ$9,AQ482+AQ$23),AQ202*AQ312*AQ$11,IF(AQ$10*AQ$9&gt;MAX(AQ202*AQ312*AQ$11,AQ482+AQ$23),0,(AR372*AR$31+AR373*AR$32)*AR$17))</f>
        <v>0</v>
      </c>
      <c r="AR372" s="174">
        <f t="shared" si="424"/>
        <v>0</v>
      </c>
      <c r="AS372" s="174">
        <f t="shared" si="424"/>
        <v>0</v>
      </c>
      <c r="AT372" s="174">
        <f t="shared" ref="AT372:BC372" si="425">IF(AT202*AT312*AT$11&gt;MAX(AT$10*AT$9,AT482+AT$23),AT202*AT312*AT$11,IF(AT$10*AT$9&gt;MAX(AT202*AT312*AT$11,AT482+AT$23),0,(AU372*AU$31+AU373*AU$32)*AU$17))</f>
        <v>0</v>
      </c>
      <c r="AU372" s="174">
        <f t="shared" si="425"/>
        <v>0</v>
      </c>
      <c r="AV372" s="174">
        <f t="shared" si="425"/>
        <v>0</v>
      </c>
      <c r="AW372" s="174">
        <f t="shared" si="425"/>
        <v>0</v>
      </c>
      <c r="AX372" s="174">
        <f t="shared" si="425"/>
        <v>0</v>
      </c>
      <c r="AY372" s="174">
        <f t="shared" si="425"/>
        <v>0</v>
      </c>
      <c r="AZ372" s="174">
        <f t="shared" si="425"/>
        <v>0</v>
      </c>
      <c r="BA372" s="174">
        <f t="shared" si="425"/>
        <v>0</v>
      </c>
      <c r="BB372" s="174">
        <f t="shared" si="425"/>
        <v>0</v>
      </c>
      <c r="BC372" s="174">
        <f t="shared" si="425"/>
        <v>0</v>
      </c>
    </row>
    <row r="373" spans="40:55" ht="11.1" customHeight="1">
      <c r="AR373" s="174">
        <f t="shared" ref="AR373:AS373" si="426">IF(AR203*AR313*AR$11&gt;MAX(AR$10*AR$9,AR483+AR$23),AR203*AR313*AR$11,IF(AR$10*AR$9&gt;MAX(AR203*AR313*AR$11,AR483+AR$23),0,(AS373*AS$31+AS374*AS$32)*AS$17))</f>
        <v>0</v>
      </c>
      <c r="AS373" s="174">
        <f t="shared" si="426"/>
        <v>0</v>
      </c>
      <c r="AT373" s="174">
        <f t="shared" ref="AT373:BC373" si="427">IF(AT203*AT313*AT$11&gt;MAX(AT$10*AT$9,AT483+AT$23),AT203*AT313*AT$11,IF(AT$10*AT$9&gt;MAX(AT203*AT313*AT$11,AT483+AT$23),0,(AU373*AU$31+AU374*AU$32)*AU$17))</f>
        <v>0</v>
      </c>
      <c r="AU373" s="174">
        <f t="shared" si="427"/>
        <v>0</v>
      </c>
      <c r="AV373" s="174">
        <f t="shared" si="427"/>
        <v>0</v>
      </c>
      <c r="AW373" s="174">
        <f t="shared" si="427"/>
        <v>0</v>
      </c>
      <c r="AX373" s="174">
        <f t="shared" si="427"/>
        <v>0</v>
      </c>
      <c r="AY373" s="174">
        <f t="shared" si="427"/>
        <v>0</v>
      </c>
      <c r="AZ373" s="174">
        <f t="shared" si="427"/>
        <v>0</v>
      </c>
      <c r="BA373" s="174">
        <f t="shared" si="427"/>
        <v>0</v>
      </c>
      <c r="BB373" s="174">
        <f t="shared" si="427"/>
        <v>0</v>
      </c>
      <c r="BC373" s="174">
        <f t="shared" si="427"/>
        <v>0</v>
      </c>
    </row>
    <row r="374" spans="40:55" ht="11.1" customHeight="1">
      <c r="AS374" s="174">
        <f t="shared" ref="AS374" si="428">IF(AS204*AS314*AS$11&gt;MAX(AS$10*AS$9,AS484+AS$23),AS204*AS314*AS$11,IF(AS$10*AS$9&gt;MAX(AS204*AS314*AS$11,AS484+AS$23),0,(AT374*AT$31+AT375*AT$32)*AT$17))</f>
        <v>0</v>
      </c>
      <c r="AT374" s="174">
        <f t="shared" ref="AT374:BC374" si="429">IF(AT204*AT314*AT$11&gt;MAX(AT$10*AT$9,AT484+AT$23),AT204*AT314*AT$11,IF(AT$10*AT$9&gt;MAX(AT204*AT314*AT$11,AT484+AT$23),0,(AU374*AU$31+AU375*AU$32)*AU$17))</f>
        <v>0</v>
      </c>
      <c r="AU374" s="174">
        <f t="shared" si="429"/>
        <v>0</v>
      </c>
      <c r="AV374" s="174">
        <f t="shared" si="429"/>
        <v>0</v>
      </c>
      <c r="AW374" s="174">
        <f t="shared" si="429"/>
        <v>0</v>
      </c>
      <c r="AX374" s="174">
        <f t="shared" si="429"/>
        <v>0</v>
      </c>
      <c r="AY374" s="174">
        <f t="shared" si="429"/>
        <v>0</v>
      </c>
      <c r="AZ374" s="174">
        <f t="shared" si="429"/>
        <v>0</v>
      </c>
      <c r="BA374" s="174">
        <f t="shared" si="429"/>
        <v>0</v>
      </c>
      <c r="BB374" s="174">
        <f t="shared" si="429"/>
        <v>0</v>
      </c>
      <c r="BC374" s="174">
        <f t="shared" si="429"/>
        <v>0</v>
      </c>
    </row>
    <row r="375" spans="40:55" ht="11.1" customHeight="1">
      <c r="AT375" s="174">
        <f t="shared" ref="AT375:BC375" si="430">IF(AT205*AT315*AT$11&gt;MAX(AT$10*AT$9,AT485+AT$23),AT205*AT315*AT$11,IF(AT$10*AT$9&gt;MAX(AT205*AT315*AT$11,AT485+AT$23),0,(AU375*AU$31+AU376*AU$32)*AU$17))</f>
        <v>0</v>
      </c>
      <c r="AU375" s="174">
        <f t="shared" si="430"/>
        <v>0</v>
      </c>
      <c r="AV375" s="174">
        <f t="shared" si="430"/>
        <v>0</v>
      </c>
      <c r="AW375" s="174">
        <f t="shared" si="430"/>
        <v>0</v>
      </c>
      <c r="AX375" s="174">
        <f t="shared" si="430"/>
        <v>0</v>
      </c>
      <c r="AY375" s="174">
        <f t="shared" si="430"/>
        <v>0</v>
      </c>
      <c r="AZ375" s="174">
        <f t="shared" si="430"/>
        <v>0</v>
      </c>
      <c r="BA375" s="174">
        <f t="shared" si="430"/>
        <v>0</v>
      </c>
      <c r="BB375" s="174">
        <f t="shared" si="430"/>
        <v>0</v>
      </c>
      <c r="BC375" s="174">
        <f t="shared" si="430"/>
        <v>0</v>
      </c>
    </row>
    <row r="376" spans="40:55" ht="11.1" customHeight="1">
      <c r="AU376" s="174">
        <f t="shared" ref="AU376:BC376" si="431">IF(AU206*AU316*AU$11&gt;MAX(AU$10*AU$9,AU486+AU$23),AU206*AU316*AU$11,IF(AU$10*AU$9&gt;MAX(AU206*AU316*AU$11,AU486+AU$23),0,(AV376*AV$31+AV377*AV$32)*AV$17))</f>
        <v>0</v>
      </c>
      <c r="AV376" s="174">
        <f t="shared" si="431"/>
        <v>0</v>
      </c>
      <c r="AW376" s="174">
        <f t="shared" si="431"/>
        <v>0</v>
      </c>
      <c r="AX376" s="174">
        <f t="shared" si="431"/>
        <v>0</v>
      </c>
      <c r="AY376" s="174">
        <f t="shared" si="431"/>
        <v>0</v>
      </c>
      <c r="AZ376" s="174">
        <f t="shared" si="431"/>
        <v>0</v>
      </c>
      <c r="BA376" s="174">
        <f t="shared" si="431"/>
        <v>0</v>
      </c>
      <c r="BB376" s="174">
        <f t="shared" si="431"/>
        <v>0</v>
      </c>
      <c r="BC376" s="174">
        <f t="shared" si="431"/>
        <v>0</v>
      </c>
    </row>
    <row r="377" spans="40:55" ht="11.1" customHeight="1">
      <c r="AV377" s="174">
        <f t="shared" ref="AV377:AZ377" si="432">IF(AV207*AV317*AV$11&gt;MAX(AV$10*AV$9,AV487+AV$23),AV207*AV317*AV$11,IF(AV$10*AV$9&gt;MAX(AV207*AV317*AV$11,AV487+AV$23),0,(AW377*AW$31+AW378*AW$32)*AW$17))</f>
        <v>0</v>
      </c>
      <c r="AW377" s="174">
        <f t="shared" si="432"/>
        <v>0</v>
      </c>
      <c r="AX377" s="174">
        <f t="shared" si="432"/>
        <v>0</v>
      </c>
      <c r="AY377" s="174">
        <f t="shared" si="432"/>
        <v>0</v>
      </c>
      <c r="AZ377" s="174">
        <f t="shared" si="432"/>
        <v>0</v>
      </c>
      <c r="BA377" s="174">
        <f t="shared" ref="BA377:BC382" si="433">IF(BA207*BA317*BA$11&gt;MAX(BA$10*BA$9,BA487+BA$23),BA207*BA317*BA$11,IF(BA$10*BA$9&gt;MAX(BA207*BA317*BA$11,BA487+BA$23),0,(BB377*BB$31+BB378*BB$32)*BB$17))</f>
        <v>0</v>
      </c>
      <c r="BB377" s="174">
        <f t="shared" si="433"/>
        <v>0</v>
      </c>
      <c r="BC377" s="174">
        <f t="shared" si="433"/>
        <v>0</v>
      </c>
    </row>
    <row r="378" spans="40:55" ht="11.1" customHeight="1">
      <c r="AW378" s="174">
        <f t="shared" ref="AW378:AZ378" si="434">IF(AW208*AW318*AW$11&gt;MAX(AW$10*AW$9,AW488+AW$23),AW208*AW318*AW$11,IF(AW$10*AW$9&gt;MAX(AW208*AW318*AW$11,AW488+AW$23),0,(AX378*AX$31+AX379*AX$32)*AX$17))</f>
        <v>0</v>
      </c>
      <c r="AX378" s="174">
        <f t="shared" si="434"/>
        <v>0</v>
      </c>
      <c r="AY378" s="174">
        <f t="shared" si="434"/>
        <v>0</v>
      </c>
      <c r="AZ378" s="174">
        <f t="shared" si="434"/>
        <v>0</v>
      </c>
      <c r="BA378" s="174">
        <f t="shared" si="433"/>
        <v>0</v>
      </c>
      <c r="BB378" s="174">
        <f t="shared" si="433"/>
        <v>0</v>
      </c>
      <c r="BC378" s="174">
        <f t="shared" si="433"/>
        <v>0</v>
      </c>
    </row>
    <row r="379" spans="40:55" ht="11.1" customHeight="1">
      <c r="AX379" s="174">
        <f t="shared" ref="AX379:AZ379" si="435">IF(AX209*AX319*AX$11&gt;MAX(AX$10*AX$9,AX489+AX$23),AX209*AX319*AX$11,IF(AX$10*AX$9&gt;MAX(AX209*AX319*AX$11,AX489+AX$23),0,(AY379*AY$31+AY380*AY$32)*AY$17))</f>
        <v>0</v>
      </c>
      <c r="AY379" s="174">
        <f t="shared" si="435"/>
        <v>0</v>
      </c>
      <c r="AZ379" s="174">
        <f t="shared" si="435"/>
        <v>0</v>
      </c>
      <c r="BA379" s="174">
        <f t="shared" si="433"/>
        <v>0</v>
      </c>
      <c r="BB379" s="174">
        <f t="shared" si="433"/>
        <v>0</v>
      </c>
      <c r="BC379" s="174">
        <f t="shared" si="433"/>
        <v>0</v>
      </c>
    </row>
    <row r="380" spans="40:55" ht="11.1" customHeight="1">
      <c r="AY380" s="174">
        <f t="shared" ref="AY380:AZ380" si="436">IF(AY210*AY320*AY$11&gt;MAX(AY$10*AY$9,AY490+AY$23),AY210*AY320*AY$11,IF(AY$10*AY$9&gt;MAX(AY210*AY320*AY$11,AY490+AY$23),0,(AZ380*AZ$31+AZ381*AZ$32)*AZ$17))</f>
        <v>0</v>
      </c>
      <c r="AZ380" s="174">
        <f t="shared" si="436"/>
        <v>0</v>
      </c>
      <c r="BA380" s="174">
        <f t="shared" si="433"/>
        <v>0</v>
      </c>
      <c r="BB380" s="174">
        <f t="shared" si="433"/>
        <v>0</v>
      </c>
      <c r="BC380" s="174">
        <f t="shared" si="433"/>
        <v>0</v>
      </c>
    </row>
    <row r="381" spans="40:55" ht="11.1" customHeight="1">
      <c r="AZ381" s="174">
        <f t="shared" ref="AZ381" si="437">IF(AZ211*AZ321*AZ$11&gt;MAX(AZ$10*AZ$9,AZ491+AZ$23),AZ211*AZ321*AZ$11,IF(AZ$10*AZ$9&gt;MAX(AZ211*AZ321*AZ$11,AZ491+AZ$23),0,(BA381*BA$31+BA382*BA$32)*BA$17))</f>
        <v>0</v>
      </c>
      <c r="BA381" s="174">
        <f t="shared" si="433"/>
        <v>0</v>
      </c>
      <c r="BB381" s="174">
        <f t="shared" si="433"/>
        <v>0</v>
      </c>
      <c r="BC381" s="174">
        <f t="shared" si="433"/>
        <v>0</v>
      </c>
    </row>
    <row r="382" spans="40:55" ht="11.1" customHeight="1">
      <c r="BA382" s="174">
        <f t="shared" si="433"/>
        <v>0</v>
      </c>
      <c r="BB382" s="174">
        <f t="shared" si="433"/>
        <v>0</v>
      </c>
      <c r="BC382" s="174">
        <f t="shared" si="433"/>
        <v>0</v>
      </c>
    </row>
    <row r="383" spans="40:55" ht="11.1" customHeight="1">
      <c r="BB383" s="174">
        <f>IF(BB213*BB323*BB$11&gt;MAX(BB$10*BB$9,BB493+BB$23),BB213*BB323*BB$11,IF(BB$10*BB$9&gt;MAX(BB213*BB323*BB$11,BB493+BB$23),0,(BC383*BC$31+BC384*BC$32)*BC$17))</f>
        <v>0</v>
      </c>
      <c r="BC383" s="174">
        <f>IF(BC213*BC323*BC$11&gt;MAX(BC$10*BC$9,BC493+BC$23),BC213*BC323*BC$11,IF(BC$10*BC$9&gt;MAX(BC213*BC323*BC$11,BC493+BC$23),0,(BD383*BD$31+BD384*BD$32)*BD$17))</f>
        <v>0</v>
      </c>
    </row>
    <row r="384" spans="40:55" ht="11.1" customHeight="1">
      <c r="BC384" s="174">
        <f t="shared" ref="BC384" si="438">IF(BC214*BC324*BC$11&gt;MAX(BC$10*BC$9,BC494+BC$23),BC214*BC324*BC$11,IF(BC$10*BC$9&gt;MAX(BC214*BC324*BC$11,BC494+BC$23),0,(BD384*BD$31+BD385*BD$32)*BD$17))</f>
        <v>0</v>
      </c>
    </row>
    <row r="385" spans="6:55" ht="11.1" customHeight="1"/>
    <row r="386" spans="6:55" ht="11.1" customHeight="1"/>
    <row r="387" spans="6:55" ht="11.1" customHeight="1"/>
    <row r="388" spans="6:55" ht="11.1" customHeight="1"/>
    <row r="389" spans="6:55" ht="11.1" customHeight="1"/>
    <row r="390" spans="6:55" ht="11.1" customHeight="1"/>
    <row r="391" spans="6:55" ht="11.1" customHeight="1">
      <c r="F391" s="164" t="s">
        <v>600</v>
      </c>
      <c r="G391" s="175">
        <f t="shared" ref="G391:AL391" si="439">IF(G166*G276*G$11&gt;MAX(G$10*G$9,G446+G$23),0,IF(G$10*G$9&gt;MAX(G166*G276*G$11,G446+G$23),G$10*G$9,(H391*H$31+H392*H$32)*H$21+G$23))</f>
        <v>230163.9251783081</v>
      </c>
      <c r="H391" s="175">
        <f t="shared" si="439"/>
        <v>219039.40427897844</v>
      </c>
      <c r="I391" s="175">
        <f t="shared" si="439"/>
        <v>222701.030809652</v>
      </c>
      <c r="J391" s="175">
        <f t="shared" si="439"/>
        <v>234719.01341541851</v>
      </c>
      <c r="K391" s="175">
        <f t="shared" si="439"/>
        <v>246708.78842810882</v>
      </c>
      <c r="L391" s="175">
        <f t="shared" si="439"/>
        <v>250941.82334575363</v>
      </c>
      <c r="M391" s="175">
        <f t="shared" si="439"/>
        <v>242911.80877802239</v>
      </c>
      <c r="N391" s="175">
        <f t="shared" si="439"/>
        <v>222397.52556814006</v>
      </c>
      <c r="O391" s="175">
        <f t="shared" si="439"/>
        <v>192716.51775615648</v>
      </c>
      <c r="P391" s="175">
        <f t="shared" si="439"/>
        <v>157908.61968864955</v>
      </c>
      <c r="Q391" s="175">
        <f t="shared" si="439"/>
        <v>122139.55955546348</v>
      </c>
      <c r="R391" s="175">
        <f t="shared" si="439"/>
        <v>89061.335602477644</v>
      </c>
      <c r="S391" s="175">
        <f t="shared" si="439"/>
        <v>61146.178322453154</v>
      </c>
      <c r="T391" s="175">
        <f t="shared" si="439"/>
        <v>39451.231190548744</v>
      </c>
      <c r="U391" s="175">
        <f t="shared" si="439"/>
        <v>23896.99039539021</v>
      </c>
      <c r="V391" s="175">
        <f t="shared" si="439"/>
        <v>13546.542043403135</v>
      </c>
      <c r="W391" s="175">
        <f t="shared" si="439"/>
        <v>7132.1476047246169</v>
      </c>
      <c r="X391" s="175">
        <f t="shared" si="439"/>
        <v>3437.1864282470988</v>
      </c>
      <c r="Y391" s="175">
        <f t="shared" si="439"/>
        <v>1466.361065927415</v>
      </c>
      <c r="Z391" s="175">
        <f t="shared" si="439"/>
        <v>486.32063338072123</v>
      </c>
      <c r="AA391" s="175">
        <f t="shared" si="439"/>
        <v>0</v>
      </c>
      <c r="AB391" s="175">
        <f t="shared" si="439"/>
        <v>0</v>
      </c>
      <c r="AC391" s="175">
        <f t="shared" si="439"/>
        <v>0</v>
      </c>
      <c r="AD391" s="175">
        <f t="shared" si="439"/>
        <v>0</v>
      </c>
      <c r="AE391" s="175">
        <f t="shared" si="439"/>
        <v>0</v>
      </c>
      <c r="AF391" s="175">
        <f t="shared" si="439"/>
        <v>0</v>
      </c>
      <c r="AG391" s="175">
        <f t="shared" si="439"/>
        <v>0</v>
      </c>
      <c r="AH391" s="175">
        <f t="shared" si="439"/>
        <v>0</v>
      </c>
      <c r="AI391" s="175">
        <f t="shared" si="439"/>
        <v>0</v>
      </c>
      <c r="AJ391" s="175">
        <f t="shared" si="439"/>
        <v>0</v>
      </c>
      <c r="AK391" s="175">
        <f t="shared" si="439"/>
        <v>0</v>
      </c>
      <c r="AL391" s="175">
        <f t="shared" si="439"/>
        <v>0</v>
      </c>
      <c r="AM391" s="175">
        <f t="shared" ref="AM391:BC391" si="440">IF(AM166*AM276*AM$11&gt;MAX(AM$10*AM$9,AM446+AM$23),0,IF(AM$10*AM$9&gt;MAX(AM166*AM276*AM$11,AM446+AM$23),AM$10*AM$9,(AN391*AN$31+AN392*AN$32)*AN$21+AM$23))</f>
        <v>0</v>
      </c>
      <c r="AN391" s="175">
        <f t="shared" si="440"/>
        <v>0</v>
      </c>
      <c r="AO391" s="175">
        <f t="shared" si="440"/>
        <v>0</v>
      </c>
      <c r="AP391" s="175">
        <f t="shared" si="440"/>
        <v>0</v>
      </c>
      <c r="AQ391" s="175">
        <f t="shared" si="440"/>
        <v>0</v>
      </c>
      <c r="AR391" s="175">
        <f t="shared" si="440"/>
        <v>0</v>
      </c>
      <c r="AS391" s="175">
        <f t="shared" si="440"/>
        <v>0</v>
      </c>
      <c r="AT391" s="175">
        <f t="shared" si="440"/>
        <v>0</v>
      </c>
      <c r="AU391" s="175">
        <f t="shared" si="440"/>
        <v>0</v>
      </c>
      <c r="AV391" s="175">
        <f t="shared" si="440"/>
        <v>0</v>
      </c>
      <c r="AW391" s="175">
        <f t="shared" si="440"/>
        <v>0</v>
      </c>
      <c r="AX391" s="175">
        <f t="shared" si="440"/>
        <v>0</v>
      </c>
      <c r="AY391" s="175">
        <f t="shared" si="440"/>
        <v>0</v>
      </c>
      <c r="AZ391" s="175">
        <f t="shared" si="440"/>
        <v>0</v>
      </c>
      <c r="BA391" s="175">
        <f t="shared" si="440"/>
        <v>0</v>
      </c>
      <c r="BB391" s="175">
        <f t="shared" si="440"/>
        <v>0</v>
      </c>
      <c r="BC391" s="175">
        <f t="shared" si="440"/>
        <v>0</v>
      </c>
    </row>
    <row r="392" spans="6:55" ht="11.1" customHeight="1">
      <c r="G392" s="172"/>
      <c r="H392" s="175">
        <f t="shared" ref="H392:BC392" si="441">IF(H167*H277*H$11&gt;MAX(H$10*H$9,H447+H$23),0,IF(H$10*H$9&gt;MAX(H167*H277*H$11,H447+H$23),H$10*H$9,(I392*I$31+I393*I$32)*I$21+H$23))</f>
        <v>244844.8428960517</v>
      </c>
      <c r="I392" s="175">
        <f t="shared" si="441"/>
        <v>219179.65230780217</v>
      </c>
      <c r="J392" s="175">
        <f t="shared" si="441"/>
        <v>214935.38166542407</v>
      </c>
      <c r="K392" s="175">
        <f t="shared" si="441"/>
        <v>227473.04668014016</v>
      </c>
      <c r="L392" s="175">
        <f t="shared" si="441"/>
        <v>247682.60900830035</v>
      </c>
      <c r="M392" s="175">
        <f t="shared" si="441"/>
        <v>264405.76529464993</v>
      </c>
      <c r="N392" s="175">
        <f t="shared" si="441"/>
        <v>268450.75840724888</v>
      </c>
      <c r="O392" s="175">
        <f t="shared" si="441"/>
        <v>256725.00982510173</v>
      </c>
      <c r="P392" s="175">
        <f t="shared" si="441"/>
        <v>231575.6405185695</v>
      </c>
      <c r="Q392" s="175">
        <f t="shared" si="441"/>
        <v>196934.86048637421</v>
      </c>
      <c r="R392" s="175">
        <f t="shared" si="441"/>
        <v>157741.09766040804</v>
      </c>
      <c r="S392" s="175">
        <f t="shared" si="441"/>
        <v>118841.06391329189</v>
      </c>
      <c r="T392" s="175">
        <f t="shared" si="441"/>
        <v>84041.522981444141</v>
      </c>
      <c r="U392" s="175">
        <f t="shared" si="441"/>
        <v>55771.016789343128</v>
      </c>
      <c r="V392" s="175">
        <f t="shared" si="441"/>
        <v>34714.489347502051</v>
      </c>
      <c r="W392" s="175">
        <f t="shared" si="441"/>
        <v>20224.324605672056</v>
      </c>
      <c r="X392" s="175">
        <f t="shared" si="441"/>
        <v>10965.852016488801</v>
      </c>
      <c r="Y392" s="175">
        <f t="shared" si="441"/>
        <v>5473.7180559971066</v>
      </c>
      <c r="Z392" s="175">
        <f t="shared" si="441"/>
        <v>2478.108225632333</v>
      </c>
      <c r="AA392" s="175">
        <f t="shared" si="441"/>
        <v>982.28554023032962</v>
      </c>
      <c r="AB392" s="175">
        <f t="shared" si="441"/>
        <v>300.10428634652271</v>
      </c>
      <c r="AC392" s="175">
        <f t="shared" si="441"/>
        <v>0</v>
      </c>
      <c r="AD392" s="175">
        <f t="shared" si="441"/>
        <v>0</v>
      </c>
      <c r="AE392" s="175">
        <f t="shared" si="441"/>
        <v>0</v>
      </c>
      <c r="AF392" s="175">
        <f t="shared" si="441"/>
        <v>0</v>
      </c>
      <c r="AG392" s="175">
        <f t="shared" si="441"/>
        <v>0</v>
      </c>
      <c r="AH392" s="175">
        <f t="shared" si="441"/>
        <v>0</v>
      </c>
      <c r="AI392" s="175">
        <f t="shared" si="441"/>
        <v>0</v>
      </c>
      <c r="AJ392" s="175">
        <f t="shared" si="441"/>
        <v>0</v>
      </c>
      <c r="AK392" s="175">
        <f t="shared" si="441"/>
        <v>0</v>
      </c>
      <c r="AL392" s="175">
        <f t="shared" si="441"/>
        <v>0</v>
      </c>
      <c r="AM392" s="175">
        <f t="shared" si="441"/>
        <v>0</v>
      </c>
      <c r="AN392" s="175">
        <f t="shared" si="441"/>
        <v>0</v>
      </c>
      <c r="AO392" s="175">
        <f t="shared" si="441"/>
        <v>0</v>
      </c>
      <c r="AP392" s="175">
        <f t="shared" si="441"/>
        <v>0</v>
      </c>
      <c r="AQ392" s="175">
        <f t="shared" si="441"/>
        <v>0</v>
      </c>
      <c r="AR392" s="175">
        <f t="shared" si="441"/>
        <v>0</v>
      </c>
      <c r="AS392" s="175">
        <f t="shared" si="441"/>
        <v>0</v>
      </c>
      <c r="AT392" s="175">
        <f t="shared" si="441"/>
        <v>0</v>
      </c>
      <c r="AU392" s="175">
        <f t="shared" si="441"/>
        <v>0</v>
      </c>
      <c r="AV392" s="175">
        <f t="shared" si="441"/>
        <v>0</v>
      </c>
      <c r="AW392" s="175">
        <f t="shared" si="441"/>
        <v>0</v>
      </c>
      <c r="AX392" s="175">
        <f t="shared" si="441"/>
        <v>0</v>
      </c>
      <c r="AY392" s="175">
        <f t="shared" si="441"/>
        <v>0</v>
      </c>
      <c r="AZ392" s="175">
        <f t="shared" si="441"/>
        <v>0</v>
      </c>
      <c r="BA392" s="175">
        <f t="shared" si="441"/>
        <v>0</v>
      </c>
      <c r="BB392" s="175">
        <f t="shared" si="441"/>
        <v>0</v>
      </c>
      <c r="BC392" s="175">
        <f t="shared" si="441"/>
        <v>0</v>
      </c>
    </row>
    <row r="393" spans="6:55" ht="11.1" customHeight="1">
      <c r="G393" s="172"/>
      <c r="H393" s="172"/>
      <c r="I393" s="175">
        <f t="shared" ref="I393:W393" si="442">IF(I168*I278*I$11&gt;MAX(I$10*I$9,I448+I$23),0,IF(I$10*I$9&gt;MAX(I168*I278*I$11,I448+I$23),I$10*I$9,(J393*J$31+J394*J$32)*J$21+I$23))</f>
        <v>274400.9334778919</v>
      </c>
      <c r="J393" s="175">
        <f t="shared" si="442"/>
        <v>227417.37862973532</v>
      </c>
      <c r="K393" s="175">
        <f t="shared" si="442"/>
        <v>206760.0792560314</v>
      </c>
      <c r="L393" s="175">
        <f t="shared" si="442"/>
        <v>212254.59282223866</v>
      </c>
      <c r="M393" s="175">
        <f t="shared" si="442"/>
        <v>236607.45781670857</v>
      </c>
      <c r="N393" s="175">
        <f t="shared" si="442"/>
        <v>266130.91907552246</v>
      </c>
      <c r="O393" s="175">
        <f t="shared" si="442"/>
        <v>286056.96874082158</v>
      </c>
      <c r="P393" s="175">
        <f t="shared" si="442"/>
        <v>287508.11938714643</v>
      </c>
      <c r="Q393" s="175">
        <f t="shared" si="442"/>
        <v>271189.44819373818</v>
      </c>
      <c r="R393" s="175">
        <f t="shared" si="442"/>
        <v>240351.46739298024</v>
      </c>
      <c r="S393" s="175">
        <f t="shared" si="442"/>
        <v>200057.01653434229</v>
      </c>
      <c r="T393" s="175">
        <f t="shared" si="442"/>
        <v>156058.20262592929</v>
      </c>
      <c r="U393" s="175">
        <f t="shared" si="442"/>
        <v>113998.68106887658</v>
      </c>
      <c r="V393" s="175">
        <f t="shared" si="442"/>
        <v>77953.134305700543</v>
      </c>
      <c r="W393" s="175">
        <f t="shared" si="442"/>
        <v>49901.972718625562</v>
      </c>
      <c r="X393" s="175">
        <f t="shared" ref="X393:BC393" si="443">IF(X168*X278*X$11&gt;MAX(X$10*X$9,X448+X$23),0,IF(X$10*X$9&gt;MAX(X168*X278*X$11,X448+X$23),X$10*X$9,(Y393*Y$31+Y394*Y$32)*Y$21+X$23))</f>
        <v>29890.223056363051</v>
      </c>
      <c r="Y393" s="175">
        <f t="shared" si="443"/>
        <v>16676.746041313203</v>
      </c>
      <c r="Z393" s="175">
        <f t="shared" si="443"/>
        <v>8592.9941484455994</v>
      </c>
      <c r="AA393" s="175">
        <f t="shared" si="443"/>
        <v>4030.5849055104773</v>
      </c>
      <c r="AB393" s="175">
        <f t="shared" si="443"/>
        <v>1686.730928274578</v>
      </c>
      <c r="AC393" s="175">
        <f t="shared" si="443"/>
        <v>606.70444621441493</v>
      </c>
      <c r="AD393" s="175">
        <f t="shared" si="443"/>
        <v>165.52157405669269</v>
      </c>
      <c r="AE393" s="175">
        <f t="shared" si="443"/>
        <v>0</v>
      </c>
      <c r="AF393" s="175">
        <f t="shared" si="443"/>
        <v>0</v>
      </c>
      <c r="AG393" s="175">
        <f t="shared" si="443"/>
        <v>0</v>
      </c>
      <c r="AH393" s="175">
        <f t="shared" si="443"/>
        <v>0</v>
      </c>
      <c r="AI393" s="175">
        <f t="shared" si="443"/>
        <v>0</v>
      </c>
      <c r="AJ393" s="175">
        <f t="shared" si="443"/>
        <v>0</v>
      </c>
      <c r="AK393" s="175">
        <f t="shared" si="443"/>
        <v>0</v>
      </c>
      <c r="AL393" s="175">
        <f t="shared" si="443"/>
        <v>0</v>
      </c>
      <c r="AM393" s="175">
        <f t="shared" si="443"/>
        <v>0</v>
      </c>
      <c r="AN393" s="175">
        <f t="shared" si="443"/>
        <v>0</v>
      </c>
      <c r="AO393" s="175">
        <f t="shared" si="443"/>
        <v>0</v>
      </c>
      <c r="AP393" s="175">
        <f t="shared" si="443"/>
        <v>0</v>
      </c>
      <c r="AQ393" s="175">
        <f t="shared" si="443"/>
        <v>0</v>
      </c>
      <c r="AR393" s="175">
        <f t="shared" si="443"/>
        <v>0</v>
      </c>
      <c r="AS393" s="175">
        <f t="shared" si="443"/>
        <v>0</v>
      </c>
      <c r="AT393" s="175">
        <f t="shared" si="443"/>
        <v>0</v>
      </c>
      <c r="AU393" s="175">
        <f t="shared" si="443"/>
        <v>0</v>
      </c>
      <c r="AV393" s="175">
        <f t="shared" si="443"/>
        <v>0</v>
      </c>
      <c r="AW393" s="175">
        <f t="shared" si="443"/>
        <v>0</v>
      </c>
      <c r="AX393" s="175">
        <f t="shared" si="443"/>
        <v>0</v>
      </c>
      <c r="AY393" s="175">
        <f t="shared" si="443"/>
        <v>0</v>
      </c>
      <c r="AZ393" s="175">
        <f t="shared" si="443"/>
        <v>0</v>
      </c>
      <c r="BA393" s="175">
        <f t="shared" si="443"/>
        <v>0</v>
      </c>
      <c r="BB393" s="175">
        <f t="shared" si="443"/>
        <v>0</v>
      </c>
      <c r="BC393" s="175">
        <f t="shared" si="443"/>
        <v>0</v>
      </c>
    </row>
    <row r="394" spans="6:55" ht="11.1" customHeight="1">
      <c r="G394" s="172"/>
      <c r="H394" s="172"/>
      <c r="I394" s="172"/>
      <c r="J394" s="175">
        <f t="shared" ref="J394:W394" si="444">IF(J169*J279*J$11&gt;MAX(J$10*J$9,J449+J$23),0,IF(J$10*J$9&gt;MAX(J169*J279*J$11,J449+J$23),J$10*J$9,(K394*K$31+K395*K$32)*K$21+J$23))</f>
        <v>325887.21898170083</v>
      </c>
      <c r="K394" s="175">
        <f t="shared" si="444"/>
        <v>252290.01576771581</v>
      </c>
      <c r="L394" s="175">
        <f t="shared" si="444"/>
        <v>205652.00519335741</v>
      </c>
      <c r="M394" s="175">
        <f t="shared" si="444"/>
        <v>192857.58822272197</v>
      </c>
      <c r="N394" s="175">
        <f t="shared" si="444"/>
        <v>212543.00366170704</v>
      </c>
      <c r="O394" s="175">
        <f t="shared" si="444"/>
        <v>252390.33308155014</v>
      </c>
      <c r="P394" s="175">
        <f t="shared" si="444"/>
        <v>291212.36070052261</v>
      </c>
      <c r="Q394" s="175">
        <f t="shared" si="444"/>
        <v>310295.05750791699</v>
      </c>
      <c r="R394" s="175">
        <f t="shared" si="444"/>
        <v>308094.95511863963</v>
      </c>
      <c r="S394" s="175">
        <f t="shared" si="444"/>
        <v>286054.96348650462</v>
      </c>
      <c r="T394" s="175">
        <f t="shared" si="444"/>
        <v>248293.01872977943</v>
      </c>
      <c r="U394" s="175">
        <f t="shared" si="444"/>
        <v>201369.50786158079</v>
      </c>
      <c r="V394" s="175">
        <f t="shared" si="444"/>
        <v>152425.29503558658</v>
      </c>
      <c r="W394" s="175">
        <f t="shared" si="444"/>
        <v>107621.67688959478</v>
      </c>
      <c r="X394" s="175">
        <f t="shared" ref="X394:BC394" si="445">IF(X169*X279*X$11&gt;MAX(X$10*X$9,X449+X$23),0,IF(X$10*X$9&gt;MAX(X169*X279*X$11,X449+X$23),X$10*X$9,(Y394*Y$31+Y395*Y$32)*Y$21+X$23))</f>
        <v>70951.538924170847</v>
      </c>
      <c r="Y394" s="175">
        <f t="shared" si="445"/>
        <v>43720.156399184023</v>
      </c>
      <c r="Z394" s="175">
        <f t="shared" si="445"/>
        <v>25145.626854020829</v>
      </c>
      <c r="AA394" s="175">
        <f t="shared" si="445"/>
        <v>13356.629059635083</v>
      </c>
      <c r="AB394" s="175">
        <f t="shared" si="445"/>
        <v>6469.1658577540711</v>
      </c>
      <c r="AC394" s="175">
        <f t="shared" si="445"/>
        <v>2807.465749107078</v>
      </c>
      <c r="AD394" s="175">
        <f t="shared" si="445"/>
        <v>1062.4610603121919</v>
      </c>
      <c r="AE394" s="175">
        <f t="shared" si="445"/>
        <v>334.91349185835287</v>
      </c>
      <c r="AF394" s="175">
        <f t="shared" si="445"/>
        <v>77.081917631313658</v>
      </c>
      <c r="AG394" s="175">
        <f t="shared" si="445"/>
        <v>0</v>
      </c>
      <c r="AH394" s="175">
        <f t="shared" si="445"/>
        <v>0</v>
      </c>
      <c r="AI394" s="175">
        <f t="shared" si="445"/>
        <v>0</v>
      </c>
      <c r="AJ394" s="175">
        <f t="shared" si="445"/>
        <v>0</v>
      </c>
      <c r="AK394" s="175">
        <f t="shared" si="445"/>
        <v>0</v>
      </c>
      <c r="AL394" s="175">
        <f t="shared" si="445"/>
        <v>0</v>
      </c>
      <c r="AM394" s="175">
        <f t="shared" si="445"/>
        <v>0</v>
      </c>
      <c r="AN394" s="175">
        <f t="shared" si="445"/>
        <v>0</v>
      </c>
      <c r="AO394" s="175">
        <f t="shared" si="445"/>
        <v>0</v>
      </c>
      <c r="AP394" s="175">
        <f t="shared" si="445"/>
        <v>0</v>
      </c>
      <c r="AQ394" s="175">
        <f t="shared" si="445"/>
        <v>0</v>
      </c>
      <c r="AR394" s="175">
        <f t="shared" si="445"/>
        <v>0</v>
      </c>
      <c r="AS394" s="175">
        <f t="shared" si="445"/>
        <v>0</v>
      </c>
      <c r="AT394" s="175">
        <f t="shared" si="445"/>
        <v>0</v>
      </c>
      <c r="AU394" s="175">
        <f t="shared" si="445"/>
        <v>0</v>
      </c>
      <c r="AV394" s="175">
        <f t="shared" si="445"/>
        <v>0</v>
      </c>
      <c r="AW394" s="175">
        <f t="shared" si="445"/>
        <v>0</v>
      </c>
      <c r="AX394" s="175">
        <f t="shared" si="445"/>
        <v>0</v>
      </c>
      <c r="AY394" s="175">
        <f t="shared" si="445"/>
        <v>0</v>
      </c>
      <c r="AZ394" s="175">
        <f t="shared" si="445"/>
        <v>0</v>
      </c>
      <c r="BA394" s="175">
        <f t="shared" si="445"/>
        <v>0</v>
      </c>
      <c r="BB394" s="175">
        <f t="shared" si="445"/>
        <v>0</v>
      </c>
      <c r="BC394" s="175">
        <f t="shared" si="445"/>
        <v>0</v>
      </c>
    </row>
    <row r="395" spans="6:55" ht="11.1" customHeight="1">
      <c r="G395" s="172"/>
      <c r="H395" s="172"/>
      <c r="I395" s="172"/>
      <c r="J395" s="172"/>
      <c r="K395" s="175">
        <f t="shared" ref="K395:W395" si="446">IF(K170*K280*K$11&gt;MAX(K$10*K$9,K450+K$23),0,IF(K$10*K$9&gt;MAX(K170*K280*K$11,K450+K$23),K$10*K$9,(L395*L$31+L396*L$32)*L$21+K$23))</f>
        <v>405005.73000566592</v>
      </c>
      <c r="L395" s="175">
        <f t="shared" si="446"/>
        <v>303658.10890170943</v>
      </c>
      <c r="M395" s="175">
        <f t="shared" si="446"/>
        <v>222827.88056314326</v>
      </c>
      <c r="N395" s="175">
        <f t="shared" si="446"/>
        <v>177571.82799150483</v>
      </c>
      <c r="O395" s="175">
        <f t="shared" si="446"/>
        <v>177905.55469045884</v>
      </c>
      <c r="P395" s="175">
        <f t="shared" si="446"/>
        <v>219816.52196602907</v>
      </c>
      <c r="Q395" s="175">
        <f t="shared" si="446"/>
        <v>279073.69694481598</v>
      </c>
      <c r="R395" s="175">
        <f t="shared" si="446"/>
        <v>319798.66831890255</v>
      </c>
      <c r="S395" s="175">
        <f t="shared" si="446"/>
        <v>337387.20754271658</v>
      </c>
      <c r="T395" s="175">
        <f t="shared" si="446"/>
        <v>330164.24425340781</v>
      </c>
      <c r="U395" s="175">
        <f t="shared" si="446"/>
        <v>300619.74275035184</v>
      </c>
      <c r="V395" s="175">
        <f t="shared" si="446"/>
        <v>254688.76138244252</v>
      </c>
      <c r="W395" s="175">
        <f t="shared" si="446"/>
        <v>200506.78835497351</v>
      </c>
      <c r="X395" s="175">
        <f t="shared" ref="X395:BC395" si="447">IF(X170*X280*X$11&gt;MAX(X$10*X$9,X450+X$23),0,IF(X$10*X$9&gt;MAX(X170*X280*X$11,X450+X$23),X$10*X$9,(Y395*Y$31+Y396*Y$32)*Y$21+X$23))</f>
        <v>146604.52966377555</v>
      </c>
      <c r="Y395" s="175">
        <f t="shared" si="447"/>
        <v>99693.690979470281</v>
      </c>
      <c r="Z395" s="175">
        <f t="shared" si="447"/>
        <v>63325.323399464658</v>
      </c>
      <c r="AA395" s="175">
        <f t="shared" si="447"/>
        <v>37535.412519019439</v>
      </c>
      <c r="AB395" s="175">
        <f t="shared" si="447"/>
        <v>20564.513155599416</v>
      </c>
      <c r="AC395" s="175">
        <f t="shared" si="447"/>
        <v>10290.321228859522</v>
      </c>
      <c r="AD395" s="175">
        <f t="shared" si="447"/>
        <v>4621.892693762029</v>
      </c>
      <c r="AE395" s="175">
        <f t="shared" si="447"/>
        <v>1816.9261813189553</v>
      </c>
      <c r="AF395" s="175">
        <f t="shared" si="447"/>
        <v>598.64564357000143</v>
      </c>
      <c r="AG395" s="175">
        <f t="shared" si="447"/>
        <v>155.26754626150725</v>
      </c>
      <c r="AH395" s="175">
        <f t="shared" si="447"/>
        <v>27.203919184476547</v>
      </c>
      <c r="AI395" s="175">
        <f t="shared" si="447"/>
        <v>0</v>
      </c>
      <c r="AJ395" s="175">
        <f t="shared" si="447"/>
        <v>0</v>
      </c>
      <c r="AK395" s="175">
        <f t="shared" si="447"/>
        <v>0</v>
      </c>
      <c r="AL395" s="175">
        <f t="shared" si="447"/>
        <v>0</v>
      </c>
      <c r="AM395" s="175">
        <f t="shared" si="447"/>
        <v>0</v>
      </c>
      <c r="AN395" s="175">
        <f t="shared" si="447"/>
        <v>0</v>
      </c>
      <c r="AO395" s="175">
        <f t="shared" si="447"/>
        <v>0</v>
      </c>
      <c r="AP395" s="175">
        <f t="shared" si="447"/>
        <v>0</v>
      </c>
      <c r="AQ395" s="175">
        <f t="shared" si="447"/>
        <v>0</v>
      </c>
      <c r="AR395" s="175">
        <f t="shared" si="447"/>
        <v>0</v>
      </c>
      <c r="AS395" s="175">
        <f t="shared" si="447"/>
        <v>0</v>
      </c>
      <c r="AT395" s="175">
        <f t="shared" si="447"/>
        <v>0</v>
      </c>
      <c r="AU395" s="175">
        <f t="shared" si="447"/>
        <v>0</v>
      </c>
      <c r="AV395" s="175">
        <f t="shared" si="447"/>
        <v>0</v>
      </c>
      <c r="AW395" s="175">
        <f t="shared" si="447"/>
        <v>0</v>
      </c>
      <c r="AX395" s="175">
        <f t="shared" si="447"/>
        <v>0</v>
      </c>
      <c r="AY395" s="175">
        <f t="shared" si="447"/>
        <v>0</v>
      </c>
      <c r="AZ395" s="175">
        <f t="shared" si="447"/>
        <v>0</v>
      </c>
      <c r="BA395" s="175">
        <f t="shared" si="447"/>
        <v>0</v>
      </c>
      <c r="BB395" s="175">
        <f t="shared" si="447"/>
        <v>0</v>
      </c>
      <c r="BC395" s="175">
        <f t="shared" si="447"/>
        <v>0</v>
      </c>
    </row>
    <row r="396" spans="6:55" ht="11.1" customHeight="1">
      <c r="G396" s="172"/>
      <c r="H396" s="172"/>
      <c r="I396" s="172"/>
      <c r="J396" s="172"/>
      <c r="K396" s="172"/>
      <c r="L396" s="175">
        <f t="shared" ref="L396:W396" si="448">IF(L171*L281*L$11&gt;MAX(L$10*L$9,L451+L$23),0,IF(L$10*L$9&gt;MAX(L171*L281*L$11,L451+L$23),L$10*L$9,(M396*M$31+M397*M$32)*M$21+L$23))</f>
        <v>513637.74336698314</v>
      </c>
      <c r="M396" s="175">
        <f t="shared" si="448"/>
        <v>390242.55054052582</v>
      </c>
      <c r="N396" s="175">
        <f t="shared" si="448"/>
        <v>272391.56230863271</v>
      </c>
      <c r="O396" s="175">
        <f t="shared" si="448"/>
        <v>181219.08026374318</v>
      </c>
      <c r="P396" s="175">
        <f t="shared" si="448"/>
        <v>140561.27536126532</v>
      </c>
      <c r="Q396" s="175">
        <f t="shared" si="448"/>
        <v>166295.19387947553</v>
      </c>
      <c r="R396" s="175">
        <f t="shared" si="448"/>
        <v>245383.37921987131</v>
      </c>
      <c r="S396" s="175">
        <f t="shared" si="448"/>
        <v>310173.35947333107</v>
      </c>
      <c r="T396" s="175">
        <f t="shared" si="448"/>
        <v>352524.89661460795</v>
      </c>
      <c r="U396" s="175">
        <f t="shared" si="448"/>
        <v>367270.72489186621</v>
      </c>
      <c r="V396" s="175">
        <f t="shared" si="448"/>
        <v>353393.65982848231</v>
      </c>
      <c r="W396" s="175">
        <f t="shared" si="448"/>
        <v>314585.19610711728</v>
      </c>
      <c r="X396" s="175">
        <f t="shared" ref="X396:BC396" si="449">IF(X171*X281*X$11&gt;MAX(X$10*X$9,X451+X$23),0,IF(X$10*X$9&gt;MAX(X171*X281*X$11,X451+X$23),X$10*X$9,(Y396*Y$31+Y397*Y$32)*Y$21+X$23))</f>
        <v>258883.32140328176</v>
      </c>
      <c r="Y396" s="175">
        <f t="shared" si="449"/>
        <v>196744.44092734592</v>
      </c>
      <c r="Z396" s="175">
        <f t="shared" si="449"/>
        <v>138460.14963597676</v>
      </c>
      <c r="AA396" s="175">
        <f t="shared" si="449"/>
        <v>90658.034238913038</v>
      </c>
      <c r="AB396" s="175">
        <f t="shared" si="449"/>
        <v>55424.428587984796</v>
      </c>
      <c r="AC396" s="175">
        <f t="shared" si="449"/>
        <v>31355.040953240761</v>
      </c>
      <c r="AD396" s="175">
        <f t="shared" si="449"/>
        <v>16218.073576920928</v>
      </c>
      <c r="AE396" s="175">
        <f t="shared" si="449"/>
        <v>7546.1849645140856</v>
      </c>
      <c r="AF396" s="175">
        <f t="shared" si="449"/>
        <v>3069.7886802361281</v>
      </c>
      <c r="AG396" s="175">
        <f t="shared" si="449"/>
        <v>1052.7951549988886</v>
      </c>
      <c r="AH396" s="175">
        <f t="shared" si="449"/>
        <v>285.98591364471906</v>
      </c>
      <c r="AI396" s="175">
        <f t="shared" si="449"/>
        <v>54.804895068973458</v>
      </c>
      <c r="AJ396" s="175">
        <f t="shared" si="449"/>
        <v>5.5695631354979502</v>
      </c>
      <c r="AK396" s="175">
        <f t="shared" si="449"/>
        <v>0</v>
      </c>
      <c r="AL396" s="175">
        <f t="shared" si="449"/>
        <v>0</v>
      </c>
      <c r="AM396" s="175">
        <f t="shared" si="449"/>
        <v>0</v>
      </c>
      <c r="AN396" s="175">
        <f t="shared" si="449"/>
        <v>0</v>
      </c>
      <c r="AO396" s="175">
        <f t="shared" si="449"/>
        <v>0</v>
      </c>
      <c r="AP396" s="175">
        <f t="shared" si="449"/>
        <v>0</v>
      </c>
      <c r="AQ396" s="175">
        <f t="shared" si="449"/>
        <v>0</v>
      </c>
      <c r="AR396" s="175">
        <f t="shared" si="449"/>
        <v>0</v>
      </c>
      <c r="AS396" s="175">
        <f t="shared" si="449"/>
        <v>0</v>
      </c>
      <c r="AT396" s="175">
        <f t="shared" si="449"/>
        <v>0</v>
      </c>
      <c r="AU396" s="175">
        <f t="shared" si="449"/>
        <v>0</v>
      </c>
      <c r="AV396" s="175">
        <f t="shared" si="449"/>
        <v>0</v>
      </c>
      <c r="AW396" s="175">
        <f t="shared" si="449"/>
        <v>0</v>
      </c>
      <c r="AX396" s="175">
        <f t="shared" si="449"/>
        <v>0</v>
      </c>
      <c r="AY396" s="175">
        <f t="shared" si="449"/>
        <v>0</v>
      </c>
      <c r="AZ396" s="175">
        <f t="shared" si="449"/>
        <v>0</v>
      </c>
      <c r="BA396" s="175">
        <f t="shared" si="449"/>
        <v>0</v>
      </c>
      <c r="BB396" s="175">
        <f t="shared" si="449"/>
        <v>0</v>
      </c>
      <c r="BC396" s="175">
        <f t="shared" si="449"/>
        <v>0</v>
      </c>
    </row>
    <row r="397" spans="6:55" ht="11.1" customHeight="1">
      <c r="G397" s="172"/>
      <c r="H397" s="172"/>
      <c r="I397" s="172"/>
      <c r="J397" s="172"/>
      <c r="K397" s="172"/>
      <c r="L397" s="172"/>
      <c r="M397" s="175">
        <f t="shared" ref="M397:W397" si="450">IF(M172*M282*M$11&gt;MAX(M$10*M$9,M452+M$23),0,IF(M$10*M$9&gt;MAX(M172*M282*M$11,M452+M$23),M$10*M$9,(N397*N$31+N398*N$32)*N$21+M$23))</f>
        <v>646920.11831958999</v>
      </c>
      <c r="N397" s="175">
        <f t="shared" si="450"/>
        <v>515197.3046448619</v>
      </c>
      <c r="O397" s="175">
        <f t="shared" si="450"/>
        <v>368636.79070061259</v>
      </c>
      <c r="P397" s="175">
        <f t="shared" si="450"/>
        <v>225597.90217467613</v>
      </c>
      <c r="Q397" s="175">
        <f t="shared" si="450"/>
        <v>118361.15650328796</v>
      </c>
      <c r="R397" s="175">
        <f t="shared" si="450"/>
        <v>91997.079758553737</v>
      </c>
      <c r="S397" s="175">
        <f t="shared" si="450"/>
        <v>187255.638171447</v>
      </c>
      <c r="T397" s="175">
        <f t="shared" si="450"/>
        <v>275660.55228491779</v>
      </c>
      <c r="U397" s="175">
        <f t="shared" si="450"/>
        <v>346384.60739394283</v>
      </c>
      <c r="V397" s="175">
        <f t="shared" si="450"/>
        <v>389992.79080156761</v>
      </c>
      <c r="W397" s="175">
        <f t="shared" si="450"/>
        <v>400548.80707580835</v>
      </c>
      <c r="X397" s="175">
        <f t="shared" ref="X397:BC397" si="451">IF(X172*X282*X$11&gt;MAX(X$10*X$9,X452+X$23),0,IF(X$10*X$9&gt;MAX(X172*X282*X$11,X452+X$23),X$10*X$9,(Y397*Y$31+Y398*Y$32)*Y$21+X$23))</f>
        <v>377638.42768975248</v>
      </c>
      <c r="Y397" s="175">
        <f t="shared" si="451"/>
        <v>326961.956317281</v>
      </c>
      <c r="Z397" s="175">
        <f t="shared" si="451"/>
        <v>259869.40065307743</v>
      </c>
      <c r="AA397" s="175">
        <f t="shared" si="451"/>
        <v>189701.23742214474</v>
      </c>
      <c r="AB397" s="175">
        <f t="shared" si="451"/>
        <v>128151.75110591542</v>
      </c>
      <c r="AC397" s="175">
        <f t="shared" si="451"/>
        <v>80910.476316623201</v>
      </c>
      <c r="AD397" s="175">
        <f t="shared" si="451"/>
        <v>47296.461300858893</v>
      </c>
      <c r="AE397" s="175">
        <f t="shared" si="451"/>
        <v>25315.923019302016</v>
      </c>
      <c r="AF397" s="175">
        <f t="shared" si="451"/>
        <v>12174.521225913537</v>
      </c>
      <c r="AG397" s="175">
        <f t="shared" si="451"/>
        <v>5145.6519607737464</v>
      </c>
      <c r="AH397" s="175">
        <f t="shared" si="451"/>
        <v>1839.1121655461961</v>
      </c>
      <c r="AI397" s="175">
        <f t="shared" si="451"/>
        <v>522.16389054285594</v>
      </c>
      <c r="AJ397" s="175">
        <f t="shared" si="451"/>
        <v>104.93288029977441</v>
      </c>
      <c r="AK397" s="175">
        <f t="shared" si="451"/>
        <v>11.221338895028847</v>
      </c>
      <c r="AL397" s="175">
        <f t="shared" si="451"/>
        <v>0</v>
      </c>
      <c r="AM397" s="175">
        <f t="shared" si="451"/>
        <v>0</v>
      </c>
      <c r="AN397" s="175">
        <f t="shared" si="451"/>
        <v>0</v>
      </c>
      <c r="AO397" s="175">
        <f t="shared" si="451"/>
        <v>0</v>
      </c>
      <c r="AP397" s="175">
        <f t="shared" si="451"/>
        <v>0</v>
      </c>
      <c r="AQ397" s="175">
        <f t="shared" si="451"/>
        <v>0</v>
      </c>
      <c r="AR397" s="175">
        <f t="shared" si="451"/>
        <v>0</v>
      </c>
      <c r="AS397" s="175">
        <f t="shared" si="451"/>
        <v>0</v>
      </c>
      <c r="AT397" s="175">
        <f t="shared" si="451"/>
        <v>0</v>
      </c>
      <c r="AU397" s="175">
        <f t="shared" si="451"/>
        <v>0</v>
      </c>
      <c r="AV397" s="175">
        <f t="shared" si="451"/>
        <v>0</v>
      </c>
      <c r="AW397" s="175">
        <f t="shared" si="451"/>
        <v>0</v>
      </c>
      <c r="AX397" s="175">
        <f t="shared" si="451"/>
        <v>0</v>
      </c>
      <c r="AY397" s="175">
        <f t="shared" si="451"/>
        <v>0</v>
      </c>
      <c r="AZ397" s="175">
        <f t="shared" si="451"/>
        <v>0</v>
      </c>
      <c r="BA397" s="175">
        <f t="shared" si="451"/>
        <v>0</v>
      </c>
      <c r="BB397" s="175">
        <f t="shared" si="451"/>
        <v>0</v>
      </c>
      <c r="BC397" s="175">
        <f t="shared" si="451"/>
        <v>0</v>
      </c>
    </row>
    <row r="398" spans="6:55" ht="11.1" customHeight="1">
      <c r="G398" s="172"/>
      <c r="H398" s="172"/>
      <c r="I398" s="172"/>
      <c r="J398" s="172"/>
      <c r="K398" s="172"/>
      <c r="L398" s="172"/>
      <c r="M398" s="172"/>
      <c r="N398" s="175">
        <f t="shared" ref="N398:W398" si="452">IF(N173*N283*N$11&gt;MAX(N$10*N$9,N453+N$23),0,IF(N$10*N$9&gt;MAX(N173*N283*N$11,N453+N$23),N$10*N$9,(O398*O$31+O399*O$32)*O$21+N$23))</f>
        <v>791145.14891299792</v>
      </c>
      <c r="O398" s="175">
        <f t="shared" si="452"/>
        <v>671644.22271280107</v>
      </c>
      <c r="P398" s="175">
        <f t="shared" si="452"/>
        <v>518571.28354646027</v>
      </c>
      <c r="Q398" s="175">
        <f t="shared" si="452"/>
        <v>336869.46570754622</v>
      </c>
      <c r="R398" s="175">
        <f t="shared" si="452"/>
        <v>147232.59096850595</v>
      </c>
      <c r="S398" s="175">
        <f t="shared" si="452"/>
        <v>0</v>
      </c>
      <c r="T398" s="175">
        <f t="shared" si="452"/>
        <v>104304.41080270195</v>
      </c>
      <c r="U398" s="175">
        <f t="shared" si="452"/>
        <v>212345.22266567012</v>
      </c>
      <c r="V398" s="175">
        <f t="shared" si="452"/>
        <v>311769.32086264429</v>
      </c>
      <c r="W398" s="175">
        <f t="shared" si="452"/>
        <v>389260.76600082242</v>
      </c>
      <c r="X398" s="175">
        <f t="shared" ref="X398:BC398" si="453">IF(X173*X283*X$11&gt;MAX(X$10*X$9,X453+X$23),0,IF(X$10*X$9&gt;MAX(X173*X283*X$11,X453+X$23),X$10*X$9,(Y398*Y$31+Y399*Y$32)*Y$21+X$23))</f>
        <v>433370.62246018165</v>
      </c>
      <c r="Y398" s="175">
        <f t="shared" si="453"/>
        <v>437438.22242041479</v>
      </c>
      <c r="Z398" s="175">
        <f t="shared" si="453"/>
        <v>402337.51549799339</v>
      </c>
      <c r="AA398" s="175">
        <f t="shared" si="453"/>
        <v>336641.4820853105</v>
      </c>
      <c r="AB398" s="175">
        <f t="shared" si="453"/>
        <v>256070.14359038748</v>
      </c>
      <c r="AC398" s="175">
        <f t="shared" si="453"/>
        <v>178726.82064513018</v>
      </c>
      <c r="AD398" s="175">
        <f t="shared" si="453"/>
        <v>116636.78593439629</v>
      </c>
      <c r="AE398" s="175">
        <f t="shared" si="453"/>
        <v>70539.716585979942</v>
      </c>
      <c r="AF398" s="175">
        <f t="shared" si="453"/>
        <v>38993.777886579934</v>
      </c>
      <c r="AG398" s="175">
        <f t="shared" si="453"/>
        <v>19450.609508203397</v>
      </c>
      <c r="AH398" s="175">
        <f t="shared" si="453"/>
        <v>8554.0897668921571</v>
      </c>
      <c r="AI398" s="175">
        <f t="shared" si="453"/>
        <v>3190.7430064585519</v>
      </c>
      <c r="AJ398" s="175">
        <f t="shared" si="453"/>
        <v>948.70141426068608</v>
      </c>
      <c r="AK398" s="175">
        <f t="shared" si="453"/>
        <v>200.36853950651982</v>
      </c>
      <c r="AL398" s="175">
        <f t="shared" si="453"/>
        <v>22.617310491348707</v>
      </c>
      <c r="AM398" s="175">
        <f t="shared" si="453"/>
        <v>0</v>
      </c>
      <c r="AN398" s="175">
        <f t="shared" si="453"/>
        <v>0</v>
      </c>
      <c r="AO398" s="175">
        <f t="shared" si="453"/>
        <v>0</v>
      </c>
      <c r="AP398" s="175">
        <f t="shared" si="453"/>
        <v>0</v>
      </c>
      <c r="AQ398" s="175">
        <f t="shared" si="453"/>
        <v>0</v>
      </c>
      <c r="AR398" s="175">
        <f t="shared" si="453"/>
        <v>0</v>
      </c>
      <c r="AS398" s="175">
        <f t="shared" si="453"/>
        <v>0</v>
      </c>
      <c r="AT398" s="175">
        <f t="shared" si="453"/>
        <v>0</v>
      </c>
      <c r="AU398" s="175">
        <f t="shared" si="453"/>
        <v>0</v>
      </c>
      <c r="AV398" s="175">
        <f t="shared" si="453"/>
        <v>0</v>
      </c>
      <c r="AW398" s="175">
        <f t="shared" si="453"/>
        <v>0</v>
      </c>
      <c r="AX398" s="175">
        <f t="shared" si="453"/>
        <v>0</v>
      </c>
      <c r="AY398" s="175">
        <f t="shared" si="453"/>
        <v>0</v>
      </c>
      <c r="AZ398" s="175">
        <f t="shared" si="453"/>
        <v>0</v>
      </c>
      <c r="BA398" s="175">
        <f t="shared" si="453"/>
        <v>0</v>
      </c>
      <c r="BB398" s="175">
        <f t="shared" si="453"/>
        <v>0</v>
      </c>
      <c r="BC398" s="175">
        <f t="shared" si="453"/>
        <v>0</v>
      </c>
    </row>
    <row r="399" spans="6:55" ht="11.1" customHeight="1">
      <c r="G399" s="172"/>
      <c r="H399" s="172"/>
      <c r="I399" s="172"/>
      <c r="J399" s="172"/>
      <c r="K399" s="172"/>
      <c r="L399" s="172"/>
      <c r="M399" s="172"/>
      <c r="N399" s="172"/>
      <c r="O399" s="175">
        <f t="shared" ref="O399:W399" si="454">IF(O174*O284*O$11&gt;MAX(O$10*O$9,O454+O$23),0,IF(O$10*O$9&gt;MAX(O174*O284*O$11,O454+O$23),O$10*O$9,(P399*P$31+P400*P$32)*P$21+O$23))</f>
        <v>927018.27055308374</v>
      </c>
      <c r="P399" s="175">
        <f t="shared" si="454"/>
        <v>838481.57265236636</v>
      </c>
      <c r="Q399" s="175">
        <f t="shared" si="454"/>
        <v>710261.80446319084</v>
      </c>
      <c r="R399" s="175">
        <f t="shared" si="454"/>
        <v>532391.95755463676</v>
      </c>
      <c r="S399" s="175">
        <f t="shared" si="454"/>
        <v>296459.7882155829</v>
      </c>
      <c r="T399" s="175">
        <f t="shared" si="454"/>
        <v>0</v>
      </c>
      <c r="U399" s="175">
        <f t="shared" si="454"/>
        <v>0</v>
      </c>
      <c r="V399" s="175">
        <f t="shared" si="454"/>
        <v>119268.59257419496</v>
      </c>
      <c r="W399" s="175">
        <f t="shared" si="454"/>
        <v>242924.18173853779</v>
      </c>
      <c r="X399" s="175">
        <f t="shared" ref="X399:BC399" si="455">IF(X174*X284*X$11&gt;MAX(X$10*X$9,X454+X$23),0,IF(X$10*X$9&gt;MAX(X174*X284*X$11,X454+X$23),X$10*X$9,(Y399*Y$31+Y400*Y$32)*Y$21+X$23))</f>
        <v>355545.09201783902</v>
      </c>
      <c r="Y399" s="175">
        <f t="shared" si="455"/>
        <v>440487.19039230159</v>
      </c>
      <c r="Z399" s="175">
        <f t="shared" si="455"/>
        <v>484058.57366171392</v>
      </c>
      <c r="AA399" s="175">
        <f t="shared" si="455"/>
        <v>478586.24563893303</v>
      </c>
      <c r="AB399" s="175">
        <f t="shared" si="455"/>
        <v>425977.4535346108</v>
      </c>
      <c r="AC399" s="175">
        <f t="shared" si="455"/>
        <v>340192.99349652388</v>
      </c>
      <c r="AD399" s="175">
        <f t="shared" si="455"/>
        <v>245564.15595713534</v>
      </c>
      <c r="AE399" s="175">
        <f t="shared" si="455"/>
        <v>165898.03654868831</v>
      </c>
      <c r="AF399" s="175">
        <f t="shared" si="455"/>
        <v>103652.65617282105</v>
      </c>
      <c r="AG399" s="175">
        <f t="shared" si="455"/>
        <v>59370.833026606204</v>
      </c>
      <c r="AH399" s="175">
        <f t="shared" si="455"/>
        <v>30756.090385688989</v>
      </c>
      <c r="AI399" s="175">
        <f t="shared" si="455"/>
        <v>14090.193590606117</v>
      </c>
      <c r="AJ399" s="175">
        <f t="shared" si="455"/>
        <v>5494.4053442318163</v>
      </c>
      <c r="AK399" s="175">
        <f t="shared" si="455"/>
        <v>1714.1664599056976</v>
      </c>
      <c r="AL399" s="175">
        <f t="shared" si="455"/>
        <v>381.58309854642715</v>
      </c>
      <c r="AM399" s="175">
        <f t="shared" si="455"/>
        <v>45.589511206043134</v>
      </c>
      <c r="AN399" s="175">
        <f t="shared" si="455"/>
        <v>0</v>
      </c>
      <c r="AO399" s="175">
        <f t="shared" si="455"/>
        <v>0</v>
      </c>
      <c r="AP399" s="175">
        <f t="shared" si="455"/>
        <v>0</v>
      </c>
      <c r="AQ399" s="175">
        <f t="shared" si="455"/>
        <v>0</v>
      </c>
      <c r="AR399" s="175">
        <f t="shared" si="455"/>
        <v>0</v>
      </c>
      <c r="AS399" s="175">
        <f t="shared" si="455"/>
        <v>0</v>
      </c>
      <c r="AT399" s="175">
        <f t="shared" si="455"/>
        <v>0</v>
      </c>
      <c r="AU399" s="175">
        <f t="shared" si="455"/>
        <v>0</v>
      </c>
      <c r="AV399" s="175">
        <f t="shared" si="455"/>
        <v>0</v>
      </c>
      <c r="AW399" s="175">
        <f t="shared" si="455"/>
        <v>0</v>
      </c>
      <c r="AX399" s="175">
        <f t="shared" si="455"/>
        <v>0</v>
      </c>
      <c r="AY399" s="175">
        <f t="shared" si="455"/>
        <v>0</v>
      </c>
      <c r="AZ399" s="175">
        <f t="shared" si="455"/>
        <v>0</v>
      </c>
      <c r="BA399" s="175">
        <f t="shared" si="455"/>
        <v>0</v>
      </c>
      <c r="BB399" s="175">
        <f t="shared" si="455"/>
        <v>0</v>
      </c>
      <c r="BC399" s="175">
        <f t="shared" si="455"/>
        <v>0</v>
      </c>
    </row>
    <row r="400" spans="6:55" ht="11.1" customHeight="1">
      <c r="G400" s="172"/>
      <c r="H400" s="172"/>
      <c r="I400" s="172"/>
      <c r="J400" s="172"/>
      <c r="K400" s="172"/>
      <c r="L400" s="172"/>
      <c r="M400" s="172"/>
      <c r="N400" s="172"/>
      <c r="O400" s="172"/>
      <c r="P400" s="175">
        <f t="shared" ref="P400:W400" si="456">IF(P175*P285*P$11&gt;MAX(P$10*P$9,P455+P$23),0,IF(P$10*P$9&gt;MAX(P175*P285*P$11,P455+P$23),P$10*P$9,(Q400*Q$31+Q401*Q$32)*Q$21+P$23))</f>
        <v>1035923.4756992632</v>
      </c>
      <c r="Q400" s="175">
        <f t="shared" si="456"/>
        <v>984676.73400016292</v>
      </c>
      <c r="R400" s="175">
        <f t="shared" si="456"/>
        <v>902963.21760403854</v>
      </c>
      <c r="S400" s="175">
        <f t="shared" si="456"/>
        <v>778726.9820987375</v>
      </c>
      <c r="T400" s="175">
        <f t="shared" si="456"/>
        <v>596543.79029874399</v>
      </c>
      <c r="U400" s="175">
        <f t="shared" si="456"/>
        <v>340896.01432055933</v>
      </c>
      <c r="V400" s="175">
        <f t="shared" si="456"/>
        <v>0</v>
      </c>
      <c r="W400" s="175">
        <f t="shared" si="456"/>
        <v>0</v>
      </c>
      <c r="X400" s="175">
        <f t="shared" ref="X400:BC400" si="457">IF(X175*X285*X$11&gt;MAX(X$10*X$9,X455+X$23),0,IF(X$10*X$9&gt;MAX(X175*X285*X$11,X455+X$23),X$10*X$9,(Y400*Y$31+Y401*Y$32)*Y$21+X$23))</f>
        <v>137766.90295847683</v>
      </c>
      <c r="Y400" s="175">
        <f t="shared" si="457"/>
        <v>280715.63990473695</v>
      </c>
      <c r="Z400" s="175">
        <f t="shared" si="457"/>
        <v>409147.98352273525</v>
      </c>
      <c r="AA400" s="175">
        <f t="shared" si="457"/>
        <v>502789.50137890124</v>
      </c>
      <c r="AB400" s="175">
        <f t="shared" si="457"/>
        <v>544113.84144376288</v>
      </c>
      <c r="AC400" s="175">
        <f t="shared" si="457"/>
        <v>523336.49591087358</v>
      </c>
      <c r="AD400" s="175">
        <f t="shared" si="457"/>
        <v>444015.53484519228</v>
      </c>
      <c r="AE400" s="175">
        <f t="shared" si="457"/>
        <v>331999.74224923423</v>
      </c>
      <c r="AF400" s="175">
        <f t="shared" si="457"/>
        <v>231998.92502311809</v>
      </c>
      <c r="AG400" s="175">
        <f t="shared" si="457"/>
        <v>150259.72634039668</v>
      </c>
      <c r="AH400" s="175">
        <f t="shared" si="457"/>
        <v>89302.851289426559</v>
      </c>
      <c r="AI400" s="175">
        <f t="shared" si="457"/>
        <v>48082.437510085496</v>
      </c>
      <c r="AJ400" s="175">
        <f t="shared" si="457"/>
        <v>22978.264388376054</v>
      </c>
      <c r="AK400" s="175">
        <f t="shared" si="457"/>
        <v>9382.5105864015495</v>
      </c>
      <c r="AL400" s="175">
        <f t="shared" si="457"/>
        <v>3079.2486354558814</v>
      </c>
      <c r="AM400" s="175">
        <f t="shared" si="457"/>
        <v>724.27134538966857</v>
      </c>
      <c r="AN400" s="175">
        <f t="shared" si="457"/>
        <v>91.897113037775569</v>
      </c>
      <c r="AO400" s="175">
        <f t="shared" si="457"/>
        <v>0</v>
      </c>
      <c r="AP400" s="175">
        <f t="shared" si="457"/>
        <v>0</v>
      </c>
      <c r="AQ400" s="175">
        <f t="shared" si="457"/>
        <v>0</v>
      </c>
      <c r="AR400" s="175">
        <f t="shared" si="457"/>
        <v>0</v>
      </c>
      <c r="AS400" s="175">
        <f t="shared" si="457"/>
        <v>0</v>
      </c>
      <c r="AT400" s="175">
        <f t="shared" si="457"/>
        <v>0</v>
      </c>
      <c r="AU400" s="175">
        <f t="shared" si="457"/>
        <v>0</v>
      </c>
      <c r="AV400" s="175">
        <f t="shared" si="457"/>
        <v>0</v>
      </c>
      <c r="AW400" s="175">
        <f t="shared" si="457"/>
        <v>0</v>
      </c>
      <c r="AX400" s="175">
        <f t="shared" si="457"/>
        <v>0</v>
      </c>
      <c r="AY400" s="175">
        <f t="shared" si="457"/>
        <v>0</v>
      </c>
      <c r="AZ400" s="175">
        <f t="shared" si="457"/>
        <v>0</v>
      </c>
      <c r="BA400" s="175">
        <f t="shared" si="457"/>
        <v>0</v>
      </c>
      <c r="BB400" s="175">
        <f t="shared" si="457"/>
        <v>0</v>
      </c>
      <c r="BC400" s="175">
        <f t="shared" si="457"/>
        <v>0</v>
      </c>
    </row>
    <row r="401" spans="7:55" ht="11.1" customHeight="1">
      <c r="G401" s="172"/>
      <c r="H401" s="172"/>
      <c r="I401" s="172"/>
      <c r="J401" s="172"/>
      <c r="K401" s="172"/>
      <c r="L401" s="172"/>
      <c r="M401" s="172"/>
      <c r="N401" s="172"/>
      <c r="O401" s="172"/>
      <c r="P401" s="172"/>
      <c r="Q401" s="175">
        <f t="shared" ref="Q401:W401" si="458">IF(Q176*Q286*Q$11&gt;MAX(Q$10*Q$9,Q456+Q$23),0,IF(Q$10*Q$9&gt;MAX(Q176*Q286*Q$11,Q456+Q$23),Q$10*Q$9,(R401*R$31+R402*R$32)*R$21+Q$23))</f>
        <v>1110559.3090868229</v>
      </c>
      <c r="R401" s="175">
        <f t="shared" si="458"/>
        <v>1088751.3596325736</v>
      </c>
      <c r="S401" s="175">
        <f t="shared" si="458"/>
        <v>1047812.5075490559</v>
      </c>
      <c r="T401" s="175">
        <f t="shared" si="458"/>
        <v>977278.21610675275</v>
      </c>
      <c r="U401" s="175">
        <f t="shared" si="458"/>
        <v>863532.62264230708</v>
      </c>
      <c r="V401" s="175">
        <f t="shared" si="458"/>
        <v>686236.07453158207</v>
      </c>
      <c r="W401" s="175">
        <f t="shared" si="458"/>
        <v>414605.17391092458</v>
      </c>
      <c r="X401" s="175">
        <f t="shared" ref="X401:BC401" si="459">IF(X176*X286*X$11&gt;MAX(X$10*X$9,X456+X$23),0,IF(X$10*X$9&gt;MAX(X176*X286*X$11,X456+X$23),X$10*X$9,(Y401*Y$31+Y402*Y$32)*Y$21+X$23))</f>
        <v>0</v>
      </c>
      <c r="Y401" s="175">
        <f t="shared" si="459"/>
        <v>0</v>
      </c>
      <c r="Z401" s="175">
        <f t="shared" si="459"/>
        <v>160885.14716031207</v>
      </c>
      <c r="AA401" s="175">
        <f t="shared" si="459"/>
        <v>327464.55969296221</v>
      </c>
      <c r="AB401" s="175">
        <f t="shared" si="459"/>
        <v>475752.47403935884</v>
      </c>
      <c r="AC401" s="175">
        <f t="shared" si="459"/>
        <v>580290.23014205438</v>
      </c>
      <c r="AD401" s="175">
        <f t="shared" si="459"/>
        <v>617243.81310006871</v>
      </c>
      <c r="AE401" s="175">
        <f t="shared" si="459"/>
        <v>568469.89803334163</v>
      </c>
      <c r="AF401" s="175">
        <f t="shared" si="459"/>
        <v>440066.27728208946</v>
      </c>
      <c r="AG401" s="175">
        <f t="shared" si="459"/>
        <v>319188.69888893806</v>
      </c>
      <c r="AH401" s="175">
        <f t="shared" si="459"/>
        <v>214720.62852362555</v>
      </c>
      <c r="AI401" s="175">
        <f t="shared" si="459"/>
        <v>132548.59225013727</v>
      </c>
      <c r="AJ401" s="175">
        <f t="shared" si="459"/>
        <v>74249.370780469239</v>
      </c>
      <c r="AK401" s="175">
        <f t="shared" si="459"/>
        <v>37059.689976959911</v>
      </c>
      <c r="AL401" s="175">
        <f t="shared" si="459"/>
        <v>15878.770013452813</v>
      </c>
      <c r="AM401" s="175">
        <f t="shared" si="459"/>
        <v>5493.7779161272229</v>
      </c>
      <c r="AN401" s="175">
        <f t="shared" si="459"/>
        <v>1369.490245058787</v>
      </c>
      <c r="AO401" s="175">
        <f t="shared" si="459"/>
        <v>185.27386117199089</v>
      </c>
      <c r="AP401" s="175">
        <f t="shared" si="459"/>
        <v>0</v>
      </c>
      <c r="AQ401" s="175">
        <f t="shared" si="459"/>
        <v>0</v>
      </c>
      <c r="AR401" s="175">
        <f t="shared" si="459"/>
        <v>0</v>
      </c>
      <c r="AS401" s="175">
        <f t="shared" si="459"/>
        <v>0</v>
      </c>
      <c r="AT401" s="175">
        <f t="shared" si="459"/>
        <v>0</v>
      </c>
      <c r="AU401" s="175">
        <f t="shared" si="459"/>
        <v>0</v>
      </c>
      <c r="AV401" s="175">
        <f t="shared" si="459"/>
        <v>0</v>
      </c>
      <c r="AW401" s="175">
        <f t="shared" si="459"/>
        <v>0</v>
      </c>
      <c r="AX401" s="175">
        <f t="shared" si="459"/>
        <v>0</v>
      </c>
      <c r="AY401" s="175">
        <f t="shared" si="459"/>
        <v>0</v>
      </c>
      <c r="AZ401" s="175">
        <f t="shared" si="459"/>
        <v>0</v>
      </c>
      <c r="BA401" s="175">
        <f t="shared" si="459"/>
        <v>0</v>
      </c>
      <c r="BB401" s="175">
        <f t="shared" si="459"/>
        <v>0</v>
      </c>
      <c r="BC401" s="175">
        <f t="shared" si="459"/>
        <v>0</v>
      </c>
    </row>
    <row r="402" spans="7:55" ht="11.1" customHeight="1">
      <c r="G402" s="172"/>
      <c r="H402" s="172"/>
      <c r="I402" s="172"/>
      <c r="J402" s="172"/>
      <c r="K402" s="172"/>
      <c r="L402" s="172"/>
      <c r="M402" s="172"/>
      <c r="N402" s="172"/>
      <c r="O402" s="172"/>
      <c r="P402" s="172"/>
      <c r="Q402" s="172"/>
      <c r="R402" s="175">
        <f t="shared" ref="R402:W402" si="460">IF(R177*R287*R$11&gt;MAX(R$10*R$9,R457+R$23),0,IF(R$10*R$9&gt;MAX(R177*R287*R$11,R457+R$23),R$10*R$9,(S402*S$31+S403*S$32)*S$21+R$23))</f>
        <v>1158354.7743125015</v>
      </c>
      <c r="S402" s="175">
        <f t="shared" si="460"/>
        <v>1155715.9801839218</v>
      </c>
      <c r="T402" s="175">
        <f t="shared" si="460"/>
        <v>1142375.1093252546</v>
      </c>
      <c r="U402" s="175">
        <f t="shared" si="460"/>
        <v>1113105.2269296967</v>
      </c>
      <c r="V402" s="175">
        <f t="shared" si="460"/>
        <v>1059964.8109356922</v>
      </c>
      <c r="W402" s="175">
        <f t="shared" si="460"/>
        <v>971821.60900487646</v>
      </c>
      <c r="X402" s="175">
        <f t="shared" ref="X402:BC402" si="461">IF(X177*X287*X$11&gt;MAX(X$10*X$9,X457+X$23),0,IF(X$10*X$9&gt;MAX(X177*X287*X$11,X457+X$23),X$10*X$9,(Y402*Y$31+Y403*Y$32)*Y$21+X$23))</f>
        <v>834981.67820623377</v>
      </c>
      <c r="Y402" s="175">
        <f t="shared" si="461"/>
        <v>634165.24152841512</v>
      </c>
      <c r="Z402" s="175">
        <f t="shared" si="461"/>
        <v>357269.13478914934</v>
      </c>
      <c r="AA402" s="175">
        <f t="shared" si="461"/>
        <v>0</v>
      </c>
      <c r="AB402" s="175">
        <f t="shared" si="461"/>
        <v>189380.55123867071</v>
      </c>
      <c r="AC402" s="175">
        <f t="shared" si="461"/>
        <v>385528.17263968597</v>
      </c>
      <c r="AD402" s="175">
        <f t="shared" si="461"/>
        <v>560346.00457141385</v>
      </c>
      <c r="AE402" s="175">
        <f t="shared" si="461"/>
        <v>683971.45371606725</v>
      </c>
      <c r="AF402" s="175">
        <f t="shared" si="461"/>
        <v>711294.18574234925</v>
      </c>
      <c r="AG402" s="175">
        <f t="shared" si="461"/>
        <v>571766.81589854311</v>
      </c>
      <c r="AH402" s="175">
        <f t="shared" si="461"/>
        <v>431471.60937697417</v>
      </c>
      <c r="AI402" s="175">
        <f t="shared" si="461"/>
        <v>302016.69575607008</v>
      </c>
      <c r="AJ402" s="175">
        <f t="shared" si="461"/>
        <v>193946.05518093705</v>
      </c>
      <c r="AK402" s="175">
        <f t="shared" si="461"/>
        <v>113113.66051688328</v>
      </c>
      <c r="AL402" s="175">
        <f t="shared" si="461"/>
        <v>59059.623755482986</v>
      </c>
      <c r="AM402" s="175">
        <f t="shared" si="461"/>
        <v>26598.139286451045</v>
      </c>
      <c r="AN402" s="175">
        <f t="shared" si="461"/>
        <v>9726.0067571475338</v>
      </c>
      <c r="AO402" s="175">
        <f t="shared" si="461"/>
        <v>2578.7245126589728</v>
      </c>
      <c r="AP402" s="175">
        <f t="shared" si="461"/>
        <v>373.54193184645271</v>
      </c>
      <c r="AQ402" s="175">
        <f t="shared" si="461"/>
        <v>0</v>
      </c>
      <c r="AR402" s="175">
        <f t="shared" si="461"/>
        <v>0</v>
      </c>
      <c r="AS402" s="175">
        <f t="shared" si="461"/>
        <v>0</v>
      </c>
      <c r="AT402" s="175">
        <f t="shared" si="461"/>
        <v>0</v>
      </c>
      <c r="AU402" s="175">
        <f t="shared" si="461"/>
        <v>0</v>
      </c>
      <c r="AV402" s="175">
        <f t="shared" si="461"/>
        <v>0</v>
      </c>
      <c r="AW402" s="175">
        <f t="shared" si="461"/>
        <v>0</v>
      </c>
      <c r="AX402" s="175">
        <f t="shared" si="461"/>
        <v>0</v>
      </c>
      <c r="AY402" s="175">
        <f t="shared" si="461"/>
        <v>0</v>
      </c>
      <c r="AZ402" s="175">
        <f t="shared" si="461"/>
        <v>0</v>
      </c>
      <c r="BA402" s="175">
        <f t="shared" si="461"/>
        <v>0</v>
      </c>
      <c r="BB402" s="175">
        <f t="shared" si="461"/>
        <v>0</v>
      </c>
      <c r="BC402" s="175">
        <f t="shared" si="461"/>
        <v>0</v>
      </c>
    </row>
    <row r="403" spans="7:55" ht="11.1" customHeight="1">
      <c r="G403" s="172"/>
      <c r="H403" s="172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5">
        <f t="shared" ref="S403:W403" si="462">IF(S178*S288*S$11&gt;MAX(S$10*S$9,S458+S$23),0,IF(S$10*S$9&gt;MAX(S178*S288*S$11,S458+S$23),S$10*S$9,(T403*T$31+T404*T$32)*T$21+S$23))</f>
        <v>1189123.4873984721</v>
      </c>
      <c r="T403" s="175">
        <f t="shared" si="462"/>
        <v>1196299.5359260952</v>
      </c>
      <c r="U403" s="175">
        <f t="shared" si="462"/>
        <v>1198647.1077490759</v>
      </c>
      <c r="V403" s="175">
        <f t="shared" si="462"/>
        <v>1192925.3841315475</v>
      </c>
      <c r="W403" s="175">
        <f t="shared" si="462"/>
        <v>1173467.3866070465</v>
      </c>
      <c r="X403" s="175">
        <f t="shared" ref="X403:BC403" si="463">IF(X178*X288*X$11&gt;MAX(X$10*X$9,X458+X$23),0,IF(X$10*X$9&gt;MAX(X178*X288*X$11,X458+X$23),X$10*X$9,(Y403*Y$31+Y404*Y$32)*Y$21+X$23))</f>
        <v>1131776.0137585758</v>
      </c>
      <c r="Y403" s="175">
        <f t="shared" si="463"/>
        <v>1054951.1495835052</v>
      </c>
      <c r="Z403" s="175">
        <f t="shared" si="463"/>
        <v>925950.99632951024</v>
      </c>
      <c r="AA403" s="175">
        <f t="shared" si="463"/>
        <v>721623.30977893074</v>
      </c>
      <c r="AB403" s="175">
        <f t="shared" si="463"/>
        <v>417961.31086913624</v>
      </c>
      <c r="AC403" s="175">
        <f t="shared" si="463"/>
        <v>0</v>
      </c>
      <c r="AD403" s="175">
        <f t="shared" si="463"/>
        <v>223016.11706411091</v>
      </c>
      <c r="AE403" s="175">
        <f t="shared" si="463"/>
        <v>454059.22911226907</v>
      </c>
      <c r="AF403" s="175">
        <f t="shared" si="463"/>
        <v>676589.48721631686</v>
      </c>
      <c r="AG403" s="175">
        <f t="shared" si="463"/>
        <v>869106.29385317781</v>
      </c>
      <c r="AH403" s="175">
        <f t="shared" si="463"/>
        <v>726756.20195287315</v>
      </c>
      <c r="AI403" s="175">
        <f t="shared" si="463"/>
        <v>571758.52205674315</v>
      </c>
      <c r="AJ403" s="175">
        <f t="shared" si="463"/>
        <v>417529.53991424694</v>
      </c>
      <c r="AK403" s="175">
        <f t="shared" si="463"/>
        <v>279407.33251923887</v>
      </c>
      <c r="AL403" s="175">
        <f t="shared" si="463"/>
        <v>169829.1371230456</v>
      </c>
      <c r="AM403" s="175">
        <f t="shared" si="463"/>
        <v>92860.42048010962</v>
      </c>
      <c r="AN403" s="175">
        <f t="shared" si="463"/>
        <v>44041.258956613958</v>
      </c>
      <c r="AO403" s="175">
        <f t="shared" si="463"/>
        <v>17071.193541841865</v>
      </c>
      <c r="AP403" s="175">
        <f t="shared" si="463"/>
        <v>4831.6066985944481</v>
      </c>
      <c r="AQ403" s="175">
        <f t="shared" si="463"/>
        <v>753.20038197103884</v>
      </c>
      <c r="AR403" s="175">
        <f t="shared" si="463"/>
        <v>0</v>
      </c>
      <c r="AS403" s="175">
        <f t="shared" si="463"/>
        <v>0</v>
      </c>
      <c r="AT403" s="175">
        <f t="shared" si="463"/>
        <v>0</v>
      </c>
      <c r="AU403" s="175">
        <f t="shared" si="463"/>
        <v>0</v>
      </c>
      <c r="AV403" s="175">
        <f t="shared" si="463"/>
        <v>0</v>
      </c>
      <c r="AW403" s="175">
        <f t="shared" si="463"/>
        <v>0</v>
      </c>
      <c r="AX403" s="175">
        <f t="shared" si="463"/>
        <v>0</v>
      </c>
      <c r="AY403" s="175">
        <f t="shared" si="463"/>
        <v>0</v>
      </c>
      <c r="AZ403" s="175">
        <f t="shared" si="463"/>
        <v>0</v>
      </c>
      <c r="BA403" s="175">
        <f t="shared" si="463"/>
        <v>0</v>
      </c>
      <c r="BB403" s="175">
        <f t="shared" si="463"/>
        <v>0</v>
      </c>
      <c r="BC403" s="175">
        <f t="shared" si="463"/>
        <v>0</v>
      </c>
    </row>
    <row r="404" spans="7:55" ht="11.1" customHeight="1">
      <c r="G404" s="172"/>
      <c r="H404" s="172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5">
        <f t="shared" ref="T404:W404" si="464">IF(T179*T289*T$11&gt;MAX(T$10*T$9,T459+T$23),0,IF(T$10*T$9&gt;MAX(T179*T289*T$11,T459+T$23),T$10*T$9,(U404*U$31+U405*U$32)*U$21+T$23))</f>
        <v>1210217.5641326671</v>
      </c>
      <c r="U404" s="175">
        <f t="shared" si="464"/>
        <v>1222607.5082072085</v>
      </c>
      <c r="V404" s="175">
        <f t="shared" si="464"/>
        <v>1233690.177587487</v>
      </c>
      <c r="W404" s="175">
        <f t="shared" si="464"/>
        <v>1241839.298375532</v>
      </c>
      <c r="X404" s="175">
        <f t="shared" ref="X404:BC404" si="465">IF(X179*X289*X$11&gt;MAX(X$10*X$9,X459+X$23),0,IF(X$10*X$9&gt;MAX(X179*X289*X$11,X459+X$23),X$10*X$9,(Y404*Y$31+Y405*Y$32)*Y$21+X$23))</f>
        <v>1244487.733230982</v>
      </c>
      <c r="Y404" s="175">
        <f t="shared" si="465"/>
        <v>1236805.0351756697</v>
      </c>
      <c r="Z404" s="175">
        <f t="shared" si="465"/>
        <v>1211377.4358296148</v>
      </c>
      <c r="AA404" s="175">
        <f t="shared" si="465"/>
        <v>1154158.7139110097</v>
      </c>
      <c r="AB404" s="175">
        <f t="shared" si="465"/>
        <v>1043103.5968268651</v>
      </c>
      <c r="AC404" s="175">
        <f t="shared" si="465"/>
        <v>844969.55620656838</v>
      </c>
      <c r="AD404" s="175">
        <f t="shared" si="465"/>
        <v>513584.42656994407</v>
      </c>
      <c r="AE404" s="175">
        <f t="shared" si="465"/>
        <v>0</v>
      </c>
      <c r="AF404" s="175">
        <f t="shared" si="465"/>
        <v>247678.52018163458</v>
      </c>
      <c r="AG404" s="175">
        <f t="shared" si="465"/>
        <v>506072.75984979735</v>
      </c>
      <c r="AH404" s="175">
        <f t="shared" si="465"/>
        <v>1034844.6663809873</v>
      </c>
      <c r="AI404" s="175">
        <f t="shared" si="465"/>
        <v>900945.58369957749</v>
      </c>
      <c r="AJ404" s="175">
        <f t="shared" si="465"/>
        <v>740854.94558288681</v>
      </c>
      <c r="AK404" s="175">
        <f t="shared" si="465"/>
        <v>566177.28757604538</v>
      </c>
      <c r="AL404" s="175">
        <f t="shared" si="465"/>
        <v>395924.98817258695</v>
      </c>
      <c r="AM404" s="175">
        <f t="shared" si="465"/>
        <v>250903.15099362005</v>
      </c>
      <c r="AN404" s="175">
        <f t="shared" si="465"/>
        <v>143830.68643780166</v>
      </c>
      <c r="AO404" s="175">
        <f t="shared" si="465"/>
        <v>71993.879767587845</v>
      </c>
      <c r="AP404" s="175">
        <f t="shared" si="465"/>
        <v>29664.596795781741</v>
      </c>
      <c r="AQ404" s="175">
        <f t="shared" si="465"/>
        <v>9001.5730022757052</v>
      </c>
      <c r="AR404" s="175">
        <f t="shared" si="465"/>
        <v>1522.3155488474513</v>
      </c>
      <c r="AS404" s="175">
        <f t="shared" si="465"/>
        <v>0</v>
      </c>
      <c r="AT404" s="175">
        <f t="shared" si="465"/>
        <v>0</v>
      </c>
      <c r="AU404" s="175">
        <f t="shared" si="465"/>
        <v>0</v>
      </c>
      <c r="AV404" s="175">
        <f t="shared" si="465"/>
        <v>0</v>
      </c>
      <c r="AW404" s="175">
        <f t="shared" si="465"/>
        <v>0</v>
      </c>
      <c r="AX404" s="175">
        <f t="shared" si="465"/>
        <v>0</v>
      </c>
      <c r="AY404" s="175">
        <f t="shared" si="465"/>
        <v>0</v>
      </c>
      <c r="AZ404" s="175">
        <f t="shared" si="465"/>
        <v>0</v>
      </c>
      <c r="BA404" s="175">
        <f t="shared" si="465"/>
        <v>0</v>
      </c>
      <c r="BB404" s="175">
        <f t="shared" si="465"/>
        <v>0</v>
      </c>
      <c r="BC404" s="175">
        <f t="shared" si="465"/>
        <v>0</v>
      </c>
    </row>
    <row r="405" spans="7:55" ht="11.1" customHeight="1">
      <c r="G405" s="172"/>
      <c r="H405" s="172"/>
      <c r="I405" s="172"/>
      <c r="J405" s="172"/>
      <c r="K405" s="172"/>
      <c r="L405" s="172"/>
      <c r="M405" s="172"/>
      <c r="N405" s="172"/>
      <c r="O405" s="172"/>
      <c r="P405" s="172"/>
      <c r="Q405" s="172"/>
      <c r="R405" s="172"/>
      <c r="S405" s="172"/>
      <c r="T405" s="172"/>
      <c r="U405" s="175">
        <f t="shared" ref="U405:W405" si="466">IF(U180*U290*U$11&gt;MAX(U$10*U$9,U460+U$23),0,IF(U$10*U$9&gt;MAX(U180*U290*U$11,U460+U$23),U$10*U$9,(V405*V$31+V406*V$32)*V$21+U$23))</f>
        <v>1226931.5212358769</v>
      </c>
      <c r="V405" s="175">
        <f t="shared" si="466"/>
        <v>1241626.5405430491</v>
      </c>
      <c r="W405" s="175">
        <f t="shared" si="466"/>
        <v>1256328.129526668</v>
      </c>
      <c r="X405" s="175">
        <f t="shared" ref="X405:BC405" si="467">IF(X180*X290*X$11&gt;MAX(X$10*X$9,X460+X$23),0,IF(X$10*X$9&gt;MAX(X180*X290*X$11,X460+X$23),X$10*X$9,(Y405*Y$31+Y406*Y$32)*Y$21+X$23))</f>
        <v>1270765.6530497235</v>
      </c>
      <c r="Y405" s="175">
        <f t="shared" si="467"/>
        <v>1284065.0985425995</v>
      </c>
      <c r="Z405" s="175">
        <f t="shared" si="467"/>
        <v>1295394.4427567238</v>
      </c>
      <c r="AA405" s="175">
        <f t="shared" si="467"/>
        <v>1301443.5980641993</v>
      </c>
      <c r="AB405" s="175">
        <f t="shared" si="467"/>
        <v>1296485.9240222613</v>
      </c>
      <c r="AC405" s="175">
        <f t="shared" si="467"/>
        <v>1269663.207775956</v>
      </c>
      <c r="AD405" s="175">
        <f t="shared" si="467"/>
        <v>1198545.4249663849</v>
      </c>
      <c r="AE405" s="175">
        <f t="shared" si="467"/>
        <v>1039177.8512672675</v>
      </c>
      <c r="AF405" s="175">
        <f t="shared" si="467"/>
        <v>699517.06636816624</v>
      </c>
      <c r="AG405" s="175">
        <f t="shared" si="467"/>
        <v>0</v>
      </c>
      <c r="AH405" s="175">
        <f t="shared" si="467"/>
        <v>0</v>
      </c>
      <c r="AI405" s="175">
        <f t="shared" si="467"/>
        <v>1197374.5337263318</v>
      </c>
      <c r="AJ405" s="175">
        <f t="shared" si="467"/>
        <v>1085745.2357329868</v>
      </c>
      <c r="AK405" s="175">
        <f t="shared" si="467"/>
        <v>935308.08380880894</v>
      </c>
      <c r="AL405" s="175">
        <f t="shared" si="467"/>
        <v>751281.57819038234</v>
      </c>
      <c r="AM405" s="175">
        <f t="shared" si="467"/>
        <v>551051.44351751707</v>
      </c>
      <c r="AN405" s="175">
        <f t="shared" si="467"/>
        <v>364175.96344805049</v>
      </c>
      <c r="AO405" s="175">
        <f t="shared" si="467"/>
        <v>219136.51208673895</v>
      </c>
      <c r="AP405" s="175">
        <f t="shared" si="467"/>
        <v>115965.11554034815</v>
      </c>
      <c r="AQ405" s="175">
        <f t="shared" si="467"/>
        <v>50962.096407158162</v>
      </c>
      <c r="AR405" s="175">
        <f t="shared" si="467"/>
        <v>16682.684246722707</v>
      </c>
      <c r="AS405" s="175">
        <f t="shared" si="467"/>
        <v>3076.3015612927543</v>
      </c>
      <c r="AT405" s="175">
        <f t="shared" si="467"/>
        <v>0</v>
      </c>
      <c r="AU405" s="175">
        <f t="shared" si="467"/>
        <v>0</v>
      </c>
      <c r="AV405" s="175">
        <f t="shared" si="467"/>
        <v>0</v>
      </c>
      <c r="AW405" s="175">
        <f t="shared" si="467"/>
        <v>0</v>
      </c>
      <c r="AX405" s="175">
        <f t="shared" si="467"/>
        <v>0</v>
      </c>
      <c r="AY405" s="175">
        <f t="shared" si="467"/>
        <v>0</v>
      </c>
      <c r="AZ405" s="175">
        <f t="shared" si="467"/>
        <v>0</v>
      </c>
      <c r="BA405" s="175">
        <f t="shared" si="467"/>
        <v>0</v>
      </c>
      <c r="BB405" s="175">
        <f t="shared" si="467"/>
        <v>0</v>
      </c>
      <c r="BC405" s="175">
        <f t="shared" si="467"/>
        <v>0</v>
      </c>
    </row>
    <row r="406" spans="7:55" ht="11.1" customHeight="1">
      <c r="G406" s="172"/>
      <c r="H406" s="172"/>
      <c r="I406" s="172"/>
      <c r="J406" s="172"/>
      <c r="K406" s="172"/>
      <c r="L406" s="172"/>
      <c r="M406" s="172"/>
      <c r="N406" s="172"/>
      <c r="O406" s="172"/>
      <c r="P406" s="172"/>
      <c r="Q406" s="172"/>
      <c r="R406" s="172"/>
      <c r="S406" s="172"/>
      <c r="T406" s="172"/>
      <c r="U406" s="172"/>
      <c r="V406" s="175">
        <f t="shared" ref="V406:W406" si="468">IF(V181*V291*V$11&gt;MAX(V$10*V$9,V461+V$23),0,IF(V$10*V$9&gt;MAX(V181*V291*V$11,V461+V$23),V$10*V$9,(W406*W$31+W407*W$32)*W$21+V$23))</f>
        <v>1242485.6862290294</v>
      </c>
      <c r="W406" s="175">
        <f t="shared" si="468"/>
        <v>1257984.7038939879</v>
      </c>
      <c r="X406" s="175">
        <f t="shared" ref="X406:BC406" si="469">IF(X181*X291*X$11&gt;MAX(X$10*X$9,X461+X$23),0,IF(X$10*X$9&gt;MAX(X181*X291*X$11,X461+X$23),X$10*X$9,(Y406*Y$31+Y407*Y$32)*Y$21+X$23))</f>
        <v>1273968.7850425064</v>
      </c>
      <c r="Y406" s="175">
        <f t="shared" si="469"/>
        <v>1290277.1155361971</v>
      </c>
      <c r="Z406" s="175">
        <f t="shared" si="469"/>
        <v>1307466.9834771382</v>
      </c>
      <c r="AA406" s="175">
        <f t="shared" si="469"/>
        <v>1324984.9915354142</v>
      </c>
      <c r="AB406" s="175">
        <f t="shared" si="469"/>
        <v>1342554.5378962359</v>
      </c>
      <c r="AC406" s="175">
        <f t="shared" si="469"/>
        <v>1360157.6490869413</v>
      </c>
      <c r="AD406" s="175">
        <f t="shared" si="469"/>
        <v>1376980.4677501225</v>
      </c>
      <c r="AE406" s="175">
        <f t="shared" si="469"/>
        <v>1392374.5226689044</v>
      </c>
      <c r="AF406" s="175">
        <f t="shared" si="469"/>
        <v>1403705.0975755989</v>
      </c>
      <c r="AG406" s="175">
        <f t="shared" si="469"/>
        <v>1409050.2909194694</v>
      </c>
      <c r="AH406" s="175">
        <f t="shared" si="469"/>
        <v>1405214.5014038184</v>
      </c>
      <c r="AI406" s="175">
        <f t="shared" si="469"/>
        <v>1385988.977221136</v>
      </c>
      <c r="AJ406" s="175">
        <f t="shared" si="469"/>
        <v>1343405.583097582</v>
      </c>
      <c r="AK406" s="175">
        <f t="shared" si="469"/>
        <v>1266812.0214000891</v>
      </c>
      <c r="AL406" s="175">
        <f t="shared" si="469"/>
        <v>1145353.0526313323</v>
      </c>
      <c r="AM406" s="175">
        <f t="shared" si="469"/>
        <v>971848.29995526641</v>
      </c>
      <c r="AN406" s="175">
        <f t="shared" si="469"/>
        <v>752299.34267171542</v>
      </c>
      <c r="AO406" s="175">
        <f t="shared" si="469"/>
        <v>518589.15043224936</v>
      </c>
      <c r="AP406" s="175">
        <f t="shared" si="469"/>
        <v>327719.77337866015</v>
      </c>
      <c r="AQ406" s="175">
        <f t="shared" si="469"/>
        <v>183709.05767130078</v>
      </c>
      <c r="AR406" s="175">
        <f t="shared" si="469"/>
        <v>86446.034706463863</v>
      </c>
      <c r="AS406" s="175">
        <f t="shared" si="469"/>
        <v>30660.302585945865</v>
      </c>
      <c r="AT406" s="175">
        <f t="shared" si="469"/>
        <v>6219.9342726805635</v>
      </c>
      <c r="AU406" s="175">
        <f t="shared" si="469"/>
        <v>0</v>
      </c>
      <c r="AV406" s="175">
        <f t="shared" si="469"/>
        <v>0</v>
      </c>
      <c r="AW406" s="175">
        <f t="shared" si="469"/>
        <v>0</v>
      </c>
      <c r="AX406" s="175">
        <f t="shared" si="469"/>
        <v>0</v>
      </c>
      <c r="AY406" s="175">
        <f t="shared" si="469"/>
        <v>0</v>
      </c>
      <c r="AZ406" s="175">
        <f t="shared" si="469"/>
        <v>0</v>
      </c>
      <c r="BA406" s="175">
        <f t="shared" si="469"/>
        <v>0</v>
      </c>
      <c r="BB406" s="175">
        <f t="shared" si="469"/>
        <v>0</v>
      </c>
      <c r="BC406" s="175">
        <f t="shared" si="469"/>
        <v>0</v>
      </c>
    </row>
    <row r="407" spans="7:55" ht="11.1" customHeight="1">
      <c r="G407" s="172"/>
      <c r="H407" s="172"/>
      <c r="I407" s="172"/>
      <c r="J407" s="172"/>
      <c r="K407" s="172"/>
      <c r="L407" s="172"/>
      <c r="M407" s="172"/>
      <c r="N407" s="172"/>
      <c r="O407" s="172"/>
      <c r="P407" s="172"/>
      <c r="Q407" s="172"/>
      <c r="R407" s="172"/>
      <c r="S407" s="172"/>
      <c r="T407" s="172"/>
      <c r="U407" s="172"/>
      <c r="V407" s="172"/>
      <c r="W407" s="175">
        <f t="shared" ref="W407" si="470">IF(W182*W292*W$11&gt;MAX(W$10*W$9,W462+W$23),0,IF(W$10*W$9&gt;MAX(W182*W292*W$11,W462+W$23),W$10*W$9,(X407*X$31+X408*X$32)*X$21+W$23))</f>
        <v>1258076.9510532562</v>
      </c>
      <c r="X407" s="175">
        <f t="shared" ref="X407:BC407" si="471">IF(X182*X292*X$11&gt;MAX(X$10*X$9,X462+X$23),0,IF(X$10*X$9&gt;MAX(X182*X292*X$11,X462+X$23),X$10*X$9,(Y407*Y$31+Y408*Y$32)*Y$21+X$23))</f>
        <v>1274138.6374483639</v>
      </c>
      <c r="Y407" s="175">
        <f t="shared" si="471"/>
        <v>1290588.2285516832</v>
      </c>
      <c r="Z407" s="175">
        <f t="shared" si="471"/>
        <v>1308033.0109291596</v>
      </c>
      <c r="AA407" s="175">
        <f t="shared" si="471"/>
        <v>1326008.0845858662</v>
      </c>
      <c r="AB407" s="175">
        <f t="shared" si="471"/>
        <v>1344390.1299438153</v>
      </c>
      <c r="AC407" s="175">
        <f t="shared" si="471"/>
        <v>1363423.8300073927</v>
      </c>
      <c r="AD407" s="175">
        <f t="shared" si="471"/>
        <v>1382736.6121320003</v>
      </c>
      <c r="AE407" s="175">
        <f t="shared" si="471"/>
        <v>1402407.8003850989</v>
      </c>
      <c r="AF407" s="175">
        <f t="shared" si="471"/>
        <v>1421006.8071980749</v>
      </c>
      <c r="AG407" s="175">
        <f t="shared" si="471"/>
        <v>1438420.4449494446</v>
      </c>
      <c r="AH407" s="175">
        <f t="shared" si="471"/>
        <v>1454173.8302306391</v>
      </c>
      <c r="AI407" s="175">
        <f t="shared" si="471"/>
        <v>1465758.9244681371</v>
      </c>
      <c r="AJ407" s="175">
        <f t="shared" si="471"/>
        <v>1469732.0284485684</v>
      </c>
      <c r="AK407" s="175">
        <f t="shared" si="471"/>
        <v>1459607.8610419428</v>
      </c>
      <c r="AL407" s="175">
        <f t="shared" si="471"/>
        <v>1425461.0477298046</v>
      </c>
      <c r="AM407" s="175">
        <f t="shared" si="471"/>
        <v>1351905.3955463299</v>
      </c>
      <c r="AN407" s="175">
        <f t="shared" si="471"/>
        <v>1218464.7646349084</v>
      </c>
      <c r="AO407" s="175">
        <f t="shared" si="471"/>
        <v>1006429.0911771035</v>
      </c>
      <c r="AP407" s="175">
        <f t="shared" si="471"/>
        <v>723125.2346984864</v>
      </c>
      <c r="AQ407" s="175">
        <f t="shared" si="471"/>
        <v>480132.19174011046</v>
      </c>
      <c r="AR407" s="175">
        <f t="shared" si="471"/>
        <v>285515.58745932893</v>
      </c>
      <c r="AS407" s="175">
        <f t="shared" si="471"/>
        <v>144271.06301137063</v>
      </c>
      <c r="AT407" s="175">
        <f t="shared" si="471"/>
        <v>55816.458225734656</v>
      </c>
      <c r="AU407" s="175">
        <f t="shared" si="471"/>
        <v>12577.348999167843</v>
      </c>
      <c r="AV407" s="175">
        <f t="shared" si="471"/>
        <v>0</v>
      </c>
      <c r="AW407" s="175">
        <f t="shared" si="471"/>
        <v>0</v>
      </c>
      <c r="AX407" s="175">
        <f t="shared" si="471"/>
        <v>0</v>
      </c>
      <c r="AY407" s="175">
        <f t="shared" si="471"/>
        <v>0</v>
      </c>
      <c r="AZ407" s="175">
        <f t="shared" si="471"/>
        <v>0</v>
      </c>
      <c r="BA407" s="175">
        <f t="shared" si="471"/>
        <v>0</v>
      </c>
      <c r="BB407" s="175">
        <f t="shared" si="471"/>
        <v>0</v>
      </c>
      <c r="BC407" s="175">
        <f t="shared" si="471"/>
        <v>0</v>
      </c>
    </row>
    <row r="408" spans="7:55" ht="11.1" customHeight="1">
      <c r="G408" s="172"/>
      <c r="H408" s="172"/>
      <c r="I408" s="172"/>
      <c r="J408" s="172"/>
      <c r="K408" s="172"/>
      <c r="L408" s="172"/>
      <c r="M408" s="172"/>
      <c r="N408" s="172"/>
      <c r="O408" s="172"/>
      <c r="P408" s="172"/>
      <c r="Q408" s="172"/>
      <c r="R408" s="172"/>
      <c r="S408" s="172"/>
      <c r="T408" s="172"/>
      <c r="U408" s="172"/>
      <c r="V408" s="172"/>
      <c r="W408" s="172"/>
      <c r="X408" s="175">
        <f t="shared" ref="X408:BC408" si="472">IF(X183*X293*X$11&gt;MAX(X$10*X$9,X463+X$23),0,IF(X$10*X$9&gt;MAX(X183*X293*X$11,X463+X$23),X$10*X$9,(Y408*Y$31+Y409*Y$32)*Y$21+X$23))</f>
        <v>1274156.5135697694</v>
      </c>
      <c r="Y408" s="175">
        <f t="shared" si="472"/>
        <v>1290622.8073851694</v>
      </c>
      <c r="Z408" s="175">
        <f t="shared" si="472"/>
        <v>1308099.6447028262</v>
      </c>
      <c r="AA408" s="175">
        <f t="shared" si="472"/>
        <v>1326136.0937744719</v>
      </c>
      <c r="AB408" s="175">
        <f t="shared" si="472"/>
        <v>1344635.1894153748</v>
      </c>
      <c r="AC408" s="175">
        <f t="shared" si="472"/>
        <v>1363891.1672534256</v>
      </c>
      <c r="AD408" s="175">
        <f t="shared" si="472"/>
        <v>1383623.8330605563</v>
      </c>
      <c r="AE408" s="175">
        <f t="shared" si="472"/>
        <v>1404083.5480775842</v>
      </c>
      <c r="AF408" s="175">
        <f t="shared" si="472"/>
        <v>1424162.00215253</v>
      </c>
      <c r="AG408" s="175">
        <f t="shared" si="472"/>
        <v>1444317.520678607</v>
      </c>
      <c r="AH408" s="175">
        <f t="shared" si="472"/>
        <v>1465107.4050123352</v>
      </c>
      <c r="AI408" s="175">
        <f t="shared" si="472"/>
        <v>1485819.8760092841</v>
      </c>
      <c r="AJ408" s="175">
        <f t="shared" si="472"/>
        <v>1506071.7875616574</v>
      </c>
      <c r="AK408" s="175">
        <f t="shared" si="472"/>
        <v>1524339.7294484442</v>
      </c>
      <c r="AL408" s="175">
        <f t="shared" si="472"/>
        <v>1538218.8759258266</v>
      </c>
      <c r="AM408" s="175">
        <f t="shared" si="472"/>
        <v>1542355.1084976187</v>
      </c>
      <c r="AN408" s="175">
        <f t="shared" si="472"/>
        <v>1525686.84970581</v>
      </c>
      <c r="AO408" s="175">
        <f t="shared" si="472"/>
        <v>1466239.9669733616</v>
      </c>
      <c r="AP408" s="175">
        <f t="shared" si="472"/>
        <v>1317661.1266995098</v>
      </c>
      <c r="AQ408" s="175">
        <f t="shared" si="472"/>
        <v>985892.41138023906</v>
      </c>
      <c r="AR408" s="175">
        <f t="shared" si="472"/>
        <v>687079.63517411682</v>
      </c>
      <c r="AS408" s="175">
        <f t="shared" si="472"/>
        <v>433833.38093404833</v>
      </c>
      <c r="AT408" s="175">
        <f t="shared" si="472"/>
        <v>236284.67852866181</v>
      </c>
      <c r="AU408" s="175">
        <f t="shared" si="472"/>
        <v>100378.66153767094</v>
      </c>
      <c r="AV408" s="175">
        <f t="shared" si="472"/>
        <v>25440.73816025662</v>
      </c>
      <c r="AW408" s="175">
        <f t="shared" si="472"/>
        <v>0</v>
      </c>
      <c r="AX408" s="175">
        <f t="shared" si="472"/>
        <v>0</v>
      </c>
      <c r="AY408" s="175">
        <f t="shared" si="472"/>
        <v>0</v>
      </c>
      <c r="AZ408" s="175">
        <f t="shared" si="472"/>
        <v>0</v>
      </c>
      <c r="BA408" s="175">
        <f t="shared" si="472"/>
        <v>0</v>
      </c>
      <c r="BB408" s="175">
        <f t="shared" si="472"/>
        <v>0</v>
      </c>
      <c r="BC408" s="175">
        <f t="shared" si="472"/>
        <v>0</v>
      </c>
    </row>
    <row r="409" spans="7:55" ht="11.1" customHeight="1">
      <c r="G409" s="172"/>
      <c r="H409" s="172"/>
      <c r="I409" s="172"/>
      <c r="J409" s="172"/>
      <c r="K409" s="172"/>
      <c r="L409" s="172"/>
      <c r="M409" s="172"/>
      <c r="N409" s="172"/>
      <c r="O409" s="172"/>
      <c r="P409" s="172"/>
      <c r="Q409" s="172"/>
      <c r="R409" s="172"/>
      <c r="S409" s="172"/>
      <c r="T409" s="172"/>
      <c r="U409" s="172"/>
      <c r="V409" s="172"/>
      <c r="W409" s="172"/>
      <c r="X409" s="172"/>
      <c r="Y409" s="175">
        <f t="shared" ref="Y409:AK409" si="473">IF(Y184*Y294*Y$11&gt;MAX(Y$10*Y$9,Y464+Y$23),0,IF(Y$10*Y$9&gt;MAX(Y184*Y294*Y$11,Y464+Y$23),Y$10*Y$9,(Z409*Z$31+Z410*Z$32)*Z$21+Y$23))</f>
        <v>1290624.6319775176</v>
      </c>
      <c r="Z409" s="175">
        <f t="shared" si="473"/>
        <v>1308103.3582431513</v>
      </c>
      <c r="AA409" s="175">
        <f t="shared" si="473"/>
        <v>1326143.6522897785</v>
      </c>
      <c r="AB409" s="175">
        <f t="shared" si="473"/>
        <v>1344650.5745779094</v>
      </c>
      <c r="AC409" s="175">
        <f t="shared" si="473"/>
        <v>1363922.4873312209</v>
      </c>
      <c r="AD409" s="175">
        <f t="shared" si="473"/>
        <v>1383687.5949490969</v>
      </c>
      <c r="AE409" s="175">
        <f t="shared" si="473"/>
        <v>1404213.3668294244</v>
      </c>
      <c r="AF409" s="175">
        <f t="shared" si="473"/>
        <v>1424427.2802963976</v>
      </c>
      <c r="AG409" s="175">
        <f t="shared" si="473"/>
        <v>1444859.5541270322</v>
      </c>
      <c r="AH409" s="175">
        <f t="shared" si="473"/>
        <v>1466215.7840194753</v>
      </c>
      <c r="AI409" s="175">
        <f t="shared" si="473"/>
        <v>1488086.8473522232</v>
      </c>
      <c r="AJ409" s="175">
        <f t="shared" si="473"/>
        <v>1510710.7873760641</v>
      </c>
      <c r="AK409" s="175">
        <f t="shared" si="473"/>
        <v>1533834.4458433297</v>
      </c>
      <c r="AL409" s="175">
        <f t="shared" ref="AL409:BC409" si="474">IF(AL184*AL294*AL$11&gt;MAX(AL$10*AL$9,AL464+AL$23),0,IF(AL$10*AL$9&gt;MAX(AL184*AL294*AL$11,AL464+AL$23),AL$10*AL$9,(AM409*AM$31+AM410*AM$32)*AM$21+AL$23))</f>
        <v>1557652.5805396477</v>
      </c>
      <c r="AM409" s="175">
        <f t="shared" si="474"/>
        <v>1582144.6878046172</v>
      </c>
      <c r="AN409" s="175">
        <f t="shared" si="474"/>
        <v>1607166.4057014855</v>
      </c>
      <c r="AO409" s="175">
        <f t="shared" si="474"/>
        <v>1633185.1168444154</v>
      </c>
      <c r="AP409" s="175">
        <f t="shared" si="474"/>
        <v>1659767.2550574797</v>
      </c>
      <c r="AQ409" s="175">
        <f t="shared" si="474"/>
        <v>1687296.0000000002</v>
      </c>
      <c r="AR409" s="175">
        <f t="shared" si="474"/>
        <v>1310796.8232251343</v>
      </c>
      <c r="AS409" s="175">
        <f t="shared" si="474"/>
        <v>958028.09331354953</v>
      </c>
      <c r="AT409" s="175">
        <f t="shared" si="474"/>
        <v>642576.39893819601</v>
      </c>
      <c r="AU409" s="175">
        <f t="shared" si="474"/>
        <v>378126.61059456656</v>
      </c>
      <c r="AV409" s="175">
        <f t="shared" si="474"/>
        <v>177770.33209779218</v>
      </c>
      <c r="AW409" s="175">
        <f t="shared" si="474"/>
        <v>51463.283335035107</v>
      </c>
      <c r="AX409" s="175">
        <f t="shared" si="474"/>
        <v>0</v>
      </c>
      <c r="AY409" s="175">
        <f t="shared" si="474"/>
        <v>0</v>
      </c>
      <c r="AZ409" s="175">
        <f t="shared" si="474"/>
        <v>0</v>
      </c>
      <c r="BA409" s="175">
        <f t="shared" si="474"/>
        <v>0</v>
      </c>
      <c r="BB409" s="175">
        <f t="shared" si="474"/>
        <v>0</v>
      </c>
      <c r="BC409" s="175">
        <f t="shared" si="474"/>
        <v>0</v>
      </c>
    </row>
    <row r="410" spans="7:55" ht="11.1" customHeight="1">
      <c r="G410" s="172"/>
      <c r="H410" s="172"/>
      <c r="I410" s="172"/>
      <c r="J410" s="172"/>
      <c r="K410" s="172"/>
      <c r="L410" s="172"/>
      <c r="M410" s="172"/>
      <c r="N410" s="172"/>
      <c r="O410" s="172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5">
        <f t="shared" ref="Z410:AK410" si="475">IF(Z185*Z295*Z$11&gt;MAX(Z$10*Z$9,Z465+Z$23),0,IF(Z$10*Z$9&gt;MAX(Z185*Z295*Z$11,Z465+Z$23),Z$10*Z$9,(AA410*AA$31+AA411*AA$32)*AA$21+Z$23))</f>
        <v>1308103.3582431513</v>
      </c>
      <c r="AA410" s="175">
        <f t="shared" si="475"/>
        <v>1326143.6522897785</v>
      </c>
      <c r="AB410" s="175">
        <f t="shared" si="475"/>
        <v>1344650.5745779094</v>
      </c>
      <c r="AC410" s="175">
        <f t="shared" si="475"/>
        <v>1363922.4873312209</v>
      </c>
      <c r="AD410" s="175">
        <f t="shared" si="475"/>
        <v>1383687.5949490969</v>
      </c>
      <c r="AE410" s="175">
        <f t="shared" si="475"/>
        <v>1404213.3668294244</v>
      </c>
      <c r="AF410" s="175">
        <f t="shared" si="475"/>
        <v>1424427.2802963976</v>
      </c>
      <c r="AG410" s="175">
        <f t="shared" si="475"/>
        <v>1444859.5541270322</v>
      </c>
      <c r="AH410" s="175">
        <f t="shared" si="475"/>
        <v>1466215.7840194753</v>
      </c>
      <c r="AI410" s="175">
        <f t="shared" si="475"/>
        <v>1488086.8473522232</v>
      </c>
      <c r="AJ410" s="175">
        <f t="shared" si="475"/>
        <v>1510710.7873760641</v>
      </c>
      <c r="AK410" s="175">
        <f t="shared" si="475"/>
        <v>1533834.4458433297</v>
      </c>
      <c r="AL410" s="175">
        <f t="shared" ref="AL410:BC410" si="476">IF(AL185*AL295*AL$11&gt;MAX(AL$10*AL$9,AL465+AL$23),0,IF(AL$10*AL$9&gt;MAX(AL185*AL295*AL$11,AL465+AL$23),AL$10*AL$9,(AM410*AM$31+AM411*AM$32)*AM$21+AL$23))</f>
        <v>1557652.5805396477</v>
      </c>
      <c r="AM410" s="175">
        <f t="shared" si="476"/>
        <v>1582144.6878046172</v>
      </c>
      <c r="AN410" s="175">
        <f t="shared" si="476"/>
        <v>1607166.4057014855</v>
      </c>
      <c r="AO410" s="175">
        <f t="shared" si="476"/>
        <v>1633185.1168444154</v>
      </c>
      <c r="AP410" s="175">
        <f t="shared" si="476"/>
        <v>1659767.2550574797</v>
      </c>
      <c r="AQ410" s="175">
        <f t="shared" si="476"/>
        <v>1687296.0000000002</v>
      </c>
      <c r="AR410" s="175">
        <f t="shared" si="476"/>
        <v>1692819.7680395453</v>
      </c>
      <c r="AS410" s="175">
        <f t="shared" si="476"/>
        <v>1698361.6194582691</v>
      </c>
      <c r="AT410" s="175">
        <f t="shared" si="476"/>
        <v>1299068.5826212224</v>
      </c>
      <c r="AU410" s="175">
        <f t="shared" si="476"/>
        <v>923916.06213857071</v>
      </c>
      <c r="AV410" s="175">
        <f t="shared" si="476"/>
        <v>588276.5221757018</v>
      </c>
      <c r="AW410" s="175">
        <f t="shared" si="476"/>
        <v>308484.54994602717</v>
      </c>
      <c r="AX410" s="175">
        <f t="shared" si="476"/>
        <v>104137.16689391092</v>
      </c>
      <c r="AY410" s="175">
        <f t="shared" si="476"/>
        <v>0</v>
      </c>
      <c r="AZ410" s="175">
        <f t="shared" si="476"/>
        <v>0</v>
      </c>
      <c r="BA410" s="175">
        <f t="shared" si="476"/>
        <v>0</v>
      </c>
      <c r="BB410" s="175">
        <f t="shared" si="476"/>
        <v>0</v>
      </c>
      <c r="BC410" s="175">
        <f t="shared" si="476"/>
        <v>0</v>
      </c>
    </row>
    <row r="411" spans="7:55" ht="11.1" customHeight="1">
      <c r="G411" s="172"/>
      <c r="H411" s="172"/>
      <c r="I411" s="172"/>
      <c r="J411" s="172"/>
      <c r="K411" s="172"/>
      <c r="L411" s="172"/>
      <c r="M411" s="172"/>
      <c r="N411" s="172"/>
      <c r="O411" s="172"/>
      <c r="P411" s="172"/>
      <c r="Q411" s="172"/>
      <c r="R411" s="172"/>
      <c r="S411" s="172"/>
      <c r="T411" s="172"/>
      <c r="U411" s="172"/>
      <c r="V411" s="172"/>
      <c r="W411" s="172"/>
      <c r="X411" s="172"/>
      <c r="Y411" s="172"/>
      <c r="Z411" s="172"/>
      <c r="AA411" s="175">
        <f t="shared" ref="AA411:AK411" si="477">IF(AA186*AA296*AA$11&gt;MAX(AA$10*AA$9,AA466+AA$23),0,IF(AA$10*AA$9&gt;MAX(AA186*AA296*AA$11,AA466+AA$23),AA$10*AA$9,(AB411*AB$31+AB412*AB$32)*AB$21+AA$23))</f>
        <v>1326143.6522897785</v>
      </c>
      <c r="AB411" s="175">
        <f t="shared" si="477"/>
        <v>1344650.5745779094</v>
      </c>
      <c r="AC411" s="175">
        <f t="shared" si="477"/>
        <v>1363922.4873312209</v>
      </c>
      <c r="AD411" s="175">
        <f t="shared" si="477"/>
        <v>1383687.5949490969</v>
      </c>
      <c r="AE411" s="175">
        <f t="shared" si="477"/>
        <v>1404213.3668294244</v>
      </c>
      <c r="AF411" s="175">
        <f t="shared" si="477"/>
        <v>1424427.2802963976</v>
      </c>
      <c r="AG411" s="175">
        <f t="shared" si="477"/>
        <v>1444859.5541270322</v>
      </c>
      <c r="AH411" s="175">
        <f t="shared" si="477"/>
        <v>1466215.7840194753</v>
      </c>
      <c r="AI411" s="175">
        <f t="shared" si="477"/>
        <v>1488086.8473522232</v>
      </c>
      <c r="AJ411" s="175">
        <f t="shared" si="477"/>
        <v>1510710.7873760641</v>
      </c>
      <c r="AK411" s="175">
        <f t="shared" si="477"/>
        <v>1533834.4458433297</v>
      </c>
      <c r="AL411" s="175">
        <f t="shared" ref="AL411:BC411" si="478">IF(AL186*AL296*AL$11&gt;MAX(AL$10*AL$9,AL466+AL$23),0,IF(AL$10*AL$9&gt;MAX(AL186*AL296*AL$11,AL466+AL$23),AL$10*AL$9,(AM411*AM$31+AM412*AM$32)*AM$21+AL$23))</f>
        <v>1557652.5805396477</v>
      </c>
      <c r="AM411" s="175">
        <f t="shared" si="478"/>
        <v>1582144.6878046172</v>
      </c>
      <c r="AN411" s="175">
        <f t="shared" si="478"/>
        <v>1607166.4057014855</v>
      </c>
      <c r="AO411" s="175">
        <f t="shared" si="478"/>
        <v>1633185.1168444154</v>
      </c>
      <c r="AP411" s="175">
        <f t="shared" si="478"/>
        <v>1659767.2550574797</v>
      </c>
      <c r="AQ411" s="175">
        <f t="shared" si="478"/>
        <v>1687296.0000000002</v>
      </c>
      <c r="AR411" s="175">
        <f t="shared" si="478"/>
        <v>1692819.7680395453</v>
      </c>
      <c r="AS411" s="175">
        <f t="shared" si="478"/>
        <v>1698361.6194582691</v>
      </c>
      <c r="AT411" s="175">
        <f t="shared" si="478"/>
        <v>1703921.613456449</v>
      </c>
      <c r="AU411" s="175">
        <f t="shared" si="478"/>
        <v>1709499.8094281699</v>
      </c>
      <c r="AV411" s="175">
        <f t="shared" si="478"/>
        <v>1284519.2393020957</v>
      </c>
      <c r="AW411" s="175">
        <f t="shared" si="478"/>
        <v>883570.21438836015</v>
      </c>
      <c r="AX411" s="175">
        <f t="shared" si="478"/>
        <v>520746.63049326563</v>
      </c>
      <c r="AY411" s="175">
        <f t="shared" si="478"/>
        <v>210764.92504763836</v>
      </c>
      <c r="AZ411" s="175">
        <f t="shared" si="478"/>
        <v>0</v>
      </c>
      <c r="BA411" s="175">
        <f t="shared" si="478"/>
        <v>0</v>
      </c>
      <c r="BB411" s="175">
        <f t="shared" si="478"/>
        <v>0</v>
      </c>
      <c r="BC411" s="175">
        <f t="shared" si="478"/>
        <v>0</v>
      </c>
    </row>
    <row r="412" spans="7:55" ht="11.1" customHeight="1">
      <c r="G412" s="172"/>
      <c r="H412" s="172"/>
      <c r="I412" s="172"/>
      <c r="J412" s="172"/>
      <c r="K412" s="172"/>
      <c r="L412" s="172"/>
      <c r="M412" s="172"/>
      <c r="N412" s="172"/>
      <c r="O412" s="172"/>
      <c r="P412" s="172"/>
      <c r="Q412" s="172"/>
      <c r="R412" s="172"/>
      <c r="S412" s="172"/>
      <c r="T412" s="172"/>
      <c r="U412" s="172"/>
      <c r="V412" s="172"/>
      <c r="W412" s="172"/>
      <c r="X412" s="172"/>
      <c r="Y412" s="172"/>
      <c r="Z412" s="172"/>
      <c r="AA412" s="172"/>
      <c r="AB412" s="175">
        <f t="shared" ref="AB412:AK412" si="479">IF(AB187*AB297*AB$11&gt;MAX(AB$10*AB$9,AB467+AB$23),0,IF(AB$10*AB$9&gt;MAX(AB187*AB297*AB$11,AB467+AB$23),AB$10*AB$9,(AC412*AC$31+AC413*AC$32)*AC$21+AB$23))</f>
        <v>1344650.5745779094</v>
      </c>
      <c r="AC412" s="175">
        <f t="shared" si="479"/>
        <v>1363922.4873312209</v>
      </c>
      <c r="AD412" s="175">
        <f t="shared" si="479"/>
        <v>1383687.5949490969</v>
      </c>
      <c r="AE412" s="175">
        <f t="shared" si="479"/>
        <v>1404213.3668294244</v>
      </c>
      <c r="AF412" s="175">
        <f t="shared" si="479"/>
        <v>1424427.2802963976</v>
      </c>
      <c r="AG412" s="175">
        <f t="shared" si="479"/>
        <v>1444859.5541270322</v>
      </c>
      <c r="AH412" s="175">
        <f t="shared" si="479"/>
        <v>1466215.7840194753</v>
      </c>
      <c r="AI412" s="175">
        <f t="shared" si="479"/>
        <v>1488086.8473522232</v>
      </c>
      <c r="AJ412" s="175">
        <f t="shared" si="479"/>
        <v>1510710.7873760641</v>
      </c>
      <c r="AK412" s="175">
        <f t="shared" si="479"/>
        <v>1533834.4458433297</v>
      </c>
      <c r="AL412" s="175">
        <f t="shared" ref="AL412:BC412" si="480">IF(AL187*AL297*AL$11&gt;MAX(AL$10*AL$9,AL467+AL$23),0,IF(AL$10*AL$9&gt;MAX(AL187*AL297*AL$11,AL467+AL$23),AL$10*AL$9,(AM412*AM$31+AM413*AM$32)*AM$21+AL$23))</f>
        <v>1557652.5805396477</v>
      </c>
      <c r="AM412" s="175">
        <f t="shared" si="480"/>
        <v>1582144.6878046172</v>
      </c>
      <c r="AN412" s="175">
        <f t="shared" si="480"/>
        <v>1607166.4057014855</v>
      </c>
      <c r="AO412" s="175">
        <f t="shared" si="480"/>
        <v>1633185.1168444154</v>
      </c>
      <c r="AP412" s="175">
        <f t="shared" si="480"/>
        <v>1659767.2550574797</v>
      </c>
      <c r="AQ412" s="175">
        <f t="shared" si="480"/>
        <v>1687296.0000000002</v>
      </c>
      <c r="AR412" s="175">
        <f t="shared" si="480"/>
        <v>1692819.7680395453</v>
      </c>
      <c r="AS412" s="175">
        <f t="shared" si="480"/>
        <v>1698361.6194582691</v>
      </c>
      <c r="AT412" s="175">
        <f t="shared" si="480"/>
        <v>1703921.613456449</v>
      </c>
      <c r="AU412" s="175">
        <f t="shared" si="480"/>
        <v>1709499.8094281699</v>
      </c>
      <c r="AV412" s="175">
        <f t="shared" si="480"/>
        <v>1715096.2669619566</v>
      </c>
      <c r="AW412" s="175">
        <f t="shared" si="480"/>
        <v>1720711.0458414105</v>
      </c>
      <c r="AX412" s="175">
        <f t="shared" si="480"/>
        <v>1270469.1052208019</v>
      </c>
      <c r="AY412" s="175">
        <f t="shared" si="480"/>
        <v>844464.97443998558</v>
      </c>
      <c r="AZ412" s="175">
        <f t="shared" si="480"/>
        <v>426593.3072013238</v>
      </c>
      <c r="BA412" s="175">
        <f t="shared" si="480"/>
        <v>0</v>
      </c>
      <c r="BB412" s="175">
        <f t="shared" si="480"/>
        <v>0</v>
      </c>
      <c r="BC412" s="175">
        <f t="shared" si="480"/>
        <v>0</v>
      </c>
    </row>
    <row r="413" spans="7:55" ht="11.1" customHeight="1">
      <c r="G413" s="172"/>
      <c r="H413" s="172"/>
      <c r="I413" s="172"/>
      <c r="J413" s="172"/>
      <c r="K413" s="172"/>
      <c r="L413" s="172"/>
      <c r="M413" s="172"/>
      <c r="N413" s="172"/>
      <c r="O413" s="172"/>
      <c r="P413" s="172"/>
      <c r="Q413" s="172"/>
      <c r="R413" s="172"/>
      <c r="S413" s="172"/>
      <c r="T413" s="172"/>
      <c r="U413" s="172"/>
      <c r="V413" s="172"/>
      <c r="W413" s="172"/>
      <c r="X413" s="172"/>
      <c r="Y413" s="172"/>
      <c r="Z413" s="172"/>
      <c r="AA413" s="172"/>
      <c r="AB413" s="172"/>
      <c r="AC413" s="175">
        <f t="shared" ref="AC413:AK413" si="481">IF(AC188*AC298*AC$11&gt;MAX(AC$10*AC$9,AC468+AC$23),0,IF(AC$10*AC$9&gt;MAX(AC188*AC298*AC$11,AC468+AC$23),AC$10*AC$9,(AD413*AD$31+AD414*AD$32)*AD$21+AC$23))</f>
        <v>1363922.4873312209</v>
      </c>
      <c r="AD413" s="175">
        <f t="shared" si="481"/>
        <v>1383687.5949490969</v>
      </c>
      <c r="AE413" s="175">
        <f t="shared" si="481"/>
        <v>1404213.3668294244</v>
      </c>
      <c r="AF413" s="175">
        <f t="shared" si="481"/>
        <v>1424427.2802963976</v>
      </c>
      <c r="AG413" s="175">
        <f t="shared" si="481"/>
        <v>1444859.5541270322</v>
      </c>
      <c r="AH413" s="175">
        <f t="shared" si="481"/>
        <v>1466215.7840194753</v>
      </c>
      <c r="AI413" s="175">
        <f t="shared" si="481"/>
        <v>1488086.8473522232</v>
      </c>
      <c r="AJ413" s="175">
        <f t="shared" si="481"/>
        <v>1510710.7873760641</v>
      </c>
      <c r="AK413" s="175">
        <f t="shared" si="481"/>
        <v>1533834.4458433297</v>
      </c>
      <c r="AL413" s="175">
        <f t="shared" ref="AL413:BC413" si="482">IF(AL188*AL298*AL$11&gt;MAX(AL$10*AL$9,AL468+AL$23),0,IF(AL$10*AL$9&gt;MAX(AL188*AL298*AL$11,AL468+AL$23),AL$10*AL$9,(AM413*AM$31+AM414*AM$32)*AM$21+AL$23))</f>
        <v>1557652.5805396477</v>
      </c>
      <c r="AM413" s="175">
        <f t="shared" si="482"/>
        <v>1582144.6878046172</v>
      </c>
      <c r="AN413" s="175">
        <f t="shared" si="482"/>
        <v>1607166.4057014855</v>
      </c>
      <c r="AO413" s="175">
        <f t="shared" si="482"/>
        <v>1633185.1168444154</v>
      </c>
      <c r="AP413" s="175">
        <f t="shared" si="482"/>
        <v>1659767.2550574797</v>
      </c>
      <c r="AQ413" s="175">
        <f t="shared" si="482"/>
        <v>1687296.0000000002</v>
      </c>
      <c r="AR413" s="175">
        <f t="shared" si="482"/>
        <v>1692819.7680395453</v>
      </c>
      <c r="AS413" s="175">
        <f t="shared" si="482"/>
        <v>1698361.6194582691</v>
      </c>
      <c r="AT413" s="175">
        <f t="shared" si="482"/>
        <v>1703921.613456449</v>
      </c>
      <c r="AU413" s="175">
        <f t="shared" si="482"/>
        <v>1709499.8094281699</v>
      </c>
      <c r="AV413" s="175">
        <f t="shared" si="482"/>
        <v>1715096.2669619566</v>
      </c>
      <c r="AW413" s="175">
        <f t="shared" si="482"/>
        <v>1720711.0458414105</v>
      </c>
      <c r="AX413" s="175">
        <f t="shared" si="482"/>
        <v>1726344.2060458506</v>
      </c>
      <c r="AY413" s="175">
        <f t="shared" si="482"/>
        <v>1731995.8077509515</v>
      </c>
      <c r="AZ413" s="175">
        <f t="shared" si="482"/>
        <v>1285191.9671189801</v>
      </c>
      <c r="BA413" s="175">
        <f t="shared" si="482"/>
        <v>863772.29434749822</v>
      </c>
      <c r="BB413" s="175">
        <f t="shared" si="482"/>
        <v>0</v>
      </c>
      <c r="BC413" s="175">
        <f t="shared" si="482"/>
        <v>0</v>
      </c>
    </row>
    <row r="414" spans="7:55" ht="11.1" customHeight="1">
      <c r="G414" s="172"/>
      <c r="H414" s="172"/>
      <c r="I414" s="172"/>
      <c r="J414" s="172"/>
      <c r="K414" s="172"/>
      <c r="L414" s="172"/>
      <c r="M414" s="172"/>
      <c r="N414" s="172"/>
      <c r="O414" s="172"/>
      <c r="P414" s="172"/>
      <c r="Q414" s="172"/>
      <c r="R414" s="172"/>
      <c r="S414" s="172"/>
      <c r="T414" s="172"/>
      <c r="U414" s="172"/>
      <c r="V414" s="172"/>
      <c r="W414" s="172"/>
      <c r="X414" s="172"/>
      <c r="Y414" s="172"/>
      <c r="Z414" s="172"/>
      <c r="AA414" s="172"/>
      <c r="AB414" s="172"/>
      <c r="AC414" s="172"/>
      <c r="AD414" s="175">
        <f t="shared" ref="AD414:AK414" si="483">IF(AD189*AD299*AD$11&gt;MAX(AD$10*AD$9,AD469+AD$23),0,IF(AD$10*AD$9&gt;MAX(AD189*AD299*AD$11,AD469+AD$23),AD$10*AD$9,(AE414*AE$31+AE415*AE$32)*AE$21+AD$23))</f>
        <v>1383687.5949490969</v>
      </c>
      <c r="AE414" s="175">
        <f t="shared" si="483"/>
        <v>1404213.3668294244</v>
      </c>
      <c r="AF414" s="175">
        <f t="shared" si="483"/>
        <v>1424427.2802963976</v>
      </c>
      <c r="AG414" s="175">
        <f t="shared" si="483"/>
        <v>1444859.5541270322</v>
      </c>
      <c r="AH414" s="175">
        <f t="shared" si="483"/>
        <v>1466215.7840194753</v>
      </c>
      <c r="AI414" s="175">
        <f t="shared" si="483"/>
        <v>1488086.8473522232</v>
      </c>
      <c r="AJ414" s="175">
        <f t="shared" si="483"/>
        <v>1510710.7873760641</v>
      </c>
      <c r="AK414" s="175">
        <f t="shared" si="483"/>
        <v>1533834.4458433297</v>
      </c>
      <c r="AL414" s="175">
        <f t="shared" ref="AL414:BC414" si="484">IF(AL189*AL299*AL$11&gt;MAX(AL$10*AL$9,AL469+AL$23),0,IF(AL$10*AL$9&gt;MAX(AL189*AL299*AL$11,AL469+AL$23),AL$10*AL$9,(AM414*AM$31+AM415*AM$32)*AM$21+AL$23))</f>
        <v>1557652.5805396477</v>
      </c>
      <c r="AM414" s="175">
        <f t="shared" si="484"/>
        <v>1582144.6878046172</v>
      </c>
      <c r="AN414" s="175">
        <f t="shared" si="484"/>
        <v>1607166.4057014855</v>
      </c>
      <c r="AO414" s="175">
        <f t="shared" si="484"/>
        <v>1633185.1168444154</v>
      </c>
      <c r="AP414" s="175">
        <f t="shared" si="484"/>
        <v>1659767.2550574797</v>
      </c>
      <c r="AQ414" s="175">
        <f t="shared" si="484"/>
        <v>1687296.0000000002</v>
      </c>
      <c r="AR414" s="175">
        <f t="shared" si="484"/>
        <v>1692819.7680395453</v>
      </c>
      <c r="AS414" s="175">
        <f t="shared" si="484"/>
        <v>1698361.6194582691</v>
      </c>
      <c r="AT414" s="175">
        <f t="shared" si="484"/>
        <v>1703921.613456449</v>
      </c>
      <c r="AU414" s="175">
        <f t="shared" si="484"/>
        <v>1709499.8094281699</v>
      </c>
      <c r="AV414" s="175">
        <f t="shared" si="484"/>
        <v>1715096.2669619566</v>
      </c>
      <c r="AW414" s="175">
        <f t="shared" si="484"/>
        <v>1720711.0458414105</v>
      </c>
      <c r="AX414" s="175">
        <f t="shared" si="484"/>
        <v>1726344.2060458506</v>
      </c>
      <c r="AY414" s="175">
        <f t="shared" si="484"/>
        <v>1731995.8077509515</v>
      </c>
      <c r="AZ414" s="175">
        <f t="shared" si="484"/>
        <v>1737665.9113293875</v>
      </c>
      <c r="BA414" s="175">
        <f t="shared" si="484"/>
        <v>1743354.5773514775</v>
      </c>
      <c r="BB414" s="175">
        <f t="shared" si="484"/>
        <v>1749061.8665858316</v>
      </c>
      <c r="BC414" s="175">
        <f t="shared" si="484"/>
        <v>0</v>
      </c>
    </row>
    <row r="415" spans="7:55" ht="11.1" customHeight="1">
      <c r="G415" s="172"/>
      <c r="H415" s="172"/>
      <c r="I415" s="172"/>
      <c r="J415" s="172"/>
      <c r="K415" s="172"/>
      <c r="L415" s="172"/>
      <c r="M415" s="172"/>
      <c r="N415" s="172"/>
      <c r="O415" s="172"/>
      <c r="P415" s="172"/>
      <c r="Q415" s="172"/>
      <c r="R415" s="172"/>
      <c r="S415" s="172"/>
      <c r="T415" s="172"/>
      <c r="U415" s="172"/>
      <c r="V415" s="172"/>
      <c r="W415" s="172"/>
      <c r="X415" s="172"/>
      <c r="Y415" s="172"/>
      <c r="Z415" s="172"/>
      <c r="AA415" s="172"/>
      <c r="AB415" s="172"/>
      <c r="AC415" s="172"/>
      <c r="AD415" s="172"/>
      <c r="AE415" s="175">
        <f t="shared" ref="AE415:AK415" si="485">IF(AE190*AE300*AE$11&gt;MAX(AE$10*AE$9,AE470+AE$23),0,IF(AE$10*AE$9&gt;MAX(AE190*AE300*AE$11,AE470+AE$23),AE$10*AE$9,(AF415*AF$31+AF416*AF$32)*AF$21+AE$23))</f>
        <v>1404213.3668294244</v>
      </c>
      <c r="AF415" s="175">
        <f t="shared" si="485"/>
        <v>1424427.2802963976</v>
      </c>
      <c r="AG415" s="175">
        <f t="shared" si="485"/>
        <v>1444859.5541270322</v>
      </c>
      <c r="AH415" s="175">
        <f t="shared" si="485"/>
        <v>1466215.7840194753</v>
      </c>
      <c r="AI415" s="175">
        <f t="shared" si="485"/>
        <v>1488086.8473522232</v>
      </c>
      <c r="AJ415" s="175">
        <f t="shared" si="485"/>
        <v>1510710.7873760641</v>
      </c>
      <c r="AK415" s="175">
        <f t="shared" si="485"/>
        <v>1533834.4458433297</v>
      </c>
      <c r="AL415" s="175">
        <f t="shared" ref="AL415:BC415" si="486">IF(AL190*AL300*AL$11&gt;MAX(AL$10*AL$9,AL470+AL$23),0,IF(AL$10*AL$9&gt;MAX(AL190*AL300*AL$11,AL470+AL$23),AL$10*AL$9,(AM415*AM$31+AM416*AM$32)*AM$21+AL$23))</f>
        <v>1557652.5805396477</v>
      </c>
      <c r="AM415" s="175">
        <f t="shared" si="486"/>
        <v>1582144.6878046172</v>
      </c>
      <c r="AN415" s="175">
        <f t="shared" si="486"/>
        <v>1607166.4057014855</v>
      </c>
      <c r="AO415" s="175">
        <f t="shared" si="486"/>
        <v>1633185.1168444154</v>
      </c>
      <c r="AP415" s="175">
        <f t="shared" si="486"/>
        <v>1659767.2550574797</v>
      </c>
      <c r="AQ415" s="175">
        <f t="shared" si="486"/>
        <v>1687296.0000000002</v>
      </c>
      <c r="AR415" s="175">
        <f t="shared" si="486"/>
        <v>1692819.7680395453</v>
      </c>
      <c r="AS415" s="175">
        <f t="shared" si="486"/>
        <v>1698361.6194582691</v>
      </c>
      <c r="AT415" s="175">
        <f t="shared" si="486"/>
        <v>1703921.613456449</v>
      </c>
      <c r="AU415" s="175">
        <f t="shared" si="486"/>
        <v>1709499.8094281699</v>
      </c>
      <c r="AV415" s="175">
        <f t="shared" si="486"/>
        <v>1715096.2669619566</v>
      </c>
      <c r="AW415" s="175">
        <f t="shared" si="486"/>
        <v>1720711.0458414105</v>
      </c>
      <c r="AX415" s="175">
        <f t="shared" si="486"/>
        <v>1726344.2060458506</v>
      </c>
      <c r="AY415" s="175">
        <f t="shared" si="486"/>
        <v>1731995.8077509515</v>
      </c>
      <c r="AZ415" s="175">
        <f t="shared" si="486"/>
        <v>1737665.9113293875</v>
      </c>
      <c r="BA415" s="175">
        <f t="shared" si="486"/>
        <v>1743354.5773514775</v>
      </c>
      <c r="BB415" s="175">
        <f t="shared" si="486"/>
        <v>1749061.8665858316</v>
      </c>
      <c r="BC415" s="175">
        <f t="shared" si="486"/>
        <v>1754787.8400000003</v>
      </c>
    </row>
    <row r="416" spans="7:55" ht="11.1" customHeight="1">
      <c r="G416" s="172"/>
      <c r="H416" s="172"/>
      <c r="I416" s="172"/>
      <c r="J416" s="172"/>
      <c r="K416" s="172"/>
      <c r="L416" s="172"/>
      <c r="M416" s="172"/>
      <c r="N416" s="172"/>
      <c r="O416" s="172"/>
      <c r="P416" s="172"/>
      <c r="Q416" s="172"/>
      <c r="R416" s="172"/>
      <c r="S416" s="172"/>
      <c r="T416" s="172"/>
      <c r="U416" s="172"/>
      <c r="V416" s="172"/>
      <c r="W416" s="172"/>
      <c r="X416" s="172"/>
      <c r="Y416" s="172"/>
      <c r="Z416" s="172"/>
      <c r="AA416" s="172"/>
      <c r="AB416" s="172"/>
      <c r="AC416" s="172"/>
      <c r="AD416" s="172"/>
      <c r="AE416" s="172"/>
      <c r="AF416" s="175">
        <f t="shared" ref="AF416:AK416" si="487">IF(AF191*AF301*AF$11&gt;MAX(AF$10*AF$9,AF471+AF$23),0,IF(AF$10*AF$9&gt;MAX(AF191*AF301*AF$11,AF471+AF$23),AF$10*AF$9,(AG416*AG$31+AG417*AG$32)*AG$21+AF$23))</f>
        <v>1424427.2802963976</v>
      </c>
      <c r="AG416" s="175">
        <f t="shared" si="487"/>
        <v>1444859.5541270322</v>
      </c>
      <c r="AH416" s="175">
        <f t="shared" si="487"/>
        <v>1466215.7840194753</v>
      </c>
      <c r="AI416" s="175">
        <f t="shared" si="487"/>
        <v>1488086.8473522232</v>
      </c>
      <c r="AJ416" s="175">
        <f t="shared" si="487"/>
        <v>1510710.7873760641</v>
      </c>
      <c r="AK416" s="175">
        <f t="shared" si="487"/>
        <v>1533834.4458433297</v>
      </c>
      <c r="AL416" s="175">
        <f t="shared" ref="AL416:BC416" si="488">IF(AL191*AL301*AL$11&gt;MAX(AL$10*AL$9,AL471+AL$23),0,IF(AL$10*AL$9&gt;MAX(AL191*AL301*AL$11,AL471+AL$23),AL$10*AL$9,(AM416*AM$31+AM417*AM$32)*AM$21+AL$23))</f>
        <v>1557652.5805396477</v>
      </c>
      <c r="AM416" s="175">
        <f t="shared" si="488"/>
        <v>1582144.6878046172</v>
      </c>
      <c r="AN416" s="175">
        <f t="shared" si="488"/>
        <v>1607166.4057014855</v>
      </c>
      <c r="AO416" s="175">
        <f t="shared" si="488"/>
        <v>1633185.1168444154</v>
      </c>
      <c r="AP416" s="175">
        <f t="shared" si="488"/>
        <v>1659767.2550574797</v>
      </c>
      <c r="AQ416" s="175">
        <f t="shared" si="488"/>
        <v>1687296.0000000002</v>
      </c>
      <c r="AR416" s="175">
        <f t="shared" si="488"/>
        <v>1692819.7680395453</v>
      </c>
      <c r="AS416" s="175">
        <f t="shared" si="488"/>
        <v>1698361.6194582691</v>
      </c>
      <c r="AT416" s="175">
        <f t="shared" si="488"/>
        <v>1703921.613456449</v>
      </c>
      <c r="AU416" s="175">
        <f t="shared" si="488"/>
        <v>1709499.8094281699</v>
      </c>
      <c r="AV416" s="175">
        <f t="shared" si="488"/>
        <v>1715096.2669619566</v>
      </c>
      <c r="AW416" s="175">
        <f t="shared" si="488"/>
        <v>1720711.0458414105</v>
      </c>
      <c r="AX416" s="175">
        <f t="shared" si="488"/>
        <v>1726344.2060458506</v>
      </c>
      <c r="AY416" s="175">
        <f t="shared" si="488"/>
        <v>1731995.8077509515</v>
      </c>
      <c r="AZ416" s="175">
        <f t="shared" si="488"/>
        <v>1737665.9113293875</v>
      </c>
      <c r="BA416" s="175">
        <f t="shared" si="488"/>
        <v>1743354.5773514775</v>
      </c>
      <c r="BB416" s="175">
        <f t="shared" si="488"/>
        <v>1749061.8665858316</v>
      </c>
      <c r="BC416" s="175">
        <f t="shared" si="488"/>
        <v>1754787.8400000003</v>
      </c>
    </row>
    <row r="417" spans="7:55" ht="11.1" customHeight="1">
      <c r="G417" s="172"/>
      <c r="H417" s="172"/>
      <c r="I417" s="172"/>
      <c r="J417" s="172"/>
      <c r="K417" s="172"/>
      <c r="L417" s="172"/>
      <c r="M417" s="172"/>
      <c r="N417" s="172"/>
      <c r="O417" s="172"/>
      <c r="P417" s="172"/>
      <c r="Q417" s="172"/>
      <c r="R417" s="172"/>
      <c r="S417" s="172"/>
      <c r="T417" s="172"/>
      <c r="U417" s="172"/>
      <c r="V417" s="172"/>
      <c r="W417" s="172"/>
      <c r="X417" s="172"/>
      <c r="Y417" s="172"/>
      <c r="Z417" s="172"/>
      <c r="AA417" s="172"/>
      <c r="AB417" s="172"/>
      <c r="AC417" s="172"/>
      <c r="AD417" s="172"/>
      <c r="AE417" s="172"/>
      <c r="AF417" s="172"/>
      <c r="AG417" s="175">
        <f t="shared" ref="AG417:AK417" si="489">IF(AG192*AG302*AG$11&gt;MAX(AG$10*AG$9,AG472+AG$23),0,IF(AG$10*AG$9&gt;MAX(AG192*AG302*AG$11,AG472+AG$23),AG$10*AG$9,(AH417*AH$31+AH418*AH$32)*AH$21+AG$23))</f>
        <v>1444859.5541270322</v>
      </c>
      <c r="AH417" s="175">
        <f t="shared" si="489"/>
        <v>1466215.7840194753</v>
      </c>
      <c r="AI417" s="175">
        <f t="shared" si="489"/>
        <v>1488086.8473522232</v>
      </c>
      <c r="AJ417" s="175">
        <f t="shared" si="489"/>
        <v>1510710.7873760641</v>
      </c>
      <c r="AK417" s="175">
        <f t="shared" si="489"/>
        <v>1533834.4458433297</v>
      </c>
      <c r="AL417" s="175">
        <f t="shared" ref="AL417:BC417" si="490">IF(AL192*AL302*AL$11&gt;MAX(AL$10*AL$9,AL472+AL$23),0,IF(AL$10*AL$9&gt;MAX(AL192*AL302*AL$11,AL472+AL$23),AL$10*AL$9,(AM417*AM$31+AM418*AM$32)*AM$21+AL$23))</f>
        <v>1557652.5805396477</v>
      </c>
      <c r="AM417" s="175">
        <f t="shared" si="490"/>
        <v>1582144.6878046172</v>
      </c>
      <c r="AN417" s="175">
        <f t="shared" si="490"/>
        <v>1607166.4057014855</v>
      </c>
      <c r="AO417" s="175">
        <f t="shared" si="490"/>
        <v>1633185.1168444154</v>
      </c>
      <c r="AP417" s="175">
        <f t="shared" si="490"/>
        <v>1659767.2550574797</v>
      </c>
      <c r="AQ417" s="175">
        <f t="shared" si="490"/>
        <v>1687296.0000000002</v>
      </c>
      <c r="AR417" s="175">
        <f t="shared" si="490"/>
        <v>1692819.7680395453</v>
      </c>
      <c r="AS417" s="175">
        <f t="shared" si="490"/>
        <v>1698361.6194582691</v>
      </c>
      <c r="AT417" s="175">
        <f t="shared" si="490"/>
        <v>1703921.613456449</v>
      </c>
      <c r="AU417" s="175">
        <f t="shared" si="490"/>
        <v>1709499.8094281699</v>
      </c>
      <c r="AV417" s="175">
        <f t="shared" si="490"/>
        <v>1715096.2669619566</v>
      </c>
      <c r="AW417" s="175">
        <f t="shared" si="490"/>
        <v>1720711.0458414105</v>
      </c>
      <c r="AX417" s="175">
        <f t="shared" si="490"/>
        <v>1726344.2060458506</v>
      </c>
      <c r="AY417" s="175">
        <f t="shared" si="490"/>
        <v>1731995.8077509515</v>
      </c>
      <c r="AZ417" s="175">
        <f t="shared" si="490"/>
        <v>1737665.9113293875</v>
      </c>
      <c r="BA417" s="175">
        <f t="shared" si="490"/>
        <v>1743354.5773514775</v>
      </c>
      <c r="BB417" s="175">
        <f t="shared" si="490"/>
        <v>1749061.8665858316</v>
      </c>
      <c r="BC417" s="175">
        <f t="shared" si="490"/>
        <v>1754787.8400000003</v>
      </c>
    </row>
    <row r="418" spans="7:55" ht="11.1" customHeight="1">
      <c r="G418" s="172"/>
      <c r="H418" s="172"/>
      <c r="I418" s="172"/>
      <c r="J418" s="172"/>
      <c r="K418" s="172"/>
      <c r="L418" s="172"/>
      <c r="M418" s="172"/>
      <c r="N418" s="172"/>
      <c r="O418" s="172"/>
      <c r="P418" s="172"/>
      <c r="Q418" s="172"/>
      <c r="R418" s="172"/>
      <c r="S418" s="172"/>
      <c r="T418" s="172"/>
      <c r="U418" s="172"/>
      <c r="V418" s="172"/>
      <c r="W418" s="172"/>
      <c r="X418" s="172"/>
      <c r="Y418" s="172"/>
      <c r="Z418" s="172"/>
      <c r="AA418" s="172"/>
      <c r="AB418" s="172"/>
      <c r="AC418" s="172"/>
      <c r="AD418" s="172"/>
      <c r="AE418" s="172"/>
      <c r="AF418" s="172"/>
      <c r="AG418" s="172"/>
      <c r="AH418" s="175">
        <f t="shared" ref="AH418:AK418" si="491">IF(AH193*AH303*AH$11&gt;MAX(AH$10*AH$9,AH473+AH$23),0,IF(AH$10*AH$9&gt;MAX(AH193*AH303*AH$11,AH473+AH$23),AH$10*AH$9,(AI418*AI$31+AI419*AI$32)*AI$21+AH$23))</f>
        <v>1466215.7840194753</v>
      </c>
      <c r="AI418" s="175">
        <f t="shared" si="491"/>
        <v>1488086.8473522232</v>
      </c>
      <c r="AJ418" s="175">
        <f t="shared" si="491"/>
        <v>1510710.7873760641</v>
      </c>
      <c r="AK418" s="175">
        <f t="shared" si="491"/>
        <v>1533834.4458433297</v>
      </c>
      <c r="AL418" s="175">
        <f t="shared" ref="AL418:BC418" si="492">IF(AL193*AL303*AL$11&gt;MAX(AL$10*AL$9,AL473+AL$23),0,IF(AL$10*AL$9&gt;MAX(AL193*AL303*AL$11,AL473+AL$23),AL$10*AL$9,(AM418*AM$31+AM419*AM$32)*AM$21+AL$23))</f>
        <v>1557652.5805396477</v>
      </c>
      <c r="AM418" s="175">
        <f t="shared" si="492"/>
        <v>1582144.6878046172</v>
      </c>
      <c r="AN418" s="175">
        <f t="shared" si="492"/>
        <v>1607166.4057014855</v>
      </c>
      <c r="AO418" s="175">
        <f t="shared" si="492"/>
        <v>1633185.1168444154</v>
      </c>
      <c r="AP418" s="175">
        <f t="shared" si="492"/>
        <v>1659767.2550574797</v>
      </c>
      <c r="AQ418" s="175">
        <f t="shared" si="492"/>
        <v>1687296.0000000002</v>
      </c>
      <c r="AR418" s="175">
        <f t="shared" si="492"/>
        <v>1692819.7680395453</v>
      </c>
      <c r="AS418" s="175">
        <f t="shared" si="492"/>
        <v>1698361.6194582691</v>
      </c>
      <c r="AT418" s="175">
        <f t="shared" si="492"/>
        <v>1703921.613456449</v>
      </c>
      <c r="AU418" s="175">
        <f t="shared" si="492"/>
        <v>1709499.8094281699</v>
      </c>
      <c r="AV418" s="175">
        <f t="shared" si="492"/>
        <v>1715096.2669619566</v>
      </c>
      <c r="AW418" s="175">
        <f t="shared" si="492"/>
        <v>1720711.0458414105</v>
      </c>
      <c r="AX418" s="175">
        <f t="shared" si="492"/>
        <v>1726344.2060458506</v>
      </c>
      <c r="AY418" s="175">
        <f t="shared" si="492"/>
        <v>1731995.8077509515</v>
      </c>
      <c r="AZ418" s="175">
        <f t="shared" si="492"/>
        <v>1737665.9113293875</v>
      </c>
      <c r="BA418" s="175">
        <f t="shared" si="492"/>
        <v>1743354.5773514775</v>
      </c>
      <c r="BB418" s="175">
        <f t="shared" si="492"/>
        <v>1749061.8665858316</v>
      </c>
      <c r="BC418" s="175">
        <f t="shared" si="492"/>
        <v>1754787.8400000003</v>
      </c>
    </row>
    <row r="419" spans="7:55" ht="11.1" customHeight="1">
      <c r="G419" s="172"/>
      <c r="H419" s="172"/>
      <c r="I419" s="172"/>
      <c r="J419" s="172"/>
      <c r="K419" s="172"/>
      <c r="L419" s="172"/>
      <c r="M419" s="172"/>
      <c r="N419" s="172"/>
      <c r="O419" s="172"/>
      <c r="P419" s="172"/>
      <c r="Q419" s="172"/>
      <c r="R419" s="172"/>
      <c r="S419" s="172"/>
      <c r="T419" s="172"/>
      <c r="U419" s="172"/>
      <c r="V419" s="172"/>
      <c r="W419" s="172"/>
      <c r="X419" s="172"/>
      <c r="Y419" s="172"/>
      <c r="Z419" s="172"/>
      <c r="AA419" s="172"/>
      <c r="AB419" s="172"/>
      <c r="AC419" s="172"/>
      <c r="AD419" s="172"/>
      <c r="AE419" s="172"/>
      <c r="AF419" s="172"/>
      <c r="AG419" s="172"/>
      <c r="AH419" s="172"/>
      <c r="AI419" s="175">
        <f t="shared" ref="AI419:AK419" si="493">IF(AI194*AI304*AI$11&gt;MAX(AI$10*AI$9,AI474+AI$23),0,IF(AI$10*AI$9&gt;MAX(AI194*AI304*AI$11,AI474+AI$23),AI$10*AI$9,(AJ419*AJ$31+AJ420*AJ$32)*AJ$21+AI$23))</f>
        <v>1488086.8473522232</v>
      </c>
      <c r="AJ419" s="175">
        <f t="shared" si="493"/>
        <v>1510710.7873760641</v>
      </c>
      <c r="AK419" s="175">
        <f t="shared" si="493"/>
        <v>1533834.4458433297</v>
      </c>
      <c r="AL419" s="175">
        <f t="shared" ref="AL419:BC419" si="494">IF(AL194*AL304*AL$11&gt;MAX(AL$10*AL$9,AL474+AL$23),0,IF(AL$10*AL$9&gt;MAX(AL194*AL304*AL$11,AL474+AL$23),AL$10*AL$9,(AM419*AM$31+AM420*AM$32)*AM$21+AL$23))</f>
        <v>1557652.5805396477</v>
      </c>
      <c r="AM419" s="175">
        <f t="shared" si="494"/>
        <v>1582144.6878046172</v>
      </c>
      <c r="AN419" s="175">
        <f t="shared" si="494"/>
        <v>1607166.4057014855</v>
      </c>
      <c r="AO419" s="175">
        <f t="shared" si="494"/>
        <v>1633185.1168444154</v>
      </c>
      <c r="AP419" s="175">
        <f t="shared" si="494"/>
        <v>1659767.2550574797</v>
      </c>
      <c r="AQ419" s="175">
        <f t="shared" si="494"/>
        <v>1687296.0000000002</v>
      </c>
      <c r="AR419" s="175">
        <f t="shared" si="494"/>
        <v>1692819.7680395453</v>
      </c>
      <c r="AS419" s="175">
        <f t="shared" si="494"/>
        <v>1698361.6194582691</v>
      </c>
      <c r="AT419" s="175">
        <f t="shared" si="494"/>
        <v>1703921.613456449</v>
      </c>
      <c r="AU419" s="175">
        <f t="shared" si="494"/>
        <v>1709499.8094281699</v>
      </c>
      <c r="AV419" s="175">
        <f t="shared" si="494"/>
        <v>1715096.2669619566</v>
      </c>
      <c r="AW419" s="175">
        <f t="shared" si="494"/>
        <v>1720711.0458414105</v>
      </c>
      <c r="AX419" s="175">
        <f t="shared" si="494"/>
        <v>1726344.2060458506</v>
      </c>
      <c r="AY419" s="175">
        <f t="shared" si="494"/>
        <v>1731995.8077509515</v>
      </c>
      <c r="AZ419" s="175">
        <f t="shared" si="494"/>
        <v>1737665.9113293875</v>
      </c>
      <c r="BA419" s="175">
        <f t="shared" si="494"/>
        <v>1743354.5773514775</v>
      </c>
      <c r="BB419" s="175">
        <f t="shared" si="494"/>
        <v>1749061.8665858316</v>
      </c>
      <c r="BC419" s="175">
        <f t="shared" si="494"/>
        <v>1754787.8400000003</v>
      </c>
    </row>
    <row r="420" spans="7:55" ht="11.1" customHeight="1">
      <c r="G420" s="172"/>
      <c r="H420" s="172"/>
      <c r="I420" s="172"/>
      <c r="J420" s="172"/>
      <c r="K420" s="172"/>
      <c r="L420" s="172"/>
      <c r="M420" s="172"/>
      <c r="N420" s="172"/>
      <c r="O420" s="172"/>
      <c r="P420" s="172"/>
      <c r="Q420" s="172"/>
      <c r="R420" s="172"/>
      <c r="S420" s="172"/>
      <c r="T420" s="172"/>
      <c r="U420" s="172"/>
      <c r="V420" s="172"/>
      <c r="W420" s="172"/>
      <c r="X420" s="172"/>
      <c r="Y420" s="172"/>
      <c r="Z420" s="172"/>
      <c r="AA420" s="172"/>
      <c r="AB420" s="172"/>
      <c r="AC420" s="172"/>
      <c r="AD420" s="172"/>
      <c r="AE420" s="172"/>
      <c r="AF420" s="172"/>
      <c r="AG420" s="172"/>
      <c r="AH420" s="172"/>
      <c r="AI420" s="172"/>
      <c r="AJ420" s="175">
        <f t="shared" ref="AJ420:AK420" si="495">IF(AJ195*AJ305*AJ$11&gt;MAX(AJ$10*AJ$9,AJ475+AJ$23),0,IF(AJ$10*AJ$9&gt;MAX(AJ195*AJ305*AJ$11,AJ475+AJ$23),AJ$10*AJ$9,(AK420*AK$31+AK421*AK$32)*AK$21+AJ$23))</f>
        <v>1510710.7873760641</v>
      </c>
      <c r="AK420" s="175">
        <f t="shared" si="495"/>
        <v>1533834.4458433297</v>
      </c>
      <c r="AL420" s="175">
        <f t="shared" ref="AL420:BC420" si="496">IF(AL195*AL305*AL$11&gt;MAX(AL$10*AL$9,AL475+AL$23),0,IF(AL$10*AL$9&gt;MAX(AL195*AL305*AL$11,AL475+AL$23),AL$10*AL$9,(AM420*AM$31+AM421*AM$32)*AM$21+AL$23))</f>
        <v>1557652.5805396477</v>
      </c>
      <c r="AM420" s="175">
        <f t="shared" si="496"/>
        <v>1582144.6878046172</v>
      </c>
      <c r="AN420" s="175">
        <f t="shared" si="496"/>
        <v>1607166.4057014855</v>
      </c>
      <c r="AO420" s="175">
        <f t="shared" si="496"/>
        <v>1633185.1168444154</v>
      </c>
      <c r="AP420" s="175">
        <f t="shared" si="496"/>
        <v>1659767.2550574797</v>
      </c>
      <c r="AQ420" s="175">
        <f t="shared" si="496"/>
        <v>1687296.0000000002</v>
      </c>
      <c r="AR420" s="175">
        <f t="shared" si="496"/>
        <v>1692819.7680395453</v>
      </c>
      <c r="AS420" s="175">
        <f t="shared" si="496"/>
        <v>1698361.6194582691</v>
      </c>
      <c r="AT420" s="175">
        <f t="shared" si="496"/>
        <v>1703921.613456449</v>
      </c>
      <c r="AU420" s="175">
        <f t="shared" si="496"/>
        <v>1709499.8094281699</v>
      </c>
      <c r="AV420" s="175">
        <f t="shared" si="496"/>
        <v>1715096.2669619566</v>
      </c>
      <c r="AW420" s="175">
        <f t="shared" si="496"/>
        <v>1720711.0458414105</v>
      </c>
      <c r="AX420" s="175">
        <f t="shared" si="496"/>
        <v>1726344.2060458506</v>
      </c>
      <c r="AY420" s="175">
        <f t="shared" si="496"/>
        <v>1731995.8077509515</v>
      </c>
      <c r="AZ420" s="175">
        <f t="shared" si="496"/>
        <v>1737665.9113293875</v>
      </c>
      <c r="BA420" s="175">
        <f t="shared" si="496"/>
        <v>1743354.5773514775</v>
      </c>
      <c r="BB420" s="175">
        <f t="shared" si="496"/>
        <v>1749061.8665858316</v>
      </c>
      <c r="BC420" s="175">
        <f t="shared" si="496"/>
        <v>1754787.8400000003</v>
      </c>
    </row>
    <row r="421" spans="7:55" ht="11.1" customHeight="1">
      <c r="G421" s="172"/>
      <c r="H421" s="172"/>
      <c r="I421" s="172"/>
      <c r="J421" s="172"/>
      <c r="K421" s="172"/>
      <c r="L421" s="172"/>
      <c r="M421" s="172"/>
      <c r="N421" s="172"/>
      <c r="O421" s="172"/>
      <c r="P421" s="172"/>
      <c r="Q421" s="172"/>
      <c r="R421" s="172"/>
      <c r="S421" s="172"/>
      <c r="T421" s="172"/>
      <c r="U421" s="172"/>
      <c r="V421" s="172"/>
      <c r="W421" s="172"/>
      <c r="X421" s="172"/>
      <c r="Y421" s="172"/>
      <c r="Z421" s="172"/>
      <c r="AA421" s="172"/>
      <c r="AB421" s="172"/>
      <c r="AC421" s="172"/>
      <c r="AD421" s="172"/>
      <c r="AE421" s="172"/>
      <c r="AF421" s="172"/>
      <c r="AG421" s="172"/>
      <c r="AH421" s="172"/>
      <c r="AI421" s="172"/>
      <c r="AJ421" s="172"/>
      <c r="AK421" s="175">
        <f t="shared" ref="AK421" si="497">IF(AK196*AK306*AK$11&gt;MAX(AK$10*AK$9,AK476+AK$23),0,IF(AK$10*AK$9&gt;MAX(AK196*AK306*AK$11,AK476+AK$23),AK$10*AK$9,(AL421*AL$31+AL422*AL$32)*AL$21+AK$23))</f>
        <v>1533834.4458433297</v>
      </c>
      <c r="AL421" s="175">
        <f t="shared" ref="AL421:BC421" si="498">IF(AL196*AL306*AL$11&gt;MAX(AL$10*AL$9,AL476+AL$23),0,IF(AL$10*AL$9&gt;MAX(AL196*AL306*AL$11,AL476+AL$23),AL$10*AL$9,(AM421*AM$31+AM422*AM$32)*AM$21+AL$23))</f>
        <v>1557652.5805396477</v>
      </c>
      <c r="AM421" s="175">
        <f t="shared" si="498"/>
        <v>1582144.6878046172</v>
      </c>
      <c r="AN421" s="175">
        <f t="shared" si="498"/>
        <v>1607166.4057014855</v>
      </c>
      <c r="AO421" s="175">
        <f t="shared" si="498"/>
        <v>1633185.1168444154</v>
      </c>
      <c r="AP421" s="175">
        <f t="shared" si="498"/>
        <v>1659767.2550574797</v>
      </c>
      <c r="AQ421" s="175">
        <f t="shared" si="498"/>
        <v>1687296.0000000002</v>
      </c>
      <c r="AR421" s="175">
        <f t="shared" si="498"/>
        <v>1692819.7680395453</v>
      </c>
      <c r="AS421" s="175">
        <f t="shared" si="498"/>
        <v>1698361.6194582691</v>
      </c>
      <c r="AT421" s="175">
        <f t="shared" si="498"/>
        <v>1703921.613456449</v>
      </c>
      <c r="AU421" s="175">
        <f t="shared" si="498"/>
        <v>1709499.8094281699</v>
      </c>
      <c r="AV421" s="175">
        <f t="shared" si="498"/>
        <v>1715096.2669619566</v>
      </c>
      <c r="AW421" s="175">
        <f t="shared" si="498"/>
        <v>1720711.0458414105</v>
      </c>
      <c r="AX421" s="175">
        <f t="shared" si="498"/>
        <v>1726344.2060458506</v>
      </c>
      <c r="AY421" s="175">
        <f t="shared" si="498"/>
        <v>1731995.8077509515</v>
      </c>
      <c r="AZ421" s="175">
        <f t="shared" si="498"/>
        <v>1737665.9113293875</v>
      </c>
      <c r="BA421" s="175">
        <f t="shared" si="498"/>
        <v>1743354.5773514775</v>
      </c>
      <c r="BB421" s="175">
        <f t="shared" si="498"/>
        <v>1749061.8665858316</v>
      </c>
      <c r="BC421" s="175">
        <f t="shared" si="498"/>
        <v>1754787.8400000003</v>
      </c>
    </row>
    <row r="422" spans="7:55" ht="11.1" customHeight="1">
      <c r="G422" s="172"/>
      <c r="H422" s="172"/>
      <c r="I422" s="172"/>
      <c r="J422" s="172"/>
      <c r="K422" s="172"/>
      <c r="L422" s="172"/>
      <c r="M422" s="172"/>
      <c r="N422" s="172"/>
      <c r="O422" s="172"/>
      <c r="P422" s="172"/>
      <c r="Q422" s="172"/>
      <c r="R422" s="172"/>
      <c r="S422" s="172"/>
      <c r="T422" s="172"/>
      <c r="U422" s="172"/>
      <c r="V422" s="172"/>
      <c r="W422" s="172"/>
      <c r="X422" s="172"/>
      <c r="Y422" s="172"/>
      <c r="Z422" s="172"/>
      <c r="AA422" s="172"/>
      <c r="AB422" s="172"/>
      <c r="AC422" s="172"/>
      <c r="AD422" s="172"/>
      <c r="AE422" s="172"/>
      <c r="AF422" s="172"/>
      <c r="AG422" s="172"/>
      <c r="AH422" s="172"/>
      <c r="AI422" s="172"/>
      <c r="AJ422" s="172"/>
      <c r="AK422" s="172"/>
      <c r="AL422" s="175">
        <f t="shared" ref="AL422:BC422" si="499">IF(AL197*AL307*AL$11&gt;MAX(AL$10*AL$9,AL477+AL$23),0,IF(AL$10*AL$9&gt;MAX(AL197*AL307*AL$11,AL477+AL$23),AL$10*AL$9,(AM422*AM$31+AM423*AM$32)*AM$21+AL$23))</f>
        <v>1557652.5805396477</v>
      </c>
      <c r="AM422" s="175">
        <f t="shared" si="499"/>
        <v>1582144.6878046172</v>
      </c>
      <c r="AN422" s="175">
        <f t="shared" si="499"/>
        <v>1607166.4057014855</v>
      </c>
      <c r="AO422" s="175">
        <f t="shared" si="499"/>
        <v>1633185.1168444154</v>
      </c>
      <c r="AP422" s="175">
        <f t="shared" si="499"/>
        <v>1659767.2550574797</v>
      </c>
      <c r="AQ422" s="175">
        <f t="shared" si="499"/>
        <v>1687296.0000000002</v>
      </c>
      <c r="AR422" s="175">
        <f t="shared" si="499"/>
        <v>1692819.7680395453</v>
      </c>
      <c r="AS422" s="175">
        <f t="shared" si="499"/>
        <v>1698361.6194582691</v>
      </c>
      <c r="AT422" s="175">
        <f t="shared" si="499"/>
        <v>1703921.613456449</v>
      </c>
      <c r="AU422" s="175">
        <f t="shared" si="499"/>
        <v>1709499.8094281699</v>
      </c>
      <c r="AV422" s="175">
        <f t="shared" si="499"/>
        <v>1715096.2669619566</v>
      </c>
      <c r="AW422" s="175">
        <f t="shared" si="499"/>
        <v>1720711.0458414105</v>
      </c>
      <c r="AX422" s="175">
        <f t="shared" si="499"/>
        <v>1726344.2060458506</v>
      </c>
      <c r="AY422" s="175">
        <f t="shared" si="499"/>
        <v>1731995.8077509515</v>
      </c>
      <c r="AZ422" s="175">
        <f t="shared" si="499"/>
        <v>1737665.9113293875</v>
      </c>
      <c r="BA422" s="175">
        <f t="shared" si="499"/>
        <v>1743354.5773514775</v>
      </c>
      <c r="BB422" s="175">
        <f t="shared" si="499"/>
        <v>1749061.8665858316</v>
      </c>
      <c r="BC422" s="175">
        <f t="shared" si="499"/>
        <v>1754787.8400000003</v>
      </c>
    </row>
    <row r="423" spans="7:55" ht="11.1" customHeight="1">
      <c r="G423" s="172"/>
      <c r="H423" s="172"/>
      <c r="I423" s="172"/>
      <c r="J423" s="172"/>
      <c r="K423" s="172"/>
      <c r="L423" s="172"/>
      <c r="M423" s="172"/>
      <c r="N423" s="172"/>
      <c r="O423" s="172"/>
      <c r="P423" s="172"/>
      <c r="Q423" s="172"/>
      <c r="R423" s="172"/>
      <c r="S423" s="172"/>
      <c r="T423" s="172"/>
      <c r="U423" s="172"/>
      <c r="V423" s="172"/>
      <c r="W423" s="172"/>
      <c r="X423" s="172"/>
      <c r="Y423" s="172"/>
      <c r="Z423" s="172"/>
      <c r="AA423" s="172"/>
      <c r="AB423" s="172"/>
      <c r="AC423" s="172"/>
      <c r="AD423" s="172"/>
      <c r="AE423" s="172"/>
      <c r="AF423" s="172"/>
      <c r="AG423" s="172"/>
      <c r="AH423" s="172"/>
      <c r="AI423" s="172"/>
      <c r="AJ423" s="172"/>
      <c r="AK423" s="172"/>
      <c r="AL423" s="172"/>
      <c r="AM423" s="175">
        <f t="shared" ref="AM423:BC423" si="500">IF(AM198*AM308*AM$11&gt;MAX(AM$10*AM$9,AM478+AM$23),0,IF(AM$10*AM$9&gt;MAX(AM198*AM308*AM$11,AM478+AM$23),AM$10*AM$9,(AN423*AN$31+AN424*AN$32)*AN$21+AM$23))</f>
        <v>1582144.6878046172</v>
      </c>
      <c r="AN423" s="175">
        <f t="shared" si="500"/>
        <v>1607166.4057014855</v>
      </c>
      <c r="AO423" s="175">
        <f t="shared" si="500"/>
        <v>1633185.1168444154</v>
      </c>
      <c r="AP423" s="175">
        <f t="shared" si="500"/>
        <v>1659767.2550574797</v>
      </c>
      <c r="AQ423" s="175">
        <f t="shared" si="500"/>
        <v>1687296.0000000002</v>
      </c>
      <c r="AR423" s="175">
        <f t="shared" si="500"/>
        <v>1692819.7680395453</v>
      </c>
      <c r="AS423" s="175">
        <f t="shared" si="500"/>
        <v>1698361.6194582691</v>
      </c>
      <c r="AT423" s="175">
        <f t="shared" si="500"/>
        <v>1703921.613456449</v>
      </c>
      <c r="AU423" s="175">
        <f t="shared" si="500"/>
        <v>1709499.8094281699</v>
      </c>
      <c r="AV423" s="175">
        <f t="shared" si="500"/>
        <v>1715096.2669619566</v>
      </c>
      <c r="AW423" s="175">
        <f t="shared" si="500"/>
        <v>1720711.0458414105</v>
      </c>
      <c r="AX423" s="175">
        <f t="shared" si="500"/>
        <v>1726344.2060458506</v>
      </c>
      <c r="AY423" s="175">
        <f t="shared" si="500"/>
        <v>1731995.8077509515</v>
      </c>
      <c r="AZ423" s="175">
        <f t="shared" si="500"/>
        <v>1737665.9113293875</v>
      </c>
      <c r="BA423" s="175">
        <f t="shared" si="500"/>
        <v>1743354.5773514775</v>
      </c>
      <c r="BB423" s="175">
        <f t="shared" si="500"/>
        <v>1749061.8665858316</v>
      </c>
      <c r="BC423" s="175">
        <f t="shared" si="500"/>
        <v>1754787.8400000003</v>
      </c>
    </row>
    <row r="424" spans="7:55" ht="11.1" customHeight="1">
      <c r="G424" s="172"/>
      <c r="H424" s="172"/>
      <c r="I424" s="172"/>
      <c r="J424" s="172"/>
      <c r="K424" s="172"/>
      <c r="L424" s="172"/>
      <c r="M424" s="172"/>
      <c r="N424" s="172"/>
      <c r="O424" s="172"/>
      <c r="P424" s="172"/>
      <c r="Q424" s="172"/>
      <c r="R424" s="172"/>
      <c r="S424" s="172"/>
      <c r="T424" s="172"/>
      <c r="U424" s="172"/>
      <c r="V424" s="172"/>
      <c r="W424" s="172"/>
      <c r="X424" s="172"/>
      <c r="Y424" s="172"/>
      <c r="Z424" s="172"/>
      <c r="AA424" s="172"/>
      <c r="AB424" s="172"/>
      <c r="AC424" s="172"/>
      <c r="AD424" s="172"/>
      <c r="AE424" s="172"/>
      <c r="AF424" s="172"/>
      <c r="AG424" s="172"/>
      <c r="AH424" s="172"/>
      <c r="AI424" s="172"/>
      <c r="AJ424" s="172"/>
      <c r="AK424" s="172"/>
      <c r="AL424" s="172"/>
      <c r="AM424" s="172"/>
      <c r="AN424" s="175">
        <f t="shared" ref="AN424:AS424" si="501">IF(AN199*AN309*AN$11&gt;MAX(AN$10*AN$9,AN479+AN$23),0,IF(AN$10*AN$9&gt;MAX(AN199*AN309*AN$11,AN479+AN$23),AN$10*AN$9,(AO424*AO$31+AO425*AO$32)*AO$21+AN$23))</f>
        <v>1607166.4057014855</v>
      </c>
      <c r="AO424" s="175">
        <f t="shared" si="501"/>
        <v>1633185.1168444154</v>
      </c>
      <c r="AP424" s="175">
        <f t="shared" si="501"/>
        <v>1659767.2550574797</v>
      </c>
      <c r="AQ424" s="175">
        <f t="shared" si="501"/>
        <v>1687296.0000000002</v>
      </c>
      <c r="AR424" s="175">
        <f t="shared" si="501"/>
        <v>1692819.7680395453</v>
      </c>
      <c r="AS424" s="175">
        <f t="shared" si="501"/>
        <v>1698361.6194582691</v>
      </c>
      <c r="AT424" s="175">
        <f t="shared" ref="AT424:BC424" si="502">IF(AT199*AT309*AT$11&gt;MAX(AT$10*AT$9,AT479+AT$23),0,IF(AT$10*AT$9&gt;MAX(AT199*AT309*AT$11,AT479+AT$23),AT$10*AT$9,(AU424*AU$31+AU425*AU$32)*AU$21+AT$23))</f>
        <v>1703921.613456449</v>
      </c>
      <c r="AU424" s="175">
        <f t="shared" si="502"/>
        <v>1709499.8094281699</v>
      </c>
      <c r="AV424" s="175">
        <f t="shared" si="502"/>
        <v>1715096.2669619566</v>
      </c>
      <c r="AW424" s="175">
        <f t="shared" si="502"/>
        <v>1720711.0458414105</v>
      </c>
      <c r="AX424" s="175">
        <f t="shared" si="502"/>
        <v>1726344.2060458506</v>
      </c>
      <c r="AY424" s="175">
        <f t="shared" si="502"/>
        <v>1731995.8077509515</v>
      </c>
      <c r="AZ424" s="175">
        <f t="shared" si="502"/>
        <v>1737665.9113293875</v>
      </c>
      <c r="BA424" s="175">
        <f t="shared" si="502"/>
        <v>1743354.5773514775</v>
      </c>
      <c r="BB424" s="175">
        <f t="shared" si="502"/>
        <v>1749061.8665858316</v>
      </c>
      <c r="BC424" s="175">
        <f t="shared" si="502"/>
        <v>1754787.8400000003</v>
      </c>
    </row>
    <row r="425" spans="7:55" ht="11.1" customHeight="1">
      <c r="G425" s="172"/>
      <c r="H425" s="172"/>
      <c r="I425" s="172"/>
      <c r="J425" s="172"/>
      <c r="K425" s="172"/>
      <c r="L425" s="172"/>
      <c r="M425" s="172"/>
      <c r="N425" s="172"/>
      <c r="O425" s="172"/>
      <c r="P425" s="172"/>
      <c r="Q425" s="172"/>
      <c r="R425" s="172"/>
      <c r="S425" s="172"/>
      <c r="T425" s="172"/>
      <c r="U425" s="172"/>
      <c r="V425" s="172"/>
      <c r="W425" s="172"/>
      <c r="X425" s="172"/>
      <c r="Y425" s="172"/>
      <c r="Z425" s="172"/>
      <c r="AA425" s="172"/>
      <c r="AB425" s="172"/>
      <c r="AC425" s="172"/>
      <c r="AD425" s="172"/>
      <c r="AE425" s="172"/>
      <c r="AF425" s="172"/>
      <c r="AG425" s="172"/>
      <c r="AH425" s="172"/>
      <c r="AI425" s="172"/>
      <c r="AJ425" s="172"/>
      <c r="AK425" s="172"/>
      <c r="AL425" s="172"/>
      <c r="AM425" s="172"/>
      <c r="AN425" s="172"/>
      <c r="AO425" s="175">
        <f t="shared" ref="AO425:AS425" si="503">IF(AO200*AO310*AO$11&gt;MAX(AO$10*AO$9,AO480+AO$23),0,IF(AO$10*AO$9&gt;MAX(AO200*AO310*AO$11,AO480+AO$23),AO$10*AO$9,(AP425*AP$31+AP426*AP$32)*AP$21+AO$23))</f>
        <v>1633185.1168444154</v>
      </c>
      <c r="AP425" s="175">
        <f t="shared" si="503"/>
        <v>1659767.2550574797</v>
      </c>
      <c r="AQ425" s="175">
        <f t="shared" si="503"/>
        <v>1687296.0000000002</v>
      </c>
      <c r="AR425" s="175">
        <f t="shared" si="503"/>
        <v>1692819.7680395453</v>
      </c>
      <c r="AS425" s="175">
        <f t="shared" si="503"/>
        <v>1698361.6194582691</v>
      </c>
      <c r="AT425" s="175">
        <f t="shared" ref="AT425:BC425" si="504">IF(AT200*AT310*AT$11&gt;MAX(AT$10*AT$9,AT480+AT$23),0,IF(AT$10*AT$9&gt;MAX(AT200*AT310*AT$11,AT480+AT$23),AT$10*AT$9,(AU425*AU$31+AU426*AU$32)*AU$21+AT$23))</f>
        <v>1703921.613456449</v>
      </c>
      <c r="AU425" s="175">
        <f t="shared" si="504"/>
        <v>1709499.8094281699</v>
      </c>
      <c r="AV425" s="175">
        <f t="shared" si="504"/>
        <v>1715096.2669619566</v>
      </c>
      <c r="AW425" s="175">
        <f t="shared" si="504"/>
        <v>1720711.0458414105</v>
      </c>
      <c r="AX425" s="175">
        <f t="shared" si="504"/>
        <v>1726344.2060458506</v>
      </c>
      <c r="AY425" s="175">
        <f t="shared" si="504"/>
        <v>1731995.8077509515</v>
      </c>
      <c r="AZ425" s="175">
        <f t="shared" si="504"/>
        <v>1737665.9113293875</v>
      </c>
      <c r="BA425" s="175">
        <f t="shared" si="504"/>
        <v>1743354.5773514775</v>
      </c>
      <c r="BB425" s="175">
        <f t="shared" si="504"/>
        <v>1749061.8665858316</v>
      </c>
      <c r="BC425" s="175">
        <f t="shared" si="504"/>
        <v>1754787.8400000003</v>
      </c>
    </row>
    <row r="426" spans="7:55" ht="11.1" customHeight="1">
      <c r="G426" s="172"/>
      <c r="H426" s="172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  <c r="AA426" s="172"/>
      <c r="AB426" s="172"/>
      <c r="AC426" s="172"/>
      <c r="AD426" s="172"/>
      <c r="AE426" s="172"/>
      <c r="AF426" s="172"/>
      <c r="AG426" s="172"/>
      <c r="AH426" s="172"/>
      <c r="AI426" s="172"/>
      <c r="AJ426" s="172"/>
      <c r="AK426" s="172"/>
      <c r="AL426" s="172"/>
      <c r="AM426" s="172"/>
      <c r="AN426" s="172"/>
      <c r="AO426" s="172"/>
      <c r="AP426" s="175">
        <f t="shared" ref="AP426:AS426" si="505">IF(AP201*AP311*AP$11&gt;MAX(AP$10*AP$9,AP481+AP$23),0,IF(AP$10*AP$9&gt;MAX(AP201*AP311*AP$11,AP481+AP$23),AP$10*AP$9,(AQ426*AQ$31+AQ427*AQ$32)*AQ$21+AP$23))</f>
        <v>1659767.2550574797</v>
      </c>
      <c r="AQ426" s="175">
        <f t="shared" si="505"/>
        <v>1687296.0000000002</v>
      </c>
      <c r="AR426" s="175">
        <f t="shared" si="505"/>
        <v>1692819.7680395453</v>
      </c>
      <c r="AS426" s="175">
        <f t="shared" si="505"/>
        <v>1698361.6194582691</v>
      </c>
      <c r="AT426" s="175">
        <f t="shared" ref="AT426:BC426" si="506">IF(AT201*AT311*AT$11&gt;MAX(AT$10*AT$9,AT481+AT$23),0,IF(AT$10*AT$9&gt;MAX(AT201*AT311*AT$11,AT481+AT$23),AT$10*AT$9,(AU426*AU$31+AU427*AU$32)*AU$21+AT$23))</f>
        <v>1703921.613456449</v>
      </c>
      <c r="AU426" s="175">
        <f t="shared" si="506"/>
        <v>1709499.8094281699</v>
      </c>
      <c r="AV426" s="175">
        <f t="shared" si="506"/>
        <v>1715096.2669619566</v>
      </c>
      <c r="AW426" s="175">
        <f t="shared" si="506"/>
        <v>1720711.0458414105</v>
      </c>
      <c r="AX426" s="175">
        <f t="shared" si="506"/>
        <v>1726344.2060458506</v>
      </c>
      <c r="AY426" s="175">
        <f t="shared" si="506"/>
        <v>1731995.8077509515</v>
      </c>
      <c r="AZ426" s="175">
        <f t="shared" si="506"/>
        <v>1737665.9113293875</v>
      </c>
      <c r="BA426" s="175">
        <f t="shared" si="506"/>
        <v>1743354.5773514775</v>
      </c>
      <c r="BB426" s="175">
        <f t="shared" si="506"/>
        <v>1749061.8665858316</v>
      </c>
      <c r="BC426" s="175">
        <f t="shared" si="506"/>
        <v>1754787.8400000003</v>
      </c>
    </row>
    <row r="427" spans="7:55" ht="11.1" customHeight="1">
      <c r="G427" s="172"/>
      <c r="H427" s="172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  <c r="AA427" s="172"/>
      <c r="AB427" s="172"/>
      <c r="AC427" s="172"/>
      <c r="AD427" s="172"/>
      <c r="AE427" s="172"/>
      <c r="AF427" s="172"/>
      <c r="AG427" s="172"/>
      <c r="AH427" s="172"/>
      <c r="AI427" s="172"/>
      <c r="AJ427" s="172"/>
      <c r="AK427" s="172"/>
      <c r="AL427" s="172"/>
      <c r="AM427" s="172"/>
      <c r="AN427" s="172"/>
      <c r="AO427" s="172"/>
      <c r="AP427" s="172"/>
      <c r="AQ427" s="175">
        <f t="shared" ref="AQ427:AS427" si="507">IF(AQ202*AQ312*AQ$11&gt;MAX(AQ$10*AQ$9,AQ482+AQ$23),0,IF(AQ$10*AQ$9&gt;MAX(AQ202*AQ312*AQ$11,AQ482+AQ$23),AQ$10*AQ$9,(AR427*AR$31+AR428*AR$32)*AR$21+AQ$23))</f>
        <v>1687296.0000000002</v>
      </c>
      <c r="AR427" s="175">
        <f t="shared" si="507"/>
        <v>1692819.7680395453</v>
      </c>
      <c r="AS427" s="175">
        <f t="shared" si="507"/>
        <v>1698361.6194582691</v>
      </c>
      <c r="AT427" s="175">
        <f t="shared" ref="AT427:BC427" si="508">IF(AT202*AT312*AT$11&gt;MAX(AT$10*AT$9,AT482+AT$23),0,IF(AT$10*AT$9&gt;MAX(AT202*AT312*AT$11,AT482+AT$23),AT$10*AT$9,(AU427*AU$31+AU428*AU$32)*AU$21+AT$23))</f>
        <v>1703921.613456449</v>
      </c>
      <c r="AU427" s="175">
        <f t="shared" si="508"/>
        <v>1709499.8094281699</v>
      </c>
      <c r="AV427" s="175">
        <f t="shared" si="508"/>
        <v>1715096.2669619566</v>
      </c>
      <c r="AW427" s="175">
        <f t="shared" si="508"/>
        <v>1720711.0458414105</v>
      </c>
      <c r="AX427" s="175">
        <f t="shared" si="508"/>
        <v>1726344.2060458506</v>
      </c>
      <c r="AY427" s="175">
        <f t="shared" si="508"/>
        <v>1731995.8077509515</v>
      </c>
      <c r="AZ427" s="175">
        <f t="shared" si="508"/>
        <v>1737665.9113293875</v>
      </c>
      <c r="BA427" s="175">
        <f t="shared" si="508"/>
        <v>1743354.5773514775</v>
      </c>
      <c r="BB427" s="175">
        <f t="shared" si="508"/>
        <v>1749061.8665858316</v>
      </c>
      <c r="BC427" s="175">
        <f t="shared" si="508"/>
        <v>1754787.8400000003</v>
      </c>
    </row>
    <row r="428" spans="7:55" ht="11.1" customHeight="1">
      <c r="G428" s="172"/>
      <c r="H428" s="172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  <c r="AA428" s="172"/>
      <c r="AB428" s="172"/>
      <c r="AC428" s="172"/>
      <c r="AD428" s="172"/>
      <c r="AE428" s="172"/>
      <c r="AF428" s="172"/>
      <c r="AG428" s="172"/>
      <c r="AH428" s="172"/>
      <c r="AI428" s="172"/>
      <c r="AJ428" s="172"/>
      <c r="AK428" s="172"/>
      <c r="AL428" s="172"/>
      <c r="AM428" s="172"/>
      <c r="AN428" s="172"/>
      <c r="AO428" s="172"/>
      <c r="AP428" s="172"/>
      <c r="AQ428" s="172"/>
      <c r="AR428" s="175">
        <f t="shared" ref="AR428:AS428" si="509">IF(AR203*AR313*AR$11&gt;MAX(AR$10*AR$9,AR483+AR$23),0,IF(AR$10*AR$9&gt;MAX(AR203*AR313*AR$11,AR483+AR$23),AR$10*AR$9,(AS428*AS$31+AS429*AS$32)*AS$21+AR$23))</f>
        <v>1692819.7680395453</v>
      </c>
      <c r="AS428" s="175">
        <f t="shared" si="509"/>
        <v>1698361.6194582691</v>
      </c>
      <c r="AT428" s="175">
        <f t="shared" ref="AT428:BC428" si="510">IF(AT203*AT313*AT$11&gt;MAX(AT$10*AT$9,AT483+AT$23),0,IF(AT$10*AT$9&gt;MAX(AT203*AT313*AT$11,AT483+AT$23),AT$10*AT$9,(AU428*AU$31+AU429*AU$32)*AU$21+AT$23))</f>
        <v>1703921.613456449</v>
      </c>
      <c r="AU428" s="175">
        <f t="shared" si="510"/>
        <v>1709499.8094281699</v>
      </c>
      <c r="AV428" s="175">
        <f t="shared" si="510"/>
        <v>1715096.2669619566</v>
      </c>
      <c r="AW428" s="175">
        <f t="shared" si="510"/>
        <v>1720711.0458414105</v>
      </c>
      <c r="AX428" s="175">
        <f t="shared" si="510"/>
        <v>1726344.2060458506</v>
      </c>
      <c r="AY428" s="175">
        <f t="shared" si="510"/>
        <v>1731995.8077509515</v>
      </c>
      <c r="AZ428" s="175">
        <f t="shared" si="510"/>
        <v>1737665.9113293875</v>
      </c>
      <c r="BA428" s="175">
        <f t="shared" si="510"/>
        <v>1743354.5773514775</v>
      </c>
      <c r="BB428" s="175">
        <f t="shared" si="510"/>
        <v>1749061.8665858316</v>
      </c>
      <c r="BC428" s="175">
        <f t="shared" si="510"/>
        <v>1754787.8400000003</v>
      </c>
    </row>
    <row r="429" spans="7:55" ht="11.1" customHeight="1">
      <c r="G429" s="172"/>
      <c r="H429" s="172"/>
      <c r="I429" s="172"/>
      <c r="J429" s="172"/>
      <c r="K429" s="172"/>
      <c r="L429" s="172"/>
      <c r="M429" s="172"/>
      <c r="N429" s="172"/>
      <c r="O429" s="172"/>
      <c r="P429" s="172"/>
      <c r="Q429" s="172"/>
      <c r="R429" s="172"/>
      <c r="S429" s="172"/>
      <c r="T429" s="172"/>
      <c r="U429" s="172"/>
      <c r="V429" s="172"/>
      <c r="W429" s="172"/>
      <c r="X429" s="172"/>
      <c r="Y429" s="172"/>
      <c r="Z429" s="172"/>
      <c r="AA429" s="172"/>
      <c r="AB429" s="172"/>
      <c r="AC429" s="172"/>
      <c r="AD429" s="172"/>
      <c r="AE429" s="172"/>
      <c r="AF429" s="172"/>
      <c r="AG429" s="172"/>
      <c r="AH429" s="172"/>
      <c r="AI429" s="172"/>
      <c r="AJ429" s="172"/>
      <c r="AK429" s="172"/>
      <c r="AL429" s="172"/>
      <c r="AM429" s="172"/>
      <c r="AN429" s="172"/>
      <c r="AO429" s="172"/>
      <c r="AP429" s="172"/>
      <c r="AQ429" s="172"/>
      <c r="AR429" s="172"/>
      <c r="AS429" s="175">
        <f t="shared" ref="AS429" si="511">IF(AS204*AS314*AS$11&gt;MAX(AS$10*AS$9,AS484+AS$23),0,IF(AS$10*AS$9&gt;MAX(AS204*AS314*AS$11,AS484+AS$23),AS$10*AS$9,(AT429*AT$31+AT430*AT$32)*AT$21+AS$23))</f>
        <v>1698361.6194582691</v>
      </c>
      <c r="AT429" s="175">
        <f t="shared" ref="AT429:BC429" si="512">IF(AT204*AT314*AT$11&gt;MAX(AT$10*AT$9,AT484+AT$23),0,IF(AT$10*AT$9&gt;MAX(AT204*AT314*AT$11,AT484+AT$23),AT$10*AT$9,(AU429*AU$31+AU430*AU$32)*AU$21+AT$23))</f>
        <v>1703921.613456449</v>
      </c>
      <c r="AU429" s="175">
        <f t="shared" si="512"/>
        <v>1709499.8094281699</v>
      </c>
      <c r="AV429" s="175">
        <f t="shared" si="512"/>
        <v>1715096.2669619566</v>
      </c>
      <c r="AW429" s="175">
        <f t="shared" si="512"/>
        <v>1720711.0458414105</v>
      </c>
      <c r="AX429" s="175">
        <f t="shared" si="512"/>
        <v>1726344.2060458506</v>
      </c>
      <c r="AY429" s="175">
        <f t="shared" si="512"/>
        <v>1731995.8077509515</v>
      </c>
      <c r="AZ429" s="175">
        <f t="shared" si="512"/>
        <v>1737665.9113293875</v>
      </c>
      <c r="BA429" s="175">
        <f t="shared" si="512"/>
        <v>1743354.5773514775</v>
      </c>
      <c r="BB429" s="175">
        <f t="shared" si="512"/>
        <v>1749061.8665858316</v>
      </c>
      <c r="BC429" s="175">
        <f t="shared" si="512"/>
        <v>1754787.8400000003</v>
      </c>
    </row>
    <row r="430" spans="7:55" ht="11.1" customHeight="1">
      <c r="G430" s="172"/>
      <c r="H430" s="172"/>
      <c r="I430" s="172"/>
      <c r="J430" s="172"/>
      <c r="K430" s="172"/>
      <c r="L430" s="172"/>
      <c r="M430" s="172"/>
      <c r="N430" s="172"/>
      <c r="O430" s="172"/>
      <c r="P430" s="172"/>
      <c r="Q430" s="172"/>
      <c r="R430" s="172"/>
      <c r="S430" s="172"/>
      <c r="T430" s="172"/>
      <c r="U430" s="172"/>
      <c r="V430" s="172"/>
      <c r="W430" s="172"/>
      <c r="X430" s="172"/>
      <c r="Y430" s="172"/>
      <c r="Z430" s="172"/>
      <c r="AA430" s="172"/>
      <c r="AB430" s="172"/>
      <c r="AC430" s="172"/>
      <c r="AD430" s="172"/>
      <c r="AE430" s="172"/>
      <c r="AF430" s="172"/>
      <c r="AG430" s="172"/>
      <c r="AH430" s="172"/>
      <c r="AI430" s="172"/>
      <c r="AJ430" s="172"/>
      <c r="AK430" s="172"/>
      <c r="AL430" s="172"/>
      <c r="AM430" s="172"/>
      <c r="AN430" s="172"/>
      <c r="AO430" s="172"/>
      <c r="AP430" s="172"/>
      <c r="AQ430" s="172"/>
      <c r="AR430" s="172"/>
      <c r="AS430" s="172"/>
      <c r="AT430" s="175">
        <f t="shared" ref="AT430:BC430" si="513">IF(AT205*AT315*AT$11&gt;MAX(AT$10*AT$9,AT485+AT$23),0,IF(AT$10*AT$9&gt;MAX(AT205*AT315*AT$11,AT485+AT$23),AT$10*AT$9,(AU430*AU$31+AU431*AU$32)*AU$21+AT$23))</f>
        <v>1703921.613456449</v>
      </c>
      <c r="AU430" s="175">
        <f t="shared" si="513"/>
        <v>1709499.8094281699</v>
      </c>
      <c r="AV430" s="175">
        <f t="shared" si="513"/>
        <v>1715096.2669619566</v>
      </c>
      <c r="AW430" s="175">
        <f t="shared" si="513"/>
        <v>1720711.0458414105</v>
      </c>
      <c r="AX430" s="175">
        <f t="shared" si="513"/>
        <v>1726344.2060458506</v>
      </c>
      <c r="AY430" s="175">
        <f t="shared" si="513"/>
        <v>1731995.8077509515</v>
      </c>
      <c r="AZ430" s="175">
        <f t="shared" si="513"/>
        <v>1737665.9113293875</v>
      </c>
      <c r="BA430" s="175">
        <f t="shared" si="513"/>
        <v>1743354.5773514775</v>
      </c>
      <c r="BB430" s="175">
        <f t="shared" si="513"/>
        <v>1749061.8665858316</v>
      </c>
      <c r="BC430" s="175">
        <f t="shared" si="513"/>
        <v>1754787.8400000003</v>
      </c>
    </row>
    <row r="431" spans="7:55" ht="11.1" customHeight="1">
      <c r="G431" s="172"/>
      <c r="H431" s="172"/>
      <c r="I431" s="172"/>
      <c r="J431" s="172"/>
      <c r="K431" s="172"/>
      <c r="L431" s="172"/>
      <c r="M431" s="172"/>
      <c r="N431" s="172"/>
      <c r="O431" s="172"/>
      <c r="P431" s="172"/>
      <c r="Q431" s="172"/>
      <c r="R431" s="172"/>
      <c r="S431" s="172"/>
      <c r="T431" s="172"/>
      <c r="U431" s="172"/>
      <c r="V431" s="172"/>
      <c r="W431" s="172"/>
      <c r="X431" s="172"/>
      <c r="Y431" s="172"/>
      <c r="Z431" s="172"/>
      <c r="AA431" s="172"/>
      <c r="AB431" s="172"/>
      <c r="AC431" s="172"/>
      <c r="AD431" s="172"/>
      <c r="AE431" s="172"/>
      <c r="AF431" s="172"/>
      <c r="AG431" s="172"/>
      <c r="AH431" s="172"/>
      <c r="AI431" s="172"/>
      <c r="AJ431" s="172"/>
      <c r="AK431" s="172"/>
      <c r="AL431" s="172"/>
      <c r="AM431" s="172"/>
      <c r="AN431" s="172"/>
      <c r="AO431" s="172"/>
      <c r="AP431" s="172"/>
      <c r="AQ431" s="172"/>
      <c r="AR431" s="172"/>
      <c r="AS431" s="172"/>
      <c r="AT431" s="172"/>
      <c r="AU431" s="175">
        <f t="shared" ref="AU431:BC431" si="514">IF(AU206*AU316*AU$11&gt;MAX(AU$10*AU$9,AU486+AU$23),0,IF(AU$10*AU$9&gt;MAX(AU206*AU316*AU$11,AU486+AU$23),AU$10*AU$9,(AV431*AV$31+AV432*AV$32)*AV$21+AU$23))</f>
        <v>1709499.8094281699</v>
      </c>
      <c r="AV431" s="175">
        <f t="shared" si="514"/>
        <v>1715096.2669619566</v>
      </c>
      <c r="AW431" s="175">
        <f t="shared" si="514"/>
        <v>1720711.0458414105</v>
      </c>
      <c r="AX431" s="175">
        <f t="shared" si="514"/>
        <v>1726344.2060458506</v>
      </c>
      <c r="AY431" s="175">
        <f t="shared" si="514"/>
        <v>1731995.8077509515</v>
      </c>
      <c r="AZ431" s="175">
        <f t="shared" si="514"/>
        <v>1737665.9113293875</v>
      </c>
      <c r="BA431" s="175">
        <f t="shared" si="514"/>
        <v>1743354.5773514775</v>
      </c>
      <c r="BB431" s="175">
        <f t="shared" si="514"/>
        <v>1749061.8665858316</v>
      </c>
      <c r="BC431" s="175">
        <f t="shared" si="514"/>
        <v>1754787.8400000003</v>
      </c>
    </row>
    <row r="432" spans="7:55" ht="11.1" customHeight="1">
      <c r="G432" s="172"/>
      <c r="H432" s="172"/>
      <c r="I432" s="172"/>
      <c r="J432" s="172"/>
      <c r="K432" s="172"/>
      <c r="L432" s="172"/>
      <c r="M432" s="172"/>
      <c r="N432" s="172"/>
      <c r="O432" s="172"/>
      <c r="P432" s="172"/>
      <c r="Q432" s="172"/>
      <c r="R432" s="172"/>
      <c r="S432" s="172"/>
      <c r="T432" s="172"/>
      <c r="U432" s="172"/>
      <c r="V432" s="172"/>
      <c r="W432" s="172"/>
      <c r="X432" s="172"/>
      <c r="Y432" s="172"/>
      <c r="Z432" s="172"/>
      <c r="AA432" s="172"/>
      <c r="AB432" s="172"/>
      <c r="AC432" s="172"/>
      <c r="AD432" s="172"/>
      <c r="AE432" s="172"/>
      <c r="AF432" s="172"/>
      <c r="AG432" s="172"/>
      <c r="AH432" s="172"/>
      <c r="AI432" s="172"/>
      <c r="AJ432" s="172"/>
      <c r="AK432" s="172"/>
      <c r="AL432" s="172"/>
      <c r="AM432" s="172"/>
      <c r="AN432" s="172"/>
      <c r="AO432" s="172"/>
      <c r="AP432" s="172"/>
      <c r="AQ432" s="172"/>
      <c r="AR432" s="172"/>
      <c r="AS432" s="172"/>
      <c r="AT432" s="172"/>
      <c r="AU432" s="172"/>
      <c r="AV432" s="175">
        <f t="shared" ref="AV432:AZ432" si="515">IF(AV207*AV317*AV$11&gt;MAX(AV$10*AV$9,AV487+AV$23),0,IF(AV$10*AV$9&gt;MAX(AV207*AV317*AV$11,AV487+AV$23),AV$10*AV$9,(AW432*AW$31+AW433*AW$32)*AW$21+AV$23))</f>
        <v>1715096.2669619566</v>
      </c>
      <c r="AW432" s="175">
        <f t="shared" si="515"/>
        <v>1720711.0458414105</v>
      </c>
      <c r="AX432" s="175">
        <f t="shared" si="515"/>
        <v>1726344.2060458506</v>
      </c>
      <c r="AY432" s="175">
        <f t="shared" si="515"/>
        <v>1731995.8077509515</v>
      </c>
      <c r="AZ432" s="175">
        <f t="shared" si="515"/>
        <v>1737665.9113293875</v>
      </c>
      <c r="BA432" s="175">
        <f t="shared" ref="BA432:BC437" si="516">IF(BA207*BA317*BA$11&gt;MAX(BA$10*BA$9,BA487+BA$23),0,IF(BA$10*BA$9&gt;MAX(BA207*BA317*BA$11,BA487+BA$23),BA$10*BA$9,(BB432*BB$31+BB433*BB$32)*BB$21+BA$23))</f>
        <v>1743354.5773514775</v>
      </c>
      <c r="BB432" s="175">
        <f t="shared" si="516"/>
        <v>1749061.8665858316</v>
      </c>
      <c r="BC432" s="175">
        <f t="shared" si="516"/>
        <v>1754787.8400000003</v>
      </c>
    </row>
    <row r="433" spans="6:55" ht="11.1" customHeight="1">
      <c r="G433" s="172"/>
      <c r="H433" s="172"/>
      <c r="I433" s="172"/>
      <c r="J433" s="172"/>
      <c r="K433" s="172"/>
      <c r="L433" s="172"/>
      <c r="M433" s="172"/>
      <c r="N433" s="172"/>
      <c r="O433" s="172"/>
      <c r="P433" s="172"/>
      <c r="Q433" s="172"/>
      <c r="R433" s="172"/>
      <c r="S433" s="172"/>
      <c r="T433" s="172"/>
      <c r="U433" s="172"/>
      <c r="V433" s="172"/>
      <c r="W433" s="172"/>
      <c r="X433" s="172"/>
      <c r="Y433" s="172"/>
      <c r="Z433" s="172"/>
      <c r="AA433" s="172"/>
      <c r="AB433" s="172"/>
      <c r="AC433" s="172"/>
      <c r="AD433" s="172"/>
      <c r="AE433" s="172"/>
      <c r="AF433" s="172"/>
      <c r="AG433" s="172"/>
      <c r="AH433" s="172"/>
      <c r="AI433" s="172"/>
      <c r="AJ433" s="172"/>
      <c r="AK433" s="172"/>
      <c r="AL433" s="172"/>
      <c r="AM433" s="172"/>
      <c r="AN433" s="172"/>
      <c r="AO433" s="172"/>
      <c r="AP433" s="172"/>
      <c r="AQ433" s="172"/>
      <c r="AR433" s="172"/>
      <c r="AS433" s="172"/>
      <c r="AT433" s="172"/>
      <c r="AU433" s="172"/>
      <c r="AV433" s="172"/>
      <c r="AW433" s="175">
        <f t="shared" ref="AW433:AZ433" si="517">IF(AW208*AW318*AW$11&gt;MAX(AW$10*AW$9,AW488+AW$23),0,IF(AW$10*AW$9&gt;MAX(AW208*AW318*AW$11,AW488+AW$23),AW$10*AW$9,(AX433*AX$31+AX434*AX$32)*AX$21+AW$23))</f>
        <v>1720711.0458414105</v>
      </c>
      <c r="AX433" s="175">
        <f t="shared" si="517"/>
        <v>1726344.2060458506</v>
      </c>
      <c r="AY433" s="175">
        <f t="shared" si="517"/>
        <v>1731995.8077509515</v>
      </c>
      <c r="AZ433" s="175">
        <f t="shared" si="517"/>
        <v>1737665.9113293875</v>
      </c>
      <c r="BA433" s="175">
        <f t="shared" si="516"/>
        <v>1743354.5773514775</v>
      </c>
      <c r="BB433" s="175">
        <f t="shared" si="516"/>
        <v>1749061.8665858316</v>
      </c>
      <c r="BC433" s="175">
        <f t="shared" si="516"/>
        <v>1754787.8400000003</v>
      </c>
    </row>
    <row r="434" spans="6:55" ht="11.1" customHeight="1">
      <c r="G434" s="172"/>
      <c r="H434" s="172"/>
      <c r="I434" s="172"/>
      <c r="J434" s="172"/>
      <c r="K434" s="172"/>
      <c r="L434" s="172"/>
      <c r="M434" s="172"/>
      <c r="N434" s="172"/>
      <c r="O434" s="172"/>
      <c r="P434" s="172"/>
      <c r="Q434" s="172"/>
      <c r="R434" s="172"/>
      <c r="S434" s="172"/>
      <c r="T434" s="172"/>
      <c r="U434" s="172"/>
      <c r="V434" s="172"/>
      <c r="W434" s="172"/>
      <c r="X434" s="172"/>
      <c r="Y434" s="172"/>
      <c r="Z434" s="172"/>
      <c r="AA434" s="172"/>
      <c r="AB434" s="172"/>
      <c r="AC434" s="172"/>
      <c r="AD434" s="172"/>
      <c r="AE434" s="172"/>
      <c r="AF434" s="172"/>
      <c r="AG434" s="172"/>
      <c r="AH434" s="172"/>
      <c r="AI434" s="172"/>
      <c r="AJ434" s="172"/>
      <c r="AK434" s="172"/>
      <c r="AL434" s="172"/>
      <c r="AM434" s="172"/>
      <c r="AN434" s="172"/>
      <c r="AO434" s="172"/>
      <c r="AP434" s="172"/>
      <c r="AQ434" s="172"/>
      <c r="AR434" s="172"/>
      <c r="AS434" s="172"/>
      <c r="AT434" s="172"/>
      <c r="AU434" s="172"/>
      <c r="AV434" s="172"/>
      <c r="AW434" s="172"/>
      <c r="AX434" s="175">
        <f t="shared" ref="AX434:AZ434" si="518">IF(AX209*AX319*AX$11&gt;MAX(AX$10*AX$9,AX489+AX$23),0,IF(AX$10*AX$9&gt;MAX(AX209*AX319*AX$11,AX489+AX$23),AX$10*AX$9,(AY434*AY$31+AY435*AY$32)*AY$21+AX$23))</f>
        <v>1726344.2060458506</v>
      </c>
      <c r="AY434" s="175">
        <f t="shared" si="518"/>
        <v>1731995.8077509515</v>
      </c>
      <c r="AZ434" s="175">
        <f t="shared" si="518"/>
        <v>1737665.9113293875</v>
      </c>
      <c r="BA434" s="175">
        <f t="shared" si="516"/>
        <v>1743354.5773514775</v>
      </c>
      <c r="BB434" s="175">
        <f t="shared" si="516"/>
        <v>1749061.8665858316</v>
      </c>
      <c r="BC434" s="175">
        <f t="shared" si="516"/>
        <v>1754787.8400000003</v>
      </c>
    </row>
    <row r="435" spans="6:55" ht="11.1" customHeight="1">
      <c r="G435" s="172"/>
      <c r="H435" s="172"/>
      <c r="I435" s="172"/>
      <c r="J435" s="172"/>
      <c r="K435" s="172"/>
      <c r="L435" s="172"/>
      <c r="M435" s="172"/>
      <c r="N435" s="172"/>
      <c r="O435" s="172"/>
      <c r="P435" s="172"/>
      <c r="Q435" s="172"/>
      <c r="R435" s="172"/>
      <c r="S435" s="172"/>
      <c r="T435" s="172"/>
      <c r="U435" s="172"/>
      <c r="V435" s="172"/>
      <c r="W435" s="172"/>
      <c r="X435" s="172"/>
      <c r="Y435" s="172"/>
      <c r="Z435" s="172"/>
      <c r="AA435" s="172"/>
      <c r="AB435" s="172"/>
      <c r="AC435" s="172"/>
      <c r="AD435" s="172"/>
      <c r="AE435" s="172"/>
      <c r="AF435" s="172"/>
      <c r="AG435" s="172"/>
      <c r="AH435" s="172"/>
      <c r="AI435" s="172"/>
      <c r="AJ435" s="172"/>
      <c r="AK435" s="172"/>
      <c r="AL435" s="172"/>
      <c r="AM435" s="172"/>
      <c r="AN435" s="172"/>
      <c r="AO435" s="172"/>
      <c r="AP435" s="172"/>
      <c r="AQ435" s="172"/>
      <c r="AR435" s="172"/>
      <c r="AS435" s="172"/>
      <c r="AT435" s="172"/>
      <c r="AU435" s="172"/>
      <c r="AV435" s="172"/>
      <c r="AW435" s="172"/>
      <c r="AX435" s="172"/>
      <c r="AY435" s="175">
        <f t="shared" ref="AY435:AZ435" si="519">IF(AY210*AY320*AY$11&gt;MAX(AY$10*AY$9,AY490+AY$23),0,IF(AY$10*AY$9&gt;MAX(AY210*AY320*AY$11,AY490+AY$23),AY$10*AY$9,(AZ435*AZ$31+AZ436*AZ$32)*AZ$21+AY$23))</f>
        <v>1731995.8077509515</v>
      </c>
      <c r="AZ435" s="175">
        <f t="shared" si="519"/>
        <v>1737665.9113293875</v>
      </c>
      <c r="BA435" s="175">
        <f t="shared" si="516"/>
        <v>1743354.5773514775</v>
      </c>
      <c r="BB435" s="175">
        <f t="shared" si="516"/>
        <v>1749061.8665858316</v>
      </c>
      <c r="BC435" s="175">
        <f t="shared" si="516"/>
        <v>1754787.8400000003</v>
      </c>
    </row>
    <row r="436" spans="6:55" ht="11.1" customHeight="1">
      <c r="G436" s="172"/>
      <c r="H436" s="172"/>
      <c r="I436" s="172"/>
      <c r="J436" s="172"/>
      <c r="K436" s="172"/>
      <c r="L436" s="172"/>
      <c r="M436" s="172"/>
      <c r="N436" s="172"/>
      <c r="O436" s="172"/>
      <c r="P436" s="172"/>
      <c r="Q436" s="172"/>
      <c r="R436" s="172"/>
      <c r="S436" s="172"/>
      <c r="T436" s="172"/>
      <c r="U436" s="172"/>
      <c r="V436" s="172"/>
      <c r="W436" s="172"/>
      <c r="X436" s="172"/>
      <c r="Y436" s="172"/>
      <c r="Z436" s="172"/>
      <c r="AA436" s="172"/>
      <c r="AB436" s="172"/>
      <c r="AC436" s="172"/>
      <c r="AD436" s="172"/>
      <c r="AE436" s="172"/>
      <c r="AF436" s="172"/>
      <c r="AG436" s="172"/>
      <c r="AH436" s="172"/>
      <c r="AI436" s="172"/>
      <c r="AJ436" s="172"/>
      <c r="AK436" s="172"/>
      <c r="AL436" s="172"/>
      <c r="AM436" s="172"/>
      <c r="AN436" s="172"/>
      <c r="AO436" s="172"/>
      <c r="AP436" s="172"/>
      <c r="AQ436" s="172"/>
      <c r="AR436" s="172"/>
      <c r="AS436" s="172"/>
      <c r="AT436" s="172"/>
      <c r="AU436" s="172"/>
      <c r="AV436" s="172"/>
      <c r="AW436" s="172"/>
      <c r="AX436" s="172"/>
      <c r="AY436" s="172"/>
      <c r="AZ436" s="175">
        <f t="shared" ref="AZ436" si="520">IF(AZ211*AZ321*AZ$11&gt;MAX(AZ$10*AZ$9,AZ491+AZ$23),0,IF(AZ$10*AZ$9&gt;MAX(AZ211*AZ321*AZ$11,AZ491+AZ$23),AZ$10*AZ$9,(BA436*BA$31+BA437*BA$32)*BA$21+AZ$23))</f>
        <v>1737665.9113293875</v>
      </c>
      <c r="BA436" s="175">
        <f t="shared" si="516"/>
        <v>1743354.5773514775</v>
      </c>
      <c r="BB436" s="175">
        <f t="shared" si="516"/>
        <v>1749061.8665858316</v>
      </c>
      <c r="BC436" s="175">
        <f t="shared" si="516"/>
        <v>1754787.8400000003</v>
      </c>
    </row>
    <row r="437" spans="6:55" ht="11.1" customHeight="1">
      <c r="G437" s="172"/>
      <c r="H437" s="172"/>
      <c r="I437" s="172"/>
      <c r="J437" s="172"/>
      <c r="K437" s="172"/>
      <c r="L437" s="172"/>
      <c r="M437" s="172"/>
      <c r="N437" s="172"/>
      <c r="O437" s="172"/>
      <c r="P437" s="172"/>
      <c r="Q437" s="172"/>
      <c r="R437" s="172"/>
      <c r="S437" s="172"/>
      <c r="T437" s="172"/>
      <c r="U437" s="172"/>
      <c r="V437" s="172"/>
      <c r="W437" s="172"/>
      <c r="X437" s="172"/>
      <c r="Y437" s="172"/>
      <c r="Z437" s="172"/>
      <c r="AA437" s="172"/>
      <c r="AB437" s="172"/>
      <c r="AC437" s="172"/>
      <c r="AD437" s="172"/>
      <c r="AE437" s="172"/>
      <c r="AF437" s="172"/>
      <c r="AG437" s="172"/>
      <c r="AH437" s="172"/>
      <c r="AI437" s="172"/>
      <c r="AJ437" s="172"/>
      <c r="AK437" s="172"/>
      <c r="AL437" s="172"/>
      <c r="AM437" s="172"/>
      <c r="AN437" s="172"/>
      <c r="AO437" s="172"/>
      <c r="AP437" s="172"/>
      <c r="AQ437" s="172"/>
      <c r="AR437" s="172"/>
      <c r="AS437" s="172"/>
      <c r="AT437" s="172"/>
      <c r="AU437" s="172"/>
      <c r="AV437" s="172"/>
      <c r="AW437" s="172"/>
      <c r="AX437" s="172"/>
      <c r="AY437" s="172"/>
      <c r="AZ437" s="172"/>
      <c r="BA437" s="175">
        <f t="shared" si="516"/>
        <v>1743354.5773514775</v>
      </c>
      <c r="BB437" s="175">
        <f t="shared" si="516"/>
        <v>1749061.8665858316</v>
      </c>
      <c r="BC437" s="175">
        <f t="shared" si="516"/>
        <v>1754787.8400000003</v>
      </c>
    </row>
    <row r="438" spans="6:55" ht="11.1" customHeight="1">
      <c r="G438" s="172"/>
      <c r="H438" s="172"/>
      <c r="I438" s="172"/>
      <c r="J438" s="172"/>
      <c r="K438" s="172"/>
      <c r="L438" s="172"/>
      <c r="M438" s="172"/>
      <c r="N438" s="172"/>
      <c r="O438" s="172"/>
      <c r="P438" s="172"/>
      <c r="Q438" s="172"/>
      <c r="R438" s="172"/>
      <c r="S438" s="172"/>
      <c r="T438" s="172"/>
      <c r="U438" s="172"/>
      <c r="V438" s="172"/>
      <c r="W438" s="172"/>
      <c r="X438" s="172"/>
      <c r="Y438" s="172"/>
      <c r="Z438" s="172"/>
      <c r="AA438" s="172"/>
      <c r="AB438" s="172"/>
      <c r="AC438" s="172"/>
      <c r="AD438" s="172"/>
      <c r="AE438" s="172"/>
      <c r="AF438" s="172"/>
      <c r="AG438" s="172"/>
      <c r="AH438" s="172"/>
      <c r="AI438" s="172"/>
      <c r="AJ438" s="172"/>
      <c r="AK438" s="172"/>
      <c r="AL438" s="172"/>
      <c r="AM438" s="172"/>
      <c r="AN438" s="172"/>
      <c r="AO438" s="172"/>
      <c r="AP438" s="172"/>
      <c r="AQ438" s="172"/>
      <c r="AR438" s="172"/>
      <c r="AS438" s="172"/>
      <c r="AT438" s="172"/>
      <c r="AU438" s="172"/>
      <c r="AV438" s="172"/>
      <c r="AW438" s="172"/>
      <c r="AX438" s="172"/>
      <c r="AY438" s="172"/>
      <c r="AZ438" s="172"/>
      <c r="BA438" s="172"/>
      <c r="BB438" s="175">
        <f>IF(BB213*BB323*BB$11&gt;MAX(BB$10*BB$9,BB493+BB$23),0,IF(BB$10*BB$9&gt;MAX(BB213*BB323*BB$11,BB493+BB$23),BB$10*BB$9,(BC438*BC$31+BC439*BC$32)*BC$21+BB$23))</f>
        <v>1749061.8665858316</v>
      </c>
      <c r="BC438" s="175">
        <f>IF(BC213*BC323*BC$11&gt;MAX(BC$10*BC$9,BC493+BC$23),0,IF(BC$10*BC$9&gt;MAX(BC213*BC323*BC$11,BC493+BC$23),BC$10*BC$9,(BD438*BD$31+BD439*BD$32)*BD$21+BC$23))</f>
        <v>1754787.8400000003</v>
      </c>
    </row>
    <row r="439" spans="6:55" ht="11.1" customHeight="1">
      <c r="G439" s="172"/>
      <c r="H439" s="172"/>
      <c r="I439" s="172"/>
      <c r="J439" s="172"/>
      <c r="K439" s="172"/>
      <c r="L439" s="172"/>
      <c r="M439" s="172"/>
      <c r="N439" s="172"/>
      <c r="O439" s="172"/>
      <c r="P439" s="172"/>
      <c r="Q439" s="172"/>
      <c r="R439" s="172"/>
      <c r="S439" s="172"/>
      <c r="T439" s="172"/>
      <c r="U439" s="172"/>
      <c r="V439" s="172"/>
      <c r="W439" s="172"/>
      <c r="X439" s="172"/>
      <c r="Y439" s="172"/>
      <c r="Z439" s="172"/>
      <c r="AA439" s="172"/>
      <c r="AB439" s="172"/>
      <c r="AC439" s="172"/>
      <c r="AD439" s="172"/>
      <c r="AE439" s="172"/>
      <c r="AF439" s="172"/>
      <c r="AG439" s="172"/>
      <c r="AH439" s="172"/>
      <c r="AI439" s="172"/>
      <c r="AJ439" s="172"/>
      <c r="AK439" s="172"/>
      <c r="AL439" s="172"/>
      <c r="AM439" s="172"/>
      <c r="AN439" s="172"/>
      <c r="AO439" s="172"/>
      <c r="AP439" s="172"/>
      <c r="AQ439" s="172"/>
      <c r="AR439" s="172"/>
      <c r="AS439" s="172"/>
      <c r="AT439" s="172"/>
      <c r="AU439" s="172"/>
      <c r="AV439" s="172"/>
      <c r="AW439" s="172"/>
      <c r="AX439" s="172"/>
      <c r="AY439" s="172"/>
      <c r="AZ439" s="172"/>
      <c r="BA439" s="172"/>
      <c r="BB439" s="172"/>
      <c r="BC439" s="175">
        <f t="shared" ref="BC439" si="521">IF(BC214*BC324*BC$11&gt;MAX(BC$10*BC$9,BC494+BC$23),0,IF(BC$10*BC$9&gt;MAX(BC214*BC324*BC$11,BC494+BC$23),BC$10*BC$9,(BD439*BD$31+BD440*BD$32)*BD$21+BC$23))</f>
        <v>1754787.8400000003</v>
      </c>
    </row>
    <row r="440" spans="6:55" ht="11.1" customHeight="1">
      <c r="G440" s="172"/>
      <c r="H440" s="172"/>
      <c r="I440" s="172"/>
      <c r="J440" s="172"/>
      <c r="K440" s="172"/>
      <c r="L440" s="172"/>
      <c r="M440" s="172"/>
      <c r="N440" s="172"/>
      <c r="O440" s="172"/>
      <c r="P440" s="172"/>
      <c r="Q440" s="172"/>
      <c r="R440" s="172"/>
      <c r="S440" s="172"/>
      <c r="T440" s="172"/>
      <c r="U440" s="172"/>
      <c r="V440" s="172"/>
      <c r="W440" s="172"/>
      <c r="X440" s="172"/>
      <c r="Y440" s="172"/>
      <c r="Z440" s="172"/>
      <c r="AA440" s="172"/>
      <c r="AB440" s="172"/>
      <c r="AC440" s="172"/>
      <c r="AD440" s="172"/>
      <c r="AE440" s="172"/>
      <c r="AF440" s="172"/>
      <c r="AG440" s="172"/>
      <c r="AH440" s="172"/>
      <c r="AI440" s="172"/>
      <c r="AJ440" s="172"/>
      <c r="AK440" s="172"/>
      <c r="AL440" s="172"/>
      <c r="AM440" s="172"/>
      <c r="AN440" s="172"/>
      <c r="AO440" s="172"/>
      <c r="AP440" s="172"/>
      <c r="AQ440" s="172"/>
      <c r="AR440" s="172"/>
      <c r="AS440" s="172"/>
      <c r="AT440" s="172"/>
      <c r="AU440" s="172"/>
      <c r="AV440" s="172"/>
      <c r="AW440" s="172"/>
      <c r="AX440" s="172"/>
      <c r="AY440" s="172"/>
      <c r="AZ440" s="172"/>
      <c r="BA440" s="172"/>
      <c r="BB440" s="172"/>
      <c r="BC440" s="172"/>
    </row>
    <row r="441" spans="6:55" ht="11.1" customHeight="1">
      <c r="G441" s="172"/>
      <c r="H441" s="172"/>
      <c r="I441" s="172"/>
      <c r="J441" s="172"/>
      <c r="K441" s="172"/>
      <c r="L441" s="172"/>
      <c r="M441" s="172"/>
      <c r="N441" s="172"/>
      <c r="O441" s="172"/>
      <c r="P441" s="172"/>
      <c r="Q441" s="172"/>
      <c r="R441" s="172"/>
      <c r="S441" s="172"/>
      <c r="T441" s="172"/>
      <c r="U441" s="172"/>
      <c r="V441" s="172"/>
      <c r="W441" s="172"/>
      <c r="X441" s="172"/>
      <c r="Y441" s="172"/>
      <c r="Z441" s="172"/>
      <c r="AA441" s="172"/>
      <c r="AB441" s="172"/>
      <c r="AC441" s="172"/>
      <c r="AD441" s="172"/>
      <c r="AE441" s="172"/>
      <c r="AF441" s="172"/>
      <c r="AG441" s="172"/>
      <c r="AH441" s="172"/>
      <c r="AI441" s="172"/>
      <c r="AJ441" s="172"/>
      <c r="AK441" s="172"/>
      <c r="AL441" s="172"/>
      <c r="AM441" s="172"/>
      <c r="AN441" s="172"/>
      <c r="AO441" s="172"/>
      <c r="AP441" s="172"/>
      <c r="AQ441" s="172"/>
      <c r="AR441" s="172"/>
      <c r="AS441" s="172"/>
      <c r="AT441" s="172"/>
      <c r="AU441" s="172"/>
      <c r="AV441" s="172"/>
      <c r="AW441" s="172"/>
      <c r="AX441" s="172"/>
      <c r="AY441" s="172"/>
      <c r="AZ441" s="172"/>
      <c r="BA441" s="172"/>
      <c r="BB441" s="172"/>
      <c r="BC441" s="172"/>
    </row>
    <row r="446" spans="6:55">
      <c r="F446" s="164" t="s">
        <v>601</v>
      </c>
      <c r="G446" s="175">
        <f t="shared" ref="G446:AL446" si="522">(H336*H$31+H337*H$32)*H$17+(H391*H$31+H392*H$32)*H$21</f>
        <v>1533841.1436690213</v>
      </c>
      <c r="H446" s="175">
        <f t="shared" si="522"/>
        <v>1606214.083858497</v>
      </c>
      <c r="I446" s="175">
        <f t="shared" si="522"/>
        <v>1686442.5157277044</v>
      </c>
      <c r="J446" s="175">
        <f t="shared" si="522"/>
        <v>1777603.854333468</v>
      </c>
      <c r="K446" s="175">
        <f t="shared" si="522"/>
        <v>1883095.280357897</v>
      </c>
      <c r="L446" s="175">
        <f t="shared" si="522"/>
        <v>2005969.3562872256</v>
      </c>
      <c r="M446" s="175">
        <f t="shared" si="522"/>
        <v>2148177.881991718</v>
      </c>
      <c r="N446" s="175">
        <f t="shared" si="522"/>
        <v>2310255.3737252629</v>
      </c>
      <c r="O446" s="175">
        <f t="shared" si="522"/>
        <v>2492270.9824260869</v>
      </c>
      <c r="P446" s="175">
        <f t="shared" si="522"/>
        <v>2694096.4003667878</v>
      </c>
      <c r="Q446" s="175">
        <f t="shared" si="522"/>
        <v>2915786.2341810269</v>
      </c>
      <c r="R446" s="175">
        <f t="shared" si="522"/>
        <v>3157889.8784053479</v>
      </c>
      <c r="S446" s="175">
        <f t="shared" si="522"/>
        <v>3421463.4595590564</v>
      </c>
      <c r="T446" s="175">
        <f t="shared" si="522"/>
        <v>3708082.841820349</v>
      </c>
      <c r="U446" s="175">
        <f t="shared" si="522"/>
        <v>4019899.5142251085</v>
      </c>
      <c r="V446" s="175">
        <f t="shared" si="522"/>
        <v>4359408.0841051126</v>
      </c>
      <c r="W446" s="175">
        <f t="shared" si="522"/>
        <v>4729366.0558296172</v>
      </c>
      <c r="X446" s="175">
        <f t="shared" si="522"/>
        <v>5132733.6595724383</v>
      </c>
      <c r="Y446" s="175">
        <f t="shared" si="522"/>
        <v>5572643.5039625606</v>
      </c>
      <c r="Z446" s="175">
        <f t="shared" si="522"/>
        <v>6052434.8807432177</v>
      </c>
      <c r="AA446" s="175">
        <f t="shared" si="522"/>
        <v>6575256.0677778097</v>
      </c>
      <c r="AB446" s="175">
        <f t="shared" si="522"/>
        <v>7144815.8717647586</v>
      </c>
      <c r="AC446" s="175">
        <f t="shared" si="522"/>
        <v>7764853.1025430458</v>
      </c>
      <c r="AD446" s="175">
        <f t="shared" si="522"/>
        <v>8439740.1670159139</v>
      </c>
      <c r="AE446" s="175">
        <f t="shared" si="522"/>
        <v>9174380.6482468024</v>
      </c>
      <c r="AF446" s="175">
        <f t="shared" si="522"/>
        <v>9973959.3169699833</v>
      </c>
      <c r="AG446" s="175">
        <f t="shared" si="522"/>
        <v>10844276.740091719</v>
      </c>
      <c r="AH446" s="175">
        <f t="shared" si="522"/>
        <v>11791582.98698567</v>
      </c>
      <c r="AI446" s="175">
        <f t="shared" si="522"/>
        <v>12822693.665118927</v>
      </c>
      <c r="AJ446" s="175">
        <f t="shared" si="522"/>
        <v>13945019.107319281</v>
      </c>
      <c r="AK446" s="175">
        <f t="shared" si="522"/>
        <v>15166627.370014083</v>
      </c>
      <c r="AL446" s="175">
        <f t="shared" si="522"/>
        <v>16496308.287217023</v>
      </c>
      <c r="AM446" s="175">
        <f t="shared" ref="AM446:BC446" si="523">(AN336*AN$31+AN337*AN$32)*AN$17+(AN391*AN$31+AN392*AN$32)*AN$21</f>
        <v>17943617.772691246</v>
      </c>
      <c r="AN446" s="175">
        <f t="shared" si="523"/>
        <v>19518964.197743174</v>
      </c>
      <c r="AO446" s="175">
        <f t="shared" si="523"/>
        <v>21233670.970569406</v>
      </c>
      <c r="AP446" s="175">
        <f t="shared" si="523"/>
        <v>23100069.937680278</v>
      </c>
      <c r="AQ446" s="175">
        <f t="shared" si="523"/>
        <v>25131524.734522998</v>
      </c>
      <c r="AR446" s="175">
        <f t="shared" si="523"/>
        <v>27342748.410953939</v>
      </c>
      <c r="AS446" s="175">
        <f t="shared" si="523"/>
        <v>29749581.661752392</v>
      </c>
      <c r="AT446" s="175">
        <f t="shared" si="523"/>
        <v>32369337.80054054</v>
      </c>
      <c r="AU446" s="175">
        <f t="shared" si="523"/>
        <v>35220847.512321316</v>
      </c>
      <c r="AV446" s="175">
        <f t="shared" si="523"/>
        <v>38324616.469842687</v>
      </c>
      <c r="AW446" s="175">
        <f t="shared" si="523"/>
        <v>41702957.272469081</v>
      </c>
      <c r="AX446" s="175">
        <f t="shared" si="523"/>
        <v>45380161.802106112</v>
      </c>
      <c r="AY446" s="175">
        <f t="shared" si="523"/>
        <v>49382669.321127206</v>
      </c>
      <c r="AZ446" s="175">
        <f t="shared" si="523"/>
        <v>53739254.551497109</v>
      </c>
      <c r="BA446" s="175">
        <f t="shared" si="523"/>
        <v>58481244.907269925</v>
      </c>
      <c r="BB446" s="175">
        <f t="shared" si="523"/>
        <v>63642730.82620278</v>
      </c>
      <c r="BC446" s="175">
        <f t="shared" si="523"/>
        <v>0</v>
      </c>
    </row>
    <row r="447" spans="6:55">
      <c r="G447" s="172"/>
      <c r="H447" s="175">
        <f t="shared" ref="H447:BC447" si="524">(I337*I$31+I338*I$32)*I$17+(I392*I$31+I393*I$32)*I$21</f>
        <v>1474010.2976046628</v>
      </c>
      <c r="I447" s="175">
        <f t="shared" si="524"/>
        <v>1539204.6350260822</v>
      </c>
      <c r="J447" s="175">
        <f t="shared" si="524"/>
        <v>1609457.3729471827</v>
      </c>
      <c r="K447" s="175">
        <f t="shared" si="524"/>
        <v>1687442.0807934471</v>
      </c>
      <c r="L447" s="175">
        <f t="shared" si="524"/>
        <v>1776888.8070211068</v>
      </c>
      <c r="M447" s="175">
        <f t="shared" si="524"/>
        <v>1881755.2831703371</v>
      </c>
      <c r="N447" s="175">
        <f t="shared" si="524"/>
        <v>2004983.949266922</v>
      </c>
      <c r="O447" s="175">
        <f t="shared" si="524"/>
        <v>2148202.1947658374</v>
      </c>
      <c r="P447" s="175">
        <f t="shared" si="524"/>
        <v>2311401.1541887615</v>
      </c>
      <c r="Q447" s="175">
        <f t="shared" si="524"/>
        <v>2494263.4164809766</v>
      </c>
      <c r="R447" s="175">
        <f t="shared" si="524"/>
        <v>2696597.9955497035</v>
      </c>
      <c r="S447" s="175">
        <f t="shared" si="524"/>
        <v>2918460.764328192</v>
      </c>
      <c r="T447" s="175">
        <f t="shared" si="524"/>
        <v>3160331.6475848677</v>
      </c>
      <c r="U447" s="175">
        <f t="shared" si="524"/>
        <v>3423441.2962020226</v>
      </c>
      <c r="V447" s="175">
        <f t="shared" si="524"/>
        <v>3709547.0369953131</v>
      </c>
      <c r="W447" s="175">
        <f t="shared" si="524"/>
        <v>4020867.0583993909</v>
      </c>
      <c r="X447" s="175">
        <f t="shared" si="524"/>
        <v>4359966.9187315879</v>
      </c>
      <c r="Y447" s="175">
        <f t="shared" si="524"/>
        <v>4729632.2927902779</v>
      </c>
      <c r="Z447" s="175">
        <f t="shared" si="524"/>
        <v>5132843.308137265</v>
      </c>
      <c r="AA447" s="175">
        <f t="shared" si="524"/>
        <v>5572683.5951908911</v>
      </c>
      <c r="AB447" s="175">
        <f t="shared" si="524"/>
        <v>6052439.9608424697</v>
      </c>
      <c r="AC447" s="175">
        <f t="shared" si="524"/>
        <v>6575254.4710870134</v>
      </c>
      <c r="AD447" s="175">
        <f t="shared" si="524"/>
        <v>7144811.6687820815</v>
      </c>
      <c r="AE447" s="175">
        <f t="shared" si="524"/>
        <v>7764897.0108541949</v>
      </c>
      <c r="AF447" s="175">
        <f t="shared" si="524"/>
        <v>8439786.4828813802</v>
      </c>
      <c r="AG447" s="175">
        <f t="shared" si="524"/>
        <v>9174384.1479297224</v>
      </c>
      <c r="AH447" s="175">
        <f t="shared" si="524"/>
        <v>9973964.2628123425</v>
      </c>
      <c r="AI447" s="175">
        <f t="shared" si="524"/>
        <v>10844280.297712972</v>
      </c>
      <c r="AJ447" s="175">
        <f t="shared" si="524"/>
        <v>11791586.486783992</v>
      </c>
      <c r="AK447" s="175">
        <f t="shared" si="524"/>
        <v>12822692.514142305</v>
      </c>
      <c r="AL447" s="175">
        <f t="shared" si="524"/>
        <v>13945018.520275079</v>
      </c>
      <c r="AM447" s="175">
        <f t="shared" si="524"/>
        <v>15166629.556232581</v>
      </c>
      <c r="AN447" s="175">
        <f t="shared" si="524"/>
        <v>16496311.242256377</v>
      </c>
      <c r="AO447" s="175">
        <f t="shared" si="524"/>
        <v>17943620.679695565</v>
      </c>
      <c r="AP447" s="175">
        <f t="shared" si="524"/>
        <v>19518967.152846754</v>
      </c>
      <c r="AQ447" s="175">
        <f t="shared" si="524"/>
        <v>21233621.656531967</v>
      </c>
      <c r="AR447" s="175">
        <f t="shared" si="524"/>
        <v>23100019.47567758</v>
      </c>
      <c r="AS447" s="175">
        <f t="shared" si="524"/>
        <v>25131522.038907997</v>
      </c>
      <c r="AT447" s="175">
        <f t="shared" si="524"/>
        <v>27342744.066770315</v>
      </c>
      <c r="AU447" s="175">
        <f t="shared" si="524"/>
        <v>29749578.921636567</v>
      </c>
      <c r="AV447" s="175">
        <f t="shared" si="524"/>
        <v>32369335.104988724</v>
      </c>
      <c r="AW447" s="175">
        <f t="shared" si="524"/>
        <v>35220845.208923265</v>
      </c>
      <c r="AX447" s="175">
        <f t="shared" si="524"/>
        <v>38324613.251144163</v>
      </c>
      <c r="AY447" s="175">
        <f t="shared" si="524"/>
        <v>41702955.538494676</v>
      </c>
      <c r="AZ447" s="175">
        <f t="shared" si="524"/>
        <v>45380159.102410458</v>
      </c>
      <c r="BA447" s="175">
        <f t="shared" si="524"/>
        <v>49382666.665335894</v>
      </c>
      <c r="BB447" s="175">
        <f t="shared" si="524"/>
        <v>53739251.851855069</v>
      </c>
      <c r="BC447" s="175">
        <f t="shared" si="524"/>
        <v>0</v>
      </c>
    </row>
    <row r="448" spans="6:55">
      <c r="G448" s="172"/>
      <c r="H448" s="172"/>
      <c r="I448" s="175">
        <f t="shared" ref="I448:W448" si="525">(J338*J$31+J339*J$32)*J$17+(J393*J$31+J394*J$32)*J$21</f>
        <v>1421328.8409398037</v>
      </c>
      <c r="J448" s="175">
        <f t="shared" si="525"/>
        <v>1481932.1001077755</v>
      </c>
      <c r="K448" s="175">
        <f t="shared" si="525"/>
        <v>1545177.9549303814</v>
      </c>
      <c r="L448" s="175">
        <f t="shared" si="525"/>
        <v>1612784.5149968101</v>
      </c>
      <c r="M448" s="175">
        <f t="shared" si="525"/>
        <v>1688120.833662854</v>
      </c>
      <c r="N448" s="175">
        <f t="shared" si="525"/>
        <v>1775652.7769589312</v>
      </c>
      <c r="O448" s="175">
        <f t="shared" si="525"/>
        <v>1880146.5944826033</v>
      </c>
      <c r="P448" s="175">
        <f t="shared" si="525"/>
        <v>2004471.2417820287</v>
      </c>
      <c r="Q448" s="175">
        <f t="shared" si="525"/>
        <v>2148834.9701749645</v>
      </c>
      <c r="R448" s="175">
        <f t="shared" si="525"/>
        <v>2313087.1788956691</v>
      </c>
      <c r="S448" s="175">
        <f t="shared" si="525"/>
        <v>2496794.4430583837</v>
      </c>
      <c r="T448" s="175">
        <f t="shared" si="525"/>
        <v>2699469.4383226605</v>
      </c>
      <c r="U448" s="175">
        <f t="shared" si="525"/>
        <v>2921247.74176348</v>
      </c>
      <c r="V448" s="175">
        <f t="shared" si="525"/>
        <v>3162780.500477578</v>
      </c>
      <c r="W448" s="175">
        <f t="shared" si="525"/>
        <v>3425354.2865914423</v>
      </c>
      <c r="X448" s="175">
        <f t="shared" ref="X448:BC448" si="526">(Y338*Y$31+Y339*Y$32)*Y$17+(Y393*Y$31+Y394*Y$32)*Y$21</f>
        <v>3710875.0829403321</v>
      </c>
      <c r="Y448" s="175">
        <f t="shared" si="526"/>
        <v>4021679.2917760299</v>
      </c>
      <c r="Z448" s="175">
        <f t="shared" si="526"/>
        <v>4360417.3665700853</v>
      </c>
      <c r="AA448" s="175">
        <f t="shared" si="526"/>
        <v>4729850.8115791632</v>
      </c>
      <c r="AB448" s="175">
        <f t="shared" si="526"/>
        <v>5132917.267557553</v>
      </c>
      <c r="AC448" s="175">
        <f t="shared" si="526"/>
        <v>5572699.0420974912</v>
      </c>
      <c r="AD448" s="175">
        <f t="shared" si="526"/>
        <v>6052443.7654315932</v>
      </c>
      <c r="AE448" s="175">
        <f t="shared" si="526"/>
        <v>6575296.6231094738</v>
      </c>
      <c r="AF448" s="175">
        <f t="shared" si="526"/>
        <v>7144857.9846475469</v>
      </c>
      <c r="AG448" s="175">
        <f t="shared" si="526"/>
        <v>7764900.5105371121</v>
      </c>
      <c r="AH448" s="175">
        <f t="shared" si="526"/>
        <v>8439791.4287237357</v>
      </c>
      <c r="AI448" s="175">
        <f t="shared" si="526"/>
        <v>9174387.7055509742</v>
      </c>
      <c r="AJ448" s="175">
        <f t="shared" si="526"/>
        <v>9973967.7626106646</v>
      </c>
      <c r="AK448" s="175">
        <f t="shared" si="526"/>
        <v>10844279.146736348</v>
      </c>
      <c r="AL448" s="175">
        <f t="shared" si="526"/>
        <v>11791585.899739791</v>
      </c>
      <c r="AM448" s="175">
        <f t="shared" si="526"/>
        <v>12822694.700360801</v>
      </c>
      <c r="AN448" s="175">
        <f t="shared" si="526"/>
        <v>13945021.475314433</v>
      </c>
      <c r="AO448" s="175">
        <f t="shared" si="526"/>
        <v>15166632.463236896</v>
      </c>
      <c r="AP448" s="175">
        <f t="shared" si="526"/>
        <v>16496314.197359957</v>
      </c>
      <c r="AQ448" s="175">
        <f t="shared" si="526"/>
        <v>17943571.365658119</v>
      </c>
      <c r="AR448" s="175">
        <f t="shared" si="526"/>
        <v>19518916.690844055</v>
      </c>
      <c r="AS448" s="175">
        <f t="shared" si="526"/>
        <v>21233618.960916959</v>
      </c>
      <c r="AT448" s="175">
        <f t="shared" si="526"/>
        <v>23100015.13149396</v>
      </c>
      <c r="AU448" s="175">
        <f t="shared" si="526"/>
        <v>25131519.298792172</v>
      </c>
      <c r="AV448" s="175">
        <f t="shared" si="526"/>
        <v>27342741.371218499</v>
      </c>
      <c r="AW448" s="175">
        <f t="shared" si="526"/>
        <v>29749576.618238512</v>
      </c>
      <c r="AX448" s="175">
        <f t="shared" si="526"/>
        <v>32369331.886290193</v>
      </c>
      <c r="AY448" s="175">
        <f t="shared" si="526"/>
        <v>35220843.474948868</v>
      </c>
      <c r="AZ448" s="175">
        <f t="shared" si="526"/>
        <v>38324610.551448502</v>
      </c>
      <c r="BA448" s="175">
        <f t="shared" si="526"/>
        <v>41702952.882703364</v>
      </c>
      <c r="BB448" s="175">
        <f t="shared" si="526"/>
        <v>45380156.402768411</v>
      </c>
      <c r="BC448" s="175">
        <f t="shared" si="526"/>
        <v>0</v>
      </c>
    </row>
    <row r="449" spans="7:55">
      <c r="G449" s="172"/>
      <c r="H449" s="172"/>
      <c r="I449" s="172"/>
      <c r="J449" s="175">
        <f t="shared" ref="J449:W449" si="527">(K339*K$31+K340*K$32)*K$17+(K394*K$31+K395*K$32)*K$21</f>
        <v>1373547.6443414604</v>
      </c>
      <c r="K449" s="175">
        <f t="shared" si="527"/>
        <v>1431601.8668227599</v>
      </c>
      <c r="L449" s="175">
        <f t="shared" si="527"/>
        <v>1490924.266173006</v>
      </c>
      <c r="M449" s="175">
        <f t="shared" si="527"/>
        <v>1551631.7074924808</v>
      </c>
      <c r="N449" s="175">
        <f t="shared" si="527"/>
        <v>1615681.0486697215</v>
      </c>
      <c r="O449" s="175">
        <f t="shared" si="527"/>
        <v>1687645.4604922088</v>
      </c>
      <c r="P449" s="175">
        <f t="shared" si="527"/>
        <v>1773687.2102757397</v>
      </c>
      <c r="Q449" s="175">
        <f t="shared" si="527"/>
        <v>1879017.4744105008</v>
      </c>
      <c r="R449" s="175">
        <f t="shared" si="527"/>
        <v>2004466.6933214676</v>
      </c>
      <c r="S449" s="175">
        <f t="shared" si="527"/>
        <v>2150129.0707333148</v>
      </c>
      <c r="T449" s="175">
        <f t="shared" si="527"/>
        <v>2315369.2654426778</v>
      </c>
      <c r="U449" s="175">
        <f t="shared" si="527"/>
        <v>2499675.648039558</v>
      </c>
      <c r="V449" s="175">
        <f t="shared" si="527"/>
        <v>2702615.5618031099</v>
      </c>
      <c r="W449" s="175">
        <f t="shared" si="527"/>
        <v>2924207.2440635907</v>
      </c>
      <c r="X449" s="175">
        <f t="shared" ref="X449:BC449" si="528">(Y339*Y$31+Y340*Y$32)*Y$17+(Y394*Y$31+Y395*Y$32)*Y$21</f>
        <v>3165220.0059792874</v>
      </c>
      <c r="Y449" s="175">
        <f t="shared" si="528"/>
        <v>3427134.6882557357</v>
      </c>
      <c r="Z449" s="175">
        <f t="shared" si="528"/>
        <v>3712062.0313108708</v>
      </c>
      <c r="AA449" s="175">
        <f t="shared" si="528"/>
        <v>4022390.3674086463</v>
      </c>
      <c r="AB449" s="175">
        <f t="shared" si="528"/>
        <v>4360763.5846507018</v>
      </c>
      <c r="AC449" s="175">
        <f t="shared" si="528"/>
        <v>4729978.8340492249</v>
      </c>
      <c r="AD449" s="175">
        <f t="shared" si="528"/>
        <v>5132946.4544780618</v>
      </c>
      <c r="AE449" s="175">
        <f t="shared" si="528"/>
        <v>5572712.7460806863</v>
      </c>
      <c r="AF449" s="175">
        <f t="shared" si="528"/>
        <v>6052438.609841275</v>
      </c>
      <c r="AG449" s="175">
        <f t="shared" si="528"/>
        <v>6575271.201941994</v>
      </c>
      <c r="AH449" s="175">
        <f t="shared" si="528"/>
        <v>7144862.9304899015</v>
      </c>
      <c r="AI449" s="175">
        <f t="shared" si="528"/>
        <v>7764904.0681583611</v>
      </c>
      <c r="AJ449" s="175">
        <f t="shared" si="528"/>
        <v>8439794.928522056</v>
      </c>
      <c r="AK449" s="175">
        <f t="shared" si="528"/>
        <v>9174386.5545743518</v>
      </c>
      <c r="AL449" s="175">
        <f t="shared" si="528"/>
        <v>9973967.1755664628</v>
      </c>
      <c r="AM449" s="175">
        <f t="shared" si="528"/>
        <v>10844281.332954844</v>
      </c>
      <c r="AN449" s="175">
        <f t="shared" si="528"/>
        <v>11791588.854779145</v>
      </c>
      <c r="AO449" s="175">
        <f t="shared" si="528"/>
        <v>12822697.607365116</v>
      </c>
      <c r="AP449" s="175">
        <f t="shared" si="528"/>
        <v>13945024.430418011</v>
      </c>
      <c r="AQ449" s="175">
        <f t="shared" si="528"/>
        <v>15166583.149199458</v>
      </c>
      <c r="AR449" s="175">
        <f t="shared" si="528"/>
        <v>16496263.735357255</v>
      </c>
      <c r="AS449" s="175">
        <f t="shared" si="528"/>
        <v>17943568.670043122</v>
      </c>
      <c r="AT449" s="175">
        <f t="shared" si="528"/>
        <v>19518912.346660435</v>
      </c>
      <c r="AU449" s="175">
        <f t="shared" si="528"/>
        <v>21233616.220801137</v>
      </c>
      <c r="AV449" s="175">
        <f t="shared" si="528"/>
        <v>23100012.435942139</v>
      </c>
      <c r="AW449" s="175">
        <f t="shared" si="528"/>
        <v>25131516.995394111</v>
      </c>
      <c r="AX449" s="175">
        <f t="shared" si="528"/>
        <v>27342738.152519971</v>
      </c>
      <c r="AY449" s="175">
        <f t="shared" si="528"/>
        <v>29749574.884264112</v>
      </c>
      <c r="AZ449" s="175">
        <f t="shared" si="528"/>
        <v>32369329.186594531</v>
      </c>
      <c r="BA449" s="175">
        <f t="shared" si="528"/>
        <v>35220840.819157556</v>
      </c>
      <c r="BB449" s="175">
        <f t="shared" si="528"/>
        <v>38324607.851806447</v>
      </c>
      <c r="BC449" s="175">
        <f t="shared" si="528"/>
        <v>0</v>
      </c>
    </row>
    <row r="450" spans="7:55">
      <c r="G450" s="172"/>
      <c r="H450" s="172"/>
      <c r="I450" s="172"/>
      <c r="J450" s="172"/>
      <c r="K450" s="175">
        <f t="shared" ref="K450:W450" si="529">(L340*L$31+L341*L$32)*L$17+(L395*L$31+L396*L$32)*L$21</f>
        <v>1329007.245683122</v>
      </c>
      <c r="L450" s="175">
        <f t="shared" si="529"/>
        <v>1385507.7465311079</v>
      </c>
      <c r="M450" s="175">
        <f t="shared" si="529"/>
        <v>1443375.0409000311</v>
      </c>
      <c r="N450" s="175">
        <f t="shared" si="529"/>
        <v>1500886.3226646611</v>
      </c>
      <c r="O450" s="175">
        <f t="shared" si="529"/>
        <v>1557977.2759959153</v>
      </c>
      <c r="P450" s="175">
        <f t="shared" si="529"/>
        <v>1617280.7530538593</v>
      </c>
      <c r="Q450" s="175">
        <f t="shared" si="529"/>
        <v>1685465.066071471</v>
      </c>
      <c r="R450" s="175">
        <f t="shared" si="529"/>
        <v>1772029.3099087416</v>
      </c>
      <c r="S450" s="175">
        <f t="shared" si="529"/>
        <v>1878443.1004079767</v>
      </c>
      <c r="T450" s="175">
        <f t="shared" si="529"/>
        <v>2005076.0837241802</v>
      </c>
      <c r="U450" s="175">
        <f t="shared" si="529"/>
        <v>2151883.433099323</v>
      </c>
      <c r="V450" s="175">
        <f t="shared" si="529"/>
        <v>2318192.9417946935</v>
      </c>
      <c r="W450" s="175">
        <f t="shared" si="529"/>
        <v>2503105.7357450337</v>
      </c>
      <c r="X450" s="175">
        <f t="shared" ref="X450:BC450" si="530">(Y340*Y$31+Y341*Y$32)*Y$17+(Y395*Y$31+Y396*Y$32)*Y$21</f>
        <v>2706085.5786968223</v>
      </c>
      <c r="Y450" s="175">
        <f t="shared" si="530"/>
        <v>2927240.5673669497</v>
      </c>
      <c r="Z450" s="175">
        <f t="shared" si="530"/>
        <v>3167597.9893010715</v>
      </c>
      <c r="AA450" s="175">
        <f t="shared" si="530"/>
        <v>3428812.1550261462</v>
      </c>
      <c r="AB450" s="175">
        <f t="shared" si="530"/>
        <v>3713092.5848114956</v>
      </c>
      <c r="AC450" s="175">
        <f t="shared" si="530"/>
        <v>4022929.4889981295</v>
      </c>
      <c r="AD450" s="175">
        <f t="shared" si="530"/>
        <v>4360978.4250269476</v>
      </c>
      <c r="AE450" s="175">
        <f t="shared" si="530"/>
        <v>4730021.2678459585</v>
      </c>
      <c r="AF450" s="175">
        <f t="shared" si="530"/>
        <v>5132872.8457925785</v>
      </c>
      <c r="AG450" s="175">
        <f t="shared" si="530"/>
        <v>5572602.745998716</v>
      </c>
      <c r="AH450" s="175">
        <f t="shared" si="530"/>
        <v>6052380.4230321459</v>
      </c>
      <c r="AI450" s="175">
        <f t="shared" si="530"/>
        <v>6575244.4392653517</v>
      </c>
      <c r="AJ450" s="175">
        <f t="shared" si="530"/>
        <v>7144866.4302882226</v>
      </c>
      <c r="AK450" s="175">
        <f t="shared" si="530"/>
        <v>7764902.9171817405</v>
      </c>
      <c r="AL450" s="175">
        <f t="shared" si="530"/>
        <v>8439794.3414778579</v>
      </c>
      <c r="AM450" s="175">
        <f t="shared" si="530"/>
        <v>9174388.74079285</v>
      </c>
      <c r="AN450" s="175">
        <f t="shared" si="530"/>
        <v>9973970.1306058168</v>
      </c>
      <c r="AO450" s="175">
        <f t="shared" si="530"/>
        <v>10844284.23995916</v>
      </c>
      <c r="AP450" s="175">
        <f t="shared" si="530"/>
        <v>11791591.809882723</v>
      </c>
      <c r="AQ450" s="175">
        <f t="shared" si="530"/>
        <v>12822648.293327674</v>
      </c>
      <c r="AR450" s="175">
        <f t="shared" si="530"/>
        <v>13944973.968415314</v>
      </c>
      <c r="AS450" s="175">
        <f t="shared" si="530"/>
        <v>15166580.453584455</v>
      </c>
      <c r="AT450" s="175">
        <f t="shared" si="530"/>
        <v>16496259.391173635</v>
      </c>
      <c r="AU450" s="175">
        <f t="shared" si="530"/>
        <v>17943565.929927289</v>
      </c>
      <c r="AV450" s="175">
        <f t="shared" si="530"/>
        <v>19518909.651108615</v>
      </c>
      <c r="AW450" s="175">
        <f t="shared" si="530"/>
        <v>21233613.91740308</v>
      </c>
      <c r="AX450" s="175">
        <f t="shared" si="530"/>
        <v>23100009.217243616</v>
      </c>
      <c r="AY450" s="175">
        <f t="shared" si="530"/>
        <v>25131515.261419713</v>
      </c>
      <c r="AZ450" s="175">
        <f t="shared" si="530"/>
        <v>27342735.452824309</v>
      </c>
      <c r="BA450" s="175">
        <f t="shared" si="530"/>
        <v>29749572.228472799</v>
      </c>
      <c r="BB450" s="175">
        <f t="shared" si="530"/>
        <v>32369326.486952487</v>
      </c>
      <c r="BC450" s="175">
        <f t="shared" si="530"/>
        <v>0</v>
      </c>
    </row>
    <row r="451" spans="7:55">
      <c r="G451" s="172"/>
      <c r="H451" s="172"/>
      <c r="I451" s="172"/>
      <c r="J451" s="172"/>
      <c r="K451" s="172"/>
      <c r="L451" s="175">
        <f t="shared" ref="L451:W451" si="531">(M341*M$31+M342*M$32)*M$17+(M396*M$31+M397*M$32)*M$21</f>
        <v>1287322.4664978581</v>
      </c>
      <c r="M451" s="175">
        <f t="shared" si="531"/>
        <v>1341669.5534954835</v>
      </c>
      <c r="N451" s="175">
        <f t="shared" si="531"/>
        <v>1398887.6015520981</v>
      </c>
      <c r="O451" s="175">
        <f t="shared" si="531"/>
        <v>1456610.7068837679</v>
      </c>
      <c r="P451" s="175">
        <f t="shared" si="531"/>
        <v>1511993.9941496737</v>
      </c>
      <c r="Q451" s="175">
        <f t="shared" si="531"/>
        <v>1563615.9802270806</v>
      </c>
      <c r="R451" s="175">
        <f t="shared" si="531"/>
        <v>1615189.8215943859</v>
      </c>
      <c r="S451" s="175">
        <f t="shared" si="531"/>
        <v>1683593.5060169445</v>
      </c>
      <c r="T451" s="175">
        <f t="shared" si="531"/>
        <v>1770776.5068400314</v>
      </c>
      <c r="U451" s="175">
        <f t="shared" si="531"/>
        <v>1878196.6980748037</v>
      </c>
      <c r="V451" s="175">
        <f t="shared" si="531"/>
        <v>2006283.7276555952</v>
      </c>
      <c r="W451" s="175">
        <f t="shared" si="531"/>
        <v>2154480.2291576313</v>
      </c>
      <c r="X451" s="175">
        <f t="shared" ref="X451:BC451" si="532">(Y341*Y$31+Y342*Y$32)*Y$17+(Y396*Y$31+Y397*Y$32)*Y$21</f>
        <v>2321766.2611233876</v>
      </c>
      <c r="Y451" s="175">
        <f t="shared" si="532"/>
        <v>2507040.2194715189</v>
      </c>
      <c r="Z451" s="175">
        <f t="shared" si="532"/>
        <v>2709824.0504880627</v>
      </c>
      <c r="AA451" s="175">
        <f t="shared" si="532"/>
        <v>2930340.761529604</v>
      </c>
      <c r="AB451" s="175">
        <f t="shared" si="532"/>
        <v>3169842.019093093</v>
      </c>
      <c r="AC451" s="175">
        <f t="shared" si="532"/>
        <v>3430275.6523389686</v>
      </c>
      <c r="AD451" s="175">
        <f t="shared" si="532"/>
        <v>3713915.065940775</v>
      </c>
      <c r="AE451" s="175">
        <f t="shared" si="532"/>
        <v>4023292.8802230484</v>
      </c>
      <c r="AF451" s="175">
        <f t="shared" si="532"/>
        <v>4360997.218735938</v>
      </c>
      <c r="AG451" s="175">
        <f t="shared" si="532"/>
        <v>4729858.0817821315</v>
      </c>
      <c r="AH451" s="175">
        <f t="shared" si="532"/>
        <v>5132699.2598738885</v>
      </c>
      <c r="AI451" s="175">
        <f t="shared" si="532"/>
        <v>5572475.4376214109</v>
      </c>
      <c r="AJ451" s="175">
        <f t="shared" si="532"/>
        <v>6052319.7887938078</v>
      </c>
      <c r="AK451" s="175">
        <f t="shared" si="532"/>
        <v>6575219.7716969093</v>
      </c>
      <c r="AL451" s="175">
        <f t="shared" si="532"/>
        <v>7144866.1829772433</v>
      </c>
      <c r="AM451" s="175">
        <f t="shared" si="532"/>
        <v>7764905.2865402764</v>
      </c>
      <c r="AN451" s="175">
        <f t="shared" si="532"/>
        <v>8439797.3952507228</v>
      </c>
      <c r="AO451" s="175">
        <f t="shared" si="532"/>
        <v>9174391.7010214236</v>
      </c>
      <c r="AP451" s="175">
        <f t="shared" si="532"/>
        <v>9973973.11440292</v>
      </c>
      <c r="AQ451" s="175">
        <f t="shared" si="532"/>
        <v>10844234.941383835</v>
      </c>
      <c r="AR451" s="175">
        <f t="shared" si="532"/>
        <v>11791541.356253417</v>
      </c>
      <c r="AS451" s="175">
        <f t="shared" si="532"/>
        <v>12822645.602247024</v>
      </c>
      <c r="AT451" s="175">
        <f t="shared" si="532"/>
        <v>13944969.626688208</v>
      </c>
      <c r="AU451" s="175">
        <f t="shared" si="532"/>
        <v>15166577.714799602</v>
      </c>
      <c r="AV451" s="175">
        <f t="shared" si="532"/>
        <v>16496256.696343159</v>
      </c>
      <c r="AW451" s="175">
        <f t="shared" si="532"/>
        <v>17943563.626920212</v>
      </c>
      <c r="AX451" s="175">
        <f t="shared" si="532"/>
        <v>19518906.432622049</v>
      </c>
      <c r="AY451" s="175">
        <f t="shared" si="532"/>
        <v>21233612.183543611</v>
      </c>
      <c r="AZ451" s="175">
        <f t="shared" si="532"/>
        <v>23100006.517610274</v>
      </c>
      <c r="BA451" s="175">
        <f t="shared" si="532"/>
        <v>25131512.605662204</v>
      </c>
      <c r="BB451" s="175">
        <f t="shared" si="532"/>
        <v>27342732.753200606</v>
      </c>
      <c r="BC451" s="175">
        <f t="shared" si="532"/>
        <v>0</v>
      </c>
    </row>
    <row r="452" spans="7:55">
      <c r="G452" s="172"/>
      <c r="H452" s="172"/>
      <c r="I452" s="172"/>
      <c r="J452" s="172"/>
      <c r="K452" s="172"/>
      <c r="L452" s="172"/>
      <c r="M452" s="175">
        <f t="shared" ref="M452:W452" si="533">(N342*N$31+N343*N$32)*N$17+(N397*N$31+N398*N$32)*N$21</f>
        <v>1249687.499920873</v>
      </c>
      <c r="N452" s="175">
        <f t="shared" si="533"/>
        <v>1299432.931080424</v>
      </c>
      <c r="O452" s="175">
        <f t="shared" si="533"/>
        <v>1354891.9701892175</v>
      </c>
      <c r="P452" s="175">
        <f t="shared" si="533"/>
        <v>1413930.9459873987</v>
      </c>
      <c r="Q452" s="175">
        <f t="shared" si="533"/>
        <v>1472714.6180402781</v>
      </c>
      <c r="R452" s="175">
        <f t="shared" si="533"/>
        <v>1525229.6112474632</v>
      </c>
      <c r="S452" s="175">
        <f t="shared" si="533"/>
        <v>1562031.9691214846</v>
      </c>
      <c r="T452" s="175">
        <f t="shared" si="533"/>
        <v>1613243.8834207789</v>
      </c>
      <c r="U452" s="175">
        <f t="shared" si="533"/>
        <v>1681782.521947698</v>
      </c>
      <c r="V452" s="175">
        <f t="shared" si="533"/>
        <v>1769913.3856543791</v>
      </c>
      <c r="W452" s="175">
        <f t="shared" si="533"/>
        <v>1878786.2567338422</v>
      </c>
      <c r="X452" s="175">
        <f t="shared" ref="X452:BC452" si="534">(Y342*Y$31+Y343*Y$32)*Y$17+(Y397*Y$31+Y398*Y$32)*Y$21</f>
        <v>2008465.6622347913</v>
      </c>
      <c r="Y452" s="175">
        <f t="shared" si="534"/>
        <v>2158009.3906315044</v>
      </c>
      <c r="Z452" s="175">
        <f t="shared" si="534"/>
        <v>2326162.0338652618</v>
      </c>
      <c r="AA452" s="175">
        <f t="shared" si="534"/>
        <v>2511546.4714694573</v>
      </c>
      <c r="AB452" s="175">
        <f t="shared" si="534"/>
        <v>2713690.8419731888</v>
      </c>
      <c r="AC452" s="175">
        <f t="shared" si="534"/>
        <v>2933279.6169895846</v>
      </c>
      <c r="AD452" s="175">
        <f t="shared" si="534"/>
        <v>3171865.8587332624</v>
      </c>
      <c r="AE452" s="175">
        <f t="shared" si="534"/>
        <v>3431493.1678827708</v>
      </c>
      <c r="AF452" s="175">
        <f t="shared" si="534"/>
        <v>3714427.1361907134</v>
      </c>
      <c r="AG452" s="175">
        <f t="shared" si="534"/>
        <v>4023320.8705391637</v>
      </c>
      <c r="AH452" s="175">
        <f t="shared" si="534"/>
        <v>4360817.5142740095</v>
      </c>
      <c r="AI452" s="175">
        <f t="shared" si="534"/>
        <v>4729619.0324216941</v>
      </c>
      <c r="AJ452" s="175">
        <f t="shared" si="534"/>
        <v>5132495.2175877923</v>
      </c>
      <c r="AK452" s="175">
        <f t="shared" si="534"/>
        <v>5572346.9563792134</v>
      </c>
      <c r="AL452" s="175">
        <f t="shared" si="534"/>
        <v>6052269.8017104482</v>
      </c>
      <c r="AM452" s="175">
        <f t="shared" si="534"/>
        <v>6575225.1244714698</v>
      </c>
      <c r="AN452" s="175">
        <f t="shared" si="534"/>
        <v>7144870.9295676928</v>
      </c>
      <c r="AO452" s="175">
        <f t="shared" si="534"/>
        <v>7764909.204822978</v>
      </c>
      <c r="AP452" s="175">
        <f t="shared" si="534"/>
        <v>8439800.9200744368</v>
      </c>
      <c r="AQ452" s="175">
        <f t="shared" si="534"/>
        <v>9174342.7072163951</v>
      </c>
      <c r="AR452" s="175">
        <f t="shared" si="534"/>
        <v>9973922.8330486771</v>
      </c>
      <c r="AS452" s="175">
        <f t="shared" si="534"/>
        <v>10844232.347515142</v>
      </c>
      <c r="AT452" s="175">
        <f t="shared" si="534"/>
        <v>11791537.069277016</v>
      </c>
      <c r="AU452" s="175">
        <f t="shared" si="534"/>
        <v>12822642.894257573</v>
      </c>
      <c r="AV452" s="175">
        <f t="shared" si="534"/>
        <v>13944966.949159939</v>
      </c>
      <c r="AW452" s="175">
        <f t="shared" si="534"/>
        <v>15166575.421502406</v>
      </c>
      <c r="AX452" s="175">
        <f t="shared" si="534"/>
        <v>16496253.48330049</v>
      </c>
      <c r="AY452" s="175">
        <f t="shared" si="534"/>
        <v>17943561.896110132</v>
      </c>
      <c r="AZ452" s="175">
        <f t="shared" si="534"/>
        <v>19518903.734695155</v>
      </c>
      <c r="BA452" s="175">
        <f t="shared" si="534"/>
        <v>21233609.528740373</v>
      </c>
      <c r="BB452" s="175">
        <f t="shared" si="534"/>
        <v>23100003.818519756</v>
      </c>
      <c r="BC452" s="175">
        <f t="shared" si="534"/>
        <v>0</v>
      </c>
    </row>
    <row r="453" spans="7:55">
      <c r="G453" s="172"/>
      <c r="H453" s="172"/>
      <c r="I453" s="172"/>
      <c r="J453" s="172"/>
      <c r="K453" s="172"/>
      <c r="L453" s="172"/>
      <c r="M453" s="172"/>
      <c r="N453" s="175">
        <f t="shared" ref="N453:W453" si="535">(O343*O$31+O344*O$32)*O$17+(O398*O$31+O399*O$32)*O$21</f>
        <v>1218239.9778906228</v>
      </c>
      <c r="O453" s="175">
        <f t="shared" si="535"/>
        <v>1260994.788323456</v>
      </c>
      <c r="P453" s="175">
        <f t="shared" si="535"/>
        <v>1311121.9322025066</v>
      </c>
      <c r="Q453" s="175">
        <f t="shared" si="535"/>
        <v>1368397.1435167827</v>
      </c>
      <c r="R453" s="175">
        <f t="shared" si="535"/>
        <v>1431997.9697857497</v>
      </c>
      <c r="S453" s="175">
        <f t="shared" si="535"/>
        <v>1476953.2927799318</v>
      </c>
      <c r="T453" s="175">
        <f t="shared" si="535"/>
        <v>1524335.1499901749</v>
      </c>
      <c r="U453" s="175">
        <f t="shared" si="535"/>
        <v>1560347.5840513348</v>
      </c>
      <c r="V453" s="175">
        <f t="shared" si="535"/>
        <v>1611400.8364669343</v>
      </c>
      <c r="W453" s="175">
        <f t="shared" si="535"/>
        <v>1680513.2586464069</v>
      </c>
      <c r="X453" s="175">
        <f t="shared" ref="X453:BC453" si="536">(Y343*Y$31+Y344*Y$32)*Y$17+(Y398*Y$31+Y399*Y$32)*Y$21</f>
        <v>1769897.180505814</v>
      </c>
      <c r="Y453" s="175">
        <f t="shared" si="536"/>
        <v>1880413.1479804474</v>
      </c>
      <c r="Z453" s="175">
        <f t="shared" si="536"/>
        <v>2011891.7547670177</v>
      </c>
      <c r="AA453" s="175">
        <f t="shared" si="536"/>
        <v>2162794.2717644763</v>
      </c>
      <c r="AB453" s="175">
        <f t="shared" si="536"/>
        <v>2331346.9729109425</v>
      </c>
      <c r="AC453" s="175">
        <f t="shared" si="536"/>
        <v>2516289.3137484309</v>
      </c>
      <c r="AD453" s="175">
        <f t="shared" si="536"/>
        <v>2717446.8463394805</v>
      </c>
      <c r="AE453" s="175">
        <f t="shared" si="536"/>
        <v>2935998.8057492566</v>
      </c>
      <c r="AF453" s="175">
        <f t="shared" si="536"/>
        <v>3173510.9594049021</v>
      </c>
      <c r="AG453" s="175">
        <f t="shared" si="536"/>
        <v>3432235.2133291438</v>
      </c>
      <c r="AH453" s="175">
        <f t="shared" si="536"/>
        <v>3714598.7639372461</v>
      </c>
      <c r="AI453" s="175">
        <f t="shared" si="536"/>
        <v>4023158.6752408789</v>
      </c>
      <c r="AJ453" s="175">
        <f t="shared" si="536"/>
        <v>4360521.124904315</v>
      </c>
      <c r="AK453" s="175">
        <f t="shared" si="536"/>
        <v>4729326.6515587736</v>
      </c>
      <c r="AL453" s="175">
        <f t="shared" si="536"/>
        <v>5132287.1547529073</v>
      </c>
      <c r="AM453" s="175">
        <f t="shared" si="536"/>
        <v>5572247.8815097231</v>
      </c>
      <c r="AN453" s="175">
        <f t="shared" si="536"/>
        <v>6052227.7203896828</v>
      </c>
      <c r="AO453" s="175">
        <f t="shared" si="536"/>
        <v>6575237.2054190971</v>
      </c>
      <c r="AP453" s="175">
        <f t="shared" si="536"/>
        <v>7144879.2965538576</v>
      </c>
      <c r="AQ453" s="175">
        <f t="shared" si="536"/>
        <v>7764863.0697080037</v>
      </c>
      <c r="AR453" s="175">
        <f t="shared" si="536"/>
        <v>8439752.3294225466</v>
      </c>
      <c r="AS453" s="175">
        <f t="shared" si="536"/>
        <v>9174341.1096372921</v>
      </c>
      <c r="AT453" s="175">
        <f t="shared" si="536"/>
        <v>9973919.1305299047</v>
      </c>
      <c r="AU453" s="175">
        <f t="shared" si="536"/>
        <v>10844229.981394252</v>
      </c>
      <c r="AV453" s="175">
        <f t="shared" si="536"/>
        <v>11791534.591193505</v>
      </c>
      <c r="AW453" s="175">
        <f t="shared" si="536"/>
        <v>12822640.71702116</v>
      </c>
      <c r="AX453" s="175">
        <f t="shared" si="536"/>
        <v>13944963.803503379</v>
      </c>
      <c r="AY453" s="175">
        <f t="shared" si="536"/>
        <v>15166573.729735775</v>
      </c>
      <c r="AZ453" s="175">
        <f t="shared" si="536"/>
        <v>16496250.807947908</v>
      </c>
      <c r="BA453" s="175">
        <f t="shared" si="536"/>
        <v>17943559.254336353</v>
      </c>
      <c r="BB453" s="175">
        <f t="shared" si="536"/>
        <v>19518901.043111347</v>
      </c>
      <c r="BC453" s="175">
        <f t="shared" si="536"/>
        <v>0</v>
      </c>
    </row>
    <row r="454" spans="7:55">
      <c r="G454" s="172"/>
      <c r="H454" s="172"/>
      <c r="I454" s="172"/>
      <c r="J454" s="172"/>
      <c r="K454" s="172"/>
      <c r="L454" s="172"/>
      <c r="M454" s="172"/>
      <c r="N454" s="172"/>
      <c r="O454" s="175">
        <f t="shared" ref="O454:W454" si="537">(P344*P$31+P345*P$32)*P$17+(P399*P$31+P400*P$32)*P$21</f>
        <v>1196331.9114950229</v>
      </c>
      <c r="P454" s="175">
        <f t="shared" si="537"/>
        <v>1230556.2923695832</v>
      </c>
      <c r="Q454" s="175">
        <f t="shared" si="537"/>
        <v>1271394.6256427395</v>
      </c>
      <c r="R454" s="175">
        <f t="shared" si="537"/>
        <v>1319866.2046485925</v>
      </c>
      <c r="S454" s="175">
        <f t="shared" si="537"/>
        <v>1376321.0356610699</v>
      </c>
      <c r="T454" s="175">
        <f t="shared" si="537"/>
        <v>1433599.0499229426</v>
      </c>
      <c r="U454" s="175">
        <f t="shared" si="537"/>
        <v>1476406.3217969721</v>
      </c>
      <c r="V454" s="175">
        <f t="shared" si="537"/>
        <v>1523409.4435264743</v>
      </c>
      <c r="W454" s="175">
        <f t="shared" si="537"/>
        <v>1558862.795768616</v>
      </c>
      <c r="X454" s="175">
        <f t="shared" ref="X454:BC454" si="538">(Y344*Y$31+Y345*Y$32)*Y$17+(Y399*Y$31+Y400*Y$32)*Y$21</f>
        <v>1610015.8042712035</v>
      </c>
      <c r="Y454" s="175">
        <f t="shared" si="538"/>
        <v>1680039.5537678886</v>
      </c>
      <c r="Z454" s="175">
        <f t="shared" si="538"/>
        <v>1771140.9076558456</v>
      </c>
      <c r="AA454" s="175">
        <f t="shared" si="538"/>
        <v>1883681.8793683627</v>
      </c>
      <c r="AB454" s="175">
        <f t="shared" si="538"/>
        <v>2016784.4700264679</v>
      </c>
      <c r="AC454" s="175">
        <f t="shared" si="538"/>
        <v>2168649.794532802</v>
      </c>
      <c r="AD454" s="175">
        <f t="shared" si="538"/>
        <v>2337063.6196306269</v>
      </c>
      <c r="AE454" s="175">
        <f t="shared" si="538"/>
        <v>2520972.7653408125</v>
      </c>
      <c r="AF454" s="175">
        <f t="shared" si="538"/>
        <v>2720877.8023365997</v>
      </c>
      <c r="AG454" s="175">
        <f t="shared" si="538"/>
        <v>2938171.2814028999</v>
      </c>
      <c r="AH454" s="175">
        <f t="shared" si="538"/>
        <v>3174689.8173068673</v>
      </c>
      <c r="AI454" s="175">
        <f t="shared" si="538"/>
        <v>3432648.5877619828</v>
      </c>
      <c r="AJ454" s="175">
        <f t="shared" si="538"/>
        <v>3714513.4677594705</v>
      </c>
      <c r="AK454" s="175">
        <f t="shared" si="538"/>
        <v>4022826.0786139332</v>
      </c>
      <c r="AL454" s="175">
        <f t="shared" si="538"/>
        <v>4360139.3549831072</v>
      </c>
      <c r="AM454" s="175">
        <f t="shared" si="538"/>
        <v>4729009.5031944923</v>
      </c>
      <c r="AN454" s="175">
        <f t="shared" si="538"/>
        <v>5132078.9729041485</v>
      </c>
      <c r="AO454" s="175">
        <f t="shared" si="538"/>
        <v>5572154.7349573728</v>
      </c>
      <c r="AP454" s="175">
        <f t="shared" si="538"/>
        <v>6052184.2000919422</v>
      </c>
      <c r="AQ454" s="175">
        <f t="shared" si="538"/>
        <v>6575208.0159038026</v>
      </c>
      <c r="AR454" s="175">
        <f t="shared" si="538"/>
        <v>7144841.2214882812</v>
      </c>
      <c r="AS454" s="175">
        <f t="shared" si="538"/>
        <v>7764867.959579342</v>
      </c>
      <c r="AT454" s="175">
        <f t="shared" si="538"/>
        <v>8439752.5997701567</v>
      </c>
      <c r="AU454" s="175">
        <f t="shared" si="538"/>
        <v>9174341.1651028581</v>
      </c>
      <c r="AV454" s="175">
        <f t="shared" si="538"/>
        <v>9973918.1221011598</v>
      </c>
      <c r="AW454" s="175">
        <f t="shared" si="538"/>
        <v>10844228.692473028</v>
      </c>
      <c r="AX454" s="175">
        <f t="shared" si="538"/>
        <v>11791531.980496906</v>
      </c>
      <c r="AY454" s="175">
        <f t="shared" si="538"/>
        <v>12822639.346327538</v>
      </c>
      <c r="AZ454" s="175">
        <f t="shared" si="538"/>
        <v>13944961.320211511</v>
      </c>
      <c r="BA454" s="175">
        <f t="shared" si="538"/>
        <v>15166571.202520516</v>
      </c>
      <c r="BB454" s="175">
        <f t="shared" si="538"/>
        <v>16496248.184498729</v>
      </c>
      <c r="BC454" s="175">
        <f t="shared" si="538"/>
        <v>0</v>
      </c>
    </row>
    <row r="455" spans="7:55">
      <c r="G455" s="172"/>
      <c r="H455" s="172"/>
      <c r="I455" s="172"/>
      <c r="J455" s="172"/>
      <c r="K455" s="172"/>
      <c r="L455" s="172"/>
      <c r="M455" s="172"/>
      <c r="N455" s="172"/>
      <c r="O455" s="172"/>
      <c r="P455" s="175">
        <f t="shared" ref="P455:W455" si="539">(Q345*Q$31+Q346*Q$32)*Q$17+(Q400*Q$31+Q401*Q$32)*Q$21</f>
        <v>1185517.1580761024</v>
      </c>
      <c r="Q455" s="175">
        <f t="shared" si="539"/>
        <v>1211993.087987233</v>
      </c>
      <c r="R455" s="175">
        <f t="shared" si="539"/>
        <v>1243717.3887974254</v>
      </c>
      <c r="S455" s="175">
        <f t="shared" si="539"/>
        <v>1281872.9516290207</v>
      </c>
      <c r="T455" s="175">
        <f t="shared" si="539"/>
        <v>1326936.6713127908</v>
      </c>
      <c r="U455" s="175">
        <f t="shared" si="539"/>
        <v>1379819.7653694162</v>
      </c>
      <c r="V455" s="175">
        <f t="shared" si="539"/>
        <v>1435283.2345179976</v>
      </c>
      <c r="W455" s="175">
        <f t="shared" si="539"/>
        <v>1475888.2969746918</v>
      </c>
      <c r="X455" s="175">
        <f t="shared" ref="X455:BC455" si="540">(Y345*Y$31+Y346*Y$32)*Y$17+(Y400*Y$31+Y401*Y$32)*Y$21</f>
        <v>1522592.5873745447</v>
      </c>
      <c r="Y455" s="175">
        <f t="shared" si="540"/>
        <v>1557678.7649730095</v>
      </c>
      <c r="Z455" s="175">
        <f t="shared" si="540"/>
        <v>1609584.919900615</v>
      </c>
      <c r="AA455" s="175">
        <f t="shared" si="540"/>
        <v>1681144.2865736994</v>
      </c>
      <c r="AB455" s="175">
        <f t="shared" si="540"/>
        <v>1774055.2794470408</v>
      </c>
      <c r="AC455" s="175">
        <f t="shared" si="540"/>
        <v>1888602.1695550468</v>
      </c>
      <c r="AD455" s="175">
        <f t="shared" si="540"/>
        <v>2023253.7084435525</v>
      </c>
      <c r="AE455" s="175">
        <f t="shared" si="540"/>
        <v>2175448.1504326323</v>
      </c>
      <c r="AF455" s="175">
        <f t="shared" si="540"/>
        <v>2342622.5754903504</v>
      </c>
      <c r="AG455" s="175">
        <f t="shared" si="540"/>
        <v>2525152.7958406187</v>
      </c>
      <c r="AH455" s="175">
        <f t="shared" si="540"/>
        <v>2723823.6405981123</v>
      </c>
      <c r="AI455" s="175">
        <f t="shared" si="540"/>
        <v>2939943.5171381817</v>
      </c>
      <c r="AJ455" s="175">
        <f t="shared" si="540"/>
        <v>3175470.2708222526</v>
      </c>
      <c r="AK455" s="175">
        <f t="shared" si="540"/>
        <v>3432726.0553150633</v>
      </c>
      <c r="AL455" s="175">
        <f t="shared" si="540"/>
        <v>3714196.1333397212</v>
      </c>
      <c r="AM455" s="175">
        <f t="shared" si="540"/>
        <v>4022366.552745054</v>
      </c>
      <c r="AN455" s="175">
        <f t="shared" si="540"/>
        <v>4359703.4938293621</v>
      </c>
      <c r="AO455" s="175">
        <f t="shared" si="540"/>
        <v>4728679.2419179641</v>
      </c>
      <c r="AP455" s="175">
        <f t="shared" si="540"/>
        <v>5131871.1128055584</v>
      </c>
      <c r="AQ455" s="175">
        <f t="shared" si="540"/>
        <v>5572052.549863467</v>
      </c>
      <c r="AR455" s="175">
        <f t="shared" si="540"/>
        <v>6052150.5442395909</v>
      </c>
      <c r="AS455" s="175">
        <f t="shared" si="540"/>
        <v>6575242.9862402314</v>
      </c>
      <c r="AT455" s="175">
        <f t="shared" si="540"/>
        <v>7144860.7721966645</v>
      </c>
      <c r="AU455" s="175">
        <f t="shared" si="540"/>
        <v>7764880.2902814662</v>
      </c>
      <c r="AV455" s="175">
        <f t="shared" si="540"/>
        <v>8439759.3579100799</v>
      </c>
      <c r="AW455" s="175">
        <f t="shared" si="540"/>
        <v>9174344.7617946975</v>
      </c>
      <c r="AX455" s="175">
        <f t="shared" si="540"/>
        <v>9973918.5685729906</v>
      </c>
      <c r="AY455" s="175">
        <f t="shared" si="540"/>
        <v>10844229.22557592</v>
      </c>
      <c r="AZ455" s="175">
        <f t="shared" si="540"/>
        <v>11791530.67720204</v>
      </c>
      <c r="BA455" s="175">
        <f t="shared" si="540"/>
        <v>12822637.547486918</v>
      </c>
      <c r="BB455" s="175">
        <f t="shared" si="540"/>
        <v>13944959.144555056</v>
      </c>
      <c r="BC455" s="175">
        <f t="shared" si="540"/>
        <v>0</v>
      </c>
    </row>
    <row r="456" spans="7:55">
      <c r="G456" s="172"/>
      <c r="H456" s="172"/>
      <c r="I456" s="172"/>
      <c r="J456" s="172"/>
      <c r="K456" s="172"/>
      <c r="L456" s="172"/>
      <c r="M456" s="172"/>
      <c r="N456" s="172"/>
      <c r="O456" s="172"/>
      <c r="P456" s="172"/>
      <c r="Q456" s="175">
        <f t="shared" ref="Q456:W456" si="541">(R346*R$31+R347*R$32)*R$17+(R401*R$31+R402*R$32)*R$21</f>
        <v>1184216.5334034115</v>
      </c>
      <c r="R456" s="175">
        <f t="shared" si="541"/>
        <v>1205282.7429600733</v>
      </c>
      <c r="S456" s="175">
        <f t="shared" si="541"/>
        <v>1230048.0590753206</v>
      </c>
      <c r="T456" s="175">
        <f t="shared" si="541"/>
        <v>1258892.5998995216</v>
      </c>
      <c r="U456" s="175">
        <f t="shared" si="541"/>
        <v>1293446.2320667258</v>
      </c>
      <c r="V456" s="175">
        <f t="shared" si="541"/>
        <v>1334971.3965109135</v>
      </c>
      <c r="W456" s="175">
        <f t="shared" si="541"/>
        <v>1384023.1153730259</v>
      </c>
      <c r="X456" s="175">
        <f t="shared" ref="X456:BC456" si="542">(Y346*Y$31+Y347*Y$32)*Y$17+(Y401*Y$31+Y402*Y$32)*Y$21</f>
        <v>1436907.4234173479</v>
      </c>
      <c r="Y456" s="175">
        <f t="shared" si="542"/>
        <v>1474214.8757704084</v>
      </c>
      <c r="Z456" s="175">
        <f t="shared" si="542"/>
        <v>1522037.597466216</v>
      </c>
      <c r="AA456" s="175">
        <f t="shared" si="542"/>
        <v>1557633.8863617987</v>
      </c>
      <c r="AB456" s="175">
        <f t="shared" si="542"/>
        <v>1610603.0078629928</v>
      </c>
      <c r="AC456" s="175">
        <f t="shared" si="542"/>
        <v>1683934.1036883299</v>
      </c>
      <c r="AD456" s="175">
        <f t="shared" si="542"/>
        <v>1778976.5722141946</v>
      </c>
      <c r="AE456" s="175">
        <f t="shared" si="542"/>
        <v>1895623.5439288891</v>
      </c>
      <c r="AF456" s="175">
        <f t="shared" si="542"/>
        <v>2031076.5959305689</v>
      </c>
      <c r="AG456" s="175">
        <f t="shared" si="542"/>
        <v>2181816.7940691547</v>
      </c>
      <c r="AH456" s="175">
        <f t="shared" si="542"/>
        <v>2347796.5949629149</v>
      </c>
      <c r="AI456" s="175">
        <f t="shared" si="542"/>
        <v>2529035.5714786756</v>
      </c>
      <c r="AJ456" s="175">
        <f t="shared" si="542"/>
        <v>2726345.9822746119</v>
      </c>
      <c r="AK456" s="175">
        <f t="shared" si="542"/>
        <v>2941240.8833034756</v>
      </c>
      <c r="AL456" s="175">
        <f t="shared" si="542"/>
        <v>3175832.5557561247</v>
      </c>
      <c r="AM456" s="175">
        <f t="shared" si="542"/>
        <v>3432492.0970037477</v>
      </c>
      <c r="AN456" s="175">
        <f t="shared" si="542"/>
        <v>3713679.4020564663</v>
      </c>
      <c r="AO456" s="175">
        <f t="shared" si="542"/>
        <v>4021808.4834914221</v>
      </c>
      <c r="AP456" s="175">
        <f t="shared" si="542"/>
        <v>4359242.1374477483</v>
      </c>
      <c r="AQ456" s="175">
        <f t="shared" si="542"/>
        <v>4728359.222674666</v>
      </c>
      <c r="AR456" s="175">
        <f t="shared" si="542"/>
        <v>5131740.9449554095</v>
      </c>
      <c r="AS456" s="175">
        <f t="shared" si="542"/>
        <v>5572067.6281172736</v>
      </c>
      <c r="AT456" s="175">
        <f t="shared" si="542"/>
        <v>6052197.5009333845</v>
      </c>
      <c r="AU456" s="175">
        <f t="shared" si="542"/>
        <v>6575302.6381718544</v>
      </c>
      <c r="AV456" s="175">
        <f t="shared" si="542"/>
        <v>7144898.8229441661</v>
      </c>
      <c r="AW456" s="175">
        <f t="shared" si="542"/>
        <v>7764904.4205781128</v>
      </c>
      <c r="AX456" s="175">
        <f t="shared" si="542"/>
        <v>8439773.1830975823</v>
      </c>
      <c r="AY456" s="175">
        <f t="shared" si="542"/>
        <v>9174353.9556878228</v>
      </c>
      <c r="AZ456" s="175">
        <f t="shared" si="542"/>
        <v>9973922.8370826226</v>
      </c>
      <c r="BA456" s="175">
        <f t="shared" si="542"/>
        <v>10844230.991627764</v>
      </c>
      <c r="BB456" s="175">
        <f t="shared" si="542"/>
        <v>11791530.770301396</v>
      </c>
      <c r="BC456" s="175">
        <f t="shared" si="542"/>
        <v>0</v>
      </c>
    </row>
    <row r="457" spans="7:55">
      <c r="G457" s="172"/>
      <c r="H457" s="172"/>
      <c r="I457" s="172"/>
      <c r="J457" s="172"/>
      <c r="K457" s="172"/>
      <c r="L457" s="172"/>
      <c r="M457" s="172"/>
      <c r="N457" s="172"/>
      <c r="O457" s="172"/>
      <c r="P457" s="172"/>
      <c r="Q457" s="172"/>
      <c r="R457" s="175">
        <f t="shared" ref="R457:W457" si="543">(S347*S$31+S348*S$32)*S$17+(S402*S$31+S403*S$32)*S$21</f>
        <v>1190064.1927017663</v>
      </c>
      <c r="S457" s="175">
        <f t="shared" si="543"/>
        <v>1207977.1856176823</v>
      </c>
      <c r="T457" s="175">
        <f t="shared" si="543"/>
        <v>1227497.8532812069</v>
      </c>
      <c r="U457" s="175">
        <f t="shared" si="543"/>
        <v>1249861.628370157</v>
      </c>
      <c r="V457" s="175">
        <f t="shared" si="543"/>
        <v>1276223.2967081261</v>
      </c>
      <c r="W457" s="175">
        <f t="shared" si="543"/>
        <v>1307561.4605997258</v>
      </c>
      <c r="X457" s="175">
        <f t="shared" ref="X457:BC457" si="544">(Y347*Y$31+Y348*Y$32)*Y$17+(Y402*Y$31+Y403*Y$32)*Y$21</f>
        <v>1345074.5021245503</v>
      </c>
      <c r="Y457" s="175">
        <f t="shared" si="544"/>
        <v>1389558.4719331067</v>
      </c>
      <c r="Z457" s="175">
        <f t="shared" si="544"/>
        <v>1441577.0137803438</v>
      </c>
      <c r="AA457" s="175">
        <f t="shared" si="544"/>
        <v>1476653.8571611012</v>
      </c>
      <c r="AB457" s="175">
        <f t="shared" si="544"/>
        <v>1522201.9967025919</v>
      </c>
      <c r="AC457" s="175">
        <f t="shared" si="544"/>
        <v>1558834.1615347792</v>
      </c>
      <c r="AD457" s="175">
        <f t="shared" si="544"/>
        <v>1613571.5486206568</v>
      </c>
      <c r="AE457" s="175">
        <f t="shared" si="544"/>
        <v>1689024.1010044818</v>
      </c>
      <c r="AF457" s="175">
        <f t="shared" si="544"/>
        <v>1786219.5844627288</v>
      </c>
      <c r="AG457" s="175">
        <f t="shared" si="544"/>
        <v>1904452.5473296531</v>
      </c>
      <c r="AH457" s="175">
        <f t="shared" si="544"/>
        <v>2038612.6948517908</v>
      </c>
      <c r="AI457" s="175">
        <f t="shared" si="544"/>
        <v>2188139.9460905362</v>
      </c>
      <c r="AJ457" s="175">
        <f t="shared" si="544"/>
        <v>2352727.8282420542</v>
      </c>
      <c r="AK457" s="175">
        <f t="shared" si="544"/>
        <v>2532466.7518636053</v>
      </c>
      <c r="AL457" s="175">
        <f t="shared" si="544"/>
        <v>2728331.5622790456</v>
      </c>
      <c r="AM457" s="175">
        <f t="shared" si="544"/>
        <v>2942033.2774867192</v>
      </c>
      <c r="AN457" s="175">
        <f t="shared" si="544"/>
        <v>3175773.4170697369</v>
      </c>
      <c r="AO457" s="175">
        <f t="shared" si="544"/>
        <v>3431960.6536139613</v>
      </c>
      <c r="AP457" s="175">
        <f t="shared" si="544"/>
        <v>3713000.1544626327</v>
      </c>
      <c r="AQ457" s="175">
        <f t="shared" si="544"/>
        <v>4021194.6209969786</v>
      </c>
      <c r="AR457" s="175">
        <f t="shared" si="544"/>
        <v>4358859.8192517804</v>
      </c>
      <c r="AS457" s="175">
        <f t="shared" si="544"/>
        <v>4728203.7752937786</v>
      </c>
      <c r="AT457" s="175">
        <f t="shared" si="544"/>
        <v>5131715.1917980574</v>
      </c>
      <c r="AU457" s="175">
        <f t="shared" si="544"/>
        <v>5572130.9365746928</v>
      </c>
      <c r="AV457" s="175">
        <f t="shared" si="544"/>
        <v>6052287.9068927756</v>
      </c>
      <c r="AW457" s="175">
        <f t="shared" si="544"/>
        <v>6575395.2108926224</v>
      </c>
      <c r="AX457" s="175">
        <f t="shared" si="544"/>
        <v>7144959.1956395162</v>
      </c>
      <c r="AY457" s="175">
        <f t="shared" si="544"/>
        <v>7764945.0087857312</v>
      </c>
      <c r="AZ457" s="175">
        <f t="shared" si="544"/>
        <v>8439798.4577099793</v>
      </c>
      <c r="BA457" s="175">
        <f t="shared" si="544"/>
        <v>9174369.6781420223</v>
      </c>
      <c r="BB457" s="175">
        <f t="shared" si="544"/>
        <v>9973932.140324235</v>
      </c>
      <c r="BC457" s="175">
        <f t="shared" si="544"/>
        <v>0</v>
      </c>
    </row>
    <row r="458" spans="7:55">
      <c r="G458" s="172"/>
      <c r="H458" s="172"/>
      <c r="I458" s="172"/>
      <c r="J458" s="172"/>
      <c r="K458" s="172"/>
      <c r="L458" s="172"/>
      <c r="M458" s="172"/>
      <c r="N458" s="172"/>
      <c r="O458" s="172"/>
      <c r="P458" s="172"/>
      <c r="Q458" s="172"/>
      <c r="R458" s="172"/>
      <c r="S458" s="175">
        <f t="shared" ref="S458:W458" si="545">(T348*T$31+T349*T$32)*T$17+(T403*T$31+T404*T$32)*T$21</f>
        <v>1200700.0882052975</v>
      </c>
      <c r="T458" s="175">
        <f t="shared" si="545"/>
        <v>1216399.1221048599</v>
      </c>
      <c r="U458" s="175">
        <f t="shared" si="545"/>
        <v>1233254.5201486787</v>
      </c>
      <c r="V458" s="175">
        <f t="shared" si="545"/>
        <v>1251936.7966701847</v>
      </c>
      <c r="W458" s="175">
        <f t="shared" si="545"/>
        <v>1272951.4824750714</v>
      </c>
      <c r="X458" s="175">
        <f t="shared" ref="X458:BC458" si="546">(Y348*Y$31+Y349*Y$32)*Y$17+(Y403*Y$31+Y404*Y$32)*Y$21</f>
        <v>1297237.6204243663</v>
      </c>
      <c r="Y458" s="175">
        <f t="shared" si="546"/>
        <v>1325709.4135496034</v>
      </c>
      <c r="Z458" s="175">
        <f t="shared" si="546"/>
        <v>1359960.5070414746</v>
      </c>
      <c r="AA458" s="175">
        <f t="shared" si="546"/>
        <v>1400480.0416825165</v>
      </c>
      <c r="AB458" s="175">
        <f t="shared" si="546"/>
        <v>1447472.6532947975</v>
      </c>
      <c r="AC458" s="175">
        <f t="shared" si="546"/>
        <v>1480116.0432496644</v>
      </c>
      <c r="AD458" s="175">
        <f t="shared" si="546"/>
        <v>1523340.8372274272</v>
      </c>
      <c r="AE458" s="175">
        <f t="shared" si="546"/>
        <v>1562154.8209305925</v>
      </c>
      <c r="AF458" s="175">
        <f t="shared" si="546"/>
        <v>1618724.3971742382</v>
      </c>
      <c r="AG458" s="175">
        <f t="shared" si="546"/>
        <v>1696304.4093211473</v>
      </c>
      <c r="AH458" s="175">
        <f t="shared" si="546"/>
        <v>1796892.6655773087</v>
      </c>
      <c r="AI458" s="175">
        <f t="shared" si="546"/>
        <v>1913526.6397437882</v>
      </c>
      <c r="AJ458" s="175">
        <f t="shared" si="546"/>
        <v>2046190.4644969471</v>
      </c>
      <c r="AK458" s="175">
        <f t="shared" si="546"/>
        <v>2194225.8241438032</v>
      </c>
      <c r="AL458" s="175">
        <f t="shared" si="546"/>
        <v>2357205.9310182026</v>
      </c>
      <c r="AM458" s="175">
        <f t="shared" si="546"/>
        <v>2535316.5302158361</v>
      </c>
      <c r="AN458" s="175">
        <f t="shared" si="546"/>
        <v>2729711.7223385256</v>
      </c>
      <c r="AO458" s="175">
        <f t="shared" si="546"/>
        <v>2942279.4019827591</v>
      </c>
      <c r="AP458" s="175">
        <f t="shared" si="546"/>
        <v>3175301.0560487946</v>
      </c>
      <c r="AQ458" s="175">
        <f t="shared" si="546"/>
        <v>3431176.9702015743</v>
      </c>
      <c r="AR458" s="175">
        <f t="shared" si="546"/>
        <v>3712303.1191934985</v>
      </c>
      <c r="AS458" s="175">
        <f t="shared" si="546"/>
        <v>4020727.9272408145</v>
      </c>
      <c r="AT458" s="175">
        <f t="shared" si="546"/>
        <v>4358581.5309302676</v>
      </c>
      <c r="AU458" s="175">
        <f t="shared" si="546"/>
        <v>4728099.6621746765</v>
      </c>
      <c r="AV458" s="175">
        <f t="shared" si="546"/>
        <v>5131748.7332716836</v>
      </c>
      <c r="AW458" s="175">
        <f t="shared" si="546"/>
        <v>5572252.0661725821</v>
      </c>
      <c r="AX458" s="175">
        <f t="shared" si="546"/>
        <v>6052429.614563778</v>
      </c>
      <c r="AY458" s="175">
        <f t="shared" si="546"/>
        <v>6575528.7228790186</v>
      </c>
      <c r="AZ458" s="175">
        <f t="shared" si="546"/>
        <v>7145049.2929243576</v>
      </c>
      <c r="BA458" s="175">
        <f t="shared" si="546"/>
        <v>7765005.5521344589</v>
      </c>
      <c r="BB458" s="175">
        <f t="shared" si="546"/>
        <v>8439838.4925003331</v>
      </c>
      <c r="BC458" s="175">
        <f t="shared" si="546"/>
        <v>0</v>
      </c>
    </row>
    <row r="459" spans="7:55">
      <c r="G459" s="172"/>
      <c r="H459" s="172"/>
      <c r="I459" s="172"/>
      <c r="J459" s="172"/>
      <c r="K459" s="172"/>
      <c r="L459" s="172"/>
      <c r="M459" s="172"/>
      <c r="N459" s="172"/>
      <c r="O459" s="172"/>
      <c r="P459" s="172"/>
      <c r="Q459" s="172"/>
      <c r="R459" s="172"/>
      <c r="S459" s="172"/>
      <c r="T459" s="175">
        <f t="shared" ref="T459:W459" si="547">(U349*U$31+U350*U$32)*U$17+(U404*U$31+U405*U$32)*U$21</f>
        <v>1213440.4987566499</v>
      </c>
      <c r="U459" s="175">
        <f t="shared" si="547"/>
        <v>1228489.9181995268</v>
      </c>
      <c r="V459" s="175">
        <f t="shared" si="547"/>
        <v>1244387.4355452326</v>
      </c>
      <c r="W459" s="175">
        <f t="shared" si="547"/>
        <v>1261207.0374277257</v>
      </c>
      <c r="X459" s="175">
        <f t="shared" ref="X459:BC459" si="548">(Y349*Y$31+Y350*Y$32)*Y$17+(Y404*Y$31+Y405*Y$32)*Y$21</f>
        <v>1279366.0613346954</v>
      </c>
      <c r="Y459" s="175">
        <f t="shared" si="548"/>
        <v>1299200.5476520301</v>
      </c>
      <c r="Z459" s="175">
        <f t="shared" si="548"/>
        <v>1321947.1686391479</v>
      </c>
      <c r="AA459" s="175">
        <f t="shared" si="548"/>
        <v>1348019.9933104308</v>
      </c>
      <c r="AB459" s="175">
        <f t="shared" si="548"/>
        <v>1378338.220723503</v>
      </c>
      <c r="AC459" s="175">
        <f t="shared" si="548"/>
        <v>1414019.8740442968</v>
      </c>
      <c r="AD459" s="175">
        <f t="shared" si="548"/>
        <v>1455048.393032178</v>
      </c>
      <c r="AE459" s="175">
        <f t="shared" si="548"/>
        <v>1485620.9787688672</v>
      </c>
      <c r="AF459" s="175">
        <f t="shared" si="548"/>
        <v>1525941.1734877899</v>
      </c>
      <c r="AG459" s="175">
        <f t="shared" si="548"/>
        <v>1567109.3577261362</v>
      </c>
      <c r="AH459" s="175">
        <f t="shared" si="548"/>
        <v>1627572.0800620504</v>
      </c>
      <c r="AI459" s="175">
        <f t="shared" si="548"/>
        <v>1709801.4612381477</v>
      </c>
      <c r="AJ459" s="175">
        <f t="shared" si="548"/>
        <v>1807976.8029926587</v>
      </c>
      <c r="AK459" s="175">
        <f t="shared" si="548"/>
        <v>1922608.834638692</v>
      </c>
      <c r="AL459" s="175">
        <f t="shared" si="548"/>
        <v>2053526.5852875235</v>
      </c>
      <c r="AM459" s="175">
        <f t="shared" si="548"/>
        <v>2199882.8342350335</v>
      </c>
      <c r="AN459" s="175">
        <f t="shared" si="548"/>
        <v>2361057.7805616995</v>
      </c>
      <c r="AO459" s="175">
        <f t="shared" si="548"/>
        <v>2537467.5786864026</v>
      </c>
      <c r="AP459" s="175">
        <f t="shared" si="548"/>
        <v>2730425.5472488129</v>
      </c>
      <c r="AQ459" s="175">
        <f t="shared" si="548"/>
        <v>2941973.0334677235</v>
      </c>
      <c r="AR459" s="175">
        <f t="shared" si="548"/>
        <v>3174565.868085986</v>
      </c>
      <c r="AS459" s="175">
        <f t="shared" si="548"/>
        <v>3430412.4538684343</v>
      </c>
      <c r="AT459" s="175">
        <f t="shared" si="548"/>
        <v>3711654.7252219697</v>
      </c>
      <c r="AU459" s="175">
        <f t="shared" si="548"/>
        <v>4020287.0709330332</v>
      </c>
      <c r="AV459" s="175">
        <f t="shared" si="548"/>
        <v>4358346.9909231868</v>
      </c>
      <c r="AW459" s="175">
        <f t="shared" si="548"/>
        <v>4728052.7327493075</v>
      </c>
      <c r="AX459" s="175">
        <f t="shared" si="548"/>
        <v>5131849.8044038843</v>
      </c>
      <c r="AY459" s="175">
        <f t="shared" si="548"/>
        <v>5572443.2720293626</v>
      </c>
      <c r="AZ459" s="175">
        <f t="shared" si="548"/>
        <v>6052636.4062818158</v>
      </c>
      <c r="BA459" s="175">
        <f t="shared" si="548"/>
        <v>6575709.3563016793</v>
      </c>
      <c r="BB459" s="175">
        <f t="shared" si="548"/>
        <v>7145175.0818583425</v>
      </c>
      <c r="BC459" s="175">
        <f t="shared" si="548"/>
        <v>0</v>
      </c>
    </row>
    <row r="460" spans="7:55">
      <c r="G460" s="172"/>
      <c r="H460" s="172"/>
      <c r="I460" s="172"/>
      <c r="J460" s="172"/>
      <c r="K460" s="172"/>
      <c r="L460" s="172"/>
      <c r="M460" s="172"/>
      <c r="N460" s="172"/>
      <c r="O460" s="172"/>
      <c r="P460" s="172"/>
      <c r="Q460" s="172"/>
      <c r="R460" s="172"/>
      <c r="S460" s="172"/>
      <c r="T460" s="172"/>
      <c r="U460" s="175">
        <f t="shared" ref="U460:W460" si="549">(V350*V$31+V351*V$32)*V$17+(V405*V$31+V406*V$32)*V$21</f>
        <v>1227545.4104871925</v>
      </c>
      <c r="V460" s="175">
        <f t="shared" si="549"/>
        <v>1242785.6990091836</v>
      </c>
      <c r="W460" s="175">
        <f t="shared" si="549"/>
        <v>1258520.4979265907</v>
      </c>
      <c r="X460" s="175">
        <f t="shared" ref="X460:BC460" si="550">(Y350*Y$31+Y351*Y$32)*Y$17+(Y405*Y$31+Y406*Y$32)*Y$21</f>
        <v>1274920.4651506785</v>
      </c>
      <c r="Y460" s="175">
        <f t="shared" si="550"/>
        <v>1291957.5283158727</v>
      </c>
      <c r="Z460" s="175">
        <f t="shared" si="550"/>
        <v>1310406.0778416325</v>
      </c>
      <c r="AA460" s="175">
        <f t="shared" si="550"/>
        <v>1330078.8152987445</v>
      </c>
      <c r="AB460" s="175">
        <f t="shared" si="550"/>
        <v>1351287.4474236371</v>
      </c>
      <c r="AC460" s="175">
        <f t="shared" si="550"/>
        <v>1374905.2263870626</v>
      </c>
      <c r="AD460" s="175">
        <f t="shared" si="550"/>
        <v>1401428.0994524891</v>
      </c>
      <c r="AE460" s="175">
        <f t="shared" si="550"/>
        <v>1431818.3434680169</v>
      </c>
      <c r="AF460" s="175">
        <f t="shared" si="550"/>
        <v>1465298.0004909723</v>
      </c>
      <c r="AG460" s="175">
        <f t="shared" si="550"/>
        <v>1493370.8658698902</v>
      </c>
      <c r="AH460" s="175">
        <f t="shared" si="550"/>
        <v>1528587.0275651845</v>
      </c>
      <c r="AI460" s="175">
        <f t="shared" si="550"/>
        <v>1580692.7991015685</v>
      </c>
      <c r="AJ460" s="175">
        <f t="shared" si="550"/>
        <v>1645036.2607958473</v>
      </c>
      <c r="AK460" s="175">
        <f t="shared" si="550"/>
        <v>1723835.8319441429</v>
      </c>
      <c r="AL460" s="175">
        <f t="shared" si="550"/>
        <v>1819059.9568779559</v>
      </c>
      <c r="AM460" s="175">
        <f t="shared" si="550"/>
        <v>1931438.218881733</v>
      </c>
      <c r="AN460" s="175">
        <f t="shared" si="550"/>
        <v>2060419.2357825015</v>
      </c>
      <c r="AO460" s="175">
        <f t="shared" si="550"/>
        <v>2204893.2136773532</v>
      </c>
      <c r="AP460" s="175">
        <f t="shared" si="550"/>
        <v>2364155.1955783363</v>
      </c>
      <c r="AQ460" s="175">
        <f t="shared" si="550"/>
        <v>2538819.8738376643</v>
      </c>
      <c r="AR460" s="175">
        <f t="shared" si="550"/>
        <v>2730521.3881438584</v>
      </c>
      <c r="AS460" s="175">
        <f t="shared" si="550"/>
        <v>2941381.5472221822</v>
      </c>
      <c r="AT460" s="175">
        <f t="shared" si="550"/>
        <v>3173674.7087077368</v>
      </c>
      <c r="AU460" s="175">
        <f t="shared" si="550"/>
        <v>3429568.7296217857</v>
      </c>
      <c r="AV460" s="175">
        <f t="shared" si="550"/>
        <v>3711014.4743000492</v>
      </c>
      <c r="AW460" s="175">
        <f t="shared" si="550"/>
        <v>4019872.0972440527</v>
      </c>
      <c r="AX460" s="175">
        <f t="shared" si="550"/>
        <v>4358158.5050303256</v>
      </c>
      <c r="AY460" s="175">
        <f t="shared" si="550"/>
        <v>4728072.3865359081</v>
      </c>
      <c r="AZ460" s="175">
        <f t="shared" si="550"/>
        <v>5132033.0990496725</v>
      </c>
      <c r="BA460" s="175">
        <f t="shared" si="550"/>
        <v>5572721.9855581103</v>
      </c>
      <c r="BB460" s="175">
        <f t="shared" si="550"/>
        <v>6052947.5967576755</v>
      </c>
      <c r="BC460" s="175">
        <f t="shared" si="550"/>
        <v>0</v>
      </c>
    </row>
    <row r="461" spans="7:55">
      <c r="G461" s="172"/>
      <c r="H461" s="172"/>
      <c r="I461" s="172"/>
      <c r="J461" s="172"/>
      <c r="K461" s="172"/>
      <c r="L461" s="172"/>
      <c r="M461" s="172"/>
      <c r="N461" s="172"/>
      <c r="O461" s="172"/>
      <c r="P461" s="172"/>
      <c r="Q461" s="172"/>
      <c r="R461" s="172"/>
      <c r="S461" s="172"/>
      <c r="T461" s="172"/>
      <c r="U461" s="172"/>
      <c r="V461" s="175">
        <f t="shared" ref="V461:W461" si="551">(W351*W$31+W352*W$32)*W$17+(W406*W$31+W407*W$32)*W$21</f>
        <v>1242564.3565442734</v>
      </c>
      <c r="W461" s="175">
        <f t="shared" si="551"/>
        <v>1258129.6714269731</v>
      </c>
      <c r="X461" s="175">
        <f t="shared" ref="X461:BC461" si="552">(Y351*Y$31+Y352*Y$32)*Y$17+(Y406*Y$31+Y407*Y$32)*Y$21</f>
        <v>1274234.7772713669</v>
      </c>
      <c r="Y461" s="175">
        <f t="shared" si="552"/>
        <v>1290762.8762976115</v>
      </c>
      <c r="Z461" s="175">
        <f t="shared" si="552"/>
        <v>1308348.3955111708</v>
      </c>
      <c r="AA461" s="175">
        <f t="shared" si="552"/>
        <v>1326574.9866098894</v>
      </c>
      <c r="AB461" s="175">
        <f t="shared" si="552"/>
        <v>1345404.3117084946</v>
      </c>
      <c r="AC461" s="175">
        <f t="shared" si="552"/>
        <v>1365228.1953222214</v>
      </c>
      <c r="AD461" s="175">
        <f t="shared" si="552"/>
        <v>1385929.419328006</v>
      </c>
      <c r="AE461" s="175">
        <f t="shared" si="552"/>
        <v>1408022.2134144648</v>
      </c>
      <c r="AF461" s="175">
        <f t="shared" si="552"/>
        <v>1430849.0684231</v>
      </c>
      <c r="AG461" s="175">
        <f t="shared" si="552"/>
        <v>1455559.6818841384</v>
      </c>
      <c r="AH461" s="175">
        <f t="shared" si="552"/>
        <v>1483780.7478113533</v>
      </c>
      <c r="AI461" s="175">
        <f t="shared" si="552"/>
        <v>1516464.0015662313</v>
      </c>
      <c r="AJ461" s="175">
        <f t="shared" si="552"/>
        <v>1555702.6225157648</v>
      </c>
      <c r="AK461" s="175">
        <f t="shared" si="552"/>
        <v>1603694.142506321</v>
      </c>
      <c r="AL461" s="175">
        <f t="shared" si="552"/>
        <v>1663495.9664748625</v>
      </c>
      <c r="AM461" s="175">
        <f t="shared" si="552"/>
        <v>1738079.5209219046</v>
      </c>
      <c r="AN461" s="175">
        <f t="shared" si="552"/>
        <v>1829782.9784915769</v>
      </c>
      <c r="AO461" s="175">
        <f t="shared" si="552"/>
        <v>1939748.6428394725</v>
      </c>
      <c r="AP461" s="175">
        <f t="shared" si="552"/>
        <v>2066719.9288389387</v>
      </c>
      <c r="AQ461" s="175">
        <f t="shared" si="552"/>
        <v>2209069.5894079362</v>
      </c>
      <c r="AR461" s="175">
        <f t="shared" si="552"/>
        <v>2366255.477126522</v>
      </c>
      <c r="AS461" s="175">
        <f t="shared" si="552"/>
        <v>2539422.0727327275</v>
      </c>
      <c r="AT461" s="175">
        <f t="shared" si="552"/>
        <v>2730105.2205317072</v>
      </c>
      <c r="AU461" s="175">
        <f t="shared" si="552"/>
        <v>2940422.4433055064</v>
      </c>
      <c r="AV461" s="175">
        <f t="shared" si="552"/>
        <v>3172633.8342654938</v>
      </c>
      <c r="AW461" s="175">
        <f t="shared" si="552"/>
        <v>3428709.6522382433</v>
      </c>
      <c r="AX461" s="175">
        <f t="shared" si="552"/>
        <v>3710378.6959023583</v>
      </c>
      <c r="AY461" s="175">
        <f t="shared" si="552"/>
        <v>4019484.3045607978</v>
      </c>
      <c r="AZ461" s="175">
        <f t="shared" si="552"/>
        <v>4358019.9711168977</v>
      </c>
      <c r="BA461" s="175">
        <f t="shared" si="552"/>
        <v>4728168.2785408972</v>
      </c>
      <c r="BB461" s="175">
        <f t="shared" si="552"/>
        <v>5132327.8923785407</v>
      </c>
      <c r="BC461" s="175">
        <f t="shared" si="552"/>
        <v>0</v>
      </c>
    </row>
    <row r="462" spans="7:55">
      <c r="G462" s="172"/>
      <c r="H462" s="172"/>
      <c r="I462" s="172"/>
      <c r="J462" s="172"/>
      <c r="K462" s="172"/>
      <c r="L462" s="172"/>
      <c r="M462" s="172"/>
      <c r="N462" s="172"/>
      <c r="O462" s="172"/>
      <c r="P462" s="172"/>
      <c r="Q462" s="172"/>
      <c r="R462" s="172"/>
      <c r="S462" s="172"/>
      <c r="T462" s="172"/>
      <c r="U462" s="172"/>
      <c r="V462" s="172"/>
      <c r="W462" s="175">
        <f t="shared" ref="W462" si="553">(X352*X$31+X353*X$32)*X$17+(X407*X$31+X408*X$32)*X$21</f>
        <v>1258090.571025477</v>
      </c>
      <c r="X462" s="175">
        <f t="shared" ref="X462:BC462" si="554">(Y352*Y$31+Y353*Y$32)*Y$17+(Y407*Y$31+Y408*Y$32)*Y$21</f>
        <v>1274164.8648653368</v>
      </c>
      <c r="Y462" s="175">
        <f t="shared" si="554"/>
        <v>1290638.6178233558</v>
      </c>
      <c r="Z462" s="175">
        <f t="shared" si="554"/>
        <v>1308129.4384698661</v>
      </c>
      <c r="AA462" s="175">
        <f t="shared" si="554"/>
        <v>1326192.0723782398</v>
      </c>
      <c r="AB462" s="175">
        <f t="shared" si="554"/>
        <v>1344740.0641040199</v>
      </c>
      <c r="AC462" s="175">
        <f t="shared" si="554"/>
        <v>1364086.9441946801</v>
      </c>
      <c r="AD462" s="175">
        <f t="shared" si="554"/>
        <v>1383988.1545568835</v>
      </c>
      <c r="AE462" s="175">
        <f t="shared" si="554"/>
        <v>1404758.9411427504</v>
      </c>
      <c r="AF462" s="175">
        <f t="shared" si="554"/>
        <v>1425414.7773924631</v>
      </c>
      <c r="AG462" s="175">
        <f t="shared" si="554"/>
        <v>1446634.4812485946</v>
      </c>
      <c r="AH462" s="175">
        <f t="shared" si="554"/>
        <v>1469375.5808848788</v>
      </c>
      <c r="AI462" s="175">
        <f t="shared" si="554"/>
        <v>1493656.2753265875</v>
      </c>
      <c r="AJ462" s="175">
        <f t="shared" si="554"/>
        <v>1520409.2786077475</v>
      </c>
      <c r="AK462" s="175">
        <f t="shared" si="554"/>
        <v>1550498.1295292694</v>
      </c>
      <c r="AL462" s="175">
        <f t="shared" si="554"/>
        <v>1585815.4088966383</v>
      </c>
      <c r="AM462" s="175">
        <f t="shared" si="554"/>
        <v>1628822.8130505688</v>
      </c>
      <c r="AN462" s="175">
        <f t="shared" si="554"/>
        <v>1682758.5208097911</v>
      </c>
      <c r="AO462" s="175">
        <f t="shared" si="554"/>
        <v>1751962.0711921994</v>
      </c>
      <c r="AP462" s="175">
        <f t="shared" si="554"/>
        <v>1839760.7500394052</v>
      </c>
      <c r="AQ462" s="175">
        <f t="shared" si="554"/>
        <v>1947464.9109755319</v>
      </c>
      <c r="AR462" s="175">
        <f t="shared" si="554"/>
        <v>2071565.6691843108</v>
      </c>
      <c r="AS462" s="175">
        <f t="shared" si="554"/>
        <v>2211734.0268727182</v>
      </c>
      <c r="AT462" s="175">
        <f t="shared" si="554"/>
        <v>2367443.4920590185</v>
      </c>
      <c r="AU462" s="175">
        <f t="shared" si="554"/>
        <v>2539336.3696282832</v>
      </c>
      <c r="AV462" s="175">
        <f t="shared" si="554"/>
        <v>2729164.9358008755</v>
      </c>
      <c r="AW462" s="175">
        <f t="shared" si="554"/>
        <v>2939205.6853136769</v>
      </c>
      <c r="AX462" s="175">
        <f t="shared" si="554"/>
        <v>3171555.9103794559</v>
      </c>
      <c r="AY462" s="175">
        <f t="shared" si="554"/>
        <v>3427833.9812458628</v>
      </c>
      <c r="AZ462" s="175">
        <f t="shared" si="554"/>
        <v>3709745.758390143</v>
      </c>
      <c r="BA462" s="175">
        <f t="shared" si="554"/>
        <v>4019119.0315131145</v>
      </c>
      <c r="BB462" s="175">
        <f t="shared" si="554"/>
        <v>4357925.2814631034</v>
      </c>
      <c r="BC462" s="175">
        <f t="shared" si="554"/>
        <v>0</v>
      </c>
    </row>
    <row r="463" spans="7:55">
      <c r="G463" s="172"/>
      <c r="H463" s="172"/>
      <c r="I463" s="172"/>
      <c r="J463" s="172"/>
      <c r="K463" s="172"/>
      <c r="L463" s="172"/>
      <c r="M463" s="172"/>
      <c r="N463" s="172"/>
      <c r="O463" s="172"/>
      <c r="P463" s="172"/>
      <c r="Q463" s="172"/>
      <c r="R463" s="172"/>
      <c r="S463" s="172"/>
      <c r="T463" s="172"/>
      <c r="U463" s="172"/>
      <c r="V463" s="172"/>
      <c r="W463" s="172"/>
      <c r="X463" s="175">
        <f t="shared" ref="X463:BC463" si="555">(Y353*Y$31+Y354*Y$32)*Y$17+(Y408*Y$31+Y409*Y$32)*Y$21</f>
        <v>1274157.7549395419</v>
      </c>
      <c r="Y463" s="175">
        <f t="shared" si="555"/>
        <v>1290625.3122966131</v>
      </c>
      <c r="Z463" s="175">
        <f t="shared" si="555"/>
        <v>1308104.6911217123</v>
      </c>
      <c r="AA463" s="175">
        <f t="shared" si="555"/>
        <v>1326146.2586167727</v>
      </c>
      <c r="AB463" s="175">
        <f t="shared" si="555"/>
        <v>1344655.6618432009</v>
      </c>
      <c r="AC463" s="175">
        <f t="shared" si="555"/>
        <v>1363932.3903659901</v>
      </c>
      <c r="AD463" s="175">
        <f t="shared" si="555"/>
        <v>1383706.830741267</v>
      </c>
      <c r="AE463" s="175">
        <f t="shared" si="555"/>
        <v>1404250.6154048485</v>
      </c>
      <c r="AF463" s="175">
        <f t="shared" si="555"/>
        <v>1424499.5561844374</v>
      </c>
      <c r="AG463" s="175">
        <f t="shared" si="555"/>
        <v>1444999.5121717239</v>
      </c>
      <c r="AH463" s="175">
        <f t="shared" si="555"/>
        <v>1466485.7332073713</v>
      </c>
      <c r="AI463" s="175">
        <f t="shared" si="555"/>
        <v>1488605.7443286967</v>
      </c>
      <c r="AJ463" s="175">
        <f t="shared" si="555"/>
        <v>1511703.7302714572</v>
      </c>
      <c r="AK463" s="175">
        <f t="shared" si="555"/>
        <v>1535726.1738120457</v>
      </c>
      <c r="AL463" s="175">
        <f t="shared" si="555"/>
        <v>1561235.7140780308</v>
      </c>
      <c r="AM463" s="175">
        <f t="shared" si="555"/>
        <v>1588887.4712612259</v>
      </c>
      <c r="AN463" s="175">
        <f t="shared" si="555"/>
        <v>1619765.0124154054</v>
      </c>
      <c r="AO463" s="175">
        <f t="shared" si="555"/>
        <v>1656479.7154548636</v>
      </c>
      <c r="AP463" s="175">
        <f t="shared" si="555"/>
        <v>1702373.6386144359</v>
      </c>
      <c r="AQ463" s="175">
        <f t="shared" si="555"/>
        <v>1764021.7100057544</v>
      </c>
      <c r="AR463" s="175">
        <f t="shared" si="555"/>
        <v>1847691.2485151452</v>
      </c>
      <c r="AS463" s="175">
        <f t="shared" si="555"/>
        <v>1952281.6065633581</v>
      </c>
      <c r="AT463" s="175">
        <f t="shared" si="555"/>
        <v>2074888.9765520622</v>
      </c>
      <c r="AU463" s="175">
        <f t="shared" si="555"/>
        <v>2213569.6650897241</v>
      </c>
      <c r="AV463" s="175">
        <f t="shared" si="555"/>
        <v>2367819.1275208145</v>
      </c>
      <c r="AW463" s="175">
        <f t="shared" si="555"/>
        <v>2538538.1768048443</v>
      </c>
      <c r="AX463" s="175">
        <f t="shared" si="555"/>
        <v>2727813.2642891211</v>
      </c>
      <c r="AY463" s="175">
        <f t="shared" si="555"/>
        <v>2937933.2501527965</v>
      </c>
      <c r="AZ463" s="175">
        <f t="shared" si="555"/>
        <v>3170439.6278356593</v>
      </c>
      <c r="BA463" s="175">
        <f t="shared" si="555"/>
        <v>3426939.5792465862</v>
      </c>
      <c r="BB463" s="175">
        <f t="shared" si="555"/>
        <v>3709116.7899907921</v>
      </c>
      <c r="BC463" s="175">
        <f t="shared" si="555"/>
        <v>0</v>
      </c>
    </row>
    <row r="464" spans="7:55">
      <c r="G464" s="172"/>
      <c r="H464" s="172"/>
      <c r="I464" s="172"/>
      <c r="J464" s="172"/>
      <c r="K464" s="172"/>
      <c r="L464" s="172"/>
      <c r="M464" s="172"/>
      <c r="N464" s="172"/>
      <c r="O464" s="172"/>
      <c r="P464" s="172"/>
      <c r="Q464" s="172"/>
      <c r="R464" s="172"/>
      <c r="S464" s="172"/>
      <c r="T464" s="172"/>
      <c r="U464" s="172"/>
      <c r="V464" s="172"/>
      <c r="W464" s="172"/>
      <c r="X464" s="172"/>
      <c r="Y464" s="175">
        <f t="shared" ref="Y464:AK464" si="556">(Z354*Z$31+Z355*Z$32)*Z$17+(Z409*Z$31+Z410*Z$32)*Z$21</f>
        <v>1290624.6319775176</v>
      </c>
      <c r="Z464" s="175">
        <f t="shared" si="556"/>
        <v>1308103.3582431513</v>
      </c>
      <c r="AA464" s="175">
        <f t="shared" si="556"/>
        <v>1326143.6522897785</v>
      </c>
      <c r="AB464" s="175">
        <f t="shared" si="556"/>
        <v>1344650.5745779094</v>
      </c>
      <c r="AC464" s="175">
        <f t="shared" si="556"/>
        <v>1363922.4873312209</v>
      </c>
      <c r="AD464" s="175">
        <f t="shared" si="556"/>
        <v>1383687.5949490969</v>
      </c>
      <c r="AE464" s="175">
        <f t="shared" si="556"/>
        <v>1404213.3668294244</v>
      </c>
      <c r="AF464" s="175">
        <f t="shared" si="556"/>
        <v>1424427.2802963976</v>
      </c>
      <c r="AG464" s="175">
        <f t="shared" si="556"/>
        <v>1444859.5541270322</v>
      </c>
      <c r="AH464" s="175">
        <f t="shared" si="556"/>
        <v>1466215.7840194753</v>
      </c>
      <c r="AI464" s="175">
        <f t="shared" si="556"/>
        <v>1488086.8473522232</v>
      </c>
      <c r="AJ464" s="175">
        <f t="shared" si="556"/>
        <v>1510710.7873760641</v>
      </c>
      <c r="AK464" s="175">
        <f t="shared" si="556"/>
        <v>1533834.4458433297</v>
      </c>
      <c r="AL464" s="175">
        <f t="shared" ref="AL464:BC464" si="557">(AM354*AM$31+AM355*AM$32)*AM$17+(AM409*AM$31+AM410*AM$32)*AM$21</f>
        <v>1557652.5805396477</v>
      </c>
      <c r="AM464" s="175">
        <f t="shared" si="557"/>
        <v>1582144.6878046172</v>
      </c>
      <c r="AN464" s="175">
        <f t="shared" si="557"/>
        <v>1607166.4057014855</v>
      </c>
      <c r="AO464" s="175">
        <f t="shared" si="557"/>
        <v>1633185.1168444154</v>
      </c>
      <c r="AP464" s="175">
        <f t="shared" si="557"/>
        <v>1659767.2550574797</v>
      </c>
      <c r="AQ464" s="175">
        <f t="shared" si="557"/>
        <v>1681533.6016804785</v>
      </c>
      <c r="AR464" s="175">
        <f t="shared" si="557"/>
        <v>1714439.7056825317</v>
      </c>
      <c r="AS464" s="175">
        <f t="shared" si="557"/>
        <v>1771152.2977720671</v>
      </c>
      <c r="AT464" s="175">
        <f t="shared" si="557"/>
        <v>1853122.2311125856</v>
      </c>
      <c r="AU464" s="175">
        <f t="shared" si="557"/>
        <v>1956158.9869396123</v>
      </c>
      <c r="AV464" s="175">
        <f t="shared" si="557"/>
        <v>2077251.3615629864</v>
      </c>
      <c r="AW464" s="175">
        <f t="shared" si="557"/>
        <v>2214449.9479758805</v>
      </c>
      <c r="AX464" s="175">
        <f t="shared" si="557"/>
        <v>2367291.9152378384</v>
      </c>
      <c r="AY464" s="175">
        <f t="shared" si="557"/>
        <v>2537116.2268255358</v>
      </c>
      <c r="AZ464" s="175">
        <f t="shared" si="557"/>
        <v>2726385.4391880487</v>
      </c>
      <c r="BA464" s="175">
        <f t="shared" si="557"/>
        <v>2936600.2046111776</v>
      </c>
      <c r="BB464" s="175">
        <f t="shared" si="557"/>
        <v>3169285.0753736347</v>
      </c>
      <c r="BC464" s="175">
        <f t="shared" si="557"/>
        <v>0</v>
      </c>
    </row>
    <row r="465" spans="7:55">
      <c r="G465" s="172"/>
      <c r="H465" s="172"/>
      <c r="I465" s="172"/>
      <c r="J465" s="172"/>
      <c r="K465" s="172"/>
      <c r="L465" s="172"/>
      <c r="M465" s="172"/>
      <c r="N465" s="172"/>
      <c r="O465" s="172"/>
      <c r="P465" s="172"/>
      <c r="Q465" s="172"/>
      <c r="R465" s="172"/>
      <c r="S465" s="172"/>
      <c r="T465" s="172"/>
      <c r="U465" s="172"/>
      <c r="V465" s="172"/>
      <c r="W465" s="172"/>
      <c r="X465" s="172"/>
      <c r="Y465" s="172"/>
      <c r="Z465" s="175">
        <f t="shared" ref="Z465:AK465" si="558">(AA355*AA$31+AA356*AA$32)*AA$17+(AA410*AA$31+AA411*AA$32)*AA$21</f>
        <v>1308103.3582431513</v>
      </c>
      <c r="AA465" s="175">
        <f t="shared" si="558"/>
        <v>1326143.6522897785</v>
      </c>
      <c r="AB465" s="175">
        <f t="shared" si="558"/>
        <v>1344650.5745779094</v>
      </c>
      <c r="AC465" s="175">
        <f t="shared" si="558"/>
        <v>1363922.4873312209</v>
      </c>
      <c r="AD465" s="175">
        <f t="shared" si="558"/>
        <v>1383687.5949490969</v>
      </c>
      <c r="AE465" s="175">
        <f t="shared" si="558"/>
        <v>1404213.3668294244</v>
      </c>
      <c r="AF465" s="175">
        <f t="shared" si="558"/>
        <v>1424427.2802963976</v>
      </c>
      <c r="AG465" s="175">
        <f t="shared" si="558"/>
        <v>1444859.5541270322</v>
      </c>
      <c r="AH465" s="175">
        <f t="shared" si="558"/>
        <v>1466215.7840194753</v>
      </c>
      <c r="AI465" s="175">
        <f t="shared" si="558"/>
        <v>1488086.8473522232</v>
      </c>
      <c r="AJ465" s="175">
        <f t="shared" si="558"/>
        <v>1510710.7873760641</v>
      </c>
      <c r="AK465" s="175">
        <f t="shared" si="558"/>
        <v>1533834.4458433297</v>
      </c>
      <c r="AL465" s="175">
        <f t="shared" ref="AL465:BC465" si="559">(AM355*AM$31+AM356*AM$32)*AM$17+(AM410*AM$31+AM411*AM$32)*AM$21</f>
        <v>1557652.5805396477</v>
      </c>
      <c r="AM465" s="175">
        <f t="shared" si="559"/>
        <v>1582144.6878046172</v>
      </c>
      <c r="AN465" s="175">
        <f t="shared" si="559"/>
        <v>1607166.4057014855</v>
      </c>
      <c r="AO465" s="175">
        <f t="shared" si="559"/>
        <v>1633185.1168444154</v>
      </c>
      <c r="AP465" s="175">
        <f t="shared" si="559"/>
        <v>1659767.2550574797</v>
      </c>
      <c r="AQ465" s="175">
        <f t="shared" si="559"/>
        <v>1668710.2399651487</v>
      </c>
      <c r="AR465" s="175">
        <f t="shared" si="559"/>
        <v>1674274.7117333417</v>
      </c>
      <c r="AS465" s="175">
        <f t="shared" si="559"/>
        <v>1691109.1244185157</v>
      </c>
      <c r="AT465" s="175">
        <f t="shared" si="559"/>
        <v>1722957.8488658373</v>
      </c>
      <c r="AU465" s="175">
        <f t="shared" si="559"/>
        <v>1777529.3786456636</v>
      </c>
      <c r="AV465" s="175">
        <f t="shared" si="559"/>
        <v>1857427.6433299694</v>
      </c>
      <c r="AW465" s="175">
        <f t="shared" si="559"/>
        <v>1958750.959647035</v>
      </c>
      <c r="AX465" s="175">
        <f t="shared" si="559"/>
        <v>2078452.1358685808</v>
      </c>
      <c r="AY465" s="175">
        <f t="shared" si="559"/>
        <v>2214247.3194683851</v>
      </c>
      <c r="AZ465" s="175">
        <f t="shared" si="559"/>
        <v>2365876.9199521625</v>
      </c>
      <c r="BA465" s="175">
        <f t="shared" si="559"/>
        <v>2535599.1637001624</v>
      </c>
      <c r="BB465" s="175">
        <f t="shared" si="559"/>
        <v>2724878.5490633165</v>
      </c>
      <c r="BC465" s="175">
        <f t="shared" si="559"/>
        <v>0</v>
      </c>
    </row>
    <row r="466" spans="7:55">
      <c r="G466" s="172"/>
      <c r="H466" s="172"/>
      <c r="I466" s="172"/>
      <c r="J466" s="172"/>
      <c r="K466" s="172"/>
      <c r="L466" s="172"/>
      <c r="M466" s="172"/>
      <c r="N466" s="172"/>
      <c r="O466" s="172"/>
      <c r="P466" s="172"/>
      <c r="Q466" s="172"/>
      <c r="R466" s="172"/>
      <c r="S466" s="172"/>
      <c r="T466" s="172"/>
      <c r="U466" s="172"/>
      <c r="V466" s="172"/>
      <c r="W466" s="172"/>
      <c r="X466" s="172"/>
      <c r="Y466" s="172"/>
      <c r="Z466" s="172"/>
      <c r="AA466" s="175">
        <f t="shared" ref="AA466:AK466" si="560">(AB356*AB$31+AB357*AB$32)*AB$17+(AB411*AB$31+AB412*AB$32)*AB$21</f>
        <v>1326143.6522897785</v>
      </c>
      <c r="AB466" s="175">
        <f t="shared" si="560"/>
        <v>1344650.5745779094</v>
      </c>
      <c r="AC466" s="175">
        <f t="shared" si="560"/>
        <v>1363922.4873312209</v>
      </c>
      <c r="AD466" s="175">
        <f t="shared" si="560"/>
        <v>1383687.5949490969</v>
      </c>
      <c r="AE466" s="175">
        <f t="shared" si="560"/>
        <v>1404213.3668294244</v>
      </c>
      <c r="AF466" s="175">
        <f t="shared" si="560"/>
        <v>1424427.2802963976</v>
      </c>
      <c r="AG466" s="175">
        <f t="shared" si="560"/>
        <v>1444859.5541270322</v>
      </c>
      <c r="AH466" s="175">
        <f t="shared" si="560"/>
        <v>1466215.7840194753</v>
      </c>
      <c r="AI466" s="175">
        <f t="shared" si="560"/>
        <v>1488086.8473522232</v>
      </c>
      <c r="AJ466" s="175">
        <f t="shared" si="560"/>
        <v>1510710.7873760641</v>
      </c>
      <c r="AK466" s="175">
        <f t="shared" si="560"/>
        <v>1533834.4458433297</v>
      </c>
      <c r="AL466" s="175">
        <f t="shared" ref="AL466:BC466" si="561">(AM356*AM$31+AM357*AM$32)*AM$17+(AM411*AM$31+AM412*AM$32)*AM$21</f>
        <v>1557652.5805396477</v>
      </c>
      <c r="AM466" s="175">
        <f t="shared" si="561"/>
        <v>1582144.6878046172</v>
      </c>
      <c r="AN466" s="175">
        <f t="shared" si="561"/>
        <v>1607166.4057014855</v>
      </c>
      <c r="AO466" s="175">
        <f t="shared" si="561"/>
        <v>1633185.1168444154</v>
      </c>
      <c r="AP466" s="175">
        <f t="shared" si="561"/>
        <v>1659767.2550574797</v>
      </c>
      <c r="AQ466" s="175">
        <f t="shared" si="561"/>
        <v>1668710.2399651487</v>
      </c>
      <c r="AR466" s="175">
        <f t="shared" si="561"/>
        <v>1674274.7117333417</v>
      </c>
      <c r="AS466" s="175">
        <f t="shared" si="561"/>
        <v>1679416.9247502484</v>
      </c>
      <c r="AT466" s="175">
        <f t="shared" si="561"/>
        <v>1684806.3488055556</v>
      </c>
      <c r="AU466" s="175">
        <f t="shared" si="561"/>
        <v>1700441.5552044515</v>
      </c>
      <c r="AV466" s="175">
        <f t="shared" si="561"/>
        <v>1731016.1108190259</v>
      </c>
      <c r="AW466" s="175">
        <f t="shared" si="561"/>
        <v>1782516.2475324883</v>
      </c>
      <c r="AX466" s="175">
        <f t="shared" si="561"/>
        <v>1859954.890810038</v>
      </c>
      <c r="AY466" s="175">
        <f t="shared" si="561"/>
        <v>1959739.8031078493</v>
      </c>
      <c r="AZ466" s="175">
        <f t="shared" si="561"/>
        <v>2078271.5896355989</v>
      </c>
      <c r="BA466" s="175">
        <f t="shared" si="561"/>
        <v>2212942.8370913398</v>
      </c>
      <c r="BB466" s="175">
        <f t="shared" si="561"/>
        <v>2364355.7373971781</v>
      </c>
      <c r="BC466" s="175">
        <f t="shared" si="561"/>
        <v>0</v>
      </c>
    </row>
    <row r="467" spans="7:55">
      <c r="G467" s="172"/>
      <c r="H467" s="172"/>
      <c r="I467" s="172"/>
      <c r="J467" s="172"/>
      <c r="K467" s="172"/>
      <c r="L467" s="172"/>
      <c r="M467" s="172"/>
      <c r="N467" s="172"/>
      <c r="O467" s="172"/>
      <c r="P467" s="172"/>
      <c r="Q467" s="172"/>
      <c r="R467" s="172"/>
      <c r="S467" s="172"/>
      <c r="T467" s="172"/>
      <c r="U467" s="172"/>
      <c r="V467" s="172"/>
      <c r="W467" s="172"/>
      <c r="X467" s="172"/>
      <c r="Y467" s="172"/>
      <c r="Z467" s="172"/>
      <c r="AA467" s="172"/>
      <c r="AB467" s="175">
        <f t="shared" ref="AB467:AK467" si="562">(AC357*AC$31+AC358*AC$32)*AC$17+(AC412*AC$31+AC413*AC$32)*AC$21</f>
        <v>1344650.5745779094</v>
      </c>
      <c r="AC467" s="175">
        <f t="shared" si="562"/>
        <v>1363922.4873312209</v>
      </c>
      <c r="AD467" s="175">
        <f t="shared" si="562"/>
        <v>1383687.5949490969</v>
      </c>
      <c r="AE467" s="175">
        <f t="shared" si="562"/>
        <v>1404213.3668294244</v>
      </c>
      <c r="AF467" s="175">
        <f t="shared" si="562"/>
        <v>1424427.2802963976</v>
      </c>
      <c r="AG467" s="175">
        <f t="shared" si="562"/>
        <v>1444859.5541270322</v>
      </c>
      <c r="AH467" s="175">
        <f t="shared" si="562"/>
        <v>1466215.7840194753</v>
      </c>
      <c r="AI467" s="175">
        <f t="shared" si="562"/>
        <v>1488086.8473522232</v>
      </c>
      <c r="AJ467" s="175">
        <f t="shared" si="562"/>
        <v>1510710.7873760641</v>
      </c>
      <c r="AK467" s="175">
        <f t="shared" si="562"/>
        <v>1533834.4458433297</v>
      </c>
      <c r="AL467" s="175">
        <f t="shared" ref="AL467:BC467" si="563">(AM357*AM$31+AM358*AM$32)*AM$17+(AM412*AM$31+AM413*AM$32)*AM$21</f>
        <v>1557652.5805396477</v>
      </c>
      <c r="AM467" s="175">
        <f t="shared" si="563"/>
        <v>1582144.6878046172</v>
      </c>
      <c r="AN467" s="175">
        <f t="shared" si="563"/>
        <v>1607166.4057014855</v>
      </c>
      <c r="AO467" s="175">
        <f t="shared" si="563"/>
        <v>1633185.1168444154</v>
      </c>
      <c r="AP467" s="175">
        <f t="shared" si="563"/>
        <v>1659767.2550574797</v>
      </c>
      <c r="AQ467" s="175">
        <f t="shared" si="563"/>
        <v>1668710.2399651487</v>
      </c>
      <c r="AR467" s="175">
        <f t="shared" si="563"/>
        <v>1674274.7117333417</v>
      </c>
      <c r="AS467" s="175">
        <f t="shared" si="563"/>
        <v>1679416.9247502484</v>
      </c>
      <c r="AT467" s="175">
        <f t="shared" si="563"/>
        <v>1684806.3488055556</v>
      </c>
      <c r="AU467" s="175">
        <f t="shared" si="563"/>
        <v>1690117.3284168141</v>
      </c>
      <c r="AV467" s="175">
        <f t="shared" si="563"/>
        <v>1695609.6806721515</v>
      </c>
      <c r="AW467" s="175">
        <f t="shared" si="563"/>
        <v>1709220.5088978384</v>
      </c>
      <c r="AX467" s="175">
        <f t="shared" si="563"/>
        <v>1737895.7378366373</v>
      </c>
      <c r="AY467" s="175">
        <f t="shared" si="563"/>
        <v>1785307.5448430122</v>
      </c>
      <c r="AZ467" s="175">
        <f t="shared" si="563"/>
        <v>1859897.2357315721</v>
      </c>
      <c r="BA467" s="175">
        <f t="shared" si="563"/>
        <v>1958266.6805777086</v>
      </c>
      <c r="BB467" s="175">
        <f t="shared" si="563"/>
        <v>2077194.1932755739</v>
      </c>
      <c r="BC467" s="175">
        <f t="shared" si="563"/>
        <v>0</v>
      </c>
    </row>
    <row r="468" spans="7:55">
      <c r="G468" s="172"/>
      <c r="H468" s="172"/>
      <c r="I468" s="172"/>
      <c r="J468" s="172"/>
      <c r="K468" s="172"/>
      <c r="L468" s="172"/>
      <c r="M468" s="172"/>
      <c r="N468" s="172"/>
      <c r="O468" s="172"/>
      <c r="P468" s="172"/>
      <c r="Q468" s="172"/>
      <c r="R468" s="172"/>
      <c r="S468" s="172"/>
      <c r="T468" s="172"/>
      <c r="U468" s="172"/>
      <c r="V468" s="172"/>
      <c r="W468" s="172"/>
      <c r="X468" s="172"/>
      <c r="Y468" s="172"/>
      <c r="Z468" s="172"/>
      <c r="AA468" s="172"/>
      <c r="AB468" s="172"/>
      <c r="AC468" s="175">
        <f t="shared" ref="AC468:AK468" si="564">(AD358*AD$31+AD359*AD$32)*AD$17+(AD413*AD$31+AD414*AD$32)*AD$21</f>
        <v>1363922.4873312209</v>
      </c>
      <c r="AD468" s="175">
        <f t="shared" si="564"/>
        <v>1383687.5949490969</v>
      </c>
      <c r="AE468" s="175">
        <f t="shared" si="564"/>
        <v>1404213.3668294244</v>
      </c>
      <c r="AF468" s="175">
        <f t="shared" si="564"/>
        <v>1424427.2802963976</v>
      </c>
      <c r="AG468" s="175">
        <f t="shared" si="564"/>
        <v>1444859.5541270322</v>
      </c>
      <c r="AH468" s="175">
        <f t="shared" si="564"/>
        <v>1466215.7840194753</v>
      </c>
      <c r="AI468" s="175">
        <f t="shared" si="564"/>
        <v>1488086.8473522232</v>
      </c>
      <c r="AJ468" s="175">
        <f t="shared" si="564"/>
        <v>1510710.7873760641</v>
      </c>
      <c r="AK468" s="175">
        <f t="shared" si="564"/>
        <v>1533834.4458433297</v>
      </c>
      <c r="AL468" s="175">
        <f t="shared" ref="AL468:BC468" si="565">(AM358*AM$31+AM359*AM$32)*AM$17+(AM413*AM$31+AM414*AM$32)*AM$21</f>
        <v>1557652.5805396477</v>
      </c>
      <c r="AM468" s="175">
        <f t="shared" si="565"/>
        <v>1582144.6878046172</v>
      </c>
      <c r="AN468" s="175">
        <f t="shared" si="565"/>
        <v>1607166.4057014855</v>
      </c>
      <c r="AO468" s="175">
        <f t="shared" si="565"/>
        <v>1633185.1168444154</v>
      </c>
      <c r="AP468" s="175">
        <f t="shared" si="565"/>
        <v>1659767.2550574797</v>
      </c>
      <c r="AQ468" s="175">
        <f t="shared" si="565"/>
        <v>1668710.2399651487</v>
      </c>
      <c r="AR468" s="175">
        <f t="shared" si="565"/>
        <v>1674274.7117333417</v>
      </c>
      <c r="AS468" s="175">
        <f t="shared" si="565"/>
        <v>1679416.9247502484</v>
      </c>
      <c r="AT468" s="175">
        <f t="shared" si="565"/>
        <v>1684806.3488055556</v>
      </c>
      <c r="AU468" s="175">
        <f t="shared" si="565"/>
        <v>1690117.3284168141</v>
      </c>
      <c r="AV468" s="175">
        <f t="shared" si="565"/>
        <v>1695609.6806721515</v>
      </c>
      <c r="AW468" s="175">
        <f t="shared" si="565"/>
        <v>1700884.4135124972</v>
      </c>
      <c r="AX468" s="175">
        <f t="shared" si="565"/>
        <v>1706322.7554213689</v>
      </c>
      <c r="AY468" s="175">
        <f t="shared" si="565"/>
        <v>1717021.7593524798</v>
      </c>
      <c r="AZ468" s="175">
        <f t="shared" si="565"/>
        <v>1742800.9760335726</v>
      </c>
      <c r="BA468" s="175">
        <f t="shared" si="565"/>
        <v>1784655.1981891794</v>
      </c>
      <c r="BB468" s="175">
        <f t="shared" si="565"/>
        <v>1853116.9751035245</v>
      </c>
      <c r="BC468" s="175">
        <f t="shared" si="565"/>
        <v>0</v>
      </c>
    </row>
    <row r="469" spans="7:55">
      <c r="G469" s="172"/>
      <c r="H469" s="172"/>
      <c r="I469" s="172"/>
      <c r="J469" s="172"/>
      <c r="K469" s="172"/>
      <c r="L469" s="172"/>
      <c r="M469" s="172"/>
      <c r="N469" s="172"/>
      <c r="O469" s="172"/>
      <c r="P469" s="172"/>
      <c r="Q469" s="172"/>
      <c r="R469" s="172"/>
      <c r="S469" s="172"/>
      <c r="T469" s="172"/>
      <c r="U469" s="172"/>
      <c r="V469" s="172"/>
      <c r="W469" s="172"/>
      <c r="X469" s="172"/>
      <c r="Y469" s="172"/>
      <c r="Z469" s="172"/>
      <c r="AA469" s="172"/>
      <c r="AB469" s="172"/>
      <c r="AC469" s="172"/>
      <c r="AD469" s="175">
        <f t="shared" ref="AD469:AK469" si="566">(AE359*AE$31+AE360*AE$32)*AE$17+(AE414*AE$31+AE415*AE$32)*AE$21</f>
        <v>1383687.5949490969</v>
      </c>
      <c r="AE469" s="175">
        <f t="shared" si="566"/>
        <v>1404213.3668294244</v>
      </c>
      <c r="AF469" s="175">
        <f t="shared" si="566"/>
        <v>1424427.2802963976</v>
      </c>
      <c r="AG469" s="175">
        <f t="shared" si="566"/>
        <v>1444859.5541270322</v>
      </c>
      <c r="AH469" s="175">
        <f t="shared" si="566"/>
        <v>1466215.7840194753</v>
      </c>
      <c r="AI469" s="175">
        <f t="shared" si="566"/>
        <v>1488086.8473522232</v>
      </c>
      <c r="AJ469" s="175">
        <f t="shared" si="566"/>
        <v>1510710.7873760641</v>
      </c>
      <c r="AK469" s="175">
        <f t="shared" si="566"/>
        <v>1533834.4458433297</v>
      </c>
      <c r="AL469" s="175">
        <f t="shared" ref="AL469:BC469" si="567">(AM359*AM$31+AM360*AM$32)*AM$17+(AM414*AM$31+AM415*AM$32)*AM$21</f>
        <v>1557652.5805396477</v>
      </c>
      <c r="AM469" s="175">
        <f t="shared" si="567"/>
        <v>1582144.6878046172</v>
      </c>
      <c r="AN469" s="175">
        <f t="shared" si="567"/>
        <v>1607166.4057014855</v>
      </c>
      <c r="AO469" s="175">
        <f t="shared" si="567"/>
        <v>1633185.1168444154</v>
      </c>
      <c r="AP469" s="175">
        <f t="shared" si="567"/>
        <v>1659767.2550574797</v>
      </c>
      <c r="AQ469" s="175">
        <f t="shared" si="567"/>
        <v>1668710.2399651487</v>
      </c>
      <c r="AR469" s="175">
        <f t="shared" si="567"/>
        <v>1674274.7117333417</v>
      </c>
      <c r="AS469" s="175">
        <f t="shared" si="567"/>
        <v>1679416.9247502484</v>
      </c>
      <c r="AT469" s="175">
        <f t="shared" si="567"/>
        <v>1684806.3488055556</v>
      </c>
      <c r="AU469" s="175">
        <f t="shared" si="567"/>
        <v>1690117.3284168141</v>
      </c>
      <c r="AV469" s="175">
        <f t="shared" si="567"/>
        <v>1695609.6806721515</v>
      </c>
      <c r="AW469" s="175">
        <f t="shared" si="567"/>
        <v>1700884.4135124972</v>
      </c>
      <c r="AX469" s="175">
        <f t="shared" si="567"/>
        <v>1706322.7554213689</v>
      </c>
      <c r="AY469" s="175">
        <f t="shared" si="567"/>
        <v>1711873.0764526024</v>
      </c>
      <c r="AZ469" s="175">
        <f t="shared" si="567"/>
        <v>1717153.4635237255</v>
      </c>
      <c r="BA469" s="175">
        <f t="shared" si="567"/>
        <v>1722742.186982593</v>
      </c>
      <c r="BB469" s="175">
        <f t="shared" si="567"/>
        <v>1741925.9330694471</v>
      </c>
      <c r="BC469" s="175">
        <f t="shared" si="567"/>
        <v>0</v>
      </c>
    </row>
    <row r="470" spans="7:55">
      <c r="G470" s="172"/>
      <c r="H470" s="172"/>
      <c r="I470" s="172"/>
      <c r="J470" s="172"/>
      <c r="K470" s="172"/>
      <c r="L470" s="172"/>
      <c r="M470" s="172"/>
      <c r="N470" s="172"/>
      <c r="O470" s="172"/>
      <c r="P470" s="172"/>
      <c r="Q470" s="172"/>
      <c r="R470" s="172"/>
      <c r="S470" s="172"/>
      <c r="T470" s="172"/>
      <c r="U470" s="172"/>
      <c r="V470" s="172"/>
      <c r="W470" s="172"/>
      <c r="X470" s="172"/>
      <c r="Y470" s="172"/>
      <c r="Z470" s="172"/>
      <c r="AA470" s="172"/>
      <c r="AB470" s="172"/>
      <c r="AC470" s="172"/>
      <c r="AD470" s="172"/>
      <c r="AE470" s="175">
        <f t="shared" ref="AE470:AK470" si="568">(AF360*AF$31+AF361*AF$32)*AF$17+(AF415*AF$31+AF416*AF$32)*AF$21</f>
        <v>1404213.3668294244</v>
      </c>
      <c r="AF470" s="175">
        <f t="shared" si="568"/>
        <v>1424427.2802963976</v>
      </c>
      <c r="AG470" s="175">
        <f t="shared" si="568"/>
        <v>1444859.5541270322</v>
      </c>
      <c r="AH470" s="175">
        <f t="shared" si="568"/>
        <v>1466215.7840194753</v>
      </c>
      <c r="AI470" s="175">
        <f t="shared" si="568"/>
        <v>1488086.8473522232</v>
      </c>
      <c r="AJ470" s="175">
        <f t="shared" si="568"/>
        <v>1510710.7873760641</v>
      </c>
      <c r="AK470" s="175">
        <f t="shared" si="568"/>
        <v>1533834.4458433297</v>
      </c>
      <c r="AL470" s="175">
        <f t="shared" ref="AL470:BC470" si="569">(AM360*AM$31+AM361*AM$32)*AM$17+(AM415*AM$31+AM416*AM$32)*AM$21</f>
        <v>1557652.5805396477</v>
      </c>
      <c r="AM470" s="175">
        <f t="shared" si="569"/>
        <v>1582144.6878046172</v>
      </c>
      <c r="AN470" s="175">
        <f t="shared" si="569"/>
        <v>1607166.4057014855</v>
      </c>
      <c r="AO470" s="175">
        <f t="shared" si="569"/>
        <v>1633185.1168444154</v>
      </c>
      <c r="AP470" s="175">
        <f t="shared" si="569"/>
        <v>1659767.2550574797</v>
      </c>
      <c r="AQ470" s="175">
        <f t="shared" si="569"/>
        <v>1668710.2399651487</v>
      </c>
      <c r="AR470" s="175">
        <f t="shared" si="569"/>
        <v>1674274.7117333417</v>
      </c>
      <c r="AS470" s="175">
        <f t="shared" si="569"/>
        <v>1679416.9247502484</v>
      </c>
      <c r="AT470" s="175">
        <f t="shared" si="569"/>
        <v>1684806.3488055556</v>
      </c>
      <c r="AU470" s="175">
        <f t="shared" si="569"/>
        <v>1690117.3284168141</v>
      </c>
      <c r="AV470" s="175">
        <f t="shared" si="569"/>
        <v>1695609.6806721515</v>
      </c>
      <c r="AW470" s="175">
        <f t="shared" si="569"/>
        <v>1700884.4135124972</v>
      </c>
      <c r="AX470" s="175">
        <f t="shared" si="569"/>
        <v>1706322.7554213689</v>
      </c>
      <c r="AY470" s="175">
        <f t="shared" si="569"/>
        <v>1711873.0764526024</v>
      </c>
      <c r="AZ470" s="175">
        <f t="shared" si="569"/>
        <v>1717153.4635237255</v>
      </c>
      <c r="BA470" s="175">
        <f t="shared" si="569"/>
        <v>1722742.186982593</v>
      </c>
      <c r="BB470" s="175">
        <f t="shared" si="569"/>
        <v>1728145.1531466001</v>
      </c>
      <c r="BC470" s="175">
        <f t="shared" si="569"/>
        <v>0</v>
      </c>
    </row>
    <row r="471" spans="7:55">
      <c r="G471" s="172"/>
      <c r="H471" s="172"/>
      <c r="I471" s="172"/>
      <c r="J471" s="172"/>
      <c r="K471" s="172"/>
      <c r="L471" s="172"/>
      <c r="M471" s="172"/>
      <c r="N471" s="172"/>
      <c r="O471" s="172"/>
      <c r="P471" s="172"/>
      <c r="Q471" s="172"/>
      <c r="R471" s="172"/>
      <c r="S471" s="172"/>
      <c r="T471" s="172"/>
      <c r="U471" s="172"/>
      <c r="V471" s="172"/>
      <c r="W471" s="172"/>
      <c r="X471" s="172"/>
      <c r="Y471" s="172"/>
      <c r="Z471" s="172"/>
      <c r="AA471" s="172"/>
      <c r="AB471" s="172"/>
      <c r="AC471" s="172"/>
      <c r="AD471" s="172"/>
      <c r="AE471" s="172"/>
      <c r="AF471" s="175">
        <f t="shared" ref="AF471:AK471" si="570">(AG361*AG$31+AG362*AG$32)*AG$17+(AG416*AG$31+AG417*AG$32)*AG$21</f>
        <v>1424427.2802963976</v>
      </c>
      <c r="AG471" s="175">
        <f t="shared" si="570"/>
        <v>1444859.5541270322</v>
      </c>
      <c r="AH471" s="175">
        <f t="shared" si="570"/>
        <v>1466215.7840194753</v>
      </c>
      <c r="AI471" s="175">
        <f t="shared" si="570"/>
        <v>1488086.8473522232</v>
      </c>
      <c r="AJ471" s="175">
        <f t="shared" si="570"/>
        <v>1510710.7873760641</v>
      </c>
      <c r="AK471" s="175">
        <f t="shared" si="570"/>
        <v>1533834.4458433297</v>
      </c>
      <c r="AL471" s="175">
        <f t="shared" ref="AL471:BC471" si="571">(AM361*AM$31+AM362*AM$32)*AM$17+(AM416*AM$31+AM417*AM$32)*AM$21</f>
        <v>1557652.5805396477</v>
      </c>
      <c r="AM471" s="175">
        <f t="shared" si="571"/>
        <v>1582144.6878046172</v>
      </c>
      <c r="AN471" s="175">
        <f t="shared" si="571"/>
        <v>1607166.4057014855</v>
      </c>
      <c r="AO471" s="175">
        <f t="shared" si="571"/>
        <v>1633185.1168444154</v>
      </c>
      <c r="AP471" s="175">
        <f t="shared" si="571"/>
        <v>1659767.2550574797</v>
      </c>
      <c r="AQ471" s="175">
        <f t="shared" si="571"/>
        <v>1668710.2399651487</v>
      </c>
      <c r="AR471" s="175">
        <f t="shared" si="571"/>
        <v>1674274.7117333417</v>
      </c>
      <c r="AS471" s="175">
        <f t="shared" si="571"/>
        <v>1679416.9247502484</v>
      </c>
      <c r="AT471" s="175">
        <f t="shared" si="571"/>
        <v>1684806.3488055556</v>
      </c>
      <c r="AU471" s="175">
        <f t="shared" si="571"/>
        <v>1690117.3284168141</v>
      </c>
      <c r="AV471" s="175">
        <f t="shared" si="571"/>
        <v>1695609.6806721515</v>
      </c>
      <c r="AW471" s="175">
        <f t="shared" si="571"/>
        <v>1700884.4135124972</v>
      </c>
      <c r="AX471" s="175">
        <f t="shared" si="571"/>
        <v>1706322.7554213689</v>
      </c>
      <c r="AY471" s="175">
        <f t="shared" si="571"/>
        <v>1711873.0764526024</v>
      </c>
      <c r="AZ471" s="175">
        <f t="shared" si="571"/>
        <v>1717153.4635237255</v>
      </c>
      <c r="BA471" s="175">
        <f t="shared" si="571"/>
        <v>1722742.186982593</v>
      </c>
      <c r="BB471" s="175">
        <f t="shared" si="571"/>
        <v>1728145.1531466001</v>
      </c>
      <c r="BC471" s="175">
        <f t="shared" si="571"/>
        <v>0</v>
      </c>
    </row>
    <row r="472" spans="7:55">
      <c r="G472" s="172"/>
      <c r="H472" s="172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2"/>
      <c r="T472" s="172"/>
      <c r="U472" s="172"/>
      <c r="V472" s="172"/>
      <c r="W472" s="172"/>
      <c r="X472" s="172"/>
      <c r="Y472" s="172"/>
      <c r="Z472" s="172"/>
      <c r="AA472" s="172"/>
      <c r="AB472" s="172"/>
      <c r="AC472" s="172"/>
      <c r="AD472" s="172"/>
      <c r="AE472" s="172"/>
      <c r="AF472" s="172"/>
      <c r="AG472" s="175">
        <f t="shared" ref="AG472:AK472" si="572">(AH362*AH$31+AH363*AH$32)*AH$17+(AH417*AH$31+AH418*AH$32)*AH$21</f>
        <v>1444859.5541270322</v>
      </c>
      <c r="AH472" s="175">
        <f t="shared" si="572"/>
        <v>1466215.7840194753</v>
      </c>
      <c r="AI472" s="175">
        <f t="shared" si="572"/>
        <v>1488086.8473522232</v>
      </c>
      <c r="AJ472" s="175">
        <f t="shared" si="572"/>
        <v>1510710.7873760641</v>
      </c>
      <c r="AK472" s="175">
        <f t="shared" si="572"/>
        <v>1533834.4458433297</v>
      </c>
      <c r="AL472" s="175">
        <f t="shared" ref="AL472:BC472" si="573">(AM362*AM$31+AM363*AM$32)*AM$17+(AM417*AM$31+AM418*AM$32)*AM$21</f>
        <v>1557652.5805396477</v>
      </c>
      <c r="AM472" s="175">
        <f t="shared" si="573"/>
        <v>1582144.6878046172</v>
      </c>
      <c r="AN472" s="175">
        <f t="shared" si="573"/>
        <v>1607166.4057014855</v>
      </c>
      <c r="AO472" s="175">
        <f t="shared" si="573"/>
        <v>1633185.1168444154</v>
      </c>
      <c r="AP472" s="175">
        <f t="shared" si="573"/>
        <v>1659767.2550574797</v>
      </c>
      <c r="AQ472" s="175">
        <f t="shared" si="573"/>
        <v>1668710.2399651487</v>
      </c>
      <c r="AR472" s="175">
        <f t="shared" si="573"/>
        <v>1674274.7117333417</v>
      </c>
      <c r="AS472" s="175">
        <f t="shared" si="573"/>
        <v>1679416.9247502484</v>
      </c>
      <c r="AT472" s="175">
        <f t="shared" si="573"/>
        <v>1684806.3488055556</v>
      </c>
      <c r="AU472" s="175">
        <f t="shared" si="573"/>
        <v>1690117.3284168141</v>
      </c>
      <c r="AV472" s="175">
        <f t="shared" si="573"/>
        <v>1695609.6806721515</v>
      </c>
      <c r="AW472" s="175">
        <f t="shared" si="573"/>
        <v>1700884.4135124972</v>
      </c>
      <c r="AX472" s="175">
        <f t="shared" si="573"/>
        <v>1706322.7554213689</v>
      </c>
      <c r="AY472" s="175">
        <f t="shared" si="573"/>
        <v>1711873.0764526024</v>
      </c>
      <c r="AZ472" s="175">
        <f t="shared" si="573"/>
        <v>1717153.4635237255</v>
      </c>
      <c r="BA472" s="175">
        <f t="shared" si="573"/>
        <v>1722742.186982593</v>
      </c>
      <c r="BB472" s="175">
        <f t="shared" si="573"/>
        <v>1728145.1531466001</v>
      </c>
      <c r="BC472" s="175">
        <f t="shared" si="573"/>
        <v>0</v>
      </c>
    </row>
    <row r="473" spans="7:55">
      <c r="G473" s="172"/>
      <c r="H473" s="172"/>
      <c r="I473" s="172"/>
      <c r="J473" s="172"/>
      <c r="K473" s="172"/>
      <c r="L473" s="172"/>
      <c r="M473" s="172"/>
      <c r="N473" s="172"/>
      <c r="O473" s="172"/>
      <c r="P473" s="172"/>
      <c r="Q473" s="172"/>
      <c r="R473" s="172"/>
      <c r="S473" s="172"/>
      <c r="T473" s="172"/>
      <c r="U473" s="172"/>
      <c r="V473" s="172"/>
      <c r="W473" s="172"/>
      <c r="X473" s="172"/>
      <c r="Y473" s="172"/>
      <c r="Z473" s="172"/>
      <c r="AA473" s="172"/>
      <c r="AB473" s="172"/>
      <c r="AC473" s="172"/>
      <c r="AD473" s="172"/>
      <c r="AE473" s="172"/>
      <c r="AF473" s="172"/>
      <c r="AG473" s="172"/>
      <c r="AH473" s="175">
        <f t="shared" ref="AH473:AK473" si="574">(AI363*AI$31+AI364*AI$32)*AI$17+(AI418*AI$31+AI419*AI$32)*AI$21</f>
        <v>1466215.7840194753</v>
      </c>
      <c r="AI473" s="175">
        <f t="shared" si="574"/>
        <v>1488086.8473522232</v>
      </c>
      <c r="AJ473" s="175">
        <f t="shared" si="574"/>
        <v>1510710.7873760641</v>
      </c>
      <c r="AK473" s="175">
        <f t="shared" si="574"/>
        <v>1533834.4458433297</v>
      </c>
      <c r="AL473" s="175">
        <f t="shared" ref="AL473:BC473" si="575">(AM363*AM$31+AM364*AM$32)*AM$17+(AM418*AM$31+AM419*AM$32)*AM$21</f>
        <v>1557652.5805396477</v>
      </c>
      <c r="AM473" s="175">
        <f t="shared" si="575"/>
        <v>1582144.6878046172</v>
      </c>
      <c r="AN473" s="175">
        <f t="shared" si="575"/>
        <v>1607166.4057014855</v>
      </c>
      <c r="AO473" s="175">
        <f t="shared" si="575"/>
        <v>1633185.1168444154</v>
      </c>
      <c r="AP473" s="175">
        <f t="shared" si="575"/>
        <v>1659767.2550574797</v>
      </c>
      <c r="AQ473" s="175">
        <f t="shared" si="575"/>
        <v>1668710.2399651487</v>
      </c>
      <c r="AR473" s="175">
        <f t="shared" si="575"/>
        <v>1674274.7117333417</v>
      </c>
      <c r="AS473" s="175">
        <f t="shared" si="575"/>
        <v>1679416.9247502484</v>
      </c>
      <c r="AT473" s="175">
        <f t="shared" si="575"/>
        <v>1684806.3488055556</v>
      </c>
      <c r="AU473" s="175">
        <f t="shared" si="575"/>
        <v>1690117.3284168141</v>
      </c>
      <c r="AV473" s="175">
        <f t="shared" si="575"/>
        <v>1695609.6806721515</v>
      </c>
      <c r="AW473" s="175">
        <f t="shared" si="575"/>
        <v>1700884.4135124972</v>
      </c>
      <c r="AX473" s="175">
        <f t="shared" si="575"/>
        <v>1706322.7554213689</v>
      </c>
      <c r="AY473" s="175">
        <f t="shared" si="575"/>
        <v>1711873.0764526024</v>
      </c>
      <c r="AZ473" s="175">
        <f t="shared" si="575"/>
        <v>1717153.4635237255</v>
      </c>
      <c r="BA473" s="175">
        <f t="shared" si="575"/>
        <v>1722742.186982593</v>
      </c>
      <c r="BB473" s="175">
        <f t="shared" si="575"/>
        <v>1728145.1531466001</v>
      </c>
      <c r="BC473" s="175">
        <f t="shared" si="575"/>
        <v>0</v>
      </c>
    </row>
    <row r="474" spans="7:55">
      <c r="G474" s="172"/>
      <c r="H474" s="172"/>
      <c r="I474" s="172"/>
      <c r="J474" s="172"/>
      <c r="K474" s="172"/>
      <c r="L474" s="172"/>
      <c r="M474" s="172"/>
      <c r="N474" s="172"/>
      <c r="O474" s="172"/>
      <c r="P474" s="172"/>
      <c r="Q474" s="172"/>
      <c r="R474" s="172"/>
      <c r="S474" s="172"/>
      <c r="T474" s="172"/>
      <c r="U474" s="172"/>
      <c r="V474" s="172"/>
      <c r="W474" s="172"/>
      <c r="X474" s="172"/>
      <c r="Y474" s="172"/>
      <c r="Z474" s="172"/>
      <c r="AA474" s="172"/>
      <c r="AB474" s="172"/>
      <c r="AC474" s="172"/>
      <c r="AD474" s="172"/>
      <c r="AE474" s="172"/>
      <c r="AF474" s="172"/>
      <c r="AG474" s="172"/>
      <c r="AH474" s="172"/>
      <c r="AI474" s="175">
        <f t="shared" ref="AI474:AK474" si="576">(AJ364*AJ$31+AJ365*AJ$32)*AJ$17+(AJ419*AJ$31+AJ420*AJ$32)*AJ$21</f>
        <v>1488086.8473522232</v>
      </c>
      <c r="AJ474" s="175">
        <f t="shared" si="576"/>
        <v>1510710.7873760641</v>
      </c>
      <c r="AK474" s="175">
        <f t="shared" si="576"/>
        <v>1533834.4458433297</v>
      </c>
      <c r="AL474" s="175">
        <f t="shared" ref="AL474:BC474" si="577">(AM364*AM$31+AM365*AM$32)*AM$17+(AM419*AM$31+AM420*AM$32)*AM$21</f>
        <v>1557652.5805396477</v>
      </c>
      <c r="AM474" s="175">
        <f t="shared" si="577"/>
        <v>1582144.6878046172</v>
      </c>
      <c r="AN474" s="175">
        <f t="shared" si="577"/>
        <v>1607166.4057014855</v>
      </c>
      <c r="AO474" s="175">
        <f t="shared" si="577"/>
        <v>1633185.1168444154</v>
      </c>
      <c r="AP474" s="175">
        <f t="shared" si="577"/>
        <v>1659767.2550574797</v>
      </c>
      <c r="AQ474" s="175">
        <f t="shared" si="577"/>
        <v>1668710.2399651487</v>
      </c>
      <c r="AR474" s="175">
        <f t="shared" si="577"/>
        <v>1674274.7117333417</v>
      </c>
      <c r="AS474" s="175">
        <f t="shared" si="577"/>
        <v>1679416.9247502484</v>
      </c>
      <c r="AT474" s="175">
        <f t="shared" si="577"/>
        <v>1684806.3488055556</v>
      </c>
      <c r="AU474" s="175">
        <f t="shared" si="577"/>
        <v>1690117.3284168141</v>
      </c>
      <c r="AV474" s="175">
        <f t="shared" si="577"/>
        <v>1695609.6806721515</v>
      </c>
      <c r="AW474" s="175">
        <f t="shared" si="577"/>
        <v>1700884.4135124972</v>
      </c>
      <c r="AX474" s="175">
        <f t="shared" si="577"/>
        <v>1706322.7554213689</v>
      </c>
      <c r="AY474" s="175">
        <f t="shared" si="577"/>
        <v>1711873.0764526024</v>
      </c>
      <c r="AZ474" s="175">
        <f t="shared" si="577"/>
        <v>1717153.4635237255</v>
      </c>
      <c r="BA474" s="175">
        <f t="shared" si="577"/>
        <v>1722742.186982593</v>
      </c>
      <c r="BB474" s="175">
        <f t="shared" si="577"/>
        <v>1728145.1531466001</v>
      </c>
      <c r="BC474" s="175">
        <f t="shared" si="577"/>
        <v>0</v>
      </c>
    </row>
    <row r="475" spans="7:55">
      <c r="G475" s="172"/>
      <c r="H475" s="172"/>
      <c r="I475" s="172"/>
      <c r="J475" s="172"/>
      <c r="K475" s="172"/>
      <c r="L475" s="172"/>
      <c r="M475" s="172"/>
      <c r="N475" s="172"/>
      <c r="O475" s="172"/>
      <c r="P475" s="172"/>
      <c r="Q475" s="172"/>
      <c r="R475" s="172"/>
      <c r="S475" s="172"/>
      <c r="T475" s="172"/>
      <c r="U475" s="172"/>
      <c r="V475" s="172"/>
      <c r="W475" s="172"/>
      <c r="X475" s="172"/>
      <c r="Y475" s="172"/>
      <c r="Z475" s="172"/>
      <c r="AA475" s="172"/>
      <c r="AB475" s="172"/>
      <c r="AC475" s="172"/>
      <c r="AD475" s="172"/>
      <c r="AE475" s="172"/>
      <c r="AF475" s="172"/>
      <c r="AG475" s="172"/>
      <c r="AH475" s="172"/>
      <c r="AI475" s="172"/>
      <c r="AJ475" s="175">
        <f t="shared" ref="AJ475:AK475" si="578">(AK365*AK$31+AK366*AK$32)*AK$17+(AK420*AK$31+AK421*AK$32)*AK$21</f>
        <v>1510710.7873760641</v>
      </c>
      <c r="AK475" s="175">
        <f t="shared" si="578"/>
        <v>1533834.4458433297</v>
      </c>
      <c r="AL475" s="175">
        <f t="shared" ref="AL475:BC475" si="579">(AM365*AM$31+AM366*AM$32)*AM$17+(AM420*AM$31+AM421*AM$32)*AM$21</f>
        <v>1557652.5805396477</v>
      </c>
      <c r="AM475" s="175">
        <f t="shared" si="579"/>
        <v>1582144.6878046172</v>
      </c>
      <c r="AN475" s="175">
        <f t="shared" si="579"/>
        <v>1607166.4057014855</v>
      </c>
      <c r="AO475" s="175">
        <f t="shared" si="579"/>
        <v>1633185.1168444154</v>
      </c>
      <c r="AP475" s="175">
        <f t="shared" si="579"/>
        <v>1659767.2550574797</v>
      </c>
      <c r="AQ475" s="175">
        <f t="shared" si="579"/>
        <v>1668710.2399651487</v>
      </c>
      <c r="AR475" s="175">
        <f t="shared" si="579"/>
        <v>1674274.7117333417</v>
      </c>
      <c r="AS475" s="175">
        <f t="shared" si="579"/>
        <v>1679416.9247502484</v>
      </c>
      <c r="AT475" s="175">
        <f t="shared" si="579"/>
        <v>1684806.3488055556</v>
      </c>
      <c r="AU475" s="175">
        <f t="shared" si="579"/>
        <v>1690117.3284168141</v>
      </c>
      <c r="AV475" s="175">
        <f t="shared" si="579"/>
        <v>1695609.6806721515</v>
      </c>
      <c r="AW475" s="175">
        <f t="shared" si="579"/>
        <v>1700884.4135124972</v>
      </c>
      <c r="AX475" s="175">
        <f t="shared" si="579"/>
        <v>1706322.7554213689</v>
      </c>
      <c r="AY475" s="175">
        <f t="shared" si="579"/>
        <v>1711873.0764526024</v>
      </c>
      <c r="AZ475" s="175">
        <f t="shared" si="579"/>
        <v>1717153.4635237255</v>
      </c>
      <c r="BA475" s="175">
        <f t="shared" si="579"/>
        <v>1722742.186982593</v>
      </c>
      <c r="BB475" s="175">
        <f t="shared" si="579"/>
        <v>1728145.1531466001</v>
      </c>
      <c r="BC475" s="175">
        <f t="shared" si="579"/>
        <v>0</v>
      </c>
    </row>
    <row r="476" spans="7:55">
      <c r="G476" s="172"/>
      <c r="H476" s="172"/>
      <c r="I476" s="172"/>
      <c r="J476" s="172"/>
      <c r="K476" s="172"/>
      <c r="L476" s="172"/>
      <c r="M476" s="172"/>
      <c r="N476" s="172"/>
      <c r="O476" s="172"/>
      <c r="P476" s="172"/>
      <c r="Q476" s="172"/>
      <c r="R476" s="172"/>
      <c r="S476" s="172"/>
      <c r="T476" s="172"/>
      <c r="U476" s="172"/>
      <c r="V476" s="172"/>
      <c r="W476" s="172"/>
      <c r="X476" s="172"/>
      <c r="Y476" s="172"/>
      <c r="Z476" s="172"/>
      <c r="AA476" s="172"/>
      <c r="AB476" s="172"/>
      <c r="AC476" s="172"/>
      <c r="AD476" s="172"/>
      <c r="AE476" s="172"/>
      <c r="AF476" s="172"/>
      <c r="AG476" s="172"/>
      <c r="AH476" s="172"/>
      <c r="AI476" s="172"/>
      <c r="AJ476" s="172"/>
      <c r="AK476" s="175">
        <f t="shared" ref="AK476" si="580">(AL366*AL$31+AL367*AL$32)*AL$17+(AL421*AL$31+AL422*AL$32)*AL$21</f>
        <v>1533834.4458433297</v>
      </c>
      <c r="AL476" s="175">
        <f t="shared" ref="AL476:BC476" si="581">(AM366*AM$31+AM367*AM$32)*AM$17+(AM421*AM$31+AM422*AM$32)*AM$21</f>
        <v>1557652.5805396477</v>
      </c>
      <c r="AM476" s="175">
        <f t="shared" si="581"/>
        <v>1582144.6878046172</v>
      </c>
      <c r="AN476" s="175">
        <f t="shared" si="581"/>
        <v>1607166.4057014855</v>
      </c>
      <c r="AO476" s="175">
        <f t="shared" si="581"/>
        <v>1633185.1168444154</v>
      </c>
      <c r="AP476" s="175">
        <f t="shared" si="581"/>
        <v>1659767.2550574797</v>
      </c>
      <c r="AQ476" s="175">
        <f t="shared" si="581"/>
        <v>1668710.2399651487</v>
      </c>
      <c r="AR476" s="175">
        <f t="shared" si="581"/>
        <v>1674274.7117333417</v>
      </c>
      <c r="AS476" s="175">
        <f t="shared" si="581"/>
        <v>1679416.9247502484</v>
      </c>
      <c r="AT476" s="175">
        <f t="shared" si="581"/>
        <v>1684806.3488055556</v>
      </c>
      <c r="AU476" s="175">
        <f t="shared" si="581"/>
        <v>1690117.3284168141</v>
      </c>
      <c r="AV476" s="175">
        <f t="shared" si="581"/>
        <v>1695609.6806721515</v>
      </c>
      <c r="AW476" s="175">
        <f t="shared" si="581"/>
        <v>1700884.4135124972</v>
      </c>
      <c r="AX476" s="175">
        <f t="shared" si="581"/>
        <v>1706322.7554213689</v>
      </c>
      <c r="AY476" s="175">
        <f t="shared" si="581"/>
        <v>1711873.0764526024</v>
      </c>
      <c r="AZ476" s="175">
        <f t="shared" si="581"/>
        <v>1717153.4635237255</v>
      </c>
      <c r="BA476" s="175">
        <f t="shared" si="581"/>
        <v>1722742.186982593</v>
      </c>
      <c r="BB476" s="175">
        <f t="shared" si="581"/>
        <v>1728145.1531466001</v>
      </c>
      <c r="BC476" s="175">
        <f t="shared" si="581"/>
        <v>0</v>
      </c>
    </row>
    <row r="477" spans="7:55">
      <c r="G477" s="172"/>
      <c r="H477" s="172"/>
      <c r="I477" s="172"/>
      <c r="J477" s="172"/>
      <c r="K477" s="172"/>
      <c r="L477" s="172"/>
      <c r="M477" s="172"/>
      <c r="N477" s="172"/>
      <c r="O477" s="172"/>
      <c r="P477" s="172"/>
      <c r="Q477" s="172"/>
      <c r="R477" s="172"/>
      <c r="S477" s="172"/>
      <c r="T477" s="172"/>
      <c r="U477" s="172"/>
      <c r="V477" s="172"/>
      <c r="W477" s="172"/>
      <c r="X477" s="172"/>
      <c r="Y477" s="172"/>
      <c r="Z477" s="172"/>
      <c r="AA477" s="172"/>
      <c r="AB477" s="172"/>
      <c r="AC477" s="172"/>
      <c r="AD477" s="172"/>
      <c r="AE477" s="172"/>
      <c r="AF477" s="172"/>
      <c r="AG477" s="172"/>
      <c r="AH477" s="172"/>
      <c r="AI477" s="172"/>
      <c r="AJ477" s="172"/>
      <c r="AK477" s="172"/>
      <c r="AL477" s="175">
        <f t="shared" ref="AL477:BC477" si="582">(AM367*AM$31+AM368*AM$32)*AM$17+(AM422*AM$31+AM423*AM$32)*AM$21</f>
        <v>1557652.5805396477</v>
      </c>
      <c r="AM477" s="175">
        <f t="shared" si="582"/>
        <v>1582144.6878046172</v>
      </c>
      <c r="AN477" s="175">
        <f t="shared" si="582"/>
        <v>1607166.4057014855</v>
      </c>
      <c r="AO477" s="175">
        <f t="shared" si="582"/>
        <v>1633185.1168444154</v>
      </c>
      <c r="AP477" s="175">
        <f t="shared" si="582"/>
        <v>1659767.2550574797</v>
      </c>
      <c r="AQ477" s="175">
        <f t="shared" si="582"/>
        <v>1668710.2399651487</v>
      </c>
      <c r="AR477" s="175">
        <f t="shared" si="582"/>
        <v>1674274.7117333417</v>
      </c>
      <c r="AS477" s="175">
        <f t="shared" si="582"/>
        <v>1679416.9247502484</v>
      </c>
      <c r="AT477" s="175">
        <f t="shared" si="582"/>
        <v>1684806.3488055556</v>
      </c>
      <c r="AU477" s="175">
        <f t="shared" si="582"/>
        <v>1690117.3284168141</v>
      </c>
      <c r="AV477" s="175">
        <f t="shared" si="582"/>
        <v>1695609.6806721515</v>
      </c>
      <c r="AW477" s="175">
        <f t="shared" si="582"/>
        <v>1700884.4135124972</v>
      </c>
      <c r="AX477" s="175">
        <f t="shared" si="582"/>
        <v>1706322.7554213689</v>
      </c>
      <c r="AY477" s="175">
        <f t="shared" si="582"/>
        <v>1711873.0764526024</v>
      </c>
      <c r="AZ477" s="175">
        <f t="shared" si="582"/>
        <v>1717153.4635237255</v>
      </c>
      <c r="BA477" s="175">
        <f t="shared" si="582"/>
        <v>1722742.186982593</v>
      </c>
      <c r="BB477" s="175">
        <f t="shared" si="582"/>
        <v>1728145.1531466001</v>
      </c>
      <c r="BC477" s="175">
        <f t="shared" si="582"/>
        <v>0</v>
      </c>
    </row>
    <row r="478" spans="7:55">
      <c r="G478" s="172"/>
      <c r="H478" s="172"/>
      <c r="I478" s="172"/>
      <c r="J478" s="172"/>
      <c r="K478" s="172"/>
      <c r="L478" s="172"/>
      <c r="M478" s="172"/>
      <c r="N478" s="172"/>
      <c r="O478" s="172"/>
      <c r="P478" s="172"/>
      <c r="Q478" s="172"/>
      <c r="R478" s="172"/>
      <c r="S478" s="172"/>
      <c r="T478" s="172"/>
      <c r="U478" s="172"/>
      <c r="V478" s="172"/>
      <c r="W478" s="172"/>
      <c r="X478" s="172"/>
      <c r="Y478" s="172"/>
      <c r="Z478" s="172"/>
      <c r="AA478" s="172"/>
      <c r="AB478" s="172"/>
      <c r="AC478" s="172"/>
      <c r="AD478" s="172"/>
      <c r="AE478" s="172"/>
      <c r="AF478" s="172"/>
      <c r="AG478" s="172"/>
      <c r="AH478" s="172"/>
      <c r="AI478" s="172"/>
      <c r="AJ478" s="172"/>
      <c r="AK478" s="172"/>
      <c r="AL478" s="172"/>
      <c r="AM478" s="175">
        <f t="shared" ref="AM478:BC478" si="583">(AN368*AN$31+AN369*AN$32)*AN$17+(AN423*AN$31+AN424*AN$32)*AN$21</f>
        <v>1582144.6878046172</v>
      </c>
      <c r="AN478" s="175">
        <f t="shared" si="583"/>
        <v>1607166.4057014855</v>
      </c>
      <c r="AO478" s="175">
        <f t="shared" si="583"/>
        <v>1633185.1168444154</v>
      </c>
      <c r="AP478" s="175">
        <f t="shared" si="583"/>
        <v>1659767.2550574797</v>
      </c>
      <c r="AQ478" s="175">
        <f t="shared" si="583"/>
        <v>1668710.2399651487</v>
      </c>
      <c r="AR478" s="175">
        <f t="shared" si="583"/>
        <v>1674274.7117333417</v>
      </c>
      <c r="AS478" s="175">
        <f t="shared" si="583"/>
        <v>1679416.9247502484</v>
      </c>
      <c r="AT478" s="175">
        <f t="shared" si="583"/>
        <v>1684806.3488055556</v>
      </c>
      <c r="AU478" s="175">
        <f t="shared" si="583"/>
        <v>1690117.3284168141</v>
      </c>
      <c r="AV478" s="175">
        <f t="shared" si="583"/>
        <v>1695609.6806721515</v>
      </c>
      <c r="AW478" s="175">
        <f t="shared" si="583"/>
        <v>1700884.4135124972</v>
      </c>
      <c r="AX478" s="175">
        <f t="shared" si="583"/>
        <v>1706322.7554213689</v>
      </c>
      <c r="AY478" s="175">
        <f t="shared" si="583"/>
        <v>1711873.0764526024</v>
      </c>
      <c r="AZ478" s="175">
        <f t="shared" si="583"/>
        <v>1717153.4635237255</v>
      </c>
      <c r="BA478" s="175">
        <f t="shared" si="583"/>
        <v>1722742.186982593</v>
      </c>
      <c r="BB478" s="175">
        <f t="shared" si="583"/>
        <v>1728145.1531466001</v>
      </c>
      <c r="BC478" s="175">
        <f t="shared" si="583"/>
        <v>0</v>
      </c>
    </row>
    <row r="479" spans="7:55">
      <c r="G479" s="172"/>
      <c r="H479" s="172"/>
      <c r="I479" s="172"/>
      <c r="J479" s="172"/>
      <c r="K479" s="172"/>
      <c r="L479" s="172"/>
      <c r="M479" s="172"/>
      <c r="N479" s="172"/>
      <c r="O479" s="172"/>
      <c r="P479" s="172"/>
      <c r="Q479" s="172"/>
      <c r="R479" s="172"/>
      <c r="S479" s="172"/>
      <c r="T479" s="172"/>
      <c r="U479" s="172"/>
      <c r="V479" s="172"/>
      <c r="W479" s="172"/>
      <c r="X479" s="172"/>
      <c r="Y479" s="172"/>
      <c r="Z479" s="172"/>
      <c r="AA479" s="172"/>
      <c r="AB479" s="172"/>
      <c r="AC479" s="172"/>
      <c r="AD479" s="172"/>
      <c r="AE479" s="172"/>
      <c r="AF479" s="172"/>
      <c r="AG479" s="172"/>
      <c r="AH479" s="172"/>
      <c r="AI479" s="172"/>
      <c r="AJ479" s="172"/>
      <c r="AK479" s="172"/>
      <c r="AL479" s="172"/>
      <c r="AM479" s="172"/>
      <c r="AN479" s="175">
        <f t="shared" ref="AN479:AS479" si="584">(AO369*AO$31+AO370*AO$32)*AO$17+(AO424*AO$31+AO425*AO$32)*AO$21</f>
        <v>1607166.4057014855</v>
      </c>
      <c r="AO479" s="175">
        <f t="shared" si="584"/>
        <v>1633185.1168444154</v>
      </c>
      <c r="AP479" s="175">
        <f t="shared" si="584"/>
        <v>1659767.2550574797</v>
      </c>
      <c r="AQ479" s="175">
        <f t="shared" si="584"/>
        <v>1668710.2399651487</v>
      </c>
      <c r="AR479" s="175">
        <f t="shared" si="584"/>
        <v>1674274.7117333417</v>
      </c>
      <c r="AS479" s="175">
        <f t="shared" si="584"/>
        <v>1679416.9247502484</v>
      </c>
      <c r="AT479" s="175">
        <f t="shared" ref="AT479:BC479" si="585">(AU369*AU$31+AU370*AU$32)*AU$17+(AU424*AU$31+AU425*AU$32)*AU$21</f>
        <v>1684806.3488055556</v>
      </c>
      <c r="AU479" s="175">
        <f t="shared" si="585"/>
        <v>1690117.3284168141</v>
      </c>
      <c r="AV479" s="175">
        <f t="shared" si="585"/>
        <v>1695609.6806721515</v>
      </c>
      <c r="AW479" s="175">
        <f t="shared" si="585"/>
        <v>1700884.4135124972</v>
      </c>
      <c r="AX479" s="175">
        <f t="shared" si="585"/>
        <v>1706322.7554213689</v>
      </c>
      <c r="AY479" s="175">
        <f t="shared" si="585"/>
        <v>1711873.0764526024</v>
      </c>
      <c r="AZ479" s="175">
        <f t="shared" si="585"/>
        <v>1717153.4635237255</v>
      </c>
      <c r="BA479" s="175">
        <f t="shared" si="585"/>
        <v>1722742.186982593</v>
      </c>
      <c r="BB479" s="175">
        <f t="shared" si="585"/>
        <v>1728145.1531466001</v>
      </c>
      <c r="BC479" s="175">
        <f t="shared" si="585"/>
        <v>0</v>
      </c>
    </row>
    <row r="480" spans="7:55">
      <c r="G480" s="172"/>
      <c r="H480" s="172"/>
      <c r="I480" s="172"/>
      <c r="J480" s="172"/>
      <c r="K480" s="172"/>
      <c r="L480" s="172"/>
      <c r="M480" s="172"/>
      <c r="N480" s="172"/>
      <c r="O480" s="172"/>
      <c r="P480" s="172"/>
      <c r="Q480" s="172"/>
      <c r="R480" s="172"/>
      <c r="S480" s="172"/>
      <c r="T480" s="172"/>
      <c r="U480" s="172"/>
      <c r="V480" s="172"/>
      <c r="W480" s="172"/>
      <c r="X480" s="172"/>
      <c r="Y480" s="172"/>
      <c r="Z480" s="172"/>
      <c r="AA480" s="172"/>
      <c r="AB480" s="172"/>
      <c r="AC480" s="172"/>
      <c r="AD480" s="172"/>
      <c r="AE480" s="172"/>
      <c r="AF480" s="172"/>
      <c r="AG480" s="172"/>
      <c r="AH480" s="172"/>
      <c r="AI480" s="172"/>
      <c r="AJ480" s="172"/>
      <c r="AK480" s="172"/>
      <c r="AL480" s="172"/>
      <c r="AM480" s="172"/>
      <c r="AN480" s="172"/>
      <c r="AO480" s="175">
        <f t="shared" ref="AO480:AS480" si="586">(AP370*AP$31+AP371*AP$32)*AP$17+(AP425*AP$31+AP426*AP$32)*AP$21</f>
        <v>1633185.1168444154</v>
      </c>
      <c r="AP480" s="175">
        <f t="shared" si="586"/>
        <v>1659767.2550574797</v>
      </c>
      <c r="AQ480" s="175">
        <f t="shared" si="586"/>
        <v>1668710.2399651487</v>
      </c>
      <c r="AR480" s="175">
        <f t="shared" si="586"/>
        <v>1674274.7117333417</v>
      </c>
      <c r="AS480" s="175">
        <f t="shared" si="586"/>
        <v>1679416.9247502484</v>
      </c>
      <c r="AT480" s="175">
        <f t="shared" ref="AT480:BC480" si="587">(AU370*AU$31+AU371*AU$32)*AU$17+(AU425*AU$31+AU426*AU$32)*AU$21</f>
        <v>1684806.3488055556</v>
      </c>
      <c r="AU480" s="175">
        <f t="shared" si="587"/>
        <v>1690117.3284168141</v>
      </c>
      <c r="AV480" s="175">
        <f t="shared" si="587"/>
        <v>1695609.6806721515</v>
      </c>
      <c r="AW480" s="175">
        <f t="shared" si="587"/>
        <v>1700884.4135124972</v>
      </c>
      <c r="AX480" s="175">
        <f t="shared" si="587"/>
        <v>1706322.7554213689</v>
      </c>
      <c r="AY480" s="175">
        <f t="shared" si="587"/>
        <v>1711873.0764526024</v>
      </c>
      <c r="AZ480" s="175">
        <f t="shared" si="587"/>
        <v>1717153.4635237255</v>
      </c>
      <c r="BA480" s="175">
        <f t="shared" si="587"/>
        <v>1722742.186982593</v>
      </c>
      <c r="BB480" s="175">
        <f t="shared" si="587"/>
        <v>1728145.1531466001</v>
      </c>
      <c r="BC480" s="175">
        <f t="shared" si="587"/>
        <v>0</v>
      </c>
    </row>
    <row r="481" spans="7:55">
      <c r="G481" s="172"/>
      <c r="H481" s="172"/>
      <c r="I481" s="172"/>
      <c r="J481" s="172"/>
      <c r="K481" s="172"/>
      <c r="L481" s="172"/>
      <c r="M481" s="172"/>
      <c r="N481" s="172"/>
      <c r="O481" s="172"/>
      <c r="P481" s="172"/>
      <c r="Q481" s="172"/>
      <c r="R481" s="172"/>
      <c r="S481" s="172"/>
      <c r="T481" s="172"/>
      <c r="U481" s="172"/>
      <c r="V481" s="172"/>
      <c r="W481" s="172"/>
      <c r="X481" s="172"/>
      <c r="Y481" s="172"/>
      <c r="Z481" s="172"/>
      <c r="AA481" s="172"/>
      <c r="AB481" s="172"/>
      <c r="AC481" s="172"/>
      <c r="AD481" s="172"/>
      <c r="AE481" s="172"/>
      <c r="AF481" s="172"/>
      <c r="AG481" s="172"/>
      <c r="AH481" s="172"/>
      <c r="AI481" s="172"/>
      <c r="AJ481" s="172"/>
      <c r="AK481" s="172"/>
      <c r="AL481" s="172"/>
      <c r="AM481" s="172"/>
      <c r="AN481" s="172"/>
      <c r="AO481" s="172"/>
      <c r="AP481" s="175">
        <f t="shared" ref="AP481:AS481" si="588">(AQ371*AQ$31+AQ372*AQ$32)*AQ$17+(AQ426*AQ$31+AQ427*AQ$32)*AQ$21</f>
        <v>1659767.2550574797</v>
      </c>
      <c r="AQ481" s="175">
        <f t="shared" si="588"/>
        <v>1668710.2399651487</v>
      </c>
      <c r="AR481" s="175">
        <f t="shared" si="588"/>
        <v>1674274.7117333417</v>
      </c>
      <c r="AS481" s="175">
        <f t="shared" si="588"/>
        <v>1679416.9247502484</v>
      </c>
      <c r="AT481" s="175">
        <f t="shared" ref="AT481:BC481" si="589">(AU371*AU$31+AU372*AU$32)*AU$17+(AU426*AU$31+AU427*AU$32)*AU$21</f>
        <v>1684806.3488055556</v>
      </c>
      <c r="AU481" s="175">
        <f t="shared" si="589"/>
        <v>1690117.3284168141</v>
      </c>
      <c r="AV481" s="175">
        <f t="shared" si="589"/>
        <v>1695609.6806721515</v>
      </c>
      <c r="AW481" s="175">
        <f t="shared" si="589"/>
        <v>1700884.4135124972</v>
      </c>
      <c r="AX481" s="175">
        <f t="shared" si="589"/>
        <v>1706322.7554213689</v>
      </c>
      <c r="AY481" s="175">
        <f t="shared" si="589"/>
        <v>1711873.0764526024</v>
      </c>
      <c r="AZ481" s="175">
        <f t="shared" si="589"/>
        <v>1717153.4635237255</v>
      </c>
      <c r="BA481" s="175">
        <f t="shared" si="589"/>
        <v>1722742.186982593</v>
      </c>
      <c r="BB481" s="175">
        <f t="shared" si="589"/>
        <v>1728145.1531466001</v>
      </c>
      <c r="BC481" s="175">
        <f t="shared" si="589"/>
        <v>0</v>
      </c>
    </row>
    <row r="482" spans="7:55">
      <c r="G482" s="172"/>
      <c r="H482" s="172"/>
      <c r="I482" s="172"/>
      <c r="J482" s="172"/>
      <c r="K482" s="172"/>
      <c r="L482" s="172"/>
      <c r="M482" s="172"/>
      <c r="N482" s="172"/>
      <c r="O482" s="172"/>
      <c r="P482" s="172"/>
      <c r="Q482" s="172"/>
      <c r="R482" s="172"/>
      <c r="S482" s="172"/>
      <c r="T482" s="172"/>
      <c r="U482" s="172"/>
      <c r="V482" s="172"/>
      <c r="W482" s="172"/>
      <c r="X482" s="172"/>
      <c r="Y482" s="172"/>
      <c r="Z482" s="172"/>
      <c r="AA482" s="172"/>
      <c r="AB482" s="172"/>
      <c r="AC482" s="172"/>
      <c r="AD482" s="172"/>
      <c r="AE482" s="172"/>
      <c r="AF482" s="172"/>
      <c r="AG482" s="172"/>
      <c r="AH482" s="172"/>
      <c r="AI482" s="172"/>
      <c r="AJ482" s="172"/>
      <c r="AK482" s="172"/>
      <c r="AL482" s="172"/>
      <c r="AM482" s="172"/>
      <c r="AN482" s="172"/>
      <c r="AO482" s="172"/>
      <c r="AP482" s="172"/>
      <c r="AQ482" s="175">
        <f t="shared" ref="AQ482:AS482" si="590">(AR372*AR$31+AR373*AR$32)*AR$17+(AR427*AR$31+AR428*AR$32)*AR$21</f>
        <v>1668710.2399651487</v>
      </c>
      <c r="AR482" s="175">
        <f t="shared" si="590"/>
        <v>1674274.7117333417</v>
      </c>
      <c r="AS482" s="175">
        <f t="shared" si="590"/>
        <v>1679416.9247502484</v>
      </c>
      <c r="AT482" s="175">
        <f t="shared" ref="AT482:BC482" si="591">(AU372*AU$31+AU373*AU$32)*AU$17+(AU427*AU$31+AU428*AU$32)*AU$21</f>
        <v>1684806.3488055556</v>
      </c>
      <c r="AU482" s="175">
        <f t="shared" si="591"/>
        <v>1690117.3284168141</v>
      </c>
      <c r="AV482" s="175">
        <f t="shared" si="591"/>
        <v>1695609.6806721515</v>
      </c>
      <c r="AW482" s="175">
        <f t="shared" si="591"/>
        <v>1700884.4135124972</v>
      </c>
      <c r="AX482" s="175">
        <f t="shared" si="591"/>
        <v>1706322.7554213689</v>
      </c>
      <c r="AY482" s="175">
        <f t="shared" si="591"/>
        <v>1711873.0764526024</v>
      </c>
      <c r="AZ482" s="175">
        <f t="shared" si="591"/>
        <v>1717153.4635237255</v>
      </c>
      <c r="BA482" s="175">
        <f t="shared" si="591"/>
        <v>1722742.186982593</v>
      </c>
      <c r="BB482" s="175">
        <f t="shared" si="591"/>
        <v>1728145.1531466001</v>
      </c>
      <c r="BC482" s="175">
        <f t="shared" si="591"/>
        <v>0</v>
      </c>
    </row>
    <row r="483" spans="7:55">
      <c r="G483" s="172"/>
      <c r="H483" s="172"/>
      <c r="I483" s="172"/>
      <c r="J483" s="172"/>
      <c r="K483" s="172"/>
      <c r="L483" s="172"/>
      <c r="M483" s="172"/>
      <c r="N483" s="172"/>
      <c r="O483" s="172"/>
      <c r="P483" s="172"/>
      <c r="Q483" s="172"/>
      <c r="R483" s="172"/>
      <c r="S483" s="172"/>
      <c r="T483" s="172"/>
      <c r="U483" s="172"/>
      <c r="V483" s="172"/>
      <c r="W483" s="172"/>
      <c r="X483" s="172"/>
      <c r="Y483" s="172"/>
      <c r="Z483" s="172"/>
      <c r="AA483" s="172"/>
      <c r="AB483" s="172"/>
      <c r="AC483" s="172"/>
      <c r="AD483" s="172"/>
      <c r="AE483" s="172"/>
      <c r="AF483" s="172"/>
      <c r="AG483" s="172"/>
      <c r="AH483" s="172"/>
      <c r="AI483" s="172"/>
      <c r="AJ483" s="172"/>
      <c r="AK483" s="172"/>
      <c r="AL483" s="172"/>
      <c r="AM483" s="172"/>
      <c r="AN483" s="172"/>
      <c r="AO483" s="172"/>
      <c r="AP483" s="172"/>
      <c r="AQ483" s="172"/>
      <c r="AR483" s="175">
        <f t="shared" ref="AR483:AS483" si="592">(AS373*AS$31+AS374*AS$32)*AS$17+(AS428*AS$31+AS429*AS$32)*AS$21</f>
        <v>1674274.7117333417</v>
      </c>
      <c r="AS483" s="175">
        <f t="shared" si="592"/>
        <v>1679416.9247502484</v>
      </c>
      <c r="AT483" s="175">
        <f t="shared" ref="AT483:BC483" si="593">(AU373*AU$31+AU374*AU$32)*AU$17+(AU428*AU$31+AU429*AU$32)*AU$21</f>
        <v>1684806.3488055556</v>
      </c>
      <c r="AU483" s="175">
        <f t="shared" si="593"/>
        <v>1690117.3284168141</v>
      </c>
      <c r="AV483" s="175">
        <f t="shared" si="593"/>
        <v>1695609.6806721515</v>
      </c>
      <c r="AW483" s="175">
        <f t="shared" si="593"/>
        <v>1700884.4135124972</v>
      </c>
      <c r="AX483" s="175">
        <f t="shared" si="593"/>
        <v>1706322.7554213689</v>
      </c>
      <c r="AY483" s="175">
        <f t="shared" si="593"/>
        <v>1711873.0764526024</v>
      </c>
      <c r="AZ483" s="175">
        <f t="shared" si="593"/>
        <v>1717153.4635237255</v>
      </c>
      <c r="BA483" s="175">
        <f t="shared" si="593"/>
        <v>1722742.186982593</v>
      </c>
      <c r="BB483" s="175">
        <f t="shared" si="593"/>
        <v>1728145.1531466001</v>
      </c>
      <c r="BC483" s="175">
        <f t="shared" si="593"/>
        <v>0</v>
      </c>
    </row>
    <row r="484" spans="7:55">
      <c r="G484" s="172"/>
      <c r="H484" s="172"/>
      <c r="I484" s="172"/>
      <c r="J484" s="172"/>
      <c r="K484" s="172"/>
      <c r="L484" s="172"/>
      <c r="M484" s="172"/>
      <c r="N484" s="172"/>
      <c r="O484" s="172"/>
      <c r="P484" s="172"/>
      <c r="Q484" s="172"/>
      <c r="R484" s="172"/>
      <c r="S484" s="172"/>
      <c r="T484" s="172"/>
      <c r="U484" s="172"/>
      <c r="V484" s="172"/>
      <c r="W484" s="172"/>
      <c r="X484" s="172"/>
      <c r="Y484" s="172"/>
      <c r="Z484" s="172"/>
      <c r="AA484" s="172"/>
      <c r="AB484" s="172"/>
      <c r="AC484" s="172"/>
      <c r="AD484" s="172"/>
      <c r="AE484" s="172"/>
      <c r="AF484" s="172"/>
      <c r="AG484" s="172"/>
      <c r="AH484" s="172"/>
      <c r="AI484" s="172"/>
      <c r="AJ484" s="172"/>
      <c r="AK484" s="172"/>
      <c r="AL484" s="172"/>
      <c r="AM484" s="172"/>
      <c r="AN484" s="172"/>
      <c r="AO484" s="172"/>
      <c r="AP484" s="172"/>
      <c r="AQ484" s="172"/>
      <c r="AR484" s="172"/>
      <c r="AS484" s="175">
        <f t="shared" ref="AS484" si="594">(AT374*AT$31+AT375*AT$32)*AT$17+(AT429*AT$31+AT430*AT$32)*AT$21</f>
        <v>1679416.9247502484</v>
      </c>
      <c r="AT484" s="175">
        <f t="shared" ref="AT484:BC484" si="595">(AU374*AU$31+AU375*AU$32)*AU$17+(AU429*AU$31+AU430*AU$32)*AU$21</f>
        <v>1684806.3488055556</v>
      </c>
      <c r="AU484" s="175">
        <f t="shared" si="595"/>
        <v>1690117.3284168141</v>
      </c>
      <c r="AV484" s="175">
        <f t="shared" si="595"/>
        <v>1695609.6806721515</v>
      </c>
      <c r="AW484" s="175">
        <f t="shared" si="595"/>
        <v>1700884.4135124972</v>
      </c>
      <c r="AX484" s="175">
        <f t="shared" si="595"/>
        <v>1706322.7554213689</v>
      </c>
      <c r="AY484" s="175">
        <f t="shared" si="595"/>
        <v>1711873.0764526024</v>
      </c>
      <c r="AZ484" s="175">
        <f t="shared" si="595"/>
        <v>1717153.4635237255</v>
      </c>
      <c r="BA484" s="175">
        <f t="shared" si="595"/>
        <v>1722742.186982593</v>
      </c>
      <c r="BB484" s="175">
        <f t="shared" si="595"/>
        <v>1728145.1531466001</v>
      </c>
      <c r="BC484" s="175">
        <f t="shared" si="595"/>
        <v>0</v>
      </c>
    </row>
    <row r="485" spans="7:55">
      <c r="G485" s="172"/>
      <c r="H485" s="172"/>
      <c r="I485" s="172"/>
      <c r="J485" s="172"/>
      <c r="K485" s="172"/>
      <c r="L485" s="172"/>
      <c r="M485" s="172"/>
      <c r="N485" s="172"/>
      <c r="O485" s="172"/>
      <c r="P485" s="172"/>
      <c r="Q485" s="172"/>
      <c r="R485" s="172"/>
      <c r="S485" s="172"/>
      <c r="T485" s="172"/>
      <c r="U485" s="172"/>
      <c r="V485" s="172"/>
      <c r="W485" s="172"/>
      <c r="X485" s="172"/>
      <c r="Y485" s="172"/>
      <c r="Z485" s="172"/>
      <c r="AA485" s="172"/>
      <c r="AB485" s="172"/>
      <c r="AC485" s="172"/>
      <c r="AD485" s="172"/>
      <c r="AE485" s="172"/>
      <c r="AF485" s="172"/>
      <c r="AG485" s="172"/>
      <c r="AH485" s="172"/>
      <c r="AI485" s="172"/>
      <c r="AJ485" s="172"/>
      <c r="AK485" s="172"/>
      <c r="AL485" s="172"/>
      <c r="AM485" s="172"/>
      <c r="AN485" s="172"/>
      <c r="AO485" s="172"/>
      <c r="AP485" s="172"/>
      <c r="AQ485" s="172"/>
      <c r="AR485" s="172"/>
      <c r="AS485" s="172"/>
      <c r="AT485" s="175">
        <f t="shared" ref="AT485:BC485" si="596">(AU375*AU$31+AU376*AU$32)*AU$17+(AU430*AU$31+AU431*AU$32)*AU$21</f>
        <v>1684806.3488055556</v>
      </c>
      <c r="AU485" s="175">
        <f t="shared" si="596"/>
        <v>1690117.3284168141</v>
      </c>
      <c r="AV485" s="175">
        <f t="shared" si="596"/>
        <v>1695609.6806721515</v>
      </c>
      <c r="AW485" s="175">
        <f t="shared" si="596"/>
        <v>1700884.4135124972</v>
      </c>
      <c r="AX485" s="175">
        <f t="shared" si="596"/>
        <v>1706322.7554213689</v>
      </c>
      <c r="AY485" s="175">
        <f t="shared" si="596"/>
        <v>1711873.0764526024</v>
      </c>
      <c r="AZ485" s="175">
        <f t="shared" si="596"/>
        <v>1717153.4635237255</v>
      </c>
      <c r="BA485" s="175">
        <f t="shared" si="596"/>
        <v>1722742.186982593</v>
      </c>
      <c r="BB485" s="175">
        <f t="shared" si="596"/>
        <v>1728145.1531466001</v>
      </c>
      <c r="BC485" s="175">
        <f t="shared" si="596"/>
        <v>0</v>
      </c>
    </row>
    <row r="486" spans="7:55">
      <c r="G486" s="172"/>
      <c r="H486" s="172"/>
      <c r="I486" s="172"/>
      <c r="J486" s="172"/>
      <c r="K486" s="172"/>
      <c r="L486" s="172"/>
      <c r="M486" s="172"/>
      <c r="N486" s="172"/>
      <c r="O486" s="172"/>
      <c r="P486" s="172"/>
      <c r="Q486" s="172"/>
      <c r="R486" s="172"/>
      <c r="S486" s="172"/>
      <c r="T486" s="172"/>
      <c r="U486" s="172"/>
      <c r="V486" s="172"/>
      <c r="W486" s="172"/>
      <c r="X486" s="172"/>
      <c r="Y486" s="172"/>
      <c r="Z486" s="172"/>
      <c r="AA486" s="172"/>
      <c r="AB486" s="172"/>
      <c r="AC486" s="172"/>
      <c r="AD486" s="172"/>
      <c r="AE486" s="172"/>
      <c r="AF486" s="172"/>
      <c r="AG486" s="172"/>
      <c r="AH486" s="172"/>
      <c r="AI486" s="172"/>
      <c r="AJ486" s="172"/>
      <c r="AK486" s="172"/>
      <c r="AL486" s="172"/>
      <c r="AM486" s="172"/>
      <c r="AN486" s="172"/>
      <c r="AO486" s="172"/>
      <c r="AP486" s="172"/>
      <c r="AQ486" s="172"/>
      <c r="AR486" s="172"/>
      <c r="AS486" s="172"/>
      <c r="AT486" s="172"/>
      <c r="AU486" s="175">
        <f t="shared" ref="AU486:BC486" si="597">(AV376*AV$31+AV377*AV$32)*AV$17+(AV431*AV$31+AV432*AV$32)*AV$21</f>
        <v>1690117.3284168141</v>
      </c>
      <c r="AV486" s="175">
        <f t="shared" si="597"/>
        <v>1695609.6806721515</v>
      </c>
      <c r="AW486" s="175">
        <f t="shared" si="597"/>
        <v>1700884.4135124972</v>
      </c>
      <c r="AX486" s="175">
        <f t="shared" si="597"/>
        <v>1706322.7554213689</v>
      </c>
      <c r="AY486" s="175">
        <f t="shared" si="597"/>
        <v>1711873.0764526024</v>
      </c>
      <c r="AZ486" s="175">
        <f t="shared" si="597"/>
        <v>1717153.4635237255</v>
      </c>
      <c r="BA486" s="175">
        <f t="shared" si="597"/>
        <v>1722742.186982593</v>
      </c>
      <c r="BB486" s="175">
        <f t="shared" si="597"/>
        <v>1728145.1531466001</v>
      </c>
      <c r="BC486" s="175">
        <f t="shared" si="597"/>
        <v>0</v>
      </c>
    </row>
    <row r="487" spans="7:55">
      <c r="G487" s="172"/>
      <c r="H487" s="172"/>
      <c r="I487" s="172"/>
      <c r="J487" s="172"/>
      <c r="K487" s="172"/>
      <c r="L487" s="172"/>
      <c r="M487" s="172"/>
      <c r="N487" s="172"/>
      <c r="O487" s="172"/>
      <c r="P487" s="172"/>
      <c r="Q487" s="172"/>
      <c r="R487" s="172"/>
      <c r="S487" s="172"/>
      <c r="T487" s="172"/>
      <c r="U487" s="172"/>
      <c r="V487" s="172"/>
      <c r="W487" s="172"/>
      <c r="X487" s="172"/>
      <c r="Y487" s="172"/>
      <c r="Z487" s="172"/>
      <c r="AA487" s="172"/>
      <c r="AB487" s="172"/>
      <c r="AC487" s="172"/>
      <c r="AD487" s="172"/>
      <c r="AE487" s="172"/>
      <c r="AF487" s="172"/>
      <c r="AG487" s="172"/>
      <c r="AH487" s="172"/>
      <c r="AI487" s="172"/>
      <c r="AJ487" s="172"/>
      <c r="AK487" s="172"/>
      <c r="AL487" s="172"/>
      <c r="AM487" s="172"/>
      <c r="AN487" s="172"/>
      <c r="AO487" s="172"/>
      <c r="AP487" s="172"/>
      <c r="AQ487" s="172"/>
      <c r="AR487" s="172"/>
      <c r="AS487" s="172"/>
      <c r="AT487" s="172"/>
      <c r="AU487" s="172"/>
      <c r="AV487" s="175">
        <f t="shared" ref="AV487:AZ487" si="598">(AW377*AW$31+AW378*AW$32)*AW$17+(AW432*AW$31+AW433*AW$32)*AW$21</f>
        <v>1695609.6806721515</v>
      </c>
      <c r="AW487" s="175">
        <f t="shared" si="598"/>
        <v>1700884.4135124972</v>
      </c>
      <c r="AX487" s="175">
        <f t="shared" si="598"/>
        <v>1706322.7554213689</v>
      </c>
      <c r="AY487" s="175">
        <f t="shared" si="598"/>
        <v>1711873.0764526024</v>
      </c>
      <c r="AZ487" s="175">
        <f t="shared" si="598"/>
        <v>1717153.4635237255</v>
      </c>
      <c r="BA487" s="175">
        <f t="shared" ref="BA487:BC492" si="599">(BB377*BB$31+BB378*BB$32)*BB$17+(BB432*BB$31+BB433*BB$32)*BB$21</f>
        <v>1722742.186982593</v>
      </c>
      <c r="BB487" s="175">
        <f t="shared" si="599"/>
        <v>1728145.1531466001</v>
      </c>
      <c r="BC487" s="175">
        <f t="shared" si="599"/>
        <v>0</v>
      </c>
    </row>
    <row r="488" spans="7:55">
      <c r="G488" s="172"/>
      <c r="H488" s="172"/>
      <c r="I488" s="172"/>
      <c r="J488" s="172"/>
      <c r="K488" s="172"/>
      <c r="L488" s="172"/>
      <c r="M488" s="172"/>
      <c r="N488" s="172"/>
      <c r="O488" s="172"/>
      <c r="P488" s="172"/>
      <c r="Q488" s="172"/>
      <c r="R488" s="172"/>
      <c r="S488" s="172"/>
      <c r="T488" s="172"/>
      <c r="U488" s="172"/>
      <c r="V488" s="172"/>
      <c r="W488" s="172"/>
      <c r="X488" s="172"/>
      <c r="Y488" s="172"/>
      <c r="Z488" s="172"/>
      <c r="AA488" s="172"/>
      <c r="AB488" s="172"/>
      <c r="AC488" s="172"/>
      <c r="AD488" s="172"/>
      <c r="AE488" s="172"/>
      <c r="AF488" s="172"/>
      <c r="AG488" s="172"/>
      <c r="AH488" s="172"/>
      <c r="AI488" s="172"/>
      <c r="AJ488" s="172"/>
      <c r="AK488" s="172"/>
      <c r="AL488" s="172"/>
      <c r="AM488" s="172"/>
      <c r="AN488" s="172"/>
      <c r="AO488" s="172"/>
      <c r="AP488" s="172"/>
      <c r="AQ488" s="172"/>
      <c r="AR488" s="172"/>
      <c r="AS488" s="172"/>
      <c r="AT488" s="172"/>
      <c r="AU488" s="172"/>
      <c r="AV488" s="172"/>
      <c r="AW488" s="175">
        <f t="shared" ref="AW488:AZ488" si="600">(AX378*AX$31+AX379*AX$32)*AX$17+(AX433*AX$31+AX434*AX$32)*AX$21</f>
        <v>1700884.4135124972</v>
      </c>
      <c r="AX488" s="175">
        <f t="shared" si="600"/>
        <v>1706322.7554213689</v>
      </c>
      <c r="AY488" s="175">
        <f t="shared" si="600"/>
        <v>1711873.0764526024</v>
      </c>
      <c r="AZ488" s="175">
        <f t="shared" si="600"/>
        <v>1717153.4635237255</v>
      </c>
      <c r="BA488" s="175">
        <f t="shared" si="599"/>
        <v>1722742.186982593</v>
      </c>
      <c r="BB488" s="175">
        <f t="shared" si="599"/>
        <v>1728145.1531466001</v>
      </c>
      <c r="BC488" s="175">
        <f t="shared" si="599"/>
        <v>0</v>
      </c>
    </row>
    <row r="489" spans="7:55">
      <c r="G489" s="172"/>
      <c r="H489" s="172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  <c r="V489" s="172"/>
      <c r="W489" s="172"/>
      <c r="X489" s="172"/>
      <c r="Y489" s="172"/>
      <c r="Z489" s="172"/>
      <c r="AA489" s="172"/>
      <c r="AB489" s="172"/>
      <c r="AC489" s="172"/>
      <c r="AD489" s="172"/>
      <c r="AE489" s="172"/>
      <c r="AF489" s="172"/>
      <c r="AG489" s="172"/>
      <c r="AH489" s="172"/>
      <c r="AI489" s="172"/>
      <c r="AJ489" s="172"/>
      <c r="AK489" s="172"/>
      <c r="AL489" s="172"/>
      <c r="AM489" s="172"/>
      <c r="AN489" s="172"/>
      <c r="AO489" s="172"/>
      <c r="AP489" s="172"/>
      <c r="AQ489" s="172"/>
      <c r="AR489" s="172"/>
      <c r="AS489" s="172"/>
      <c r="AT489" s="172"/>
      <c r="AU489" s="172"/>
      <c r="AV489" s="172"/>
      <c r="AW489" s="172"/>
      <c r="AX489" s="175">
        <f t="shared" ref="AX489:AZ489" si="601">(AY379*AY$31+AY380*AY$32)*AY$17+(AY434*AY$31+AY435*AY$32)*AY$21</f>
        <v>1706322.7554213689</v>
      </c>
      <c r="AY489" s="175">
        <f t="shared" si="601"/>
        <v>1711873.0764526024</v>
      </c>
      <c r="AZ489" s="175">
        <f t="shared" si="601"/>
        <v>1717153.4635237255</v>
      </c>
      <c r="BA489" s="175">
        <f t="shared" si="599"/>
        <v>1722742.186982593</v>
      </c>
      <c r="BB489" s="175">
        <f t="shared" si="599"/>
        <v>1728145.1531466001</v>
      </c>
      <c r="BC489" s="175">
        <f t="shared" si="599"/>
        <v>0</v>
      </c>
    </row>
    <row r="490" spans="7:55">
      <c r="G490" s="172"/>
      <c r="H490" s="172"/>
      <c r="I490" s="172"/>
      <c r="J490" s="172"/>
      <c r="K490" s="172"/>
      <c r="L490" s="172"/>
      <c r="M490" s="172"/>
      <c r="N490" s="172"/>
      <c r="O490" s="172"/>
      <c r="P490" s="172"/>
      <c r="Q490" s="172"/>
      <c r="R490" s="172"/>
      <c r="S490" s="172"/>
      <c r="T490" s="172"/>
      <c r="U490" s="172"/>
      <c r="V490" s="172"/>
      <c r="W490" s="172"/>
      <c r="X490" s="172"/>
      <c r="Y490" s="172"/>
      <c r="Z490" s="172"/>
      <c r="AA490" s="172"/>
      <c r="AB490" s="172"/>
      <c r="AC490" s="172"/>
      <c r="AD490" s="172"/>
      <c r="AE490" s="172"/>
      <c r="AF490" s="172"/>
      <c r="AG490" s="172"/>
      <c r="AH490" s="172"/>
      <c r="AI490" s="172"/>
      <c r="AJ490" s="172"/>
      <c r="AK490" s="172"/>
      <c r="AL490" s="172"/>
      <c r="AM490" s="172"/>
      <c r="AN490" s="172"/>
      <c r="AO490" s="172"/>
      <c r="AP490" s="172"/>
      <c r="AQ490" s="172"/>
      <c r="AR490" s="172"/>
      <c r="AS490" s="172"/>
      <c r="AT490" s="172"/>
      <c r="AU490" s="172"/>
      <c r="AV490" s="172"/>
      <c r="AW490" s="172"/>
      <c r="AX490" s="172"/>
      <c r="AY490" s="175">
        <f t="shared" ref="AY490:AZ490" si="602">(AZ380*AZ$31+AZ381*AZ$32)*AZ$17+(AZ435*AZ$31+AZ436*AZ$32)*AZ$21</f>
        <v>1711873.0764526024</v>
      </c>
      <c r="AZ490" s="175">
        <f t="shared" si="602"/>
        <v>1717153.4635237255</v>
      </c>
      <c r="BA490" s="175">
        <f t="shared" si="599"/>
        <v>1722742.186982593</v>
      </c>
      <c r="BB490" s="175">
        <f t="shared" si="599"/>
        <v>1728145.1531466001</v>
      </c>
      <c r="BC490" s="175">
        <f t="shared" si="599"/>
        <v>0</v>
      </c>
    </row>
    <row r="491" spans="7:55">
      <c r="G491" s="172"/>
      <c r="H491" s="172"/>
      <c r="I491" s="172"/>
      <c r="J491" s="172"/>
      <c r="K491" s="172"/>
      <c r="L491" s="172"/>
      <c r="M491" s="172"/>
      <c r="N491" s="172"/>
      <c r="O491" s="172"/>
      <c r="P491" s="172"/>
      <c r="Q491" s="172"/>
      <c r="R491" s="172"/>
      <c r="S491" s="172"/>
      <c r="T491" s="172"/>
      <c r="U491" s="172"/>
      <c r="V491" s="172"/>
      <c r="W491" s="172"/>
      <c r="X491" s="172"/>
      <c r="Y491" s="172"/>
      <c r="Z491" s="172"/>
      <c r="AA491" s="172"/>
      <c r="AB491" s="172"/>
      <c r="AC491" s="172"/>
      <c r="AD491" s="172"/>
      <c r="AE491" s="172"/>
      <c r="AF491" s="172"/>
      <c r="AG491" s="172"/>
      <c r="AH491" s="172"/>
      <c r="AI491" s="172"/>
      <c r="AJ491" s="172"/>
      <c r="AK491" s="172"/>
      <c r="AL491" s="172"/>
      <c r="AM491" s="172"/>
      <c r="AN491" s="172"/>
      <c r="AO491" s="172"/>
      <c r="AP491" s="172"/>
      <c r="AQ491" s="172"/>
      <c r="AR491" s="172"/>
      <c r="AS491" s="172"/>
      <c r="AT491" s="172"/>
      <c r="AU491" s="172"/>
      <c r="AV491" s="172"/>
      <c r="AW491" s="172"/>
      <c r="AX491" s="172"/>
      <c r="AY491" s="172"/>
      <c r="AZ491" s="175">
        <f t="shared" ref="AZ491" si="603">(BA381*BA$31+BA382*BA$32)*BA$17+(BA436*BA$31+BA437*BA$32)*BA$21</f>
        <v>1717153.4635237255</v>
      </c>
      <c r="BA491" s="175">
        <f t="shared" si="599"/>
        <v>1722742.186982593</v>
      </c>
      <c r="BB491" s="175">
        <f t="shared" si="599"/>
        <v>1728145.1531466001</v>
      </c>
      <c r="BC491" s="175">
        <f t="shared" si="599"/>
        <v>0</v>
      </c>
    </row>
    <row r="492" spans="7:55">
      <c r="G492" s="172"/>
      <c r="H492" s="172"/>
      <c r="I492" s="172"/>
      <c r="J492" s="172"/>
      <c r="K492" s="172"/>
      <c r="L492" s="172"/>
      <c r="M492" s="172"/>
      <c r="N492" s="172"/>
      <c r="O492" s="172"/>
      <c r="P492" s="172"/>
      <c r="Q492" s="172"/>
      <c r="R492" s="172"/>
      <c r="S492" s="172"/>
      <c r="T492" s="172"/>
      <c r="U492" s="172"/>
      <c r="V492" s="172"/>
      <c r="W492" s="172"/>
      <c r="X492" s="172"/>
      <c r="Y492" s="172"/>
      <c r="Z492" s="172"/>
      <c r="AA492" s="172"/>
      <c r="AB492" s="172"/>
      <c r="AC492" s="172"/>
      <c r="AD492" s="172"/>
      <c r="AE492" s="172"/>
      <c r="AF492" s="172"/>
      <c r="AG492" s="172"/>
      <c r="AH492" s="172"/>
      <c r="AI492" s="172"/>
      <c r="AJ492" s="172"/>
      <c r="AK492" s="172"/>
      <c r="AL492" s="172"/>
      <c r="AM492" s="172"/>
      <c r="AN492" s="172"/>
      <c r="AO492" s="172"/>
      <c r="AP492" s="172"/>
      <c r="AQ492" s="172"/>
      <c r="AR492" s="172"/>
      <c r="AS492" s="172"/>
      <c r="AT492" s="172"/>
      <c r="AU492" s="172"/>
      <c r="AV492" s="172"/>
      <c r="AW492" s="172"/>
      <c r="AX492" s="172"/>
      <c r="AY492" s="172"/>
      <c r="AZ492" s="172"/>
      <c r="BA492" s="175">
        <f t="shared" si="599"/>
        <v>1722742.186982593</v>
      </c>
      <c r="BB492" s="175">
        <f t="shared" si="599"/>
        <v>1728145.1531466001</v>
      </c>
      <c r="BC492" s="175">
        <f t="shared" si="599"/>
        <v>0</v>
      </c>
    </row>
    <row r="493" spans="7:55">
      <c r="G493" s="172"/>
      <c r="H493" s="172"/>
      <c r="I493" s="172"/>
      <c r="J493" s="172"/>
      <c r="K493" s="172"/>
      <c r="L493" s="172"/>
      <c r="M493" s="172"/>
      <c r="N493" s="172"/>
      <c r="O493" s="172"/>
      <c r="P493" s="172"/>
      <c r="Q493" s="172"/>
      <c r="R493" s="172"/>
      <c r="S493" s="172"/>
      <c r="T493" s="172"/>
      <c r="U493" s="172"/>
      <c r="V493" s="172"/>
      <c r="W493" s="172"/>
      <c r="X493" s="172"/>
      <c r="Y493" s="172"/>
      <c r="Z493" s="172"/>
      <c r="AA493" s="172"/>
      <c r="AB493" s="172"/>
      <c r="AC493" s="172"/>
      <c r="AD493" s="172"/>
      <c r="AE493" s="172"/>
      <c r="AF493" s="172"/>
      <c r="AG493" s="172"/>
      <c r="AH493" s="172"/>
      <c r="AI493" s="172"/>
      <c r="AJ493" s="172"/>
      <c r="AK493" s="172"/>
      <c r="AL493" s="172"/>
      <c r="AM493" s="172"/>
      <c r="AN493" s="172"/>
      <c r="AO493" s="172"/>
      <c r="AP493" s="172"/>
      <c r="AQ493" s="172"/>
      <c r="AR493" s="172"/>
      <c r="AS493" s="172"/>
      <c r="AT493" s="172"/>
      <c r="AU493" s="172"/>
      <c r="AV493" s="172"/>
      <c r="AW493" s="172"/>
      <c r="AX493" s="172"/>
      <c r="AY493" s="172"/>
      <c r="AZ493" s="172"/>
      <c r="BA493" s="172"/>
      <c r="BB493" s="175">
        <f>(BC383*BC$31+BC384*BC$32)*BC$17+(BC438*BC$31+BC439*BC$32)*BC$21</f>
        <v>1728145.1531466001</v>
      </c>
      <c r="BC493" s="175">
        <f>(BD383*BD$31+BD384*BD$32)*BD$17+(BD438*BD$31+BD439*BD$32)*BD$21</f>
        <v>0</v>
      </c>
    </row>
    <row r="494" spans="7:55">
      <c r="G494" s="172"/>
      <c r="H494" s="172"/>
      <c r="I494" s="172"/>
      <c r="J494" s="172"/>
      <c r="K494" s="172"/>
      <c r="L494" s="172"/>
      <c r="M494" s="172"/>
      <c r="N494" s="172"/>
      <c r="O494" s="172"/>
      <c r="P494" s="172"/>
      <c r="Q494" s="172"/>
      <c r="R494" s="172"/>
      <c r="S494" s="172"/>
      <c r="T494" s="172"/>
      <c r="U494" s="172"/>
      <c r="V494" s="172"/>
      <c r="W494" s="172"/>
      <c r="X494" s="172"/>
      <c r="Y494" s="172"/>
      <c r="Z494" s="172"/>
      <c r="AA494" s="172"/>
      <c r="AB494" s="172"/>
      <c r="AC494" s="172"/>
      <c r="AD494" s="172"/>
      <c r="AE494" s="172"/>
      <c r="AF494" s="172"/>
      <c r="AG494" s="172"/>
      <c r="AH494" s="172"/>
      <c r="AI494" s="172"/>
      <c r="AJ494" s="172"/>
      <c r="AK494" s="172"/>
      <c r="AL494" s="172"/>
      <c r="AM494" s="172"/>
      <c r="AN494" s="172"/>
      <c r="AO494" s="172"/>
      <c r="AP494" s="172"/>
      <c r="AQ494" s="172"/>
      <c r="AR494" s="172"/>
      <c r="AS494" s="172"/>
      <c r="AT494" s="172"/>
      <c r="AU494" s="172"/>
      <c r="AV494" s="172"/>
      <c r="AW494" s="172"/>
      <c r="AX494" s="172"/>
      <c r="AY494" s="172"/>
      <c r="AZ494" s="172"/>
      <c r="BA494" s="172"/>
      <c r="BB494" s="172"/>
      <c r="BC494" s="175">
        <f t="shared" ref="BC494" si="604">(BD384*BD$31+BD385*BD$32)*BD$17+(BD439*BD$31+BD440*BD$32)*BD$21</f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0108-C183-47AA-A158-71F0487DDD0A}">
  <sheetPr codeName="Sheet19">
    <tabColor theme="4"/>
  </sheetPr>
  <dimension ref="A2:P250"/>
  <sheetViews>
    <sheetView showGridLines="0" zoomScale="70" zoomScaleNormal="70" workbookViewId="0"/>
  </sheetViews>
  <sheetFormatPr defaultColWidth="10" defaultRowHeight="15.6"/>
  <cols>
    <col min="1" max="1" width="2.69921875" style="95" customWidth="1"/>
    <col min="2" max="4" width="17.59765625" style="95" customWidth="1"/>
    <col min="5" max="6" width="15.8984375" style="95" bestFit="1" customWidth="1"/>
    <col min="7" max="10" width="12" style="95" customWidth="1"/>
    <col min="11" max="11" width="12.09765625" style="95" bestFit="1" customWidth="1"/>
    <col min="12" max="16384" width="10" style="95"/>
  </cols>
  <sheetData>
    <row r="2" spans="1:16" s="93" customFormat="1">
      <c r="A2" s="92" t="s">
        <v>19</v>
      </c>
      <c r="J2" s="94"/>
    </row>
    <row r="3" spans="1:16" ht="16.2" thickBot="1">
      <c r="B3" s="96">
        <f>'RCPS_22년말_시가조정리픽싱&amp;희석효과'!C21</f>
        <v>44926</v>
      </c>
      <c r="G3" s="95" t="s">
        <v>441</v>
      </c>
      <c r="J3" s="97"/>
      <c r="K3" s="98"/>
      <c r="M3" s="95" t="s">
        <v>442</v>
      </c>
      <c r="P3" s="97"/>
    </row>
    <row r="4" spans="1:16" ht="16.8" thickTop="1" thickBot="1">
      <c r="B4" s="99" t="s">
        <v>20</v>
      </c>
      <c r="C4" s="100" t="s">
        <v>21</v>
      </c>
      <c r="D4" s="99" t="s">
        <v>22</v>
      </c>
      <c r="E4" s="99" t="s">
        <v>23</v>
      </c>
      <c r="G4" s="99" t="s">
        <v>17</v>
      </c>
      <c r="H4" s="101" t="s">
        <v>446</v>
      </c>
      <c r="I4" s="101" t="s">
        <v>495</v>
      </c>
      <c r="J4" s="101" t="s">
        <v>496</v>
      </c>
      <c r="K4" s="96"/>
      <c r="M4" s="99" t="s">
        <v>17</v>
      </c>
      <c r="N4" s="101" t="s">
        <v>445</v>
      </c>
      <c r="O4" s="101" t="s">
        <v>495</v>
      </c>
      <c r="P4" s="101" t="s">
        <v>496</v>
      </c>
    </row>
    <row r="5" spans="1:16">
      <c r="B5" s="102" t="s">
        <v>443</v>
      </c>
      <c r="C5" s="103">
        <f>STDEV(J5:J184)</f>
        <v>1.5343793351133906E-2</v>
      </c>
      <c r="D5" s="104">
        <v>250</v>
      </c>
      <c r="E5" s="105">
        <f>C5*SQRT(D5)</f>
        <v>0.24260667468265432</v>
      </c>
      <c r="F5" s="95">
        <v>1</v>
      </c>
      <c r="G5" s="96" t="s">
        <v>122</v>
      </c>
      <c r="H5" s="104">
        <v>55300</v>
      </c>
      <c r="I5" s="97">
        <f t="shared" ref="I5:I68" si="0">H5/H6</f>
        <v>0.97703180212014129</v>
      </c>
      <c r="J5" s="106">
        <f t="shared" ref="J5:J68" si="1">LN(I5)</f>
        <v>-2.3236076680848188E-2</v>
      </c>
      <c r="K5" s="95">
        <v>1</v>
      </c>
      <c r="M5" s="96" t="s">
        <v>122</v>
      </c>
      <c r="N5" s="104">
        <v>86500</v>
      </c>
      <c r="O5" s="97">
        <f t="shared" ref="O5:O68" si="2">N5/N6</f>
        <v>0.96756152125279637</v>
      </c>
      <c r="P5" s="106">
        <f t="shared" ref="P5:P68" si="3">LN(O5)</f>
        <v>-3.2976268241634868E-2</v>
      </c>
    </row>
    <row r="6" spans="1:16">
      <c r="B6" s="104" t="s">
        <v>444</v>
      </c>
      <c r="C6" s="107">
        <f>STDEV(P5:P184)</f>
        <v>2.179965818606025E-2</v>
      </c>
      <c r="D6" s="104">
        <f>D5</f>
        <v>250</v>
      </c>
      <c r="E6" s="105">
        <f>C6*SQRT(D6)</f>
        <v>0.34468286040542534</v>
      </c>
      <c r="F6" s="95">
        <f t="shared" ref="F6:F69" si="4">F5+1</f>
        <v>2</v>
      </c>
      <c r="G6" s="96" t="s">
        <v>123</v>
      </c>
      <c r="H6" s="104">
        <v>56600</v>
      </c>
      <c r="I6" s="97">
        <f t="shared" si="0"/>
        <v>0.97418244406196208</v>
      </c>
      <c r="J6" s="106">
        <f t="shared" si="1"/>
        <v>-2.6156678648728348E-2</v>
      </c>
      <c r="K6" s="95">
        <f t="shared" ref="K6:K69" si="5">K5+1</f>
        <v>2</v>
      </c>
      <c r="M6" s="96" t="s">
        <v>123</v>
      </c>
      <c r="N6" s="104">
        <v>89400</v>
      </c>
      <c r="O6" s="97">
        <f t="shared" si="2"/>
        <v>0.99665551839464883</v>
      </c>
      <c r="P6" s="106">
        <f t="shared" si="3"/>
        <v>-3.3500868852819744E-3</v>
      </c>
    </row>
    <row r="7" spans="1:16">
      <c r="B7" s="104"/>
      <c r="C7" s="107"/>
      <c r="D7" s="104"/>
      <c r="E7" s="105"/>
      <c r="F7" s="95">
        <f t="shared" si="4"/>
        <v>3</v>
      </c>
      <c r="G7" s="96" t="s">
        <v>124</v>
      </c>
      <c r="H7" s="104">
        <v>58100</v>
      </c>
      <c r="I7" s="97">
        <f t="shared" si="0"/>
        <v>1.003454231433506</v>
      </c>
      <c r="J7" s="106">
        <f t="shared" si="1"/>
        <v>3.4482792789159236E-3</v>
      </c>
      <c r="K7" s="95">
        <f t="shared" si="5"/>
        <v>3</v>
      </c>
      <c r="M7" s="96" t="s">
        <v>124</v>
      </c>
      <c r="N7" s="104">
        <v>89700</v>
      </c>
      <c r="O7" s="97">
        <f t="shared" si="2"/>
        <v>1.0089988751406074</v>
      </c>
      <c r="P7" s="106">
        <f t="shared" si="3"/>
        <v>8.9586265448914921E-3</v>
      </c>
    </row>
    <row r="8" spans="1:16">
      <c r="C8" s="107"/>
      <c r="D8" s="104"/>
      <c r="E8" s="105"/>
      <c r="F8" s="95">
        <f t="shared" si="4"/>
        <v>4</v>
      </c>
      <c r="G8" s="96" t="s">
        <v>125</v>
      </c>
      <c r="H8" s="104">
        <v>57900</v>
      </c>
      <c r="I8" s="97">
        <f t="shared" si="0"/>
        <v>0.99655765920826167</v>
      </c>
      <c r="J8" s="106">
        <f t="shared" si="1"/>
        <v>-3.4482792789159327E-3</v>
      </c>
      <c r="K8" s="95">
        <f t="shared" si="5"/>
        <v>4</v>
      </c>
      <c r="M8" s="96" t="s">
        <v>125</v>
      </c>
      <c r="N8" s="104">
        <v>88900</v>
      </c>
      <c r="O8" s="97">
        <f t="shared" si="2"/>
        <v>0.97799779977997803</v>
      </c>
      <c r="P8" s="106">
        <f t="shared" si="3"/>
        <v>-2.2247858663574226E-2</v>
      </c>
    </row>
    <row r="9" spans="1:16">
      <c r="C9" s="107"/>
      <c r="D9" s="104"/>
      <c r="E9" s="105"/>
      <c r="F9" s="95">
        <f t="shared" si="4"/>
        <v>5</v>
      </c>
      <c r="G9" s="96" t="s">
        <v>126</v>
      </c>
      <c r="H9" s="104">
        <v>58100</v>
      </c>
      <c r="I9" s="97">
        <f t="shared" si="0"/>
        <v>0.98307952622673433</v>
      </c>
      <c r="J9" s="106">
        <f t="shared" si="1"/>
        <v>-1.7065260554186983E-2</v>
      </c>
      <c r="K9" s="95">
        <f t="shared" si="5"/>
        <v>5</v>
      </c>
      <c r="M9" s="96" t="s">
        <v>126</v>
      </c>
      <c r="N9" s="104">
        <v>90900</v>
      </c>
      <c r="O9" s="97">
        <f t="shared" si="2"/>
        <v>1.0066445182724253</v>
      </c>
      <c r="P9" s="106">
        <f t="shared" si="3"/>
        <v>6.6225407604934569E-3</v>
      </c>
    </row>
    <row r="10" spans="1:16">
      <c r="E10" s="105">
        <f>AVERAGE(E5:E6)</f>
        <v>0.29364476754403984</v>
      </c>
      <c r="F10" s="95">
        <f t="shared" si="4"/>
        <v>6</v>
      </c>
      <c r="G10" s="96" t="s">
        <v>127</v>
      </c>
      <c r="H10" s="104">
        <v>59100</v>
      </c>
      <c r="I10" s="97">
        <f t="shared" si="0"/>
        <v>1.0189655172413794</v>
      </c>
      <c r="J10" s="106">
        <f t="shared" si="1"/>
        <v>1.878791386563327E-2</v>
      </c>
      <c r="K10" s="95">
        <f t="shared" si="5"/>
        <v>6</v>
      </c>
      <c r="M10" s="96" t="s">
        <v>127</v>
      </c>
      <c r="N10" s="104">
        <v>90300</v>
      </c>
      <c r="O10" s="97">
        <f t="shared" si="2"/>
        <v>1.0512223515715948</v>
      </c>
      <c r="P10" s="106">
        <f t="shared" si="3"/>
        <v>4.9953631432730003E-2</v>
      </c>
    </row>
    <row r="11" spans="1:16">
      <c r="F11" s="95">
        <f t="shared" si="4"/>
        <v>7</v>
      </c>
      <c r="G11" s="96" t="s">
        <v>128</v>
      </c>
      <c r="H11" s="104">
        <v>58000</v>
      </c>
      <c r="I11" s="97">
        <f t="shared" si="0"/>
        <v>0.98976109215017061</v>
      </c>
      <c r="J11" s="106">
        <f t="shared" si="1"/>
        <v>-1.0291686036547636E-2</v>
      </c>
      <c r="K11" s="95">
        <f t="shared" si="5"/>
        <v>7</v>
      </c>
      <c r="M11" s="96" t="s">
        <v>128</v>
      </c>
      <c r="N11" s="104">
        <v>85900</v>
      </c>
      <c r="O11" s="97">
        <f t="shared" si="2"/>
        <v>0.99767711962833916</v>
      </c>
      <c r="P11" s="106">
        <f t="shared" si="3"/>
        <v>-2.3255824434754101E-3</v>
      </c>
    </row>
    <row r="12" spans="1:16">
      <c r="F12" s="95">
        <f t="shared" si="4"/>
        <v>8</v>
      </c>
      <c r="G12" s="96" t="s">
        <v>129</v>
      </c>
      <c r="H12" s="104">
        <v>58600</v>
      </c>
      <c r="I12" s="97">
        <f t="shared" si="0"/>
        <v>0.98487394957983199</v>
      </c>
      <c r="J12" s="106">
        <f t="shared" si="1"/>
        <v>-1.5241615968617089E-2</v>
      </c>
      <c r="K12" s="95">
        <f t="shared" si="5"/>
        <v>8</v>
      </c>
      <c r="M12" s="96" t="s">
        <v>129</v>
      </c>
      <c r="N12" s="104">
        <v>86100</v>
      </c>
      <c r="O12" s="97">
        <f t="shared" si="2"/>
        <v>0.9907940161104718</v>
      </c>
      <c r="P12" s="106">
        <f t="shared" si="3"/>
        <v>-9.2486208376612467E-3</v>
      </c>
    </row>
    <row r="13" spans="1:16">
      <c r="F13" s="95">
        <f t="shared" si="4"/>
        <v>9</v>
      </c>
      <c r="G13" s="96" t="s">
        <v>130</v>
      </c>
      <c r="H13" s="104">
        <v>59500</v>
      </c>
      <c r="I13" s="97">
        <f t="shared" si="0"/>
        <v>1</v>
      </c>
      <c r="J13" s="106">
        <f t="shared" si="1"/>
        <v>0</v>
      </c>
      <c r="K13" s="95">
        <f t="shared" si="5"/>
        <v>9</v>
      </c>
      <c r="M13" s="96" t="s">
        <v>130</v>
      </c>
      <c r="N13" s="104">
        <v>86900</v>
      </c>
      <c r="O13" s="97">
        <f t="shared" si="2"/>
        <v>0.99655963302752293</v>
      </c>
      <c r="P13" s="106">
        <f t="shared" si="3"/>
        <v>-3.4462986435875977E-3</v>
      </c>
    </row>
    <row r="14" spans="1:16">
      <c r="F14" s="95">
        <f t="shared" si="4"/>
        <v>10</v>
      </c>
      <c r="G14" s="96" t="s">
        <v>131</v>
      </c>
      <c r="H14" s="104">
        <v>59500</v>
      </c>
      <c r="I14" s="97">
        <f t="shared" si="0"/>
        <v>1.0033726812816188</v>
      </c>
      <c r="J14" s="106">
        <f t="shared" si="1"/>
        <v>3.3670065479042485E-3</v>
      </c>
      <c r="K14" s="95">
        <f t="shared" si="5"/>
        <v>10</v>
      </c>
      <c r="M14" s="96" t="s">
        <v>131</v>
      </c>
      <c r="N14" s="104">
        <v>87200</v>
      </c>
      <c r="O14" s="97">
        <f t="shared" si="2"/>
        <v>0.98308906426155585</v>
      </c>
      <c r="P14" s="106">
        <f t="shared" si="3"/>
        <v>-1.7055558400599823E-2</v>
      </c>
    </row>
    <row r="15" spans="1:16">
      <c r="F15" s="95">
        <f t="shared" si="4"/>
        <v>11</v>
      </c>
      <c r="G15" s="96" t="s">
        <v>132</v>
      </c>
      <c r="H15" s="104">
        <v>59300</v>
      </c>
      <c r="I15" s="97">
        <f t="shared" si="0"/>
        <v>0.98016528925619839</v>
      </c>
      <c r="J15" s="106">
        <f t="shared" si="1"/>
        <v>-2.0034059033115965E-2</v>
      </c>
      <c r="K15" s="95">
        <f t="shared" si="5"/>
        <v>11</v>
      </c>
      <c r="M15" s="96" t="s">
        <v>132</v>
      </c>
      <c r="N15" s="104">
        <v>88700</v>
      </c>
      <c r="O15" s="97">
        <f t="shared" si="2"/>
        <v>0.98665183537263623</v>
      </c>
      <c r="P15" s="106">
        <f t="shared" si="3"/>
        <v>-1.3438052162040814E-2</v>
      </c>
    </row>
    <row r="16" spans="1:16">
      <c r="F16" s="95">
        <f t="shared" si="4"/>
        <v>12</v>
      </c>
      <c r="G16" s="96" t="s">
        <v>133</v>
      </c>
      <c r="H16" s="104">
        <v>60500</v>
      </c>
      <c r="I16" s="97">
        <f t="shared" si="0"/>
        <v>1.0134003350083751</v>
      </c>
      <c r="J16" s="106">
        <f t="shared" si="1"/>
        <v>1.3311344638239287E-2</v>
      </c>
      <c r="K16" s="95">
        <f t="shared" si="5"/>
        <v>12</v>
      </c>
      <c r="M16" s="96" t="s">
        <v>133</v>
      </c>
      <c r="N16" s="104">
        <v>89900</v>
      </c>
      <c r="O16" s="97">
        <f t="shared" si="2"/>
        <v>1.0204313280363224</v>
      </c>
      <c r="P16" s="106">
        <f t="shared" si="3"/>
        <v>2.0225408535440817E-2</v>
      </c>
    </row>
    <row r="17" spans="6:16">
      <c r="F17" s="95">
        <f t="shared" si="4"/>
        <v>13</v>
      </c>
      <c r="G17" s="96" t="s">
        <v>134</v>
      </c>
      <c r="H17" s="104">
        <v>59700</v>
      </c>
      <c r="I17" s="97">
        <f t="shared" si="0"/>
        <v>1.0033613445378151</v>
      </c>
      <c r="J17" s="106">
        <f t="shared" si="1"/>
        <v>3.3557078469723151E-3</v>
      </c>
      <c r="K17" s="95">
        <f t="shared" si="5"/>
        <v>13</v>
      </c>
      <c r="M17" s="96" t="s">
        <v>134</v>
      </c>
      <c r="N17" s="104">
        <v>88100</v>
      </c>
      <c r="O17" s="97">
        <f t="shared" si="2"/>
        <v>0.98106904231625836</v>
      </c>
      <c r="P17" s="106">
        <f t="shared" si="3"/>
        <v>-1.911244236602009E-2</v>
      </c>
    </row>
    <row r="18" spans="6:16">
      <c r="F18" s="95">
        <f t="shared" si="4"/>
        <v>14</v>
      </c>
      <c r="G18" s="96" t="s">
        <v>135</v>
      </c>
      <c r="H18" s="104">
        <v>59500</v>
      </c>
      <c r="I18" s="97">
        <f t="shared" si="0"/>
        <v>0.98509933774834435</v>
      </c>
      <c r="J18" s="106">
        <f t="shared" si="1"/>
        <v>-1.5012792389185209E-2</v>
      </c>
      <c r="K18" s="95">
        <f t="shared" si="5"/>
        <v>14</v>
      </c>
      <c r="M18" s="96" t="s">
        <v>135</v>
      </c>
      <c r="N18" s="104">
        <v>89800</v>
      </c>
      <c r="O18" s="97">
        <f t="shared" si="2"/>
        <v>0.98681318681318686</v>
      </c>
      <c r="P18" s="106">
        <f t="shared" si="3"/>
        <v>-1.3274531208696075E-2</v>
      </c>
    </row>
    <row r="19" spans="6:16">
      <c r="F19" s="95">
        <f t="shared" si="4"/>
        <v>15</v>
      </c>
      <c r="G19" s="96" t="s">
        <v>136</v>
      </c>
      <c r="H19" s="104">
        <v>60400</v>
      </c>
      <c r="I19" s="97">
        <f t="shared" si="0"/>
        <v>1.0202702702702702</v>
      </c>
      <c r="J19" s="106">
        <f t="shared" si="1"/>
        <v>2.0067563050809173E-2</v>
      </c>
      <c r="K19" s="95">
        <f t="shared" si="5"/>
        <v>15</v>
      </c>
      <c r="M19" s="96" t="s">
        <v>136</v>
      </c>
      <c r="N19" s="104">
        <v>91000</v>
      </c>
      <c r="O19" s="97">
        <f t="shared" si="2"/>
        <v>1.0133630289532294</v>
      </c>
      <c r="P19" s="106">
        <f t="shared" si="3"/>
        <v>1.3274531208696108E-2</v>
      </c>
    </row>
    <row r="20" spans="6:16">
      <c r="F20" s="95">
        <f t="shared" si="4"/>
        <v>16</v>
      </c>
      <c r="G20" s="96" t="s">
        <v>137</v>
      </c>
      <c r="H20" s="104">
        <v>59200</v>
      </c>
      <c r="I20" s="97">
        <f t="shared" si="0"/>
        <v>1.0050933786078098</v>
      </c>
      <c r="J20" s="106">
        <f t="shared" si="1"/>
        <v>5.0804512324189137E-3</v>
      </c>
      <c r="K20" s="95">
        <f t="shared" si="5"/>
        <v>16</v>
      </c>
      <c r="M20" s="96" t="s">
        <v>137</v>
      </c>
      <c r="N20" s="104">
        <v>89800</v>
      </c>
      <c r="O20" s="97">
        <f t="shared" si="2"/>
        <v>0.99446290143964566</v>
      </c>
      <c r="P20" s="106">
        <f t="shared" si="3"/>
        <v>-5.5524851147857792E-3</v>
      </c>
    </row>
    <row r="21" spans="6:16">
      <c r="F21" s="95">
        <f t="shared" si="4"/>
        <v>17</v>
      </c>
      <c r="G21" s="96" t="s">
        <v>138</v>
      </c>
      <c r="H21" s="104">
        <v>58900</v>
      </c>
      <c r="I21" s="97">
        <f t="shared" si="0"/>
        <v>0.99493243243243246</v>
      </c>
      <c r="J21" s="106">
        <f t="shared" si="1"/>
        <v>-5.0804512324189519E-3</v>
      </c>
      <c r="K21" s="95">
        <f t="shared" si="5"/>
        <v>17</v>
      </c>
      <c r="M21" s="96" t="s">
        <v>138</v>
      </c>
      <c r="N21" s="104">
        <v>90300</v>
      </c>
      <c r="O21" s="97">
        <f t="shared" si="2"/>
        <v>0.92901234567901236</v>
      </c>
      <c r="P21" s="106">
        <f t="shared" si="3"/>
        <v>-7.363325104345364E-2</v>
      </c>
    </row>
    <row r="22" spans="6:16">
      <c r="F22" s="95">
        <f t="shared" si="4"/>
        <v>18</v>
      </c>
      <c r="G22" s="96" t="s">
        <v>139</v>
      </c>
      <c r="H22" s="104">
        <v>59200</v>
      </c>
      <c r="I22" s="97">
        <f t="shared" si="0"/>
        <v>0.98175787728026531</v>
      </c>
      <c r="J22" s="106">
        <f t="shared" si="1"/>
        <v>-1.8410561843179789E-2</v>
      </c>
      <c r="K22" s="95">
        <f t="shared" si="5"/>
        <v>18</v>
      </c>
      <c r="M22" s="96" t="s">
        <v>139</v>
      </c>
      <c r="N22" s="104">
        <v>97200</v>
      </c>
      <c r="O22" s="97">
        <f t="shared" si="2"/>
        <v>1.0041322314049588</v>
      </c>
      <c r="P22" s="106">
        <f t="shared" si="3"/>
        <v>4.1237171838621562E-3</v>
      </c>
    </row>
    <row r="23" spans="6:16">
      <c r="F23" s="95">
        <f t="shared" si="4"/>
        <v>19</v>
      </c>
      <c r="G23" s="96" t="s">
        <v>140</v>
      </c>
      <c r="H23" s="104">
        <v>60300</v>
      </c>
      <c r="I23" s="97">
        <f t="shared" si="0"/>
        <v>0.9983443708609272</v>
      </c>
      <c r="J23" s="106">
        <f t="shared" si="1"/>
        <v>-1.6570012076294581E-3</v>
      </c>
      <c r="K23" s="95">
        <f t="shared" si="5"/>
        <v>19</v>
      </c>
      <c r="M23" s="96" t="s">
        <v>140</v>
      </c>
      <c r="N23" s="104">
        <v>96800</v>
      </c>
      <c r="O23" s="97">
        <f t="shared" si="2"/>
        <v>1.0020703933747412</v>
      </c>
      <c r="P23" s="106">
        <f t="shared" si="3"/>
        <v>2.0682530640590605E-3</v>
      </c>
    </row>
    <row r="24" spans="6:16">
      <c r="F24" s="95">
        <f t="shared" si="4"/>
        <v>20</v>
      </c>
      <c r="G24" s="96" t="s">
        <v>141</v>
      </c>
      <c r="H24" s="104">
        <v>60400</v>
      </c>
      <c r="I24" s="97">
        <f t="shared" si="0"/>
        <v>0.96485623003194887</v>
      </c>
      <c r="J24" s="106">
        <f t="shared" si="1"/>
        <v>-3.5776173165283594E-2</v>
      </c>
      <c r="K24" s="95">
        <f t="shared" si="5"/>
        <v>20</v>
      </c>
      <c r="M24" s="96" t="s">
        <v>141</v>
      </c>
      <c r="N24" s="104">
        <v>96600</v>
      </c>
      <c r="O24" s="97">
        <f t="shared" si="2"/>
        <v>1.004158004158004</v>
      </c>
      <c r="P24" s="106">
        <f t="shared" si="3"/>
        <v>4.1493835468113969E-3</v>
      </c>
    </row>
    <row r="25" spans="6:16">
      <c r="F25" s="95">
        <f t="shared" si="4"/>
        <v>21</v>
      </c>
      <c r="G25" s="96" t="s">
        <v>142</v>
      </c>
      <c r="H25" s="104">
        <v>62600</v>
      </c>
      <c r="I25" s="97">
        <f t="shared" si="0"/>
        <v>1.0064308681672025</v>
      </c>
      <c r="J25" s="106">
        <f t="shared" si="1"/>
        <v>6.4102783609190188E-3</v>
      </c>
      <c r="K25" s="95">
        <f t="shared" si="5"/>
        <v>21</v>
      </c>
      <c r="M25" s="96" t="s">
        <v>142</v>
      </c>
      <c r="N25" s="104">
        <v>96200</v>
      </c>
      <c r="O25" s="97">
        <f t="shared" si="2"/>
        <v>0.98565573770491799</v>
      </c>
      <c r="P25" s="106">
        <f t="shared" si="3"/>
        <v>-1.4448135747386041E-2</v>
      </c>
    </row>
    <row r="26" spans="6:16">
      <c r="F26" s="95">
        <f t="shared" si="4"/>
        <v>22</v>
      </c>
      <c r="G26" s="96" t="s">
        <v>143</v>
      </c>
      <c r="H26" s="104">
        <v>62200</v>
      </c>
      <c r="I26" s="97">
        <f t="shared" si="0"/>
        <v>1.0264026402640265</v>
      </c>
      <c r="J26" s="106">
        <f t="shared" si="1"/>
        <v>2.6060106669865087E-2</v>
      </c>
      <c r="K26" s="95">
        <f t="shared" si="5"/>
        <v>22</v>
      </c>
      <c r="M26" s="96" t="s">
        <v>143</v>
      </c>
      <c r="N26" s="104">
        <v>97600</v>
      </c>
      <c r="O26" s="97">
        <f t="shared" si="2"/>
        <v>1.0405117270788913</v>
      </c>
      <c r="P26" s="106">
        <f t="shared" si="3"/>
        <v>3.9712637406867833E-2</v>
      </c>
    </row>
    <row r="27" spans="6:16">
      <c r="F27" s="95">
        <f t="shared" si="4"/>
        <v>23</v>
      </c>
      <c r="G27" s="96" t="s">
        <v>144</v>
      </c>
      <c r="H27" s="104">
        <v>60600</v>
      </c>
      <c r="I27" s="97">
        <f t="shared" si="0"/>
        <v>1.0083194675540765</v>
      </c>
      <c r="J27" s="106">
        <f t="shared" si="1"/>
        <v>8.2850515341068645E-3</v>
      </c>
      <c r="K27" s="95">
        <f t="shared" si="5"/>
        <v>23</v>
      </c>
      <c r="M27" s="96" t="s">
        <v>144</v>
      </c>
      <c r="N27" s="104">
        <v>93800</v>
      </c>
      <c r="O27" s="97">
        <f t="shared" si="2"/>
        <v>1.0064377682403434</v>
      </c>
      <c r="P27" s="106">
        <f t="shared" si="3"/>
        <v>6.417134320633509E-3</v>
      </c>
    </row>
    <row r="28" spans="6:16">
      <c r="F28" s="95">
        <f t="shared" si="4"/>
        <v>24</v>
      </c>
      <c r="G28" s="96" t="s">
        <v>145</v>
      </c>
      <c r="H28" s="104">
        <v>60100</v>
      </c>
      <c r="I28" s="97">
        <f t="shared" si="0"/>
        <v>0.98524590163934422</v>
      </c>
      <c r="J28" s="106">
        <f t="shared" si="1"/>
        <v>-1.4864022632149393E-2</v>
      </c>
      <c r="K28" s="95">
        <f t="shared" si="5"/>
        <v>24</v>
      </c>
      <c r="M28" s="96" t="s">
        <v>145</v>
      </c>
      <c r="N28" s="104">
        <v>93200</v>
      </c>
      <c r="O28" s="97">
        <f t="shared" si="2"/>
        <v>1.0390189520624302</v>
      </c>
      <c r="P28" s="106">
        <f t="shared" si="3"/>
        <v>3.8276952626794973E-2</v>
      </c>
    </row>
    <row r="29" spans="6:16">
      <c r="F29" s="95">
        <f t="shared" si="4"/>
        <v>25</v>
      </c>
      <c r="G29" s="96" t="s">
        <v>146</v>
      </c>
      <c r="H29" s="104">
        <v>61000</v>
      </c>
      <c r="I29" s="97">
        <f t="shared" si="0"/>
        <v>0.99348534201954397</v>
      </c>
      <c r="J29" s="106">
        <f t="shared" si="1"/>
        <v>-6.5359709797855334E-3</v>
      </c>
      <c r="K29" s="95">
        <f t="shared" si="5"/>
        <v>25</v>
      </c>
      <c r="M29" s="96" t="s">
        <v>146</v>
      </c>
      <c r="N29" s="104">
        <v>89700</v>
      </c>
      <c r="O29" s="97">
        <f t="shared" si="2"/>
        <v>0.99116022099447509</v>
      </c>
      <c r="P29" s="106">
        <f t="shared" si="3"/>
        <v>-8.8790816411300471E-3</v>
      </c>
    </row>
    <row r="30" spans="6:16">
      <c r="F30" s="95">
        <f t="shared" si="4"/>
        <v>26</v>
      </c>
      <c r="G30" s="96" t="s">
        <v>147</v>
      </c>
      <c r="H30" s="104">
        <v>61400</v>
      </c>
      <c r="I30" s="97">
        <f t="shared" si="0"/>
        <v>1.0065573770491802</v>
      </c>
      <c r="J30" s="106">
        <f t="shared" si="1"/>
        <v>6.5359709797854493E-3</v>
      </c>
      <c r="K30" s="95">
        <f t="shared" si="5"/>
        <v>26</v>
      </c>
      <c r="M30" s="96" t="s">
        <v>147</v>
      </c>
      <c r="N30" s="104">
        <v>90500</v>
      </c>
      <c r="O30" s="97">
        <f t="shared" si="2"/>
        <v>1.0033259423503327</v>
      </c>
      <c r="P30" s="106">
        <f t="shared" si="3"/>
        <v>3.3204236373025474E-3</v>
      </c>
    </row>
    <row r="31" spans="6:16">
      <c r="F31" s="95">
        <f t="shared" si="4"/>
        <v>27</v>
      </c>
      <c r="G31" s="96" t="s">
        <v>148</v>
      </c>
      <c r="H31" s="104">
        <v>61000</v>
      </c>
      <c r="I31" s="97">
        <f t="shared" si="0"/>
        <v>1.0066006600660067</v>
      </c>
      <c r="J31" s="106">
        <f t="shared" si="1"/>
        <v>6.5789710980425605E-3</v>
      </c>
      <c r="K31" s="95">
        <f t="shared" si="5"/>
        <v>27</v>
      </c>
      <c r="M31" s="96" t="s">
        <v>148</v>
      </c>
      <c r="N31" s="104">
        <v>90200</v>
      </c>
      <c r="O31" s="97">
        <f t="shared" si="2"/>
        <v>1.0078212290502793</v>
      </c>
      <c r="P31" s="106">
        <f t="shared" si="3"/>
        <v>7.790801787768223E-3</v>
      </c>
    </row>
    <row r="32" spans="6:16">
      <c r="F32" s="95">
        <f t="shared" si="4"/>
        <v>28</v>
      </c>
      <c r="G32" s="96" t="s">
        <v>149</v>
      </c>
      <c r="H32" s="104">
        <v>60600</v>
      </c>
      <c r="I32" s="97">
        <f t="shared" si="0"/>
        <v>0.98697068403908794</v>
      </c>
      <c r="J32" s="106">
        <f t="shared" si="1"/>
        <v>-1.3114942077828018E-2</v>
      </c>
      <c r="K32" s="95">
        <f t="shared" si="5"/>
        <v>28</v>
      </c>
      <c r="M32" s="96" t="s">
        <v>149</v>
      </c>
      <c r="N32" s="104">
        <v>89500</v>
      </c>
      <c r="O32" s="97">
        <f t="shared" si="2"/>
        <v>0.9933407325194229</v>
      </c>
      <c r="P32" s="106">
        <f t="shared" si="3"/>
        <v>-6.6815393334825092E-3</v>
      </c>
    </row>
    <row r="33" spans="6:16">
      <c r="F33" s="95">
        <f t="shared" si="4"/>
        <v>29</v>
      </c>
      <c r="G33" s="96" t="s">
        <v>150</v>
      </c>
      <c r="H33" s="104">
        <v>61400</v>
      </c>
      <c r="I33" s="97">
        <f t="shared" si="0"/>
        <v>0.99352750809061485</v>
      </c>
      <c r="J33" s="106">
        <f t="shared" si="1"/>
        <v>-6.4935293105483427E-3</v>
      </c>
      <c r="K33" s="95">
        <f t="shared" si="5"/>
        <v>29</v>
      </c>
      <c r="M33" s="96" t="s">
        <v>150</v>
      </c>
      <c r="N33" s="104">
        <v>90100</v>
      </c>
      <c r="O33" s="97">
        <f t="shared" si="2"/>
        <v>0.97934782608695647</v>
      </c>
      <c r="P33" s="106">
        <f t="shared" si="3"/>
        <v>-2.0868412434748129E-2</v>
      </c>
    </row>
    <row r="34" spans="6:16">
      <c r="F34" s="95">
        <f t="shared" si="4"/>
        <v>30</v>
      </c>
      <c r="G34" s="96" t="s">
        <v>151</v>
      </c>
      <c r="H34" s="104">
        <v>61800</v>
      </c>
      <c r="I34" s="97">
        <f t="shared" si="0"/>
        <v>1.006514657980456</v>
      </c>
      <c r="J34" s="106">
        <f t="shared" si="1"/>
        <v>6.4935293105483115E-3</v>
      </c>
      <c r="K34" s="95">
        <f t="shared" si="5"/>
        <v>30</v>
      </c>
      <c r="M34" s="96" t="s">
        <v>151</v>
      </c>
      <c r="N34" s="104">
        <v>92000</v>
      </c>
      <c r="O34" s="97">
        <f t="shared" si="2"/>
        <v>0.9903121636167922</v>
      </c>
      <c r="P34" s="106">
        <f t="shared" si="3"/>
        <v>-9.7350687707525776E-3</v>
      </c>
    </row>
    <row r="35" spans="6:16">
      <c r="F35" s="95">
        <f t="shared" si="4"/>
        <v>31</v>
      </c>
      <c r="G35" s="96" t="s">
        <v>152</v>
      </c>
      <c r="H35" s="104">
        <v>61400</v>
      </c>
      <c r="I35" s="97">
        <f t="shared" si="0"/>
        <v>0.97926634768740028</v>
      </c>
      <c r="J35" s="106">
        <f t="shared" si="1"/>
        <v>-2.0951612485778266E-2</v>
      </c>
      <c r="K35" s="95">
        <f t="shared" si="5"/>
        <v>31</v>
      </c>
      <c r="M35" s="96" t="s">
        <v>152</v>
      </c>
      <c r="N35" s="104">
        <v>92900</v>
      </c>
      <c r="O35" s="97">
        <f t="shared" si="2"/>
        <v>0.97175732217573219</v>
      </c>
      <c r="P35" s="106">
        <f t="shared" si="3"/>
        <v>-2.8649174237562802E-2</v>
      </c>
    </row>
    <row r="36" spans="6:16">
      <c r="F36" s="95">
        <f t="shared" si="4"/>
        <v>32</v>
      </c>
      <c r="G36" s="96" t="s">
        <v>153</v>
      </c>
      <c r="H36" s="104">
        <v>62700</v>
      </c>
      <c r="I36" s="97">
        <f t="shared" si="0"/>
        <v>1.0048076923076923</v>
      </c>
      <c r="J36" s="106">
        <f t="shared" si="1"/>
        <v>4.7961722634930135E-3</v>
      </c>
      <c r="K36" s="95">
        <f t="shared" si="5"/>
        <v>32</v>
      </c>
      <c r="M36" s="96" t="s">
        <v>153</v>
      </c>
      <c r="N36" s="104">
        <v>95600</v>
      </c>
      <c r="O36" s="97">
        <f t="shared" si="2"/>
        <v>0.98964803312629401</v>
      </c>
      <c r="P36" s="106">
        <f t="shared" si="3"/>
        <v>-1.0405921161116693E-2</v>
      </c>
    </row>
    <row r="37" spans="6:16">
      <c r="F37" s="95">
        <f t="shared" si="4"/>
        <v>33</v>
      </c>
      <c r="G37" s="96" t="s">
        <v>154</v>
      </c>
      <c r="H37" s="104">
        <v>62400</v>
      </c>
      <c r="I37" s="97">
        <f t="shared" si="0"/>
        <v>1.0080775444264944</v>
      </c>
      <c r="J37" s="106">
        <f t="shared" si="1"/>
        <v>8.0450956848316588E-3</v>
      </c>
      <c r="K37" s="95">
        <f t="shared" si="5"/>
        <v>33</v>
      </c>
      <c r="M37" s="96" t="s">
        <v>154</v>
      </c>
      <c r="N37" s="104">
        <v>96600</v>
      </c>
      <c r="O37" s="97">
        <f t="shared" si="2"/>
        <v>1.0104602510460252</v>
      </c>
      <c r="P37" s="106">
        <f t="shared" si="3"/>
        <v>1.040592116111682E-2</v>
      </c>
    </row>
    <row r="38" spans="6:16">
      <c r="F38" s="95">
        <f t="shared" si="4"/>
        <v>34</v>
      </c>
      <c r="G38" s="96" t="s">
        <v>155</v>
      </c>
      <c r="H38" s="104">
        <v>61900</v>
      </c>
      <c r="I38" s="97">
        <f t="shared" si="0"/>
        <v>0.98410174880763113</v>
      </c>
      <c r="J38" s="106">
        <f t="shared" si="1"/>
        <v>-1.6025984015844458E-2</v>
      </c>
      <c r="K38" s="95">
        <f t="shared" si="5"/>
        <v>34</v>
      </c>
      <c r="M38" s="96" t="s">
        <v>155</v>
      </c>
      <c r="N38" s="104">
        <v>95600</v>
      </c>
      <c r="O38" s="97">
        <f t="shared" si="2"/>
        <v>1.0116402116402117</v>
      </c>
      <c r="P38" s="106">
        <f t="shared" si="3"/>
        <v>1.1572985557658564E-2</v>
      </c>
    </row>
    <row r="39" spans="6:16">
      <c r="F39" s="95">
        <f t="shared" si="4"/>
        <v>35</v>
      </c>
      <c r="G39" s="96" t="s">
        <v>156</v>
      </c>
      <c r="H39" s="104">
        <v>62900</v>
      </c>
      <c r="I39" s="97">
        <f t="shared" si="0"/>
        <v>1.0413907284768211</v>
      </c>
      <c r="J39" s="106">
        <f t="shared" si="1"/>
        <v>4.0557058765625514E-2</v>
      </c>
      <c r="K39" s="95">
        <f t="shared" si="5"/>
        <v>35</v>
      </c>
      <c r="M39" s="96" t="s">
        <v>156</v>
      </c>
      <c r="N39" s="104">
        <v>94500</v>
      </c>
      <c r="O39" s="97">
        <f t="shared" si="2"/>
        <v>1.0282916213275299</v>
      </c>
      <c r="P39" s="106">
        <f t="shared" si="3"/>
        <v>2.7898805138055718E-2</v>
      </c>
    </row>
    <row r="40" spans="6:16">
      <c r="F40" s="95">
        <f t="shared" si="4"/>
        <v>36</v>
      </c>
      <c r="G40" s="96" t="s">
        <v>157</v>
      </c>
      <c r="H40" s="104">
        <v>60400</v>
      </c>
      <c r="I40" s="97">
        <f t="shared" si="0"/>
        <v>0.97419354838709682</v>
      </c>
      <c r="J40" s="106">
        <f t="shared" si="1"/>
        <v>-2.6145280104322245E-2</v>
      </c>
      <c r="K40" s="95">
        <f t="shared" si="5"/>
        <v>36</v>
      </c>
      <c r="M40" s="96" t="s">
        <v>157</v>
      </c>
      <c r="N40" s="104">
        <v>91900</v>
      </c>
      <c r="O40" s="97">
        <f t="shared" si="2"/>
        <v>0.98605150214592274</v>
      </c>
      <c r="P40" s="106">
        <f t="shared" si="3"/>
        <v>-1.4046692329904138E-2</v>
      </c>
    </row>
    <row r="41" spans="6:16">
      <c r="F41" s="95">
        <f t="shared" si="4"/>
        <v>37</v>
      </c>
      <c r="G41" s="96" t="s">
        <v>158</v>
      </c>
      <c r="H41" s="104">
        <v>62000</v>
      </c>
      <c r="I41" s="97">
        <f t="shared" si="0"/>
        <v>1.0032362459546926</v>
      </c>
      <c r="J41" s="106">
        <f t="shared" si="1"/>
        <v>3.23102058144654E-3</v>
      </c>
      <c r="K41" s="95">
        <f t="shared" si="5"/>
        <v>37</v>
      </c>
      <c r="M41" s="96" t="s">
        <v>158</v>
      </c>
      <c r="N41" s="104">
        <v>93200</v>
      </c>
      <c r="O41" s="97">
        <f t="shared" si="2"/>
        <v>1.0208105147864184</v>
      </c>
      <c r="P41" s="106">
        <f t="shared" si="3"/>
        <v>2.0596934090622694E-2</v>
      </c>
    </row>
    <row r="42" spans="6:16">
      <c r="F42" s="95">
        <f t="shared" si="4"/>
        <v>38</v>
      </c>
      <c r="G42" s="96" t="s">
        <v>159</v>
      </c>
      <c r="H42" s="104">
        <v>61800</v>
      </c>
      <c r="I42" s="97">
        <f t="shared" si="0"/>
        <v>1.0265780730897009</v>
      </c>
      <c r="J42" s="106">
        <f t="shared" si="1"/>
        <v>2.6231012148869685E-2</v>
      </c>
      <c r="K42" s="95">
        <f t="shared" si="5"/>
        <v>38</v>
      </c>
      <c r="M42" s="96" t="s">
        <v>159</v>
      </c>
      <c r="N42" s="104">
        <v>91300</v>
      </c>
      <c r="O42" s="97">
        <f t="shared" si="2"/>
        <v>1.0044004400440043</v>
      </c>
      <c r="P42" s="106">
        <f t="shared" si="3"/>
        <v>4.3907864174895393E-3</v>
      </c>
    </row>
    <row r="43" spans="6:16">
      <c r="F43" s="95">
        <f t="shared" si="4"/>
        <v>39</v>
      </c>
      <c r="G43" s="96" t="s">
        <v>160</v>
      </c>
      <c r="H43" s="104">
        <v>60200</v>
      </c>
      <c r="I43" s="97">
        <f t="shared" si="0"/>
        <v>1.0134680134680134</v>
      </c>
      <c r="J43" s="106">
        <f t="shared" si="1"/>
        <v>1.337812594617605E-2</v>
      </c>
      <c r="K43" s="95">
        <f t="shared" si="5"/>
        <v>39</v>
      </c>
      <c r="M43" s="96" t="s">
        <v>160</v>
      </c>
      <c r="N43" s="104">
        <v>90900</v>
      </c>
      <c r="O43" s="97">
        <f t="shared" si="2"/>
        <v>1.0259593679458239</v>
      </c>
      <c r="P43" s="106">
        <f t="shared" si="3"/>
        <v>2.5628143572397833E-2</v>
      </c>
    </row>
    <row r="44" spans="6:16">
      <c r="F44" s="95">
        <f t="shared" si="4"/>
        <v>40</v>
      </c>
      <c r="G44" s="96" t="s">
        <v>161</v>
      </c>
      <c r="H44" s="104">
        <v>59400</v>
      </c>
      <c r="I44" s="97">
        <f t="shared" si="0"/>
        <v>1.0033783783783783</v>
      </c>
      <c r="J44" s="106">
        <f t="shared" si="1"/>
        <v>3.372684478639156E-3</v>
      </c>
      <c r="K44" s="95">
        <f t="shared" si="5"/>
        <v>40</v>
      </c>
      <c r="M44" s="96" t="s">
        <v>161</v>
      </c>
      <c r="N44" s="104">
        <v>88600</v>
      </c>
      <c r="O44" s="97">
        <f t="shared" si="2"/>
        <v>1.0700483091787441</v>
      </c>
      <c r="P44" s="106">
        <f t="shared" si="3"/>
        <v>6.7703796219821338E-2</v>
      </c>
    </row>
    <row r="45" spans="6:16">
      <c r="F45" s="95">
        <f t="shared" si="4"/>
        <v>41</v>
      </c>
      <c r="G45" s="96" t="s">
        <v>162</v>
      </c>
      <c r="H45" s="104">
        <v>59200</v>
      </c>
      <c r="I45" s="97">
        <f t="shared" si="0"/>
        <v>0.99328859060402686</v>
      </c>
      <c r="J45" s="106">
        <f t="shared" si="1"/>
        <v>-6.7340321813440683E-3</v>
      </c>
      <c r="K45" s="95">
        <f t="shared" si="5"/>
        <v>41</v>
      </c>
      <c r="M45" s="96" t="s">
        <v>162</v>
      </c>
      <c r="N45" s="104">
        <v>82800</v>
      </c>
      <c r="O45" s="97">
        <f t="shared" si="2"/>
        <v>0.989247311827957</v>
      </c>
      <c r="P45" s="106">
        <f t="shared" si="3"/>
        <v>-1.0810916104215617E-2</v>
      </c>
    </row>
    <row r="46" spans="6:16">
      <c r="F46" s="95">
        <f t="shared" si="4"/>
        <v>42</v>
      </c>
      <c r="G46" s="96" t="s">
        <v>163</v>
      </c>
      <c r="H46" s="104">
        <v>59600</v>
      </c>
      <c r="I46" s="97">
        <f t="shared" si="0"/>
        <v>0.99333333333333329</v>
      </c>
      <c r="J46" s="106">
        <f t="shared" si="1"/>
        <v>-6.688988150796652E-3</v>
      </c>
      <c r="K46" s="95">
        <f t="shared" si="5"/>
        <v>42</v>
      </c>
      <c r="M46" s="96" t="s">
        <v>163</v>
      </c>
      <c r="N46" s="104">
        <v>83700</v>
      </c>
      <c r="O46" s="97">
        <f t="shared" si="2"/>
        <v>1.013317191283293</v>
      </c>
      <c r="P46" s="106">
        <f t="shared" si="3"/>
        <v>1.3229296968497282E-2</v>
      </c>
    </row>
    <row r="47" spans="6:16">
      <c r="F47" s="95">
        <f t="shared" si="4"/>
        <v>43</v>
      </c>
      <c r="G47" s="96" t="s">
        <v>164</v>
      </c>
      <c r="H47" s="104">
        <v>60000</v>
      </c>
      <c r="I47" s="97">
        <f t="shared" si="0"/>
        <v>1.0101010101010102</v>
      </c>
      <c r="J47" s="106">
        <f t="shared" si="1"/>
        <v>1.0050335853501506E-2</v>
      </c>
      <c r="K47" s="95">
        <f t="shared" si="5"/>
        <v>43</v>
      </c>
      <c r="M47" s="96" t="s">
        <v>164</v>
      </c>
      <c r="N47" s="104">
        <v>82600</v>
      </c>
      <c r="O47" s="97">
        <f t="shared" si="2"/>
        <v>1.0122549019607843</v>
      </c>
      <c r="P47" s="106">
        <f t="shared" si="3"/>
        <v>1.2180418556871013E-2</v>
      </c>
    </row>
    <row r="48" spans="6:16">
      <c r="F48" s="95">
        <f t="shared" si="4"/>
        <v>44</v>
      </c>
      <c r="G48" s="96" t="s">
        <v>165</v>
      </c>
      <c r="H48" s="104">
        <v>59400</v>
      </c>
      <c r="I48" s="97">
        <f t="shared" si="0"/>
        <v>1.036649214659686</v>
      </c>
      <c r="J48" s="106">
        <f t="shared" si="1"/>
        <v>3.5993602647905451E-2</v>
      </c>
      <c r="K48" s="95">
        <f t="shared" si="5"/>
        <v>44</v>
      </c>
      <c r="M48" s="96" t="s">
        <v>165</v>
      </c>
      <c r="N48" s="104">
        <v>81600</v>
      </c>
      <c r="O48" s="97">
        <f t="shared" si="2"/>
        <v>1.0212765957446808</v>
      </c>
      <c r="P48" s="106">
        <f t="shared" si="3"/>
        <v>2.1053409197832263E-2</v>
      </c>
    </row>
    <row r="49" spans="6:16">
      <c r="F49" s="95">
        <f t="shared" si="4"/>
        <v>45</v>
      </c>
      <c r="G49" s="96" t="s">
        <v>166</v>
      </c>
      <c r="H49" s="104">
        <v>57300</v>
      </c>
      <c r="I49" s="97">
        <f t="shared" si="0"/>
        <v>0.96302521008403363</v>
      </c>
      <c r="J49" s="106">
        <f t="shared" si="1"/>
        <v>-3.7675688830890175E-2</v>
      </c>
      <c r="K49" s="95">
        <f t="shared" si="5"/>
        <v>45</v>
      </c>
      <c r="M49" s="96" t="s">
        <v>166</v>
      </c>
      <c r="N49" s="104">
        <v>79900</v>
      </c>
      <c r="O49" s="97">
        <f t="shared" si="2"/>
        <v>0.99625935162094759</v>
      </c>
      <c r="P49" s="106">
        <f t="shared" si="3"/>
        <v>-3.747662100239873E-3</v>
      </c>
    </row>
    <row r="50" spans="6:16">
      <c r="F50" s="95">
        <f t="shared" si="4"/>
        <v>46</v>
      </c>
      <c r="G50" s="96" t="s">
        <v>167</v>
      </c>
      <c r="H50" s="104">
        <v>59500</v>
      </c>
      <c r="I50" s="97">
        <f t="shared" si="0"/>
        <v>1.0016835016835017</v>
      </c>
      <c r="J50" s="106">
        <f t="shared" si="1"/>
        <v>1.68208618298488E-3</v>
      </c>
      <c r="K50" s="95">
        <f t="shared" si="5"/>
        <v>46</v>
      </c>
      <c r="M50" s="96" t="s">
        <v>167</v>
      </c>
      <c r="N50" s="104">
        <v>80200</v>
      </c>
      <c r="O50" s="97">
        <f t="shared" si="2"/>
        <v>1.0308483290488433</v>
      </c>
      <c r="P50" s="106">
        <f t="shared" si="3"/>
        <v>3.0382083688122972E-2</v>
      </c>
    </row>
    <row r="51" spans="6:16">
      <c r="F51" s="95">
        <f t="shared" si="4"/>
        <v>47</v>
      </c>
      <c r="G51" s="96" t="s">
        <v>168</v>
      </c>
      <c r="H51" s="104">
        <v>59400</v>
      </c>
      <c r="I51" s="97">
        <f t="shared" si="0"/>
        <v>1.0294627383015598</v>
      </c>
      <c r="J51" s="106">
        <f t="shared" si="1"/>
        <v>2.9037052854545341E-2</v>
      </c>
      <c r="K51" s="95">
        <f t="shared" si="5"/>
        <v>47</v>
      </c>
      <c r="M51" s="96" t="s">
        <v>168</v>
      </c>
      <c r="N51" s="104">
        <v>77800</v>
      </c>
      <c r="O51" s="97">
        <f t="shared" si="2"/>
        <v>0.97128589263420728</v>
      </c>
      <c r="P51" s="106">
        <f t="shared" si="3"/>
        <v>-2.9134422889967575E-2</v>
      </c>
    </row>
    <row r="52" spans="6:16">
      <c r="F52" s="95">
        <f t="shared" si="4"/>
        <v>48</v>
      </c>
      <c r="G52" s="96" t="s">
        <v>169</v>
      </c>
      <c r="H52" s="104">
        <v>57700</v>
      </c>
      <c r="I52" s="97">
        <f t="shared" si="0"/>
        <v>1.0034782608695652</v>
      </c>
      <c r="J52" s="106">
        <f t="shared" si="1"/>
        <v>3.4722257107490571E-3</v>
      </c>
      <c r="K52" s="95">
        <f t="shared" si="5"/>
        <v>48</v>
      </c>
      <c r="M52" s="96" t="s">
        <v>169</v>
      </c>
      <c r="N52" s="104">
        <v>80100</v>
      </c>
      <c r="O52" s="97">
        <f t="shared" si="2"/>
        <v>0.99011124845488252</v>
      </c>
      <c r="P52" s="106">
        <f t="shared" si="3"/>
        <v>-9.9379699901325207E-3</v>
      </c>
    </row>
    <row r="53" spans="6:16">
      <c r="F53" s="95">
        <f t="shared" si="4"/>
        <v>49</v>
      </c>
      <c r="G53" s="96" t="s">
        <v>170</v>
      </c>
      <c r="H53" s="104">
        <v>57500</v>
      </c>
      <c r="I53" s="97">
        <f t="shared" si="0"/>
        <v>1.0286225402504472</v>
      </c>
      <c r="J53" s="106">
        <f t="shared" si="1"/>
        <v>2.8220567642251247E-2</v>
      </c>
      <c r="K53" s="95">
        <f t="shared" si="5"/>
        <v>49</v>
      </c>
      <c r="M53" s="96" t="s">
        <v>170</v>
      </c>
      <c r="N53" s="104">
        <v>80900</v>
      </c>
      <c r="O53" s="97">
        <f t="shared" si="2"/>
        <v>1.0012376237623761</v>
      </c>
      <c r="P53" s="106">
        <f t="shared" si="3"/>
        <v>1.2368585373962004E-3</v>
      </c>
    </row>
    <row r="54" spans="6:16">
      <c r="F54" s="95">
        <f t="shared" si="4"/>
        <v>50</v>
      </c>
      <c r="G54" s="96" t="s">
        <v>171</v>
      </c>
      <c r="H54" s="104">
        <v>55900</v>
      </c>
      <c r="I54" s="97">
        <f t="shared" si="0"/>
        <v>1.0072072072072071</v>
      </c>
      <c r="J54" s="106">
        <f t="shared" si="1"/>
        <v>7.1813594086645761E-3</v>
      </c>
      <c r="K54" s="95">
        <f t="shared" si="5"/>
        <v>50</v>
      </c>
      <c r="M54" s="96" t="s">
        <v>171</v>
      </c>
      <c r="N54" s="104">
        <v>80800</v>
      </c>
      <c r="O54" s="97">
        <f t="shared" si="2"/>
        <v>0.99507389162561577</v>
      </c>
      <c r="P54" s="106">
        <f t="shared" si="3"/>
        <v>-4.9382816405825663E-3</v>
      </c>
    </row>
    <row r="55" spans="6:16">
      <c r="F55" s="95">
        <f t="shared" si="4"/>
        <v>51</v>
      </c>
      <c r="G55" s="96" t="s">
        <v>172</v>
      </c>
      <c r="H55" s="104">
        <v>55500</v>
      </c>
      <c r="I55" s="97">
        <f t="shared" si="0"/>
        <v>0.9946236559139785</v>
      </c>
      <c r="J55" s="106">
        <f t="shared" si="1"/>
        <v>-5.3908486348764233E-3</v>
      </c>
      <c r="K55" s="95">
        <f t="shared" si="5"/>
        <v>51</v>
      </c>
      <c r="M55" s="96" t="s">
        <v>172</v>
      </c>
      <c r="N55" s="104">
        <v>81200</v>
      </c>
      <c r="O55" s="97">
        <f t="shared" si="2"/>
        <v>1.0074441687344913</v>
      </c>
      <c r="P55" s="106">
        <f t="shared" si="3"/>
        <v>7.4165976550496192E-3</v>
      </c>
    </row>
    <row r="56" spans="6:16">
      <c r="F56" s="95">
        <f t="shared" si="4"/>
        <v>52</v>
      </c>
      <c r="G56" s="96" t="s">
        <v>173</v>
      </c>
      <c r="H56" s="104">
        <v>55800</v>
      </c>
      <c r="I56" s="97">
        <f t="shared" si="0"/>
        <v>0.98761061946902651</v>
      </c>
      <c r="J56" s="106">
        <f t="shared" si="1"/>
        <v>-1.2466768765130047E-2</v>
      </c>
      <c r="K56" s="95">
        <f t="shared" si="5"/>
        <v>52</v>
      </c>
      <c r="M56" s="96" t="s">
        <v>173</v>
      </c>
      <c r="N56" s="104">
        <v>80600</v>
      </c>
      <c r="O56" s="97">
        <f t="shared" si="2"/>
        <v>0.97342995169082125</v>
      </c>
      <c r="P56" s="106">
        <f t="shared" si="3"/>
        <v>-2.6929411878631408E-2</v>
      </c>
    </row>
    <row r="57" spans="6:16">
      <c r="F57" s="95">
        <f t="shared" si="4"/>
        <v>53</v>
      </c>
      <c r="G57" s="96" t="s">
        <v>174</v>
      </c>
      <c r="H57" s="104">
        <v>56500</v>
      </c>
      <c r="I57" s="97">
        <f t="shared" si="0"/>
        <v>0.99823321554770317</v>
      </c>
      <c r="J57" s="106">
        <f t="shared" si="1"/>
        <v>-1.7683470567420034E-3</v>
      </c>
      <c r="K57" s="95">
        <f t="shared" si="5"/>
        <v>53</v>
      </c>
      <c r="M57" s="96" t="s">
        <v>174</v>
      </c>
      <c r="N57" s="104">
        <v>82800</v>
      </c>
      <c r="O57" s="97">
        <f t="shared" si="2"/>
        <v>1.0134638922888617</v>
      </c>
      <c r="P57" s="106">
        <f t="shared" si="3"/>
        <v>1.3374059525256809E-2</v>
      </c>
    </row>
    <row r="58" spans="6:16">
      <c r="F58" s="95">
        <f t="shared" si="4"/>
        <v>54</v>
      </c>
      <c r="G58" s="96" t="s">
        <v>175</v>
      </c>
      <c r="H58" s="104">
        <v>56600</v>
      </c>
      <c r="I58" s="97">
        <f t="shared" si="0"/>
        <v>1.0053285968028418</v>
      </c>
      <c r="J58" s="106">
        <f t="shared" si="1"/>
        <v>5.3144500634924458E-3</v>
      </c>
      <c r="K58" s="95">
        <f t="shared" si="5"/>
        <v>54</v>
      </c>
      <c r="M58" s="96" t="s">
        <v>175</v>
      </c>
      <c r="N58" s="104">
        <v>81700</v>
      </c>
      <c r="O58" s="97">
        <f t="shared" si="2"/>
        <v>1.0123915737298637</v>
      </c>
      <c r="P58" s="106">
        <f t="shared" si="3"/>
        <v>1.2315426590054052E-2</v>
      </c>
    </row>
    <row r="59" spans="6:16">
      <c r="F59" s="95">
        <f t="shared" si="4"/>
        <v>55</v>
      </c>
      <c r="G59" s="96" t="s">
        <v>176</v>
      </c>
      <c r="H59" s="104">
        <v>56300</v>
      </c>
      <c r="I59" s="97">
        <f t="shared" si="0"/>
        <v>1.019927536231884</v>
      </c>
      <c r="J59" s="106">
        <f t="shared" si="1"/>
        <v>1.9731581862595049E-2</v>
      </c>
      <c r="K59" s="95">
        <f t="shared" si="5"/>
        <v>55</v>
      </c>
      <c r="M59" s="96" t="s">
        <v>176</v>
      </c>
      <c r="N59" s="104">
        <v>80700</v>
      </c>
      <c r="O59" s="97">
        <f t="shared" si="2"/>
        <v>1.0332906530089629</v>
      </c>
      <c r="P59" s="106">
        <f t="shared" si="3"/>
        <v>3.2748518430262906E-2</v>
      </c>
    </row>
    <row r="60" spans="6:16">
      <c r="F60" s="95">
        <f t="shared" si="4"/>
        <v>56</v>
      </c>
      <c r="G60" s="96" t="s">
        <v>177</v>
      </c>
      <c r="H60" s="104">
        <v>55200</v>
      </c>
      <c r="I60" s="97">
        <f t="shared" si="0"/>
        <v>0.989247311827957</v>
      </c>
      <c r="J60" s="106">
        <f t="shared" si="1"/>
        <v>-1.0810916104215617E-2</v>
      </c>
      <c r="K60" s="95">
        <f t="shared" si="5"/>
        <v>56</v>
      </c>
      <c r="M60" s="96" t="s">
        <v>177</v>
      </c>
      <c r="N60" s="104">
        <v>78100</v>
      </c>
      <c r="O60" s="97">
        <f t="shared" si="2"/>
        <v>0.97869674185463662</v>
      </c>
      <c r="P60" s="106">
        <f t="shared" si="3"/>
        <v>-2.1533447610122772E-2</v>
      </c>
    </row>
    <row r="61" spans="6:16">
      <c r="F61" s="95">
        <f t="shared" si="4"/>
        <v>57</v>
      </c>
      <c r="G61" s="96" t="s">
        <v>178</v>
      </c>
      <c r="H61" s="104">
        <v>55800</v>
      </c>
      <c r="I61" s="97">
        <f t="shared" si="0"/>
        <v>1.0072202166064983</v>
      </c>
      <c r="J61" s="106">
        <f t="shared" si="1"/>
        <v>7.1942756340272309E-3</v>
      </c>
      <c r="K61" s="95">
        <f t="shared" si="5"/>
        <v>57</v>
      </c>
      <c r="M61" s="96" t="s">
        <v>178</v>
      </c>
      <c r="N61" s="104">
        <v>79800</v>
      </c>
      <c r="O61" s="97">
        <f t="shared" si="2"/>
        <v>1.0204603580562659</v>
      </c>
      <c r="P61" s="106">
        <f t="shared" si="3"/>
        <v>2.0253856904497596E-2</v>
      </c>
    </row>
    <row r="62" spans="6:16">
      <c r="F62" s="95">
        <f t="shared" si="4"/>
        <v>58</v>
      </c>
      <c r="G62" s="96" t="s">
        <v>179</v>
      </c>
      <c r="H62" s="104">
        <v>55400</v>
      </c>
      <c r="I62" s="97">
        <f t="shared" si="0"/>
        <v>0.98576512455516019</v>
      </c>
      <c r="J62" s="106">
        <f t="shared" si="1"/>
        <v>-1.4337163146407218E-2</v>
      </c>
      <c r="K62" s="95">
        <f t="shared" si="5"/>
        <v>58</v>
      </c>
      <c r="M62" s="96" t="s">
        <v>179</v>
      </c>
      <c r="N62" s="104">
        <v>78200</v>
      </c>
      <c r="O62" s="97">
        <f t="shared" si="2"/>
        <v>0.95716034271725825</v>
      </c>
      <c r="P62" s="106">
        <f t="shared" si="3"/>
        <v>-4.3784354314691819E-2</v>
      </c>
    </row>
    <row r="63" spans="6:16">
      <c r="F63" s="95">
        <f t="shared" si="4"/>
        <v>59</v>
      </c>
      <c r="G63" s="96" t="s">
        <v>180</v>
      </c>
      <c r="H63" s="104">
        <v>56200</v>
      </c>
      <c r="I63" s="97">
        <f t="shared" si="0"/>
        <v>0.9982238010657194</v>
      </c>
      <c r="J63" s="106">
        <f t="shared" si="1"/>
        <v>-1.777778245999272E-3</v>
      </c>
      <c r="K63" s="95">
        <f t="shared" si="5"/>
        <v>59</v>
      </c>
      <c r="M63" s="96" t="s">
        <v>180</v>
      </c>
      <c r="N63" s="104">
        <v>81700</v>
      </c>
      <c r="O63" s="97">
        <f t="shared" si="2"/>
        <v>1.0136476426799008</v>
      </c>
      <c r="P63" s="106">
        <f t="shared" si="3"/>
        <v>1.3555352353374664E-2</v>
      </c>
    </row>
    <row r="64" spans="6:16">
      <c r="F64" s="95">
        <f t="shared" si="4"/>
        <v>60</v>
      </c>
      <c r="G64" s="96" t="s">
        <v>181</v>
      </c>
      <c r="H64" s="104">
        <v>56300</v>
      </c>
      <c r="I64" s="97">
        <f t="shared" si="0"/>
        <v>1.0053571428571428</v>
      </c>
      <c r="J64" s="106">
        <f t="shared" si="1"/>
        <v>5.342844410495446E-3</v>
      </c>
      <c r="K64" s="95">
        <f t="shared" si="5"/>
        <v>60</v>
      </c>
      <c r="M64" s="96" t="s">
        <v>181</v>
      </c>
      <c r="N64" s="104">
        <v>80600</v>
      </c>
      <c r="O64" s="97">
        <f t="shared" si="2"/>
        <v>1.0176767676767677</v>
      </c>
      <c r="P64" s="106">
        <f t="shared" si="3"/>
        <v>1.7522350692202492E-2</v>
      </c>
    </row>
    <row r="65" spans="6:16">
      <c r="F65" s="95">
        <f t="shared" si="4"/>
        <v>61</v>
      </c>
      <c r="G65" s="96" t="s">
        <v>182</v>
      </c>
      <c r="H65" s="104">
        <v>56000</v>
      </c>
      <c r="I65" s="97">
        <f t="shared" si="0"/>
        <v>1.0144927536231885</v>
      </c>
      <c r="J65" s="106">
        <f t="shared" si="1"/>
        <v>1.4388737452099671E-2</v>
      </c>
      <c r="K65" s="95">
        <f t="shared" si="5"/>
        <v>61</v>
      </c>
      <c r="M65" s="96" t="s">
        <v>182</v>
      </c>
      <c r="N65" s="104">
        <v>79200</v>
      </c>
      <c r="O65" s="97">
        <f t="shared" si="2"/>
        <v>0.98141263940520451</v>
      </c>
      <c r="P65" s="106">
        <f t="shared" si="3"/>
        <v>-1.8762276455522892E-2</v>
      </c>
    </row>
    <row r="66" spans="6:16">
      <c r="F66" s="95">
        <f t="shared" si="4"/>
        <v>62</v>
      </c>
      <c r="G66" s="96" t="s">
        <v>183</v>
      </c>
      <c r="H66" s="104">
        <v>55200</v>
      </c>
      <c r="I66" s="97">
        <f t="shared" si="0"/>
        <v>1.03954802259887</v>
      </c>
      <c r="J66" s="106">
        <f t="shared" si="1"/>
        <v>3.8786025035156449E-2</v>
      </c>
      <c r="K66" s="95">
        <f t="shared" si="5"/>
        <v>62</v>
      </c>
      <c r="M66" s="96" t="s">
        <v>183</v>
      </c>
      <c r="N66" s="104">
        <v>80700</v>
      </c>
      <c r="O66" s="97">
        <f t="shared" si="2"/>
        <v>1.0267175572519085</v>
      </c>
      <c r="P66" s="106">
        <f t="shared" si="3"/>
        <v>2.6366875840742349E-2</v>
      </c>
    </row>
    <row r="67" spans="6:16">
      <c r="F67" s="95">
        <f t="shared" si="4"/>
        <v>63</v>
      </c>
      <c r="G67" s="96" t="s">
        <v>184</v>
      </c>
      <c r="H67" s="104">
        <v>53100</v>
      </c>
      <c r="I67" s="97">
        <f t="shared" si="0"/>
        <v>1.0095057034220531</v>
      </c>
      <c r="J67" s="106">
        <f t="shared" si="1"/>
        <v>9.4608085042288889E-3</v>
      </c>
      <c r="K67" s="95">
        <f t="shared" si="5"/>
        <v>63</v>
      </c>
      <c r="M67" s="96" t="s">
        <v>184</v>
      </c>
      <c r="N67" s="104">
        <v>78600</v>
      </c>
      <c r="O67" s="97">
        <f t="shared" si="2"/>
        <v>1.0076923076923077</v>
      </c>
      <c r="P67" s="106">
        <f t="shared" si="3"/>
        <v>7.6628727455690972E-3</v>
      </c>
    </row>
    <row r="68" spans="6:16">
      <c r="F68" s="95">
        <f t="shared" si="4"/>
        <v>64</v>
      </c>
      <c r="G68" s="96" t="s">
        <v>185</v>
      </c>
      <c r="H68" s="104">
        <v>52600</v>
      </c>
      <c r="I68" s="97">
        <f t="shared" si="0"/>
        <v>0.99432892249527405</v>
      </c>
      <c r="J68" s="106">
        <f t="shared" si="1"/>
        <v>-5.687219120589576E-3</v>
      </c>
      <c r="K68" s="95">
        <f t="shared" si="5"/>
        <v>64</v>
      </c>
      <c r="M68" s="96" t="s">
        <v>185</v>
      </c>
      <c r="N68" s="104">
        <v>78000</v>
      </c>
      <c r="O68" s="97">
        <f t="shared" si="2"/>
        <v>0.98360655737704916</v>
      </c>
      <c r="P68" s="106">
        <f t="shared" si="3"/>
        <v>-1.6529301951210582E-2</v>
      </c>
    </row>
    <row r="69" spans="6:16">
      <c r="F69" s="95">
        <f t="shared" si="4"/>
        <v>65</v>
      </c>
      <c r="G69" s="96" t="s">
        <v>186</v>
      </c>
      <c r="H69" s="104">
        <v>52900</v>
      </c>
      <c r="I69" s="97">
        <f t="shared" ref="I69:I132" si="6">H69/H70</f>
        <v>0.97601476014760147</v>
      </c>
      <c r="J69" s="106">
        <f t="shared" ref="J69:J132" si="7">LN(I69)</f>
        <v>-2.4277569581346838E-2</v>
      </c>
      <c r="K69" s="95">
        <f t="shared" si="5"/>
        <v>65</v>
      </c>
      <c r="M69" s="96" t="s">
        <v>186</v>
      </c>
      <c r="N69" s="104">
        <v>79300</v>
      </c>
      <c r="O69" s="97">
        <f t="shared" ref="O69:O132" si="8">N69/N70</f>
        <v>0.97539975399753998</v>
      </c>
      <c r="P69" s="106">
        <f t="shared" ref="P69:P132" si="9">LN(O69)</f>
        <v>-2.4907887912962605E-2</v>
      </c>
    </row>
    <row r="70" spans="6:16">
      <c r="F70" s="95">
        <f t="shared" ref="F70:F133" si="10">F69+1</f>
        <v>66</v>
      </c>
      <c r="G70" s="96" t="s">
        <v>187</v>
      </c>
      <c r="H70" s="104">
        <v>54200</v>
      </c>
      <c r="I70" s="97">
        <f t="shared" si="6"/>
        <v>1.0055658627087198</v>
      </c>
      <c r="J70" s="106">
        <f t="shared" si="7"/>
        <v>5.5504305306490415E-3</v>
      </c>
      <c r="K70" s="95">
        <f t="shared" ref="K70:K133" si="11">K69+1</f>
        <v>66</v>
      </c>
      <c r="M70" s="96" t="s">
        <v>187</v>
      </c>
      <c r="N70" s="104">
        <v>81300</v>
      </c>
      <c r="O70" s="97">
        <f t="shared" si="8"/>
        <v>0.99388753056234724</v>
      </c>
      <c r="P70" s="106">
        <f t="shared" si="9"/>
        <v>-6.1312270549364082E-3</v>
      </c>
    </row>
    <row r="71" spans="6:16">
      <c r="F71" s="95">
        <f t="shared" si="10"/>
        <v>67</v>
      </c>
      <c r="G71" s="96" t="s">
        <v>188</v>
      </c>
      <c r="H71" s="104">
        <v>53900</v>
      </c>
      <c r="I71" s="97">
        <f t="shared" si="6"/>
        <v>0.98899082568807339</v>
      </c>
      <c r="J71" s="106">
        <f t="shared" si="7"/>
        <v>-1.1070223754246921E-2</v>
      </c>
      <c r="K71" s="95">
        <f t="shared" si="11"/>
        <v>67</v>
      </c>
      <c r="M71" s="96" t="s">
        <v>188</v>
      </c>
      <c r="N71" s="104">
        <v>81800</v>
      </c>
      <c r="O71" s="97">
        <f t="shared" si="8"/>
        <v>0.96348645465253235</v>
      </c>
      <c r="P71" s="106">
        <f t="shared" si="9"/>
        <v>-3.7196849708600301E-2</v>
      </c>
    </row>
    <row r="72" spans="6:16">
      <c r="F72" s="95">
        <f t="shared" si="10"/>
        <v>68</v>
      </c>
      <c r="G72" s="96" t="s">
        <v>189</v>
      </c>
      <c r="H72" s="104">
        <v>54500</v>
      </c>
      <c r="I72" s="97">
        <f t="shared" si="6"/>
        <v>1.0018382352941178</v>
      </c>
      <c r="J72" s="106">
        <f t="shared" si="7"/>
        <v>1.836547807301552E-3</v>
      </c>
      <c r="K72" s="95">
        <f t="shared" si="11"/>
        <v>68</v>
      </c>
      <c r="M72" s="96" t="s">
        <v>189</v>
      </c>
      <c r="N72" s="104">
        <v>84900</v>
      </c>
      <c r="O72" s="97">
        <f t="shared" si="8"/>
        <v>0.99531066822977721</v>
      </c>
      <c r="P72" s="106">
        <f t="shared" si="9"/>
        <v>-4.700361180331852E-3</v>
      </c>
    </row>
    <row r="73" spans="6:16">
      <c r="F73" s="95">
        <f t="shared" si="10"/>
        <v>69</v>
      </c>
      <c r="G73" s="96" t="s">
        <v>190</v>
      </c>
      <c r="H73" s="104">
        <v>54400</v>
      </c>
      <c r="I73" s="97">
        <f t="shared" si="6"/>
        <v>0.98372513562386976</v>
      </c>
      <c r="J73" s="106">
        <f t="shared" si="7"/>
        <v>-1.6408754666392213E-2</v>
      </c>
      <c r="K73" s="95">
        <f t="shared" si="11"/>
        <v>69</v>
      </c>
      <c r="M73" s="96" t="s">
        <v>190</v>
      </c>
      <c r="N73" s="104">
        <v>85300</v>
      </c>
      <c r="O73" s="97">
        <f t="shared" si="8"/>
        <v>0.96931818181818186</v>
      </c>
      <c r="P73" s="106">
        <f t="shared" si="9"/>
        <v>-3.1162359980572998E-2</v>
      </c>
    </row>
    <row r="74" spans="6:16">
      <c r="F74" s="95">
        <f t="shared" si="10"/>
        <v>70</v>
      </c>
      <c r="G74" s="96" t="s">
        <v>191</v>
      </c>
      <c r="H74" s="104">
        <v>55300</v>
      </c>
      <c r="I74" s="106">
        <f t="shared" si="6"/>
        <v>0.99103942652329746</v>
      </c>
      <c r="J74" s="106">
        <f t="shared" si="7"/>
        <v>-9.0009608589761685E-3</v>
      </c>
      <c r="K74" s="95">
        <f t="shared" si="11"/>
        <v>70</v>
      </c>
      <c r="M74" s="96" t="s">
        <v>191</v>
      </c>
      <c r="N74" s="104">
        <v>88000</v>
      </c>
      <c r="O74" s="106">
        <f t="shared" si="8"/>
        <v>0.98104793756967668</v>
      </c>
      <c r="P74" s="106">
        <f t="shared" si="9"/>
        <v>-1.9133954586543985E-2</v>
      </c>
    </row>
    <row r="75" spans="6:16">
      <c r="F75" s="95">
        <f t="shared" si="10"/>
        <v>71</v>
      </c>
      <c r="G75" s="96" t="s">
        <v>192</v>
      </c>
      <c r="H75" s="104">
        <v>55800</v>
      </c>
      <c r="I75" s="106">
        <f t="shared" si="6"/>
        <v>0.98936170212765961</v>
      </c>
      <c r="J75" s="106">
        <f t="shared" si="7"/>
        <v>-1.0695289116747919E-2</v>
      </c>
      <c r="K75" s="95">
        <f t="shared" si="11"/>
        <v>71</v>
      </c>
      <c r="M75" s="96" t="s">
        <v>192</v>
      </c>
      <c r="N75" s="104">
        <v>89700</v>
      </c>
      <c r="O75" s="106">
        <f t="shared" si="8"/>
        <v>0.99225663716814161</v>
      </c>
      <c r="P75" s="106">
        <f t="shared" si="9"/>
        <v>-7.7734983333803626E-3</v>
      </c>
    </row>
    <row r="76" spans="6:16">
      <c r="F76" s="95">
        <f t="shared" si="10"/>
        <v>72</v>
      </c>
      <c r="G76" s="96" t="s">
        <v>193</v>
      </c>
      <c r="H76" s="104">
        <v>56400</v>
      </c>
      <c r="I76" s="106">
        <f t="shared" si="6"/>
        <v>1.0035587188612101</v>
      </c>
      <c r="J76" s="106">
        <f t="shared" si="7"/>
        <v>3.5524016043679218E-3</v>
      </c>
      <c r="K76" s="95">
        <f t="shared" si="11"/>
        <v>72</v>
      </c>
      <c r="M76" s="96" t="s">
        <v>193</v>
      </c>
      <c r="N76" s="104">
        <v>90400</v>
      </c>
      <c r="O76" s="106">
        <f t="shared" si="8"/>
        <v>0.99779249448123619</v>
      </c>
      <c r="P76" s="106">
        <f t="shared" si="9"/>
        <v>-2.209945650802844E-3</v>
      </c>
    </row>
    <row r="77" spans="6:16">
      <c r="F77" s="95">
        <f t="shared" si="10"/>
        <v>73</v>
      </c>
      <c r="G77" s="96" t="s">
        <v>194</v>
      </c>
      <c r="H77" s="104">
        <v>56200</v>
      </c>
      <c r="I77" s="106">
        <f t="shared" si="6"/>
        <v>1.0035714285714286</v>
      </c>
      <c r="J77" s="106">
        <f t="shared" si="7"/>
        <v>3.5650661644961446E-3</v>
      </c>
      <c r="K77" s="95">
        <f t="shared" si="11"/>
        <v>73</v>
      </c>
      <c r="M77" s="96" t="s">
        <v>194</v>
      </c>
      <c r="N77" s="104">
        <v>90600</v>
      </c>
      <c r="O77" s="106">
        <f t="shared" si="8"/>
        <v>0.98478260869565215</v>
      </c>
      <c r="P77" s="106">
        <f t="shared" si="9"/>
        <v>-1.5334364000106687E-2</v>
      </c>
    </row>
    <row r="78" spans="6:16">
      <c r="F78" s="95">
        <f t="shared" si="10"/>
        <v>74</v>
      </c>
      <c r="G78" s="96" t="s">
        <v>195</v>
      </c>
      <c r="H78" s="104">
        <v>56000</v>
      </c>
      <c r="I78" s="106">
        <f t="shared" si="6"/>
        <v>0.9859154929577465</v>
      </c>
      <c r="J78" s="106">
        <f t="shared" si="7"/>
        <v>-1.4184634991956413E-2</v>
      </c>
      <c r="K78" s="95">
        <f t="shared" si="11"/>
        <v>74</v>
      </c>
      <c r="M78" s="96" t="s">
        <v>195</v>
      </c>
      <c r="N78" s="104">
        <v>92000</v>
      </c>
      <c r="O78" s="106">
        <f t="shared" si="8"/>
        <v>0.97872340425531912</v>
      </c>
      <c r="P78" s="106">
        <f t="shared" si="9"/>
        <v>-2.1506205220963619E-2</v>
      </c>
    </row>
    <row r="79" spans="6:16">
      <c r="F79" s="95">
        <f t="shared" si="10"/>
        <v>75</v>
      </c>
      <c r="G79" s="96" t="s">
        <v>196</v>
      </c>
      <c r="H79" s="104">
        <v>56800</v>
      </c>
      <c r="I79" s="106">
        <f t="shared" si="6"/>
        <v>0.97762478485370052</v>
      </c>
      <c r="J79" s="106">
        <f t="shared" si="7"/>
        <v>-2.2629338130759871E-2</v>
      </c>
      <c r="K79" s="95">
        <f t="shared" si="11"/>
        <v>75</v>
      </c>
      <c r="M79" s="96" t="s">
        <v>196</v>
      </c>
      <c r="N79" s="104">
        <v>94000</v>
      </c>
      <c r="O79" s="106">
        <f t="shared" si="8"/>
        <v>0.96016343207354449</v>
      </c>
      <c r="P79" s="106">
        <f t="shared" si="9"/>
        <v>-4.0651767266460748E-2</v>
      </c>
    </row>
    <row r="80" spans="6:16">
      <c r="F80" s="95">
        <f t="shared" si="10"/>
        <v>76</v>
      </c>
      <c r="G80" s="96" t="s">
        <v>197</v>
      </c>
      <c r="H80" s="104">
        <v>58100</v>
      </c>
      <c r="I80" s="106">
        <f t="shared" si="6"/>
        <v>1.0449640287769784</v>
      </c>
      <c r="J80" s="106">
        <f t="shared" si="7"/>
        <v>4.3982462601328799E-2</v>
      </c>
      <c r="K80" s="95">
        <f t="shared" si="11"/>
        <v>76</v>
      </c>
      <c r="M80" s="96" t="s">
        <v>197</v>
      </c>
      <c r="N80" s="104">
        <v>97900</v>
      </c>
      <c r="O80" s="106">
        <f t="shared" si="8"/>
        <v>1.0437100213219617</v>
      </c>
      <c r="P80" s="106">
        <f t="shared" si="9"/>
        <v>4.2781693524285756E-2</v>
      </c>
    </row>
    <row r="81" spans="6:16">
      <c r="F81" s="95">
        <f t="shared" si="10"/>
        <v>77</v>
      </c>
      <c r="G81" s="96" t="s">
        <v>198</v>
      </c>
      <c r="H81" s="104">
        <v>55600</v>
      </c>
      <c r="I81" s="106">
        <f t="shared" si="6"/>
        <v>0.99285714285714288</v>
      </c>
      <c r="J81" s="106">
        <f t="shared" si="7"/>
        <v>-7.168489478612516E-3</v>
      </c>
      <c r="K81" s="95">
        <f t="shared" si="11"/>
        <v>77</v>
      </c>
      <c r="M81" s="96" t="s">
        <v>198</v>
      </c>
      <c r="N81" s="104">
        <v>93800</v>
      </c>
      <c r="O81" s="106">
        <f t="shared" si="8"/>
        <v>0.99364406779661019</v>
      </c>
      <c r="P81" s="106">
        <f t="shared" si="9"/>
        <v>-6.376217139275997E-3</v>
      </c>
    </row>
    <row r="82" spans="6:16">
      <c r="F82" s="95">
        <f t="shared" si="10"/>
        <v>78</v>
      </c>
      <c r="G82" s="96" t="s">
        <v>199</v>
      </c>
      <c r="H82" s="104">
        <v>56000</v>
      </c>
      <c r="I82" s="106">
        <f t="shared" si="6"/>
        <v>0.98073555166374782</v>
      </c>
      <c r="J82" s="106">
        <f t="shared" si="7"/>
        <v>-1.9452425926815294E-2</v>
      </c>
      <c r="K82" s="95">
        <f t="shared" si="11"/>
        <v>78</v>
      </c>
      <c r="M82" s="96" t="s">
        <v>199</v>
      </c>
      <c r="N82" s="104">
        <v>94400</v>
      </c>
      <c r="O82" s="106">
        <f t="shared" si="8"/>
        <v>0.97520661157024791</v>
      </c>
      <c r="P82" s="106">
        <f t="shared" si="9"/>
        <v>-2.5105921131076358E-2</v>
      </c>
    </row>
    <row r="83" spans="6:16">
      <c r="F83" s="95">
        <f t="shared" si="10"/>
        <v>79</v>
      </c>
      <c r="G83" s="96" t="s">
        <v>200</v>
      </c>
      <c r="H83" s="104">
        <v>57100</v>
      </c>
      <c r="I83" s="106">
        <f t="shared" si="6"/>
        <v>1</v>
      </c>
      <c r="J83" s="106">
        <f t="shared" si="7"/>
        <v>0</v>
      </c>
      <c r="K83" s="95">
        <f t="shared" si="11"/>
        <v>79</v>
      </c>
      <c r="M83" s="96" t="s">
        <v>200</v>
      </c>
      <c r="N83" s="104">
        <v>96800</v>
      </c>
      <c r="O83" s="106">
        <f t="shared" si="8"/>
        <v>0.99588477366255146</v>
      </c>
      <c r="P83" s="106">
        <f t="shared" si="9"/>
        <v>-4.1237171838620409E-3</v>
      </c>
    </row>
    <row r="84" spans="6:16">
      <c r="F84" s="95">
        <f t="shared" si="10"/>
        <v>80</v>
      </c>
      <c r="G84" s="96" t="s">
        <v>201</v>
      </c>
      <c r="H84" s="104">
        <v>57100</v>
      </c>
      <c r="I84" s="106">
        <f t="shared" si="6"/>
        <v>0.99304347826086958</v>
      </c>
      <c r="J84" s="106">
        <f t="shared" si="7"/>
        <v>-6.980831141340205E-3</v>
      </c>
      <c r="K84" s="95">
        <f t="shared" si="11"/>
        <v>80</v>
      </c>
      <c r="M84" s="96" t="s">
        <v>201</v>
      </c>
      <c r="N84" s="104">
        <v>97200</v>
      </c>
      <c r="O84" s="106">
        <f t="shared" si="8"/>
        <v>0.99897225077081198</v>
      </c>
      <c r="P84" s="106">
        <f t="shared" si="9"/>
        <v>-1.0282777255659324E-3</v>
      </c>
    </row>
    <row r="85" spans="6:16">
      <c r="F85" s="95">
        <f t="shared" si="10"/>
        <v>81</v>
      </c>
      <c r="G85" s="96" t="s">
        <v>202</v>
      </c>
      <c r="H85" s="104">
        <v>57500</v>
      </c>
      <c r="I85" s="106">
        <f t="shared" si="6"/>
        <v>0.9845890410958904</v>
      </c>
      <c r="J85" s="106">
        <f t="shared" si="7"/>
        <v>-1.5530942030876623E-2</v>
      </c>
      <c r="K85" s="95">
        <f t="shared" si="11"/>
        <v>81</v>
      </c>
      <c r="M85" s="96" t="s">
        <v>202</v>
      </c>
      <c r="N85" s="104">
        <v>97300</v>
      </c>
      <c r="O85" s="106">
        <f t="shared" si="8"/>
        <v>0.99590583418628453</v>
      </c>
      <c r="P85" s="106">
        <f t="shared" si="9"/>
        <v>-4.1025698567776891E-3</v>
      </c>
    </row>
    <row r="86" spans="6:16">
      <c r="F86" s="95">
        <f t="shared" si="10"/>
        <v>82</v>
      </c>
      <c r="G86" s="96" t="s">
        <v>203</v>
      </c>
      <c r="H86" s="104">
        <v>58400</v>
      </c>
      <c r="I86" s="106">
        <f t="shared" si="6"/>
        <v>0.97822445561139026</v>
      </c>
      <c r="J86" s="106">
        <f t="shared" si="7"/>
        <v>-2.2016130564375049E-2</v>
      </c>
      <c r="K86" s="95">
        <f t="shared" si="11"/>
        <v>82</v>
      </c>
      <c r="M86" s="96" t="s">
        <v>203</v>
      </c>
      <c r="N86" s="104">
        <v>97700</v>
      </c>
      <c r="O86" s="106">
        <f t="shared" si="8"/>
        <v>0.9673267326732673</v>
      </c>
      <c r="P86" s="106">
        <f t="shared" si="9"/>
        <v>-3.3218957792522423E-2</v>
      </c>
    </row>
    <row r="87" spans="6:16">
      <c r="F87" s="95">
        <f t="shared" si="10"/>
        <v>83</v>
      </c>
      <c r="G87" s="96" t="s">
        <v>204</v>
      </c>
      <c r="H87" s="104">
        <v>59700</v>
      </c>
      <c r="I87" s="106">
        <f t="shared" si="6"/>
        <v>1.0153061224489797</v>
      </c>
      <c r="J87" s="106">
        <f t="shared" si="7"/>
        <v>1.5190165493975238E-2</v>
      </c>
      <c r="K87" s="95">
        <f t="shared" si="11"/>
        <v>83</v>
      </c>
      <c r="M87" s="96" t="s">
        <v>204</v>
      </c>
      <c r="N87" s="104">
        <v>101000</v>
      </c>
      <c r="O87" s="106">
        <f t="shared" si="8"/>
        <v>1.035897435897436</v>
      </c>
      <c r="P87" s="106">
        <f t="shared" si="9"/>
        <v>3.5268138837458052E-2</v>
      </c>
    </row>
    <row r="88" spans="6:16">
      <c r="F88" s="95">
        <f t="shared" si="10"/>
        <v>84</v>
      </c>
      <c r="G88" s="96" t="s">
        <v>205</v>
      </c>
      <c r="H88" s="104">
        <v>58800</v>
      </c>
      <c r="I88" s="106">
        <f t="shared" si="6"/>
        <v>1.0034129692832765</v>
      </c>
      <c r="J88" s="106">
        <f t="shared" si="7"/>
        <v>3.4071583216143558E-3</v>
      </c>
      <c r="K88" s="95">
        <f t="shared" si="11"/>
        <v>84</v>
      </c>
      <c r="M88" s="96" t="s">
        <v>205</v>
      </c>
      <c r="N88" s="104">
        <v>97500</v>
      </c>
      <c r="O88" s="106">
        <f t="shared" si="8"/>
        <v>1.0135135135135136</v>
      </c>
      <c r="P88" s="106">
        <f t="shared" si="9"/>
        <v>1.3423020332140771E-2</v>
      </c>
    </row>
    <row r="89" spans="6:16">
      <c r="F89" s="95">
        <f t="shared" si="10"/>
        <v>85</v>
      </c>
      <c r="G89" s="96" t="s">
        <v>206</v>
      </c>
      <c r="H89" s="104">
        <v>58600</v>
      </c>
      <c r="I89" s="106">
        <f t="shared" si="6"/>
        <v>0.97666666666666668</v>
      </c>
      <c r="J89" s="106">
        <f t="shared" si="7"/>
        <v>-2.3609865639133736E-2</v>
      </c>
      <c r="K89" s="95">
        <f t="shared" si="11"/>
        <v>85</v>
      </c>
      <c r="M89" s="96" t="s">
        <v>206</v>
      </c>
      <c r="N89" s="104">
        <v>96200</v>
      </c>
      <c r="O89" s="106">
        <f t="shared" si="8"/>
        <v>0.95721393034825875</v>
      </c>
      <c r="P89" s="106">
        <f t="shared" si="9"/>
        <v>-4.3728369827469596E-2</v>
      </c>
    </row>
    <row r="90" spans="6:16">
      <c r="F90" s="95">
        <f t="shared" si="10"/>
        <v>86</v>
      </c>
      <c r="G90" s="96" t="s">
        <v>207</v>
      </c>
      <c r="H90" s="104">
        <v>60000</v>
      </c>
      <c r="I90" s="106">
        <f t="shared" si="6"/>
        <v>1.0050251256281406</v>
      </c>
      <c r="J90" s="106">
        <f t="shared" si="7"/>
        <v>5.0125418235441935E-3</v>
      </c>
      <c r="K90" s="95">
        <f t="shared" si="11"/>
        <v>86</v>
      </c>
      <c r="M90" s="96" t="s">
        <v>207</v>
      </c>
      <c r="N90" s="104">
        <v>100500</v>
      </c>
      <c r="O90" s="106">
        <f t="shared" si="8"/>
        <v>1.0141271442986881</v>
      </c>
      <c r="P90" s="106">
        <f t="shared" si="9"/>
        <v>1.4028286163188054E-2</v>
      </c>
    </row>
    <row r="91" spans="6:16">
      <c r="F91" s="95">
        <f t="shared" si="10"/>
        <v>87</v>
      </c>
      <c r="G91" s="96" t="s">
        <v>208</v>
      </c>
      <c r="H91" s="104">
        <v>59700</v>
      </c>
      <c r="I91" s="106">
        <f t="shared" si="6"/>
        <v>1.0118644067796609</v>
      </c>
      <c r="J91" s="106">
        <f t="shared" si="7"/>
        <v>1.1794576492836877E-2</v>
      </c>
      <c r="K91" s="95">
        <f t="shared" si="11"/>
        <v>87</v>
      </c>
      <c r="M91" s="96" t="s">
        <v>208</v>
      </c>
      <c r="N91" s="104">
        <v>99100</v>
      </c>
      <c r="O91" s="106">
        <f t="shared" si="8"/>
        <v>1.0101936799184505</v>
      </c>
      <c r="P91" s="106">
        <f t="shared" si="9"/>
        <v>1.0142074764624896E-2</v>
      </c>
    </row>
    <row r="92" spans="6:16">
      <c r="F92" s="95">
        <f t="shared" si="10"/>
        <v>88</v>
      </c>
      <c r="G92" s="96" t="s">
        <v>209</v>
      </c>
      <c r="H92" s="104">
        <v>59000</v>
      </c>
      <c r="I92" s="106">
        <f t="shared" si="6"/>
        <v>0.99830795262267347</v>
      </c>
      <c r="J92" s="106">
        <f t="shared" si="7"/>
        <v>-1.6934805063330315E-3</v>
      </c>
      <c r="K92" s="95">
        <f t="shared" si="11"/>
        <v>88</v>
      </c>
      <c r="M92" s="96" t="s">
        <v>209</v>
      </c>
      <c r="N92" s="104">
        <v>98100</v>
      </c>
      <c r="O92" s="106">
        <f t="shared" si="8"/>
        <v>0.99898167006109984</v>
      </c>
      <c r="P92" s="106">
        <f t="shared" si="9"/>
        <v>-1.0188487891027657E-3</v>
      </c>
    </row>
    <row r="93" spans="6:16">
      <c r="F93" s="95">
        <f t="shared" si="10"/>
        <v>89</v>
      </c>
      <c r="G93" s="96" t="s">
        <v>210</v>
      </c>
      <c r="H93" s="104">
        <v>59100</v>
      </c>
      <c r="I93" s="106">
        <f t="shared" si="6"/>
        <v>0.98499999999999999</v>
      </c>
      <c r="J93" s="106">
        <f t="shared" si="7"/>
        <v>-1.5113637810048184E-2</v>
      </c>
      <c r="K93" s="95">
        <f t="shared" si="11"/>
        <v>89</v>
      </c>
      <c r="M93" s="96" t="s">
        <v>210</v>
      </c>
      <c r="N93" s="104">
        <v>98200</v>
      </c>
      <c r="O93" s="106">
        <f t="shared" si="8"/>
        <v>0.98199999999999998</v>
      </c>
      <c r="P93" s="106">
        <f t="shared" si="9"/>
        <v>-1.816397062767118E-2</v>
      </c>
    </row>
    <row r="94" spans="6:16">
      <c r="F94" s="95">
        <f t="shared" si="10"/>
        <v>90</v>
      </c>
      <c r="G94" s="96" t="s">
        <v>211</v>
      </c>
      <c r="H94" s="104">
        <v>60000</v>
      </c>
      <c r="I94" s="106">
        <f t="shared" si="6"/>
        <v>0.98522167487684731</v>
      </c>
      <c r="J94" s="106">
        <f t="shared" si="7"/>
        <v>-1.4888612493750637E-2</v>
      </c>
      <c r="K94" s="95">
        <f t="shared" si="11"/>
        <v>90</v>
      </c>
      <c r="M94" s="96" t="s">
        <v>211</v>
      </c>
      <c r="N94" s="104">
        <v>100000</v>
      </c>
      <c r="O94" s="106">
        <f t="shared" si="8"/>
        <v>0.99009900990099009</v>
      </c>
      <c r="P94" s="106">
        <f t="shared" si="9"/>
        <v>-9.950330853168092E-3</v>
      </c>
    </row>
    <row r="95" spans="6:16">
      <c r="F95" s="95">
        <f t="shared" si="10"/>
        <v>91</v>
      </c>
      <c r="G95" s="96" t="s">
        <v>212</v>
      </c>
      <c r="H95" s="104">
        <v>60900</v>
      </c>
      <c r="I95" s="106">
        <f t="shared" si="6"/>
        <v>0.99024390243902438</v>
      </c>
      <c r="J95" s="106">
        <f t="shared" si="7"/>
        <v>-9.8040000966208556E-3</v>
      </c>
      <c r="K95" s="95">
        <f t="shared" si="11"/>
        <v>91</v>
      </c>
      <c r="M95" s="96" t="s">
        <v>212</v>
      </c>
      <c r="N95" s="104">
        <v>101000</v>
      </c>
      <c r="O95" s="106">
        <f t="shared" si="8"/>
        <v>0.99019607843137258</v>
      </c>
      <c r="P95" s="106">
        <f t="shared" si="9"/>
        <v>-9.8522964430115944E-3</v>
      </c>
    </row>
    <row r="96" spans="6:16">
      <c r="F96" s="95">
        <f t="shared" si="10"/>
        <v>92</v>
      </c>
      <c r="G96" s="96" t="s">
        <v>213</v>
      </c>
      <c r="H96" s="104">
        <v>61500</v>
      </c>
      <c r="I96" s="106">
        <f t="shared" si="6"/>
        <v>1.0182119205298013</v>
      </c>
      <c r="J96" s="106">
        <f t="shared" si="7"/>
        <v>1.8048069871702849E-2</v>
      </c>
      <c r="K96" s="95">
        <f t="shared" si="11"/>
        <v>92</v>
      </c>
      <c r="M96" s="96" t="s">
        <v>213</v>
      </c>
      <c r="N96" s="104">
        <v>102000</v>
      </c>
      <c r="O96" s="106">
        <f t="shared" si="8"/>
        <v>0.98550724637681164</v>
      </c>
      <c r="P96" s="106">
        <f t="shared" si="9"/>
        <v>-1.4598799421152636E-2</v>
      </c>
    </row>
    <row r="97" spans="6:16">
      <c r="F97" s="95">
        <f t="shared" si="10"/>
        <v>93</v>
      </c>
      <c r="G97" s="96" t="s">
        <v>214</v>
      </c>
      <c r="H97" s="104">
        <v>60400</v>
      </c>
      <c r="I97" s="106">
        <f t="shared" si="6"/>
        <v>0.99016393442622952</v>
      </c>
      <c r="J97" s="106">
        <f t="shared" si="7"/>
        <v>-9.8847592325419734E-3</v>
      </c>
      <c r="K97" s="95">
        <f t="shared" si="11"/>
        <v>93</v>
      </c>
      <c r="M97" s="96" t="s">
        <v>214</v>
      </c>
      <c r="N97" s="104">
        <v>103500</v>
      </c>
      <c r="O97" s="106">
        <f t="shared" si="8"/>
        <v>1.0147058823529411</v>
      </c>
      <c r="P97" s="106">
        <f t="shared" si="9"/>
        <v>1.4598799421152631E-2</v>
      </c>
    </row>
    <row r="98" spans="6:16">
      <c r="F98" s="95">
        <f t="shared" si="10"/>
        <v>94</v>
      </c>
      <c r="G98" s="96" t="s">
        <v>215</v>
      </c>
      <c r="H98" s="104">
        <v>61000</v>
      </c>
      <c r="I98" s="106">
        <f t="shared" si="6"/>
        <v>1.0132890365448506</v>
      </c>
      <c r="J98" s="106">
        <f t="shared" si="7"/>
        <v>1.3201511858535981E-2</v>
      </c>
      <c r="K98" s="95">
        <f t="shared" si="11"/>
        <v>94</v>
      </c>
      <c r="M98" s="96" t="s">
        <v>215</v>
      </c>
      <c r="N98" s="104">
        <v>102000</v>
      </c>
      <c r="O98" s="106">
        <f t="shared" si="8"/>
        <v>1.0099009900990099</v>
      </c>
      <c r="P98" s="106">
        <f t="shared" si="9"/>
        <v>9.8522964430116395E-3</v>
      </c>
    </row>
    <row r="99" spans="6:16">
      <c r="F99" s="95">
        <f t="shared" si="10"/>
        <v>95</v>
      </c>
      <c r="G99" s="96" t="s">
        <v>216</v>
      </c>
      <c r="H99" s="104">
        <v>60200</v>
      </c>
      <c r="I99" s="106">
        <f t="shared" si="6"/>
        <v>1.005008347245409</v>
      </c>
      <c r="J99" s="106">
        <f t="shared" si="7"/>
        <v>4.9958471933716697E-3</v>
      </c>
      <c r="K99" s="95">
        <f t="shared" si="11"/>
        <v>95</v>
      </c>
      <c r="M99" s="96" t="s">
        <v>216</v>
      </c>
      <c r="N99" s="104">
        <v>101000</v>
      </c>
      <c r="O99" s="106">
        <f t="shared" si="8"/>
        <v>1</v>
      </c>
      <c r="P99" s="106">
        <f t="shared" si="9"/>
        <v>0</v>
      </c>
    </row>
    <row r="100" spans="6:16">
      <c r="F100" s="95">
        <f t="shared" si="10"/>
        <v>96</v>
      </c>
      <c r="G100" s="96" t="s">
        <v>217</v>
      </c>
      <c r="H100" s="104">
        <v>59900</v>
      </c>
      <c r="I100" s="106">
        <f t="shared" si="6"/>
        <v>1.0135363790186125</v>
      </c>
      <c r="J100" s="106">
        <f t="shared" si="7"/>
        <v>1.3445580709351118E-2</v>
      </c>
      <c r="K100" s="95">
        <f t="shared" si="11"/>
        <v>96</v>
      </c>
      <c r="M100" s="96" t="s">
        <v>217</v>
      </c>
      <c r="N100" s="104">
        <v>101000</v>
      </c>
      <c r="O100" s="106">
        <f t="shared" si="8"/>
        <v>1.0883620689655173</v>
      </c>
      <c r="P100" s="106">
        <f t="shared" si="9"/>
        <v>8.4673877049104659E-2</v>
      </c>
    </row>
    <row r="101" spans="6:16">
      <c r="F101" s="95">
        <f t="shared" si="10"/>
        <v>97</v>
      </c>
      <c r="G101" s="96" t="s">
        <v>218</v>
      </c>
      <c r="H101" s="104">
        <v>59100</v>
      </c>
      <c r="I101" s="106">
        <f t="shared" si="6"/>
        <v>0.98499999999999999</v>
      </c>
      <c r="J101" s="106">
        <f t="shared" si="7"/>
        <v>-1.5113637810048184E-2</v>
      </c>
      <c r="K101" s="95">
        <f t="shared" si="11"/>
        <v>97</v>
      </c>
      <c r="M101" s="96" t="s">
        <v>218</v>
      </c>
      <c r="N101" s="104">
        <v>92800</v>
      </c>
      <c r="O101" s="106">
        <f t="shared" si="8"/>
        <v>0.97993664202745512</v>
      </c>
      <c r="P101" s="106">
        <f t="shared" si="9"/>
        <v>-2.0267360399877674E-2</v>
      </c>
    </row>
    <row r="102" spans="6:16">
      <c r="F102" s="95">
        <f t="shared" si="10"/>
        <v>98</v>
      </c>
      <c r="G102" s="96" t="s">
        <v>219</v>
      </c>
      <c r="H102" s="104">
        <v>60000</v>
      </c>
      <c r="I102" s="106">
        <f t="shared" si="6"/>
        <v>0.98684210526315785</v>
      </c>
      <c r="J102" s="106">
        <f t="shared" si="7"/>
        <v>-1.324522675002068E-2</v>
      </c>
      <c r="K102" s="95">
        <f t="shared" si="11"/>
        <v>98</v>
      </c>
      <c r="M102" s="96" t="s">
        <v>219</v>
      </c>
      <c r="N102" s="104">
        <v>94700</v>
      </c>
      <c r="O102" s="106">
        <f t="shared" si="8"/>
        <v>1.0074468085106383</v>
      </c>
      <c r="P102" s="106">
        <f t="shared" si="9"/>
        <v>7.4192179220286467E-3</v>
      </c>
    </row>
    <row r="103" spans="6:16">
      <c r="F103" s="95">
        <f t="shared" si="10"/>
        <v>99</v>
      </c>
      <c r="G103" s="96" t="s">
        <v>220</v>
      </c>
      <c r="H103" s="104">
        <v>60800</v>
      </c>
      <c r="I103" s="106">
        <f t="shared" si="6"/>
        <v>0.98861788617886182</v>
      </c>
      <c r="J103" s="106">
        <f t="shared" si="7"/>
        <v>-1.1447385840350835E-2</v>
      </c>
      <c r="K103" s="95">
        <f t="shared" si="11"/>
        <v>99</v>
      </c>
      <c r="M103" s="96" t="s">
        <v>220</v>
      </c>
      <c r="N103" s="104">
        <v>94000</v>
      </c>
      <c r="O103" s="106">
        <f t="shared" si="8"/>
        <v>0.98018769551616269</v>
      </c>
      <c r="P103" s="106">
        <f t="shared" si="9"/>
        <v>-2.0011199619388617E-2</v>
      </c>
    </row>
    <row r="104" spans="6:16">
      <c r="F104" s="95">
        <f t="shared" si="10"/>
        <v>100</v>
      </c>
      <c r="G104" s="96" t="s">
        <v>221</v>
      </c>
      <c r="H104" s="104">
        <v>61500</v>
      </c>
      <c r="I104" s="106">
        <f t="shared" si="6"/>
        <v>1</v>
      </c>
      <c r="J104" s="106">
        <f t="shared" si="7"/>
        <v>0</v>
      </c>
      <c r="K104" s="95">
        <f t="shared" si="11"/>
        <v>100</v>
      </c>
      <c r="M104" s="96" t="s">
        <v>221</v>
      </c>
      <c r="N104" s="104">
        <v>95900</v>
      </c>
      <c r="O104" s="106">
        <f t="shared" si="8"/>
        <v>0.99895833333333328</v>
      </c>
      <c r="P104" s="106">
        <f t="shared" si="9"/>
        <v>-1.0422095784437539E-3</v>
      </c>
    </row>
    <row r="105" spans="6:16">
      <c r="F105" s="95">
        <f t="shared" si="10"/>
        <v>101</v>
      </c>
      <c r="G105" s="96" t="s">
        <v>222</v>
      </c>
      <c r="H105" s="104">
        <v>61500</v>
      </c>
      <c r="I105" s="106">
        <f t="shared" si="6"/>
        <v>1.0032626427406199</v>
      </c>
      <c r="J105" s="106">
        <f t="shared" si="7"/>
        <v>3.2573318703065048E-3</v>
      </c>
      <c r="K105" s="95">
        <f t="shared" si="11"/>
        <v>101</v>
      </c>
      <c r="M105" s="96" t="s">
        <v>222</v>
      </c>
      <c r="N105" s="104">
        <v>96000</v>
      </c>
      <c r="O105" s="106">
        <f t="shared" si="8"/>
        <v>1.023454157782516</v>
      </c>
      <c r="P105" s="106">
        <f t="shared" si="9"/>
        <v>2.3183335455657282E-2</v>
      </c>
    </row>
    <row r="106" spans="6:16">
      <c r="F106" s="95">
        <f t="shared" si="10"/>
        <v>102</v>
      </c>
      <c r="G106" s="96" t="s">
        <v>223</v>
      </c>
      <c r="H106" s="104">
        <v>61300</v>
      </c>
      <c r="I106" s="106">
        <f t="shared" si="6"/>
        <v>0.99351701782820101</v>
      </c>
      <c r="J106" s="106">
        <f t="shared" si="7"/>
        <v>-6.5040879691763767E-3</v>
      </c>
      <c r="K106" s="95">
        <f t="shared" si="11"/>
        <v>102</v>
      </c>
      <c r="M106" s="96" t="s">
        <v>223</v>
      </c>
      <c r="N106" s="104">
        <v>93800</v>
      </c>
      <c r="O106" s="106">
        <f t="shared" si="8"/>
        <v>1.0032085561497326</v>
      </c>
      <c r="P106" s="106">
        <f t="shared" si="9"/>
        <v>3.2034197175376438E-3</v>
      </c>
    </row>
    <row r="107" spans="6:16">
      <c r="F107" s="95">
        <f t="shared" si="10"/>
        <v>103</v>
      </c>
      <c r="G107" s="96" t="s">
        <v>224</v>
      </c>
      <c r="H107" s="104">
        <v>61700</v>
      </c>
      <c r="I107" s="106">
        <f t="shared" si="6"/>
        <v>1.0065252854812399</v>
      </c>
      <c r="J107" s="106">
        <f t="shared" si="7"/>
        <v>6.5040879691764825E-3</v>
      </c>
      <c r="K107" s="95">
        <f t="shared" si="11"/>
        <v>103</v>
      </c>
      <c r="M107" s="96" t="s">
        <v>224</v>
      </c>
      <c r="N107" s="104">
        <v>93500</v>
      </c>
      <c r="O107" s="106">
        <f t="shared" si="8"/>
        <v>0.99046610169491522</v>
      </c>
      <c r="P107" s="106">
        <f t="shared" si="9"/>
        <v>-9.5796368568137197E-3</v>
      </c>
    </row>
    <row r="108" spans="6:16">
      <c r="F108" s="95">
        <f t="shared" si="10"/>
        <v>104</v>
      </c>
      <c r="G108" s="96" t="s">
        <v>225</v>
      </c>
      <c r="H108" s="104">
        <v>61300</v>
      </c>
      <c r="I108" s="106">
        <f t="shared" si="6"/>
        <v>0.99837133550488599</v>
      </c>
      <c r="J108" s="106">
        <f t="shared" si="7"/>
        <v>-1.6299922109310643E-3</v>
      </c>
      <c r="K108" s="95">
        <f t="shared" si="11"/>
        <v>104</v>
      </c>
      <c r="M108" s="96" t="s">
        <v>225</v>
      </c>
      <c r="N108" s="104">
        <v>94400</v>
      </c>
      <c r="O108" s="106">
        <f t="shared" si="8"/>
        <v>1</v>
      </c>
      <c r="P108" s="106">
        <f t="shared" si="9"/>
        <v>0</v>
      </c>
    </row>
    <row r="109" spans="6:16">
      <c r="F109" s="95">
        <f t="shared" si="10"/>
        <v>105</v>
      </c>
      <c r="G109" s="96" t="s">
        <v>226</v>
      </c>
      <c r="H109" s="104">
        <v>61400</v>
      </c>
      <c r="I109" s="106">
        <f t="shared" si="6"/>
        <v>0.99192245557350567</v>
      </c>
      <c r="J109" s="106">
        <f t="shared" si="7"/>
        <v>-8.1103445374536252E-3</v>
      </c>
      <c r="K109" s="95">
        <f t="shared" si="11"/>
        <v>105</v>
      </c>
      <c r="M109" s="96" t="s">
        <v>226</v>
      </c>
      <c r="N109" s="104">
        <v>94400</v>
      </c>
      <c r="O109" s="106">
        <f t="shared" si="8"/>
        <v>1.0085470085470085</v>
      </c>
      <c r="P109" s="106">
        <f t="shared" si="9"/>
        <v>8.5106896679086105E-3</v>
      </c>
    </row>
    <row r="110" spans="6:16">
      <c r="F110" s="95">
        <f t="shared" si="10"/>
        <v>106</v>
      </c>
      <c r="G110" s="96" t="s">
        <v>227</v>
      </c>
      <c r="H110" s="104">
        <v>61900</v>
      </c>
      <c r="I110" s="106">
        <f t="shared" si="6"/>
        <v>1.0016181229773462</v>
      </c>
      <c r="J110" s="106">
        <f t="shared" si="7"/>
        <v>1.616815226905256E-3</v>
      </c>
      <c r="K110" s="95">
        <f t="shared" si="11"/>
        <v>106</v>
      </c>
      <c r="M110" s="96" t="s">
        <v>227</v>
      </c>
      <c r="N110" s="104">
        <v>93600</v>
      </c>
      <c r="O110" s="106">
        <f t="shared" si="8"/>
        <v>0.99257688229056207</v>
      </c>
      <c r="P110" s="106">
        <f t="shared" si="9"/>
        <v>-7.4508061558654151E-3</v>
      </c>
    </row>
    <row r="111" spans="6:16">
      <c r="F111" s="95">
        <f t="shared" si="10"/>
        <v>107</v>
      </c>
      <c r="G111" s="96" t="s">
        <v>228</v>
      </c>
      <c r="H111" s="104">
        <v>61800</v>
      </c>
      <c r="I111" s="106">
        <f t="shared" si="6"/>
        <v>1.0016207455429498</v>
      </c>
      <c r="J111" s="106">
        <f t="shared" si="7"/>
        <v>1.6194335523029759E-3</v>
      </c>
      <c r="K111" s="95">
        <f t="shared" si="11"/>
        <v>107</v>
      </c>
      <c r="M111" s="96" t="s">
        <v>228</v>
      </c>
      <c r="N111" s="104">
        <v>94300</v>
      </c>
      <c r="O111" s="106">
        <f t="shared" si="8"/>
        <v>1.0074786324786325</v>
      </c>
      <c r="P111" s="106">
        <f t="shared" si="9"/>
        <v>7.4508061558654212E-3</v>
      </c>
    </row>
    <row r="112" spans="6:16">
      <c r="F112" s="95">
        <f t="shared" si="10"/>
        <v>108</v>
      </c>
      <c r="G112" s="96" t="s">
        <v>229</v>
      </c>
      <c r="H112" s="104">
        <v>61700</v>
      </c>
      <c r="I112" s="106">
        <f t="shared" si="6"/>
        <v>1.0098199672667758</v>
      </c>
      <c r="J112" s="106">
        <f t="shared" si="7"/>
        <v>9.772064733792522E-3</v>
      </c>
      <c r="K112" s="95">
        <f t="shared" si="11"/>
        <v>108</v>
      </c>
      <c r="M112" s="96" t="s">
        <v>229</v>
      </c>
      <c r="N112" s="104">
        <v>93600</v>
      </c>
      <c r="O112" s="106">
        <f t="shared" si="8"/>
        <v>0.99680511182108622</v>
      </c>
      <c r="P112" s="106">
        <f t="shared" si="9"/>
        <v>-3.2000027306709027E-3</v>
      </c>
    </row>
    <row r="113" spans="6:16">
      <c r="F113" s="95">
        <f t="shared" si="10"/>
        <v>109</v>
      </c>
      <c r="G113" s="96" t="s">
        <v>230</v>
      </c>
      <c r="H113" s="104">
        <v>61100</v>
      </c>
      <c r="I113" s="106">
        <f t="shared" si="6"/>
        <v>0.99673735725938006</v>
      </c>
      <c r="J113" s="106">
        <f t="shared" si="7"/>
        <v>-3.267976764616111E-3</v>
      </c>
      <c r="K113" s="95">
        <f t="shared" si="11"/>
        <v>109</v>
      </c>
      <c r="M113" s="96" t="s">
        <v>230</v>
      </c>
      <c r="N113" s="104">
        <v>93900</v>
      </c>
      <c r="O113" s="106">
        <f t="shared" si="8"/>
        <v>1.0042780748663103</v>
      </c>
      <c r="P113" s="106">
        <f t="shared" si="9"/>
        <v>4.2689499195760145E-3</v>
      </c>
    </row>
    <row r="114" spans="6:16">
      <c r="F114" s="95">
        <f t="shared" si="10"/>
        <v>110</v>
      </c>
      <c r="G114" s="96" t="s">
        <v>231</v>
      </c>
      <c r="H114" s="104">
        <v>61300</v>
      </c>
      <c r="I114" s="106">
        <f t="shared" si="6"/>
        <v>0.99190938511326865</v>
      </c>
      <c r="J114" s="106">
        <f t="shared" si="7"/>
        <v>-8.1235215214793318E-3</v>
      </c>
      <c r="K114" s="95">
        <f t="shared" si="11"/>
        <v>110</v>
      </c>
      <c r="M114" s="96" t="s">
        <v>231</v>
      </c>
      <c r="N114" s="104">
        <v>93500</v>
      </c>
      <c r="O114" s="106">
        <f t="shared" si="8"/>
        <v>0.99256900212314225</v>
      </c>
      <c r="P114" s="106">
        <f t="shared" si="9"/>
        <v>-7.4587452876760576E-3</v>
      </c>
    </row>
    <row r="115" spans="6:16">
      <c r="F115" s="95">
        <f t="shared" si="10"/>
        <v>111</v>
      </c>
      <c r="G115" s="96" t="s">
        <v>232</v>
      </c>
      <c r="H115" s="104">
        <v>61800</v>
      </c>
      <c r="I115" s="106">
        <f t="shared" si="6"/>
        <v>1.0214876033057851</v>
      </c>
      <c r="J115" s="106">
        <f t="shared" si="7"/>
        <v>2.1259999426849325E-2</v>
      </c>
      <c r="K115" s="95">
        <f t="shared" si="11"/>
        <v>111</v>
      </c>
      <c r="M115" s="96" t="s">
        <v>232</v>
      </c>
      <c r="N115" s="104">
        <v>94200</v>
      </c>
      <c r="O115" s="106">
        <f t="shared" si="8"/>
        <v>1.0010626992561105</v>
      </c>
      <c r="P115" s="106">
        <f t="shared" si="9"/>
        <v>1.0621349909833693E-3</v>
      </c>
    </row>
    <row r="116" spans="6:16">
      <c r="F116" s="95">
        <f t="shared" si="10"/>
        <v>112</v>
      </c>
      <c r="G116" s="96" t="s">
        <v>233</v>
      </c>
      <c r="H116" s="104">
        <v>60500</v>
      </c>
      <c r="I116" s="106">
        <f t="shared" si="6"/>
        <v>0.99343185550082103</v>
      </c>
      <c r="J116" s="106">
        <f t="shared" si="7"/>
        <v>-6.5898096790555525E-3</v>
      </c>
      <c r="K116" s="95">
        <f t="shared" si="11"/>
        <v>112</v>
      </c>
      <c r="M116" s="96" t="s">
        <v>233</v>
      </c>
      <c r="N116" s="104">
        <v>94100</v>
      </c>
      <c r="O116" s="106">
        <f t="shared" si="8"/>
        <v>1.0129171151776104</v>
      </c>
      <c r="P116" s="106">
        <f t="shared" si="9"/>
        <v>1.2834400771541188E-2</v>
      </c>
    </row>
    <row r="117" spans="6:16">
      <c r="F117" s="95">
        <f t="shared" si="10"/>
        <v>113</v>
      </c>
      <c r="G117" s="96" t="s">
        <v>234</v>
      </c>
      <c r="H117" s="104">
        <v>60900</v>
      </c>
      <c r="I117" s="106">
        <f t="shared" si="6"/>
        <v>0.98384491114701134</v>
      </c>
      <c r="J117" s="106">
        <f t="shared" si="7"/>
        <v>-1.6287004974699051E-2</v>
      </c>
      <c r="K117" s="95">
        <f t="shared" si="11"/>
        <v>113</v>
      </c>
      <c r="M117" s="96" t="s">
        <v>234</v>
      </c>
      <c r="N117" s="104">
        <v>92900</v>
      </c>
      <c r="O117" s="106">
        <f t="shared" si="8"/>
        <v>1.0043243243243243</v>
      </c>
      <c r="P117" s="106">
        <f t="shared" si="9"/>
        <v>4.3150013014132795E-3</v>
      </c>
    </row>
    <row r="118" spans="6:16">
      <c r="F118" s="95">
        <f t="shared" si="10"/>
        <v>114</v>
      </c>
      <c r="G118" s="96" t="s">
        <v>235</v>
      </c>
      <c r="H118" s="104">
        <v>61900</v>
      </c>
      <c r="I118" s="106">
        <f t="shared" si="6"/>
        <v>1.0316666666666667</v>
      </c>
      <c r="J118" s="106">
        <f t="shared" si="7"/>
        <v>3.1175617468449796E-2</v>
      </c>
      <c r="K118" s="95">
        <f t="shared" si="11"/>
        <v>114</v>
      </c>
      <c r="M118" s="96" t="s">
        <v>235</v>
      </c>
      <c r="N118" s="104">
        <v>92500</v>
      </c>
      <c r="O118" s="106">
        <f t="shared" si="8"/>
        <v>1.0176017601760177</v>
      </c>
      <c r="P118" s="106">
        <f t="shared" si="9"/>
        <v>1.7448643334946425E-2</v>
      </c>
    </row>
    <row r="119" spans="6:16">
      <c r="F119" s="95">
        <f t="shared" si="10"/>
        <v>115</v>
      </c>
      <c r="G119" s="96" t="s">
        <v>236</v>
      </c>
      <c r="H119" s="104">
        <v>60000</v>
      </c>
      <c r="I119" s="106">
        <f t="shared" si="6"/>
        <v>1.0434782608695652</v>
      </c>
      <c r="J119" s="106">
        <f t="shared" si="7"/>
        <v>4.2559614418795903E-2</v>
      </c>
      <c r="K119" s="95">
        <f t="shared" si="11"/>
        <v>115</v>
      </c>
      <c r="M119" s="96" t="s">
        <v>236</v>
      </c>
      <c r="N119" s="104">
        <v>90900</v>
      </c>
      <c r="O119" s="106">
        <f t="shared" si="8"/>
        <v>1.0077605321507761</v>
      </c>
      <c r="P119" s="106">
        <f t="shared" si="9"/>
        <v>7.730574114855223E-3</v>
      </c>
    </row>
    <row r="120" spans="6:16">
      <c r="F120" s="95">
        <f t="shared" si="10"/>
        <v>116</v>
      </c>
      <c r="G120" s="96" t="s">
        <v>237</v>
      </c>
      <c r="H120" s="104">
        <v>57500</v>
      </c>
      <c r="I120" s="106">
        <f t="shared" si="6"/>
        <v>0.99137931034482762</v>
      </c>
      <c r="J120" s="106">
        <f t="shared" si="7"/>
        <v>-8.6580627431145415E-3</v>
      </c>
      <c r="K120" s="95">
        <f t="shared" si="11"/>
        <v>116</v>
      </c>
      <c r="M120" s="96" t="s">
        <v>237</v>
      </c>
      <c r="N120" s="104">
        <v>90200</v>
      </c>
      <c r="O120" s="106">
        <f t="shared" si="8"/>
        <v>0.99012074643249182</v>
      </c>
      <c r="P120" s="106">
        <f t="shared" si="9"/>
        <v>-9.9283771973346143E-3</v>
      </c>
    </row>
    <row r="121" spans="6:16">
      <c r="F121" s="95">
        <f t="shared" si="10"/>
        <v>117</v>
      </c>
      <c r="G121" s="96" t="s">
        <v>238</v>
      </c>
      <c r="H121" s="104">
        <v>58000</v>
      </c>
      <c r="I121" s="106">
        <f t="shared" si="6"/>
        <v>0.99827882960413084</v>
      </c>
      <c r="J121" s="106">
        <f t="shared" si="7"/>
        <v>-1.7226533114461818E-3</v>
      </c>
      <c r="K121" s="95">
        <f t="shared" si="11"/>
        <v>117</v>
      </c>
      <c r="M121" s="96" t="s">
        <v>238</v>
      </c>
      <c r="N121" s="104">
        <v>91100</v>
      </c>
      <c r="O121" s="106">
        <f t="shared" si="8"/>
        <v>1.0077433628318584</v>
      </c>
      <c r="P121" s="106">
        <f t="shared" si="9"/>
        <v>7.7135368677818082E-3</v>
      </c>
    </row>
    <row r="122" spans="6:16">
      <c r="F122" s="95">
        <f t="shared" si="10"/>
        <v>118</v>
      </c>
      <c r="G122" s="96" t="s">
        <v>239</v>
      </c>
      <c r="H122" s="104">
        <v>58100</v>
      </c>
      <c r="I122" s="106">
        <f t="shared" si="6"/>
        <v>0.98809523809523814</v>
      </c>
      <c r="J122" s="106">
        <f t="shared" si="7"/>
        <v>-1.1976191046715649E-2</v>
      </c>
      <c r="K122" s="95">
        <f t="shared" si="11"/>
        <v>118</v>
      </c>
      <c r="M122" s="96" t="s">
        <v>239</v>
      </c>
      <c r="N122" s="104">
        <v>90400</v>
      </c>
      <c r="O122" s="106">
        <f t="shared" si="8"/>
        <v>0.99014238773274921</v>
      </c>
      <c r="P122" s="106">
        <f t="shared" si="9"/>
        <v>-9.9065202027919415E-3</v>
      </c>
    </row>
    <row r="123" spans="6:16">
      <c r="F123" s="95">
        <f t="shared" si="10"/>
        <v>119</v>
      </c>
      <c r="G123" s="96" t="s">
        <v>240</v>
      </c>
      <c r="H123" s="104">
        <v>58800</v>
      </c>
      <c r="I123" s="106">
        <f t="shared" si="6"/>
        <v>1.0017035775127767</v>
      </c>
      <c r="J123" s="106">
        <f t="shared" si="7"/>
        <v>1.7021280705303626E-3</v>
      </c>
      <c r="K123" s="95">
        <f t="shared" si="11"/>
        <v>119</v>
      </c>
      <c r="M123" s="96" t="s">
        <v>240</v>
      </c>
      <c r="N123" s="104">
        <v>91300</v>
      </c>
      <c r="O123" s="106">
        <f t="shared" si="8"/>
        <v>0.99239130434782608</v>
      </c>
      <c r="P123" s="106">
        <f t="shared" si="9"/>
        <v>-7.6377894481175377E-3</v>
      </c>
    </row>
    <row r="124" spans="6:16">
      <c r="F124" s="95">
        <f t="shared" si="10"/>
        <v>120</v>
      </c>
      <c r="G124" s="96" t="s">
        <v>241</v>
      </c>
      <c r="H124" s="104">
        <v>58700</v>
      </c>
      <c r="I124" s="106">
        <f t="shared" si="6"/>
        <v>1.0085910652920962</v>
      </c>
      <c r="J124" s="106">
        <f t="shared" si="7"/>
        <v>8.5543720966585954E-3</v>
      </c>
      <c r="K124" s="95">
        <f t="shared" si="11"/>
        <v>120</v>
      </c>
      <c r="M124" s="96" t="s">
        <v>241</v>
      </c>
      <c r="N124" s="104">
        <v>92000</v>
      </c>
      <c r="O124" s="106">
        <f t="shared" si="8"/>
        <v>0.959332638164755</v>
      </c>
      <c r="P124" s="106">
        <f t="shared" si="9"/>
        <v>-4.1517404840352178E-2</v>
      </c>
    </row>
    <row r="125" spans="6:16">
      <c r="F125" s="95">
        <f t="shared" si="10"/>
        <v>121</v>
      </c>
      <c r="G125" s="96" t="s">
        <v>242</v>
      </c>
      <c r="H125" s="104">
        <v>58200</v>
      </c>
      <c r="I125" s="106">
        <f t="shared" si="6"/>
        <v>1.0319148936170213</v>
      </c>
      <c r="J125" s="106">
        <f t="shared" si="7"/>
        <v>3.1416196233378914E-2</v>
      </c>
      <c r="K125" s="95">
        <f t="shared" si="11"/>
        <v>121</v>
      </c>
      <c r="M125" s="96" t="s">
        <v>242</v>
      </c>
      <c r="N125" s="104">
        <v>95900</v>
      </c>
      <c r="O125" s="106">
        <f t="shared" si="8"/>
        <v>1.0300751879699248</v>
      </c>
      <c r="P125" s="106">
        <f t="shared" si="9"/>
        <v>2.9631797606371149E-2</v>
      </c>
    </row>
    <row r="126" spans="6:16">
      <c r="F126" s="95">
        <f t="shared" si="10"/>
        <v>122</v>
      </c>
      <c r="G126" s="96" t="s">
        <v>243</v>
      </c>
      <c r="H126" s="104">
        <v>56400</v>
      </c>
      <c r="I126" s="106">
        <f t="shared" si="6"/>
        <v>0.98601398601398604</v>
      </c>
      <c r="J126" s="106">
        <f t="shared" si="7"/>
        <v>-1.4084739881738972E-2</v>
      </c>
      <c r="K126" s="95">
        <f t="shared" si="11"/>
        <v>122</v>
      </c>
      <c r="M126" s="96" t="s">
        <v>243</v>
      </c>
      <c r="N126" s="104">
        <v>93100</v>
      </c>
      <c r="O126" s="106">
        <f t="shared" si="8"/>
        <v>0.97486910994764397</v>
      </c>
      <c r="P126" s="106">
        <f t="shared" si="9"/>
        <v>-2.5452063203663181E-2</v>
      </c>
    </row>
    <row r="127" spans="6:16">
      <c r="F127" s="95">
        <f t="shared" si="10"/>
        <v>123</v>
      </c>
      <c r="G127" s="96" t="s">
        <v>244</v>
      </c>
      <c r="H127" s="104">
        <v>57200</v>
      </c>
      <c r="I127" s="106">
        <f t="shared" si="6"/>
        <v>1.0017513134851139</v>
      </c>
      <c r="J127" s="106">
        <f t="shared" si="7"/>
        <v>1.7497817237877723E-3</v>
      </c>
      <c r="K127" s="95">
        <f t="shared" si="11"/>
        <v>123</v>
      </c>
      <c r="M127" s="96" t="s">
        <v>244</v>
      </c>
      <c r="N127" s="104">
        <v>95500</v>
      </c>
      <c r="O127" s="106">
        <f t="shared" si="8"/>
        <v>1.0587583148558759</v>
      </c>
      <c r="P127" s="106">
        <f t="shared" si="9"/>
        <v>5.709682041810666E-2</v>
      </c>
    </row>
    <row r="128" spans="6:16">
      <c r="F128" s="95">
        <f t="shared" si="10"/>
        <v>124</v>
      </c>
      <c r="G128" s="96" t="s">
        <v>245</v>
      </c>
      <c r="H128" s="104">
        <v>57100</v>
      </c>
      <c r="I128" s="106">
        <f t="shared" si="6"/>
        <v>1.0160142348754448</v>
      </c>
      <c r="J128" s="106">
        <f t="shared" si="7"/>
        <v>1.5887359762319146E-2</v>
      </c>
      <c r="K128" s="95">
        <f t="shared" si="11"/>
        <v>124</v>
      </c>
      <c r="M128" s="96" t="s">
        <v>245</v>
      </c>
      <c r="N128" s="104">
        <v>90200</v>
      </c>
      <c r="O128" s="106">
        <f t="shared" si="8"/>
        <v>1.003337041156841</v>
      </c>
      <c r="P128" s="106">
        <f t="shared" si="9"/>
        <v>3.3314855910034193E-3</v>
      </c>
    </row>
    <row r="129" spans="6:16">
      <c r="F129" s="95">
        <f t="shared" si="10"/>
        <v>125</v>
      </c>
      <c r="G129" s="96" t="s">
        <v>246</v>
      </c>
      <c r="H129" s="104">
        <v>56200</v>
      </c>
      <c r="I129" s="106">
        <f t="shared" si="6"/>
        <v>0.98596491228070171</v>
      </c>
      <c r="J129" s="106">
        <f t="shared" si="7"/>
        <v>-1.4134510934904806E-2</v>
      </c>
      <c r="K129" s="95">
        <f t="shared" si="11"/>
        <v>125</v>
      </c>
      <c r="M129" s="96" t="s">
        <v>246</v>
      </c>
      <c r="N129" s="104">
        <v>89900</v>
      </c>
      <c r="O129" s="106">
        <f t="shared" si="8"/>
        <v>1.0181200453001134</v>
      </c>
      <c r="P129" s="106">
        <f t="shared" si="9"/>
        <v>1.795783386766036E-2</v>
      </c>
    </row>
    <row r="130" spans="6:16">
      <c r="F130" s="95">
        <f t="shared" si="10"/>
        <v>126</v>
      </c>
      <c r="G130" s="96" t="s">
        <v>247</v>
      </c>
      <c r="H130" s="104">
        <v>57000</v>
      </c>
      <c r="I130" s="106">
        <f t="shared" si="6"/>
        <v>0.98275862068965514</v>
      </c>
      <c r="J130" s="106">
        <f t="shared" si="7"/>
        <v>-1.7391742711869222E-2</v>
      </c>
      <c r="K130" s="95">
        <f t="shared" si="11"/>
        <v>126</v>
      </c>
      <c r="M130" s="96" t="s">
        <v>247</v>
      </c>
      <c r="N130" s="104">
        <v>88300</v>
      </c>
      <c r="O130" s="106">
        <f t="shared" si="8"/>
        <v>0.97353914002205066</v>
      </c>
      <c r="P130" s="106">
        <f t="shared" si="9"/>
        <v>-2.6817249511176644E-2</v>
      </c>
    </row>
    <row r="131" spans="6:16">
      <c r="F131" s="95">
        <f t="shared" si="10"/>
        <v>127</v>
      </c>
      <c r="G131" s="96" t="s">
        <v>248</v>
      </c>
      <c r="H131" s="104">
        <v>58000</v>
      </c>
      <c r="I131" s="106">
        <f t="shared" si="6"/>
        <v>0.97643097643097643</v>
      </c>
      <c r="J131" s="106">
        <f t="shared" si="7"/>
        <v>-2.3851215822179909E-2</v>
      </c>
      <c r="K131" s="95">
        <f t="shared" si="11"/>
        <v>127</v>
      </c>
      <c r="M131" s="96" t="s">
        <v>248</v>
      </c>
      <c r="N131" s="104">
        <v>90700</v>
      </c>
      <c r="O131" s="106">
        <f t="shared" si="8"/>
        <v>1.0191011235955056</v>
      </c>
      <c r="P131" s="106">
        <f t="shared" si="9"/>
        <v>1.8920987388951104E-2</v>
      </c>
    </row>
    <row r="132" spans="6:16">
      <c r="F132" s="95">
        <f t="shared" si="10"/>
        <v>128</v>
      </c>
      <c r="G132" s="96" t="s">
        <v>249</v>
      </c>
      <c r="H132" s="104">
        <v>59400</v>
      </c>
      <c r="I132" s="106">
        <f t="shared" si="6"/>
        <v>1.010204081632653</v>
      </c>
      <c r="J132" s="106">
        <f t="shared" si="7"/>
        <v>1.0152371464017908E-2</v>
      </c>
      <c r="K132" s="95">
        <f t="shared" si="11"/>
        <v>128</v>
      </c>
      <c r="M132" s="96" t="s">
        <v>249</v>
      </c>
      <c r="N132" s="104">
        <v>89000</v>
      </c>
      <c r="O132" s="106">
        <f t="shared" si="8"/>
        <v>0.99219620958751398</v>
      </c>
      <c r="P132" s="106">
        <f t="shared" si="9"/>
        <v>-7.8343993326105525E-3</v>
      </c>
    </row>
    <row r="133" spans="6:16">
      <c r="F133" s="95">
        <f t="shared" si="10"/>
        <v>129</v>
      </c>
      <c r="G133" s="96" t="s">
        <v>250</v>
      </c>
      <c r="H133" s="104">
        <v>58800</v>
      </c>
      <c r="I133" s="106">
        <f t="shared" ref="I133:I196" si="12">H133/H134</f>
        <v>1.0068493150684932</v>
      </c>
      <c r="J133" s="106">
        <f t="shared" ref="J133:J196" si="13">LN(I133)</f>
        <v>6.8259650703998906E-3</v>
      </c>
      <c r="K133" s="95">
        <f t="shared" si="11"/>
        <v>129</v>
      </c>
      <c r="M133" s="96" t="s">
        <v>250</v>
      </c>
      <c r="N133" s="104">
        <v>89700</v>
      </c>
      <c r="O133" s="106">
        <f t="shared" ref="O133:O196" si="14">N133/N134</f>
        <v>1.0078651685393258</v>
      </c>
      <c r="P133" s="106">
        <f t="shared" ref="P133:P196" si="15">LN(O133)</f>
        <v>7.8343993326105924E-3</v>
      </c>
    </row>
    <row r="134" spans="6:16">
      <c r="F134" s="95">
        <f t="shared" ref="F134:F197" si="16">F133+1</f>
        <v>130</v>
      </c>
      <c r="G134" s="96" t="s">
        <v>251</v>
      </c>
      <c r="H134" s="104">
        <v>58400</v>
      </c>
      <c r="I134" s="106">
        <f t="shared" si="12"/>
        <v>1.0174216027874565</v>
      </c>
      <c r="J134" s="106">
        <f t="shared" si="13"/>
        <v>1.7271586508660716E-2</v>
      </c>
      <c r="K134" s="95">
        <f t="shared" ref="K134:K197" si="17">K133+1</f>
        <v>130</v>
      </c>
      <c r="M134" s="96" t="s">
        <v>251</v>
      </c>
      <c r="N134" s="104">
        <v>89000</v>
      </c>
      <c r="O134" s="106">
        <f t="shared" si="14"/>
        <v>1.0079275198187996</v>
      </c>
      <c r="P134" s="106">
        <f t="shared" si="15"/>
        <v>7.8962621222255398E-3</v>
      </c>
    </row>
    <row r="135" spans="6:16">
      <c r="F135" s="95">
        <f t="shared" si="16"/>
        <v>131</v>
      </c>
      <c r="G135" s="96" t="s">
        <v>252</v>
      </c>
      <c r="H135" s="104">
        <v>57400</v>
      </c>
      <c r="I135" s="106">
        <f t="shared" si="12"/>
        <v>0.99652777777777779</v>
      </c>
      <c r="J135" s="106">
        <f t="shared" si="13"/>
        <v>-3.4782643763248086E-3</v>
      </c>
      <c r="K135" s="95">
        <f t="shared" si="17"/>
        <v>131</v>
      </c>
      <c r="M135" s="96" t="s">
        <v>252</v>
      </c>
      <c r="N135" s="104">
        <v>88300</v>
      </c>
      <c r="O135" s="106">
        <f t="shared" si="14"/>
        <v>1.0126146788990826</v>
      </c>
      <c r="P135" s="106">
        <f t="shared" si="15"/>
        <v>1.2535776694980447E-2</v>
      </c>
    </row>
    <row r="136" spans="6:16">
      <c r="F136" s="95">
        <f t="shared" si="16"/>
        <v>132</v>
      </c>
      <c r="G136" s="96" t="s">
        <v>253</v>
      </c>
      <c r="H136" s="104">
        <v>57600</v>
      </c>
      <c r="I136" s="106">
        <f t="shared" si="12"/>
        <v>0.98461538461538467</v>
      </c>
      <c r="J136" s="106">
        <f t="shared" si="13"/>
        <v>-1.5504186535965199E-2</v>
      </c>
      <c r="K136" s="95">
        <f t="shared" si="17"/>
        <v>132</v>
      </c>
      <c r="M136" s="96" t="s">
        <v>253</v>
      </c>
      <c r="N136" s="104">
        <v>87200</v>
      </c>
      <c r="O136" s="106">
        <f t="shared" si="14"/>
        <v>0.95824175824175828</v>
      </c>
      <c r="P136" s="106">
        <f t="shared" si="15"/>
        <v>-4.2655175601916055E-2</v>
      </c>
    </row>
    <row r="137" spans="6:16">
      <c r="F137" s="95">
        <f t="shared" si="16"/>
        <v>133</v>
      </c>
      <c r="G137" s="96" t="s">
        <v>254</v>
      </c>
      <c r="H137" s="104">
        <v>58500</v>
      </c>
      <c r="I137" s="106">
        <f t="shared" si="12"/>
        <v>0.99659284497444633</v>
      </c>
      <c r="J137" s="106">
        <f t="shared" si="13"/>
        <v>-3.4129725962399574E-3</v>
      </c>
      <c r="K137" s="95">
        <f t="shared" si="17"/>
        <v>133</v>
      </c>
      <c r="M137" s="96" t="s">
        <v>254</v>
      </c>
      <c r="N137" s="104">
        <v>91000</v>
      </c>
      <c r="O137" s="106">
        <f t="shared" si="14"/>
        <v>1.0088691796008868</v>
      </c>
      <c r="P137" s="106">
        <f t="shared" si="15"/>
        <v>8.8300794482719953E-3</v>
      </c>
    </row>
    <row r="138" spans="6:16">
      <c r="F138" s="95">
        <f t="shared" si="16"/>
        <v>134</v>
      </c>
      <c r="G138" s="96" t="s">
        <v>255</v>
      </c>
      <c r="H138" s="104">
        <v>58700</v>
      </c>
      <c r="I138" s="106">
        <f t="shared" si="12"/>
        <v>0.98160535117056857</v>
      </c>
      <c r="J138" s="106">
        <f t="shared" si="13"/>
        <v>-1.8565934122535276E-2</v>
      </c>
      <c r="K138" s="95">
        <f t="shared" si="17"/>
        <v>134</v>
      </c>
      <c r="M138" s="96" t="s">
        <v>255</v>
      </c>
      <c r="N138" s="104">
        <v>90200</v>
      </c>
      <c r="O138" s="106">
        <f t="shared" si="14"/>
        <v>0.96781115879828328</v>
      </c>
      <c r="P138" s="106">
        <f t="shared" si="15"/>
        <v>-3.2718294622967513E-2</v>
      </c>
    </row>
    <row r="139" spans="6:16">
      <c r="F139" s="95">
        <f t="shared" si="16"/>
        <v>135</v>
      </c>
      <c r="G139" s="96" t="s">
        <v>256</v>
      </c>
      <c r="H139" s="104">
        <v>59800</v>
      </c>
      <c r="I139" s="106">
        <f t="shared" si="12"/>
        <v>0.98193760262725782</v>
      </c>
      <c r="J139" s="106">
        <f t="shared" si="13"/>
        <v>-1.8227513759265266E-2</v>
      </c>
      <c r="K139" s="95">
        <f t="shared" si="17"/>
        <v>135</v>
      </c>
      <c r="M139" s="96" t="s">
        <v>256</v>
      </c>
      <c r="N139" s="104">
        <v>93200</v>
      </c>
      <c r="O139" s="106">
        <f t="shared" si="14"/>
        <v>0.98728813559322037</v>
      </c>
      <c r="P139" s="106">
        <f t="shared" si="15"/>
        <v>-1.279335145990947E-2</v>
      </c>
    </row>
    <row r="140" spans="6:16">
      <c r="F140" s="95">
        <f t="shared" si="16"/>
        <v>136</v>
      </c>
      <c r="G140" s="96" t="s">
        <v>257</v>
      </c>
      <c r="H140" s="104">
        <v>60900</v>
      </c>
      <c r="I140" s="106">
        <f t="shared" si="12"/>
        <v>1.0032948929159802</v>
      </c>
      <c r="J140" s="106">
        <f t="shared" si="13"/>
        <v>3.2894766503987053E-3</v>
      </c>
      <c r="K140" s="95">
        <f t="shared" si="17"/>
        <v>136</v>
      </c>
      <c r="M140" s="96" t="s">
        <v>257</v>
      </c>
      <c r="N140" s="104">
        <v>94400</v>
      </c>
      <c r="O140" s="106">
        <f t="shared" si="14"/>
        <v>1.0128755364806867</v>
      </c>
      <c r="P140" s="106">
        <f t="shared" si="15"/>
        <v>1.2793351459909542E-2</v>
      </c>
    </row>
    <row r="141" spans="6:16">
      <c r="F141" s="95">
        <f t="shared" si="16"/>
        <v>137</v>
      </c>
      <c r="G141" s="96" t="s">
        <v>258</v>
      </c>
      <c r="H141" s="104">
        <v>60700</v>
      </c>
      <c r="I141" s="106">
        <f t="shared" si="12"/>
        <v>0.98061389337641358</v>
      </c>
      <c r="J141" s="106">
        <f t="shared" si="13"/>
        <v>-1.9576481625097827E-2</v>
      </c>
      <c r="K141" s="95">
        <f t="shared" si="17"/>
        <v>137</v>
      </c>
      <c r="M141" s="96" t="s">
        <v>258</v>
      </c>
      <c r="N141" s="104">
        <v>93200</v>
      </c>
      <c r="O141" s="106">
        <f t="shared" si="14"/>
        <v>0.97796432318992654</v>
      </c>
      <c r="P141" s="106">
        <f t="shared" si="15"/>
        <v>-2.2282088968610933E-2</v>
      </c>
    </row>
    <row r="142" spans="6:16">
      <c r="F142" s="95">
        <f t="shared" si="16"/>
        <v>138</v>
      </c>
      <c r="G142" s="96" t="s">
        <v>259</v>
      </c>
      <c r="H142" s="104">
        <v>61900</v>
      </c>
      <c r="I142" s="106">
        <f t="shared" si="12"/>
        <v>0.9967793880837359</v>
      </c>
      <c r="J142" s="106">
        <f t="shared" si="13"/>
        <v>-3.2258092488826771E-3</v>
      </c>
      <c r="K142" s="95">
        <f t="shared" si="17"/>
        <v>138</v>
      </c>
      <c r="M142" s="96" t="s">
        <v>259</v>
      </c>
      <c r="N142" s="104">
        <v>95300</v>
      </c>
      <c r="O142" s="106">
        <f t="shared" si="14"/>
        <v>1.0021030494216614</v>
      </c>
      <c r="P142" s="106">
        <f t="shared" si="15"/>
        <v>2.1008411088117938E-3</v>
      </c>
    </row>
    <row r="143" spans="6:16">
      <c r="F143" s="95">
        <f t="shared" si="16"/>
        <v>139</v>
      </c>
      <c r="G143" s="96" t="s">
        <v>260</v>
      </c>
      <c r="H143" s="104">
        <v>62100</v>
      </c>
      <c r="I143" s="106">
        <f t="shared" si="12"/>
        <v>0.97335423197492166</v>
      </c>
      <c r="J143" s="106">
        <f t="shared" si="13"/>
        <v>-2.7007201411311087E-2</v>
      </c>
      <c r="K143" s="95">
        <f t="shared" si="17"/>
        <v>139</v>
      </c>
      <c r="M143" s="96" t="s">
        <v>260</v>
      </c>
      <c r="N143" s="104">
        <v>95100</v>
      </c>
      <c r="O143" s="106">
        <f t="shared" si="14"/>
        <v>0.94626865671641791</v>
      </c>
      <c r="P143" s="106">
        <f t="shared" si="15"/>
        <v>-5.5228757947785818E-2</v>
      </c>
    </row>
    <row r="144" spans="6:16">
      <c r="F144" s="95">
        <f t="shared" si="16"/>
        <v>140</v>
      </c>
      <c r="G144" s="96" t="s">
        <v>261</v>
      </c>
      <c r="H144" s="104">
        <v>63800</v>
      </c>
      <c r="I144" s="106">
        <f t="shared" si="12"/>
        <v>0.9785276073619632</v>
      </c>
      <c r="J144" s="106">
        <f t="shared" si="13"/>
        <v>-2.170627858186306E-2</v>
      </c>
      <c r="K144" s="95">
        <f t="shared" si="17"/>
        <v>140</v>
      </c>
      <c r="M144" s="96" t="s">
        <v>261</v>
      </c>
      <c r="N144" s="104">
        <v>100500</v>
      </c>
      <c r="O144" s="106">
        <f t="shared" si="14"/>
        <v>0.98048780487804876</v>
      </c>
      <c r="P144" s="106">
        <f t="shared" si="15"/>
        <v>-1.9705071079332444E-2</v>
      </c>
    </row>
    <row r="145" spans="6:16">
      <c r="F145" s="95">
        <f t="shared" si="16"/>
        <v>141</v>
      </c>
      <c r="G145" s="96" t="s">
        <v>262</v>
      </c>
      <c r="H145" s="104">
        <v>65200</v>
      </c>
      <c r="I145" s="106">
        <f t="shared" si="12"/>
        <v>0.99846860643185298</v>
      </c>
      <c r="J145" s="106">
        <f t="shared" si="13"/>
        <v>-1.5325673497781163E-3</v>
      </c>
      <c r="K145" s="95">
        <f t="shared" si="17"/>
        <v>141</v>
      </c>
      <c r="M145" s="96" t="s">
        <v>262</v>
      </c>
      <c r="N145" s="104">
        <v>102500</v>
      </c>
      <c r="O145" s="106">
        <f t="shared" si="14"/>
        <v>1.0049019607843137</v>
      </c>
      <c r="P145" s="106">
        <f t="shared" si="15"/>
        <v>4.8899852941917702E-3</v>
      </c>
    </row>
    <row r="146" spans="6:16">
      <c r="F146" s="95">
        <f t="shared" si="16"/>
        <v>142</v>
      </c>
      <c r="G146" s="96" t="s">
        <v>263</v>
      </c>
      <c r="H146" s="104">
        <v>65300</v>
      </c>
      <c r="I146" s="106">
        <f t="shared" si="12"/>
        <v>0.99694656488549616</v>
      </c>
      <c r="J146" s="106">
        <f t="shared" si="13"/>
        <v>-3.0581063588208846E-3</v>
      </c>
      <c r="K146" s="95">
        <f t="shared" si="17"/>
        <v>142</v>
      </c>
      <c r="M146" s="96" t="s">
        <v>263</v>
      </c>
      <c r="N146" s="104">
        <v>102000</v>
      </c>
      <c r="O146" s="106">
        <f t="shared" si="14"/>
        <v>1.0049261083743843</v>
      </c>
      <c r="P146" s="106">
        <f t="shared" si="15"/>
        <v>4.9140148024291626E-3</v>
      </c>
    </row>
    <row r="147" spans="6:16">
      <c r="F147" s="95">
        <f t="shared" si="16"/>
        <v>143</v>
      </c>
      <c r="G147" s="96" t="s">
        <v>264</v>
      </c>
      <c r="H147" s="104">
        <v>65500</v>
      </c>
      <c r="I147" s="106">
        <f t="shared" si="12"/>
        <v>0.98053892215568861</v>
      </c>
      <c r="J147" s="106">
        <f t="shared" si="13"/>
        <v>-1.9652937901393823E-2</v>
      </c>
      <c r="K147" s="95">
        <f t="shared" si="17"/>
        <v>143</v>
      </c>
      <c r="M147" s="96" t="s">
        <v>264</v>
      </c>
      <c r="N147" s="104">
        <v>101500</v>
      </c>
      <c r="O147" s="106">
        <f t="shared" si="14"/>
        <v>0.97596153846153844</v>
      </c>
      <c r="P147" s="106">
        <f t="shared" si="15"/>
        <v>-2.4332100659530669E-2</v>
      </c>
    </row>
    <row r="148" spans="6:16">
      <c r="F148" s="95">
        <f t="shared" si="16"/>
        <v>144</v>
      </c>
      <c r="G148" s="96" t="s">
        <v>265</v>
      </c>
      <c r="H148" s="104">
        <v>66800</v>
      </c>
      <c r="I148" s="106">
        <f t="shared" si="12"/>
        <v>1.0014992503748126</v>
      </c>
      <c r="J148" s="106">
        <f t="shared" si="13"/>
        <v>1.4981276210219918E-3</v>
      </c>
      <c r="K148" s="95">
        <f t="shared" si="17"/>
        <v>144</v>
      </c>
      <c r="M148" s="96" t="s">
        <v>265</v>
      </c>
      <c r="N148" s="104">
        <v>104000</v>
      </c>
      <c r="O148" s="106">
        <f t="shared" si="14"/>
        <v>1</v>
      </c>
      <c r="P148" s="106">
        <f t="shared" si="15"/>
        <v>0</v>
      </c>
    </row>
    <row r="149" spans="6:16">
      <c r="F149" s="95">
        <f t="shared" si="16"/>
        <v>145</v>
      </c>
      <c r="G149" s="96" t="s">
        <v>266</v>
      </c>
      <c r="H149" s="104">
        <v>66700</v>
      </c>
      <c r="I149" s="106">
        <f t="shared" si="12"/>
        <v>0.98961424332344217</v>
      </c>
      <c r="J149" s="106">
        <f t="shared" si="13"/>
        <v>-1.0440064996683285E-2</v>
      </c>
      <c r="K149" s="95">
        <f t="shared" si="17"/>
        <v>145</v>
      </c>
      <c r="M149" s="96" t="s">
        <v>266</v>
      </c>
      <c r="N149" s="104">
        <v>104000</v>
      </c>
      <c r="O149" s="106">
        <f t="shared" si="14"/>
        <v>0.99047619047619051</v>
      </c>
      <c r="P149" s="106">
        <f t="shared" si="15"/>
        <v>-9.5694510161506725E-3</v>
      </c>
    </row>
    <row r="150" spans="6:16">
      <c r="F150" s="95">
        <f t="shared" si="16"/>
        <v>146</v>
      </c>
      <c r="G150" s="96" t="s">
        <v>267</v>
      </c>
      <c r="H150" s="104">
        <v>67400</v>
      </c>
      <c r="I150" s="106">
        <f t="shared" si="12"/>
        <v>0.99556868537666177</v>
      </c>
      <c r="J150" s="106">
        <f t="shared" si="13"/>
        <v>-4.4411619999679365E-3</v>
      </c>
      <c r="K150" s="95">
        <f t="shared" si="17"/>
        <v>146</v>
      </c>
      <c r="M150" s="96" t="s">
        <v>267</v>
      </c>
      <c r="N150" s="104">
        <v>105000</v>
      </c>
      <c r="O150" s="106">
        <f t="shared" si="14"/>
        <v>0.99056603773584906</v>
      </c>
      <c r="P150" s="106">
        <f t="shared" si="15"/>
        <v>-9.47874395454377E-3</v>
      </c>
    </row>
    <row r="151" spans="6:16">
      <c r="F151" s="95">
        <f t="shared" si="16"/>
        <v>147</v>
      </c>
      <c r="G151" s="96" t="s">
        <v>268</v>
      </c>
      <c r="H151" s="104">
        <v>67700</v>
      </c>
      <c r="I151" s="106">
        <f t="shared" si="12"/>
        <v>1.018045112781955</v>
      </c>
      <c r="J151" s="106">
        <f t="shared" si="13"/>
        <v>1.788423225642094E-2</v>
      </c>
      <c r="K151" s="95">
        <f t="shared" si="17"/>
        <v>147</v>
      </c>
      <c r="M151" s="96" t="s">
        <v>268</v>
      </c>
      <c r="N151" s="104">
        <v>106000</v>
      </c>
      <c r="O151" s="106">
        <f t="shared" si="14"/>
        <v>1.0241545893719808</v>
      </c>
      <c r="P151" s="106">
        <f t="shared" si="15"/>
        <v>2.3867481406643486E-2</v>
      </c>
    </row>
    <row r="152" spans="6:16">
      <c r="F152" s="95">
        <f t="shared" si="16"/>
        <v>148</v>
      </c>
      <c r="G152" s="96" t="s">
        <v>269</v>
      </c>
      <c r="H152" s="104">
        <v>66500</v>
      </c>
      <c r="I152" s="106">
        <f t="shared" si="12"/>
        <v>1.0091047040971168</v>
      </c>
      <c r="J152" s="106">
        <f t="shared" si="13"/>
        <v>9.0635061533469105E-3</v>
      </c>
      <c r="K152" s="95">
        <f t="shared" si="17"/>
        <v>148</v>
      </c>
      <c r="M152" s="96" t="s">
        <v>269</v>
      </c>
      <c r="N152" s="104">
        <v>103500</v>
      </c>
      <c r="O152" s="106">
        <f t="shared" si="14"/>
        <v>1.0147058823529411</v>
      </c>
      <c r="P152" s="106">
        <f t="shared" si="15"/>
        <v>1.4598799421152631E-2</v>
      </c>
    </row>
    <row r="153" spans="6:16">
      <c r="F153" s="95">
        <f t="shared" si="16"/>
        <v>149</v>
      </c>
      <c r="G153" s="96" t="s">
        <v>270</v>
      </c>
      <c r="H153" s="104">
        <v>65900</v>
      </c>
      <c r="I153" s="106">
        <f t="shared" si="12"/>
        <v>0.99246987951807231</v>
      </c>
      <c r="J153" s="106">
        <f t="shared" si="13"/>
        <v>-7.5586149739266147E-3</v>
      </c>
      <c r="K153" s="95">
        <f t="shared" si="17"/>
        <v>149</v>
      </c>
      <c r="M153" s="96" t="s">
        <v>270</v>
      </c>
      <c r="N153" s="104">
        <v>102000</v>
      </c>
      <c r="O153" s="106">
        <f t="shared" si="14"/>
        <v>0.99512195121951219</v>
      </c>
      <c r="P153" s="106">
        <f t="shared" si="15"/>
        <v>-4.8899852941917919E-3</v>
      </c>
    </row>
    <row r="154" spans="6:16">
      <c r="F154" s="95">
        <f t="shared" si="16"/>
        <v>150</v>
      </c>
      <c r="G154" s="96" t="s">
        <v>271</v>
      </c>
      <c r="H154" s="104">
        <v>66400</v>
      </c>
      <c r="I154" s="106">
        <f t="shared" si="12"/>
        <v>0.99849624060150377</v>
      </c>
      <c r="J154" s="106">
        <f t="shared" si="13"/>
        <v>-1.5048911794202768E-3</v>
      </c>
      <c r="K154" s="95">
        <f t="shared" si="17"/>
        <v>150</v>
      </c>
      <c r="M154" s="96" t="s">
        <v>271</v>
      </c>
      <c r="N154" s="104">
        <v>102500</v>
      </c>
      <c r="O154" s="106">
        <f t="shared" si="14"/>
        <v>1</v>
      </c>
      <c r="P154" s="106">
        <f t="shared" si="15"/>
        <v>0</v>
      </c>
    </row>
    <row r="155" spans="6:16">
      <c r="F155" s="95">
        <f t="shared" si="16"/>
        <v>151</v>
      </c>
      <c r="G155" s="96" t="s">
        <v>272</v>
      </c>
      <c r="H155" s="104">
        <v>66500</v>
      </c>
      <c r="I155" s="106">
        <f t="shared" si="12"/>
        <v>0.97938144329896903</v>
      </c>
      <c r="J155" s="106">
        <f t="shared" si="13"/>
        <v>-2.0834086902842025E-2</v>
      </c>
      <c r="K155" s="95">
        <f t="shared" si="17"/>
        <v>151</v>
      </c>
      <c r="M155" s="96" t="s">
        <v>272</v>
      </c>
      <c r="N155" s="104">
        <v>102500</v>
      </c>
      <c r="O155" s="106">
        <f t="shared" si="14"/>
        <v>0.97619047619047616</v>
      </c>
      <c r="P155" s="106">
        <f t="shared" si="15"/>
        <v>-2.409755157906053E-2</v>
      </c>
    </row>
    <row r="156" spans="6:16">
      <c r="F156" s="95">
        <f t="shared" si="16"/>
        <v>152</v>
      </c>
      <c r="G156" s="96" t="s">
        <v>273</v>
      </c>
      <c r="H156" s="104">
        <v>67900</v>
      </c>
      <c r="I156" s="106">
        <f t="shared" si="12"/>
        <v>0.99852941176470589</v>
      </c>
      <c r="J156" s="106">
        <f t="shared" si="13"/>
        <v>-1.4716706114562507E-3</v>
      </c>
      <c r="K156" s="95">
        <f t="shared" si="17"/>
        <v>152</v>
      </c>
      <c r="M156" s="96" t="s">
        <v>273</v>
      </c>
      <c r="N156" s="104">
        <v>105000</v>
      </c>
      <c r="O156" s="106">
        <f t="shared" si="14"/>
        <v>1.0047846889952152</v>
      </c>
      <c r="P156" s="106">
        <f t="shared" si="15"/>
        <v>4.7732787526575905E-3</v>
      </c>
    </row>
    <row r="157" spans="6:16">
      <c r="F157" s="95">
        <f t="shared" si="16"/>
        <v>153</v>
      </c>
      <c r="G157" s="96" t="s">
        <v>274</v>
      </c>
      <c r="H157" s="104">
        <v>68000</v>
      </c>
      <c r="I157" s="106">
        <f t="shared" si="12"/>
        <v>1.0074074074074073</v>
      </c>
      <c r="J157" s="106">
        <f t="shared" si="13"/>
        <v>7.38010729762246E-3</v>
      </c>
      <c r="K157" s="95">
        <f t="shared" si="17"/>
        <v>153</v>
      </c>
      <c r="M157" s="96" t="s">
        <v>274</v>
      </c>
      <c r="N157" s="104">
        <v>104500</v>
      </c>
      <c r="O157" s="106">
        <f t="shared" si="14"/>
        <v>1.0295566502463054</v>
      </c>
      <c r="P157" s="106">
        <f t="shared" si="15"/>
        <v>2.9128272923023637E-2</v>
      </c>
    </row>
    <row r="158" spans="6:16">
      <c r="F158" s="95">
        <f t="shared" si="16"/>
        <v>154</v>
      </c>
      <c r="G158" s="96" t="s">
        <v>275</v>
      </c>
      <c r="H158" s="104">
        <v>67500</v>
      </c>
      <c r="I158" s="106">
        <f t="shared" si="12"/>
        <v>0.99118942731277537</v>
      </c>
      <c r="J158" s="106">
        <f t="shared" si="13"/>
        <v>-8.8496152769824993E-3</v>
      </c>
      <c r="K158" s="95">
        <f t="shared" si="17"/>
        <v>154</v>
      </c>
      <c r="M158" s="96" t="s">
        <v>275</v>
      </c>
      <c r="N158" s="104">
        <v>101500</v>
      </c>
      <c r="O158" s="106">
        <f t="shared" si="14"/>
        <v>0.94859813084112155</v>
      </c>
      <c r="P158" s="106">
        <f t="shared" si="15"/>
        <v>-5.2770035980064099E-2</v>
      </c>
    </row>
    <row r="159" spans="6:16">
      <c r="F159" s="95">
        <f t="shared" si="16"/>
        <v>155</v>
      </c>
      <c r="G159" s="96" t="s">
        <v>276</v>
      </c>
      <c r="H159" s="104">
        <v>68100</v>
      </c>
      <c r="I159" s="106">
        <f t="shared" si="12"/>
        <v>1.0073964497041421</v>
      </c>
      <c r="J159" s="106">
        <f t="shared" si="13"/>
        <v>7.3692301065483683E-3</v>
      </c>
      <c r="K159" s="95">
        <f t="shared" si="17"/>
        <v>155</v>
      </c>
      <c r="M159" s="96" t="s">
        <v>276</v>
      </c>
      <c r="N159" s="104">
        <v>107000</v>
      </c>
      <c r="O159" s="106">
        <f t="shared" si="14"/>
        <v>0.99534883720930234</v>
      </c>
      <c r="P159" s="106">
        <f t="shared" si="15"/>
        <v>-4.6620131058113011E-3</v>
      </c>
    </row>
    <row r="160" spans="6:16">
      <c r="F160" s="95">
        <f t="shared" si="16"/>
        <v>156</v>
      </c>
      <c r="G160" s="96" t="s">
        <v>277</v>
      </c>
      <c r="H160" s="104">
        <v>67600</v>
      </c>
      <c r="I160" s="106">
        <f t="shared" si="12"/>
        <v>1.0196078431372548</v>
      </c>
      <c r="J160" s="106">
        <f t="shared" si="13"/>
        <v>1.9418085857101516E-2</v>
      </c>
      <c r="K160" s="95">
        <f t="shared" si="17"/>
        <v>156</v>
      </c>
      <c r="M160" s="96" t="s">
        <v>277</v>
      </c>
      <c r="N160" s="104">
        <v>107500</v>
      </c>
      <c r="O160" s="106">
        <f t="shared" si="14"/>
        <v>1</v>
      </c>
      <c r="P160" s="106">
        <f t="shared" si="15"/>
        <v>0</v>
      </c>
    </row>
    <row r="161" spans="6:16">
      <c r="F161" s="95">
        <f t="shared" si="16"/>
        <v>157</v>
      </c>
      <c r="G161" s="96" t="s">
        <v>278</v>
      </c>
      <c r="H161" s="104">
        <v>66300</v>
      </c>
      <c r="I161" s="106">
        <f t="shared" si="12"/>
        <v>0.99699248120300754</v>
      </c>
      <c r="J161" s="106">
        <f t="shared" si="13"/>
        <v>-3.0120504699916095E-3</v>
      </c>
      <c r="K161" s="95">
        <f t="shared" si="17"/>
        <v>157</v>
      </c>
      <c r="M161" s="96" t="s">
        <v>278</v>
      </c>
      <c r="N161" s="104">
        <v>107500</v>
      </c>
      <c r="O161" s="106">
        <f t="shared" si="14"/>
        <v>1</v>
      </c>
      <c r="P161" s="106">
        <f t="shared" si="15"/>
        <v>0</v>
      </c>
    </row>
    <row r="162" spans="6:16">
      <c r="F162" s="95">
        <f t="shared" si="16"/>
        <v>158</v>
      </c>
      <c r="G162" s="96" t="s">
        <v>279</v>
      </c>
      <c r="H162" s="104">
        <v>66500</v>
      </c>
      <c r="I162" s="106">
        <f t="shared" si="12"/>
        <v>1.0246533127889059</v>
      </c>
      <c r="J162" s="106">
        <f t="shared" si="13"/>
        <v>2.4354323951764061E-2</v>
      </c>
      <c r="K162" s="95">
        <f t="shared" si="17"/>
        <v>158</v>
      </c>
      <c r="M162" s="96" t="s">
        <v>279</v>
      </c>
      <c r="N162" s="104">
        <v>107500</v>
      </c>
      <c r="O162" s="106">
        <f t="shared" si="14"/>
        <v>1.0141509433962264</v>
      </c>
      <c r="P162" s="106">
        <f t="shared" si="15"/>
        <v>1.4051753455650287E-2</v>
      </c>
    </row>
    <row r="163" spans="6:16">
      <c r="F163" s="95">
        <f t="shared" si="16"/>
        <v>159</v>
      </c>
      <c r="G163" s="96" t="s">
        <v>280</v>
      </c>
      <c r="H163" s="104">
        <v>64900</v>
      </c>
      <c r="I163" s="106">
        <f t="shared" si="12"/>
        <v>0.9878234398782344</v>
      </c>
      <c r="J163" s="106">
        <f t="shared" si="13"/>
        <v>-1.2251301780520517E-2</v>
      </c>
      <c r="K163" s="95">
        <f t="shared" si="17"/>
        <v>159</v>
      </c>
      <c r="M163" s="96" t="s">
        <v>280</v>
      </c>
      <c r="N163" s="104">
        <v>106000</v>
      </c>
      <c r="O163" s="106">
        <f t="shared" si="14"/>
        <v>0.97247706422018354</v>
      </c>
      <c r="P163" s="106">
        <f t="shared" si="15"/>
        <v>-2.7908788117076502E-2</v>
      </c>
    </row>
    <row r="164" spans="6:16">
      <c r="F164" s="95">
        <f t="shared" si="16"/>
        <v>160</v>
      </c>
      <c r="G164" s="96" t="s">
        <v>281</v>
      </c>
      <c r="H164" s="104">
        <v>65700</v>
      </c>
      <c r="I164" s="106">
        <f t="shared" si="12"/>
        <v>1</v>
      </c>
      <c r="J164" s="106">
        <f t="shared" si="13"/>
        <v>0</v>
      </c>
      <c r="K164" s="95">
        <f t="shared" si="17"/>
        <v>160</v>
      </c>
      <c r="M164" s="96" t="s">
        <v>281</v>
      </c>
      <c r="N164" s="104">
        <v>109000</v>
      </c>
      <c r="O164" s="106">
        <f t="shared" si="14"/>
        <v>0.97757847533632292</v>
      </c>
      <c r="P164" s="106">
        <f t="shared" si="15"/>
        <v>-2.2676708671029701E-2</v>
      </c>
    </row>
    <row r="165" spans="6:16">
      <c r="F165" s="95">
        <f t="shared" si="16"/>
        <v>161</v>
      </c>
      <c r="G165" s="96" t="s">
        <v>282</v>
      </c>
      <c r="H165" s="104">
        <v>65700</v>
      </c>
      <c r="I165" s="106">
        <f t="shared" si="12"/>
        <v>0.99394856278366117</v>
      </c>
      <c r="J165" s="106">
        <f t="shared" si="13"/>
        <v>-6.0698213670757218E-3</v>
      </c>
      <c r="K165" s="95">
        <f t="shared" si="17"/>
        <v>161</v>
      </c>
      <c r="M165" s="96" t="s">
        <v>282</v>
      </c>
      <c r="N165" s="104">
        <v>111500</v>
      </c>
      <c r="O165" s="106">
        <f t="shared" si="14"/>
        <v>0.98672566371681414</v>
      </c>
      <c r="P165" s="106">
        <f t="shared" si="15"/>
        <v>-1.3363227812167141E-2</v>
      </c>
    </row>
    <row r="166" spans="6:16">
      <c r="F166" s="95">
        <f t="shared" si="16"/>
        <v>162</v>
      </c>
      <c r="G166" s="96" t="s">
        <v>283</v>
      </c>
      <c r="H166" s="104">
        <v>66100</v>
      </c>
      <c r="I166" s="106">
        <f t="shared" si="12"/>
        <v>0.99398496240601508</v>
      </c>
      <c r="J166" s="106">
        <f t="shared" si="13"/>
        <v>-6.0332008041678086E-3</v>
      </c>
      <c r="K166" s="95">
        <f t="shared" si="17"/>
        <v>162</v>
      </c>
      <c r="M166" s="96" t="s">
        <v>283</v>
      </c>
      <c r="N166" s="104">
        <v>113000</v>
      </c>
      <c r="O166" s="106">
        <f t="shared" si="14"/>
        <v>0.9826086956521739</v>
      </c>
      <c r="P166" s="106">
        <f t="shared" si="15"/>
        <v>-1.7544309650909508E-2</v>
      </c>
    </row>
    <row r="167" spans="6:16">
      <c r="F167" s="95">
        <f t="shared" si="16"/>
        <v>163</v>
      </c>
      <c r="G167" s="96" t="s">
        <v>284</v>
      </c>
      <c r="H167" s="104">
        <v>66500</v>
      </c>
      <c r="I167" s="106">
        <f t="shared" si="12"/>
        <v>0.97938144329896903</v>
      </c>
      <c r="J167" s="106">
        <f t="shared" si="13"/>
        <v>-2.0834086902842025E-2</v>
      </c>
      <c r="K167" s="95">
        <f t="shared" si="17"/>
        <v>163</v>
      </c>
      <c r="M167" s="96" t="s">
        <v>284</v>
      </c>
      <c r="N167" s="104">
        <v>115000</v>
      </c>
      <c r="O167" s="106">
        <f t="shared" si="14"/>
        <v>0.99567099567099571</v>
      </c>
      <c r="P167" s="106">
        <f t="shared" si="15"/>
        <v>-4.3384015985981298E-3</v>
      </c>
    </row>
    <row r="168" spans="6:16">
      <c r="F168" s="95">
        <f t="shared" si="16"/>
        <v>164</v>
      </c>
      <c r="G168" s="96" t="s">
        <v>285</v>
      </c>
      <c r="H168" s="104">
        <v>67900</v>
      </c>
      <c r="I168" s="106">
        <f t="shared" si="12"/>
        <v>1.0059259259259259</v>
      </c>
      <c r="J168" s="106">
        <f t="shared" si="13"/>
        <v>5.9084366861662683E-3</v>
      </c>
      <c r="K168" s="95">
        <f t="shared" si="17"/>
        <v>164</v>
      </c>
      <c r="M168" s="96" t="s">
        <v>285</v>
      </c>
      <c r="N168" s="104">
        <v>115500</v>
      </c>
      <c r="O168" s="106">
        <f t="shared" si="14"/>
        <v>1</v>
      </c>
      <c r="P168" s="106">
        <f t="shared" si="15"/>
        <v>0</v>
      </c>
    </row>
    <row r="169" spans="6:16">
      <c r="F169" s="95">
        <f t="shared" si="16"/>
        <v>165</v>
      </c>
      <c r="G169" s="96" t="s">
        <v>286</v>
      </c>
      <c r="H169" s="104">
        <v>67500</v>
      </c>
      <c r="I169" s="106">
        <f t="shared" si="12"/>
        <v>1.0029717682020802</v>
      </c>
      <c r="J169" s="106">
        <f t="shared" si="13"/>
        <v>2.9673612278020081E-3</v>
      </c>
      <c r="K169" s="95">
        <f t="shared" si="17"/>
        <v>165</v>
      </c>
      <c r="M169" s="96" t="s">
        <v>286</v>
      </c>
      <c r="N169" s="104">
        <v>115500</v>
      </c>
      <c r="O169" s="106">
        <f t="shared" si="14"/>
        <v>0.99141630901287559</v>
      </c>
      <c r="P169" s="106">
        <f t="shared" si="15"/>
        <v>-8.6207430439069754E-3</v>
      </c>
    </row>
    <row r="170" spans="6:16">
      <c r="F170" s="95">
        <f t="shared" si="16"/>
        <v>166</v>
      </c>
      <c r="G170" s="96" t="s">
        <v>287</v>
      </c>
      <c r="H170" s="104">
        <v>67300</v>
      </c>
      <c r="I170" s="106">
        <f t="shared" si="12"/>
        <v>0.99851632047477745</v>
      </c>
      <c r="J170" s="106">
        <f t="shared" si="13"/>
        <v>-1.484781267579225E-3</v>
      </c>
      <c r="K170" s="95">
        <f t="shared" si="17"/>
        <v>166</v>
      </c>
      <c r="M170" s="96" t="s">
        <v>287</v>
      </c>
      <c r="N170" s="104">
        <v>116500</v>
      </c>
      <c r="O170" s="106">
        <f t="shared" si="14"/>
        <v>1</v>
      </c>
      <c r="P170" s="106">
        <f t="shared" si="15"/>
        <v>0</v>
      </c>
    </row>
    <row r="171" spans="6:16">
      <c r="F171" s="95">
        <f t="shared" si="16"/>
        <v>167</v>
      </c>
      <c r="G171" s="96" t="s">
        <v>288</v>
      </c>
      <c r="H171" s="104">
        <v>67400</v>
      </c>
      <c r="I171" s="106">
        <f t="shared" si="12"/>
        <v>1.0401234567901234</v>
      </c>
      <c r="J171" s="106">
        <f t="shared" si="13"/>
        <v>3.9339414560032294E-2</v>
      </c>
      <c r="K171" s="95">
        <f t="shared" si="17"/>
        <v>167</v>
      </c>
      <c r="M171" s="96" t="s">
        <v>288</v>
      </c>
      <c r="N171" s="104">
        <v>116500</v>
      </c>
      <c r="O171" s="106">
        <f t="shared" si="14"/>
        <v>0.96680497925311204</v>
      </c>
      <c r="P171" s="106">
        <f t="shared" si="15"/>
        <v>-3.375847992495442E-2</v>
      </c>
    </row>
    <row r="172" spans="6:16">
      <c r="F172" s="95">
        <f t="shared" si="16"/>
        <v>168</v>
      </c>
      <c r="G172" s="96" t="s">
        <v>289</v>
      </c>
      <c r="H172" s="104">
        <v>64800</v>
      </c>
      <c r="I172" s="106">
        <f t="shared" si="12"/>
        <v>0.99692307692307691</v>
      </c>
      <c r="J172" s="106">
        <f t="shared" si="13"/>
        <v>-3.0816665374081122E-3</v>
      </c>
      <c r="K172" s="95">
        <f t="shared" si="17"/>
        <v>168</v>
      </c>
      <c r="M172" s="96" t="s">
        <v>289</v>
      </c>
      <c r="N172" s="104">
        <v>120500</v>
      </c>
      <c r="O172" s="106">
        <f t="shared" si="14"/>
        <v>1.00836820083682</v>
      </c>
      <c r="P172" s="106">
        <f t="shared" si="15"/>
        <v>8.3333815591442404E-3</v>
      </c>
    </row>
    <row r="173" spans="6:16">
      <c r="F173" s="95">
        <f t="shared" si="16"/>
        <v>169</v>
      </c>
      <c r="G173" s="96" t="s">
        <v>290</v>
      </c>
      <c r="H173" s="104">
        <v>65000</v>
      </c>
      <c r="I173" s="106">
        <f t="shared" si="12"/>
        <v>0.98335854765506803</v>
      </c>
      <c r="J173" s="106">
        <f t="shared" si="13"/>
        <v>-1.6781476962003543E-2</v>
      </c>
      <c r="K173" s="95">
        <f t="shared" si="17"/>
        <v>169</v>
      </c>
      <c r="M173" s="96" t="s">
        <v>290</v>
      </c>
      <c r="N173" s="104">
        <v>119500</v>
      </c>
      <c r="O173" s="106">
        <f t="shared" si="14"/>
        <v>0.98353909465020573</v>
      </c>
      <c r="P173" s="106">
        <f t="shared" si="15"/>
        <v>-1.6597891409037828E-2</v>
      </c>
    </row>
    <row r="174" spans="6:16">
      <c r="F174" s="95">
        <f t="shared" si="16"/>
        <v>170</v>
      </c>
      <c r="G174" s="96" t="s">
        <v>291</v>
      </c>
      <c r="H174" s="104">
        <v>66100</v>
      </c>
      <c r="I174" s="106">
        <f t="shared" si="12"/>
        <v>0.99698340874811464</v>
      </c>
      <c r="J174" s="106">
        <f t="shared" si="13"/>
        <v>-3.0211503341762112E-3</v>
      </c>
      <c r="K174" s="95">
        <f t="shared" si="17"/>
        <v>170</v>
      </c>
      <c r="M174" s="96" t="s">
        <v>291</v>
      </c>
      <c r="N174" s="104">
        <v>121500</v>
      </c>
      <c r="O174" s="106">
        <f t="shared" si="14"/>
        <v>1.0210084033613445</v>
      </c>
      <c r="P174" s="106">
        <f t="shared" si="15"/>
        <v>2.0790769669073689E-2</v>
      </c>
    </row>
    <row r="175" spans="6:16">
      <c r="F175" s="95">
        <f t="shared" si="16"/>
        <v>171</v>
      </c>
      <c r="G175" s="96" t="s">
        <v>292</v>
      </c>
      <c r="H175" s="104">
        <v>66300</v>
      </c>
      <c r="I175" s="106">
        <f t="shared" si="12"/>
        <v>0.9895522388059701</v>
      </c>
      <c r="J175" s="106">
        <f t="shared" si="13"/>
        <v>-1.0502722199149288E-2</v>
      </c>
      <c r="K175" s="95">
        <f t="shared" si="17"/>
        <v>171</v>
      </c>
      <c r="M175" s="96" t="s">
        <v>292</v>
      </c>
      <c r="N175" s="104">
        <v>119000</v>
      </c>
      <c r="O175" s="106">
        <f t="shared" si="14"/>
        <v>0.96747967479674801</v>
      </c>
      <c r="P175" s="106">
        <f t="shared" si="15"/>
        <v>-3.3060862260888065E-2</v>
      </c>
    </row>
    <row r="176" spans="6:16">
      <c r="F176" s="95">
        <f t="shared" si="16"/>
        <v>172</v>
      </c>
      <c r="G176" s="96" t="s">
        <v>293</v>
      </c>
      <c r="H176" s="104">
        <v>67000</v>
      </c>
      <c r="I176" s="106">
        <f t="shared" si="12"/>
        <v>0.98966026587887745</v>
      </c>
      <c r="J176" s="106">
        <f t="shared" si="13"/>
        <v>-1.0393560527263195E-2</v>
      </c>
      <c r="K176" s="95">
        <f t="shared" si="17"/>
        <v>172</v>
      </c>
      <c r="M176" s="96" t="s">
        <v>293</v>
      </c>
      <c r="N176" s="104">
        <v>123000</v>
      </c>
      <c r="O176" s="106">
        <f t="shared" si="14"/>
        <v>0.98399999999999999</v>
      </c>
      <c r="P176" s="106">
        <f t="shared" si="15"/>
        <v>-1.6129381929883644E-2</v>
      </c>
    </row>
    <row r="177" spans="6:16">
      <c r="F177" s="95">
        <f t="shared" si="16"/>
        <v>173</v>
      </c>
      <c r="G177" s="96" t="s">
        <v>294</v>
      </c>
      <c r="H177" s="104">
        <v>67700</v>
      </c>
      <c r="I177" s="106">
        <f t="shared" si="12"/>
        <v>1.0044510385756678</v>
      </c>
      <c r="J177" s="106">
        <f t="shared" si="13"/>
        <v>4.441161999968057E-3</v>
      </c>
      <c r="K177" s="95">
        <f t="shared" si="17"/>
        <v>173</v>
      </c>
      <c r="M177" s="96" t="s">
        <v>294</v>
      </c>
      <c r="N177" s="104">
        <v>125000</v>
      </c>
      <c r="O177" s="106">
        <f t="shared" si="14"/>
        <v>1.0121457489878543</v>
      </c>
      <c r="P177" s="106">
        <f t="shared" si="15"/>
        <v>1.207258123426924E-2</v>
      </c>
    </row>
    <row r="178" spans="6:16">
      <c r="F178" s="95">
        <f t="shared" si="16"/>
        <v>174</v>
      </c>
      <c r="G178" s="96" t="s">
        <v>295</v>
      </c>
      <c r="H178" s="104">
        <v>67400</v>
      </c>
      <c r="I178" s="106">
        <f t="shared" si="12"/>
        <v>1.0014858841010401</v>
      </c>
      <c r="J178" s="106">
        <f t="shared" si="13"/>
        <v>1.4847812675792241E-3</v>
      </c>
      <c r="K178" s="95">
        <f t="shared" si="17"/>
        <v>174</v>
      </c>
      <c r="M178" s="96" t="s">
        <v>295</v>
      </c>
      <c r="N178" s="104">
        <v>123500</v>
      </c>
      <c r="O178" s="106">
        <f t="shared" si="14"/>
        <v>0.99196787148594379</v>
      </c>
      <c r="P178" s="106">
        <f t="shared" si="15"/>
        <v>-8.0645598367304078E-3</v>
      </c>
    </row>
    <row r="179" spans="6:16">
      <c r="F179" s="95">
        <f t="shared" si="16"/>
        <v>175</v>
      </c>
      <c r="G179" s="96" t="s">
        <v>296</v>
      </c>
      <c r="H179" s="104">
        <v>67300</v>
      </c>
      <c r="I179" s="106">
        <f t="shared" si="12"/>
        <v>1.0089955022488755</v>
      </c>
      <c r="J179" s="106">
        <f t="shared" si="13"/>
        <v>8.9552837291039904E-3</v>
      </c>
      <c r="K179" s="95">
        <f t="shared" si="17"/>
        <v>175</v>
      </c>
      <c r="M179" s="96" t="s">
        <v>296</v>
      </c>
      <c r="N179" s="104">
        <v>124500</v>
      </c>
      <c r="O179" s="106">
        <f t="shared" si="14"/>
        <v>1</v>
      </c>
      <c r="P179" s="106">
        <f t="shared" si="15"/>
        <v>0</v>
      </c>
    </row>
    <row r="180" spans="6:16">
      <c r="F180" s="95">
        <f t="shared" si="16"/>
        <v>176</v>
      </c>
      <c r="G180" s="96" t="s">
        <v>297</v>
      </c>
      <c r="H180" s="104">
        <v>66700</v>
      </c>
      <c r="I180" s="106">
        <f t="shared" si="12"/>
        <v>1.0015015015015014</v>
      </c>
      <c r="J180" s="106">
        <f t="shared" si="13"/>
        <v>1.5003753752344921E-3</v>
      </c>
      <c r="K180" s="95">
        <f t="shared" si="17"/>
        <v>176</v>
      </c>
      <c r="M180" s="96" t="s">
        <v>297</v>
      </c>
      <c r="N180" s="104">
        <v>124500</v>
      </c>
      <c r="O180" s="106">
        <f t="shared" si="14"/>
        <v>0.98418972332015808</v>
      </c>
      <c r="P180" s="106">
        <f t="shared" si="15"/>
        <v>-1.5936592262812639E-2</v>
      </c>
    </row>
    <row r="181" spans="6:16">
      <c r="F181" s="95">
        <f t="shared" si="16"/>
        <v>177</v>
      </c>
      <c r="G181" s="96" t="s">
        <v>298</v>
      </c>
      <c r="H181" s="104">
        <v>66600</v>
      </c>
      <c r="I181" s="106">
        <f t="shared" si="12"/>
        <v>0.98666666666666669</v>
      </c>
      <c r="J181" s="106">
        <f t="shared" si="13"/>
        <v>-1.3423020332140661E-2</v>
      </c>
      <c r="K181" s="95">
        <f t="shared" si="17"/>
        <v>177</v>
      </c>
      <c r="M181" s="96" t="s">
        <v>298</v>
      </c>
      <c r="N181" s="104">
        <v>126500</v>
      </c>
      <c r="O181" s="106">
        <f t="shared" si="14"/>
        <v>1.003968253968254</v>
      </c>
      <c r="P181" s="106">
        <f t="shared" si="15"/>
        <v>3.9604012160969143E-3</v>
      </c>
    </row>
    <row r="182" spans="6:16">
      <c r="F182" s="95">
        <f t="shared" si="16"/>
        <v>178</v>
      </c>
      <c r="G182" s="96" t="s">
        <v>299</v>
      </c>
      <c r="H182" s="104">
        <v>67500</v>
      </c>
      <c r="I182" s="106">
        <f t="shared" si="12"/>
        <v>0.98253275109170302</v>
      </c>
      <c r="J182" s="106">
        <f t="shared" si="13"/>
        <v>-1.7621601349819559E-2</v>
      </c>
      <c r="K182" s="95">
        <f t="shared" si="17"/>
        <v>178</v>
      </c>
      <c r="M182" s="96" t="s">
        <v>299</v>
      </c>
      <c r="N182" s="104">
        <v>126000</v>
      </c>
      <c r="O182" s="106">
        <f t="shared" si="14"/>
        <v>0.99212598425196852</v>
      </c>
      <c r="P182" s="106">
        <f t="shared" si="15"/>
        <v>-7.9051795071132611E-3</v>
      </c>
    </row>
    <row r="183" spans="6:16">
      <c r="F183" s="95">
        <f t="shared" si="16"/>
        <v>179</v>
      </c>
      <c r="G183" s="96" t="s">
        <v>300</v>
      </c>
      <c r="H183" s="104">
        <v>68700</v>
      </c>
      <c r="I183" s="106">
        <f t="shared" si="12"/>
        <v>1.0253731343283583</v>
      </c>
      <c r="J183" s="106">
        <f t="shared" si="13"/>
        <v>2.5056579837337688E-2</v>
      </c>
      <c r="K183" s="95">
        <f t="shared" si="17"/>
        <v>179</v>
      </c>
      <c r="M183" s="96" t="s">
        <v>300</v>
      </c>
      <c r="N183" s="104">
        <v>127000</v>
      </c>
      <c r="O183" s="106">
        <f t="shared" si="14"/>
        <v>1.036734693877551</v>
      </c>
      <c r="P183" s="106">
        <f t="shared" si="15"/>
        <v>3.6076056473809591E-2</v>
      </c>
    </row>
    <row r="184" spans="6:16">
      <c r="F184" s="95">
        <f t="shared" si="16"/>
        <v>180</v>
      </c>
      <c r="G184" s="96" t="s">
        <v>301</v>
      </c>
      <c r="H184" s="104">
        <v>67000</v>
      </c>
      <c r="I184" s="106">
        <f t="shared" si="12"/>
        <v>0.98674521354933731</v>
      </c>
      <c r="J184" s="106">
        <f t="shared" si="13"/>
        <v>-1.3343415173684335E-2</v>
      </c>
      <c r="K184" s="95">
        <f t="shared" si="17"/>
        <v>180</v>
      </c>
      <c r="M184" s="96" t="s">
        <v>301</v>
      </c>
      <c r="N184" s="104">
        <v>122500</v>
      </c>
      <c r="O184" s="106">
        <f t="shared" si="14"/>
        <v>0.98</v>
      </c>
      <c r="P184" s="106">
        <f t="shared" si="15"/>
        <v>-2.0202707317519466E-2</v>
      </c>
    </row>
    <row r="185" spans="6:16">
      <c r="F185" s="95">
        <f t="shared" si="16"/>
        <v>181</v>
      </c>
      <c r="G185" s="96" t="s">
        <v>302</v>
      </c>
      <c r="H185" s="104">
        <v>67900</v>
      </c>
      <c r="I185" s="106">
        <f t="shared" si="12"/>
        <v>1.0014749262536873</v>
      </c>
      <c r="J185" s="106">
        <f t="shared" si="13"/>
        <v>1.4738396183005232E-3</v>
      </c>
      <c r="K185" s="95">
        <f t="shared" si="17"/>
        <v>181</v>
      </c>
      <c r="M185" s="96" t="s">
        <v>302</v>
      </c>
      <c r="N185" s="104">
        <v>125000</v>
      </c>
      <c r="O185" s="106">
        <f t="shared" si="14"/>
        <v>1.0245901639344261</v>
      </c>
      <c r="P185" s="106">
        <f t="shared" si="15"/>
        <v>2.4292692569044483E-2</v>
      </c>
    </row>
    <row r="186" spans="6:16">
      <c r="F186" s="95">
        <f t="shared" si="16"/>
        <v>182</v>
      </c>
      <c r="G186" s="96" t="s">
        <v>303</v>
      </c>
      <c r="H186" s="104">
        <v>67800</v>
      </c>
      <c r="I186" s="106">
        <f t="shared" si="12"/>
        <v>0.99705882352941178</v>
      </c>
      <c r="J186" s="106">
        <f t="shared" si="13"/>
        <v>-2.9455102297568031E-3</v>
      </c>
      <c r="K186" s="95">
        <f t="shared" si="17"/>
        <v>182</v>
      </c>
      <c r="M186" s="96" t="s">
        <v>303</v>
      </c>
      <c r="N186" s="104">
        <v>122000</v>
      </c>
      <c r="O186" s="106">
        <f t="shared" si="14"/>
        <v>1.0655021834061136</v>
      </c>
      <c r="P186" s="106">
        <f t="shared" si="15"/>
        <v>6.3446221738962263E-2</v>
      </c>
    </row>
    <row r="187" spans="6:16">
      <c r="F187" s="95">
        <f t="shared" si="16"/>
        <v>183</v>
      </c>
      <c r="G187" s="96" t="s">
        <v>304</v>
      </c>
      <c r="H187" s="104">
        <v>68000</v>
      </c>
      <c r="I187" s="106">
        <f t="shared" si="12"/>
        <v>0.99270072992700731</v>
      </c>
      <c r="J187" s="106">
        <f t="shared" si="13"/>
        <v>-7.3260400920728977E-3</v>
      </c>
      <c r="K187" s="95">
        <f t="shared" si="17"/>
        <v>183</v>
      </c>
      <c r="M187" s="96" t="s">
        <v>304</v>
      </c>
      <c r="N187" s="104">
        <v>114500</v>
      </c>
      <c r="O187" s="106">
        <f t="shared" si="14"/>
        <v>1.0043859649122806</v>
      </c>
      <c r="P187" s="106">
        <f t="shared" si="15"/>
        <v>4.3763745997987815E-3</v>
      </c>
    </row>
    <row r="188" spans="6:16">
      <c r="F188" s="95">
        <f t="shared" si="16"/>
        <v>184</v>
      </c>
      <c r="G188" s="96" t="s">
        <v>305</v>
      </c>
      <c r="H188" s="104">
        <v>68500</v>
      </c>
      <c r="I188" s="106">
        <f t="shared" si="12"/>
        <v>0.98988439306358378</v>
      </c>
      <c r="J188" s="106">
        <f t="shared" si="13"/>
        <v>-1.0167117355444313E-2</v>
      </c>
      <c r="K188" s="95">
        <f t="shared" si="17"/>
        <v>184</v>
      </c>
      <c r="M188" s="96" t="s">
        <v>305</v>
      </c>
      <c r="N188" s="104">
        <v>114000</v>
      </c>
      <c r="O188" s="106">
        <f t="shared" si="14"/>
        <v>0.97021276595744677</v>
      </c>
      <c r="P188" s="106">
        <f t="shared" si="15"/>
        <v>-3.0239885189718235E-2</v>
      </c>
    </row>
    <row r="189" spans="6:16">
      <c r="F189" s="95">
        <f t="shared" si="16"/>
        <v>185</v>
      </c>
      <c r="G189" s="96" t="s">
        <v>306</v>
      </c>
      <c r="H189" s="104">
        <v>69200</v>
      </c>
      <c r="I189" s="106">
        <f t="shared" si="12"/>
        <v>0.99855699855699853</v>
      </c>
      <c r="J189" s="106">
        <f t="shared" si="13"/>
        <v>-1.4440435722336913E-3</v>
      </c>
      <c r="K189" s="95">
        <f t="shared" si="17"/>
        <v>185</v>
      </c>
      <c r="M189" s="96" t="s">
        <v>306</v>
      </c>
      <c r="N189" s="104">
        <v>117500</v>
      </c>
      <c r="O189" s="106">
        <f t="shared" si="14"/>
        <v>1.0042735042735043</v>
      </c>
      <c r="P189" s="106">
        <f t="shared" si="15"/>
        <v>4.264398786457518E-3</v>
      </c>
    </row>
    <row r="190" spans="6:16">
      <c r="F190" s="95">
        <f t="shared" si="16"/>
        <v>186</v>
      </c>
      <c r="G190" s="96" t="s">
        <v>307</v>
      </c>
      <c r="H190" s="104">
        <v>69300</v>
      </c>
      <c r="I190" s="106">
        <f t="shared" si="12"/>
        <v>1.0028943560057888</v>
      </c>
      <c r="J190" s="106">
        <f t="shared" si="13"/>
        <v>2.8901754222334236E-3</v>
      </c>
      <c r="K190" s="95">
        <f t="shared" si="17"/>
        <v>186</v>
      </c>
      <c r="M190" s="96" t="s">
        <v>307</v>
      </c>
      <c r="N190" s="104">
        <v>117000</v>
      </c>
      <c r="O190" s="106">
        <f t="shared" si="14"/>
        <v>0.99574468085106382</v>
      </c>
      <c r="P190" s="106">
        <f t="shared" si="15"/>
        <v>-4.2643987864575397E-3</v>
      </c>
    </row>
    <row r="191" spans="6:16">
      <c r="F191" s="95">
        <f t="shared" si="16"/>
        <v>187</v>
      </c>
      <c r="G191" s="96" t="s">
        <v>308</v>
      </c>
      <c r="H191" s="104">
        <v>69100</v>
      </c>
      <c r="I191" s="106">
        <f t="shared" si="12"/>
        <v>0.99281609195402298</v>
      </c>
      <c r="J191" s="106">
        <f t="shared" si="13"/>
        <v>-7.2098365667497555E-3</v>
      </c>
      <c r="K191" s="95">
        <f t="shared" si="17"/>
        <v>187</v>
      </c>
      <c r="M191" s="96" t="s">
        <v>308</v>
      </c>
      <c r="N191" s="104">
        <v>117500</v>
      </c>
      <c r="O191" s="106">
        <f t="shared" si="14"/>
        <v>0.975103734439834</v>
      </c>
      <c r="P191" s="106">
        <f t="shared" si="15"/>
        <v>-2.5211419346496056E-2</v>
      </c>
    </row>
    <row r="192" spans="6:16">
      <c r="F192" s="95">
        <f t="shared" si="16"/>
        <v>188</v>
      </c>
      <c r="G192" s="96" t="s">
        <v>309</v>
      </c>
      <c r="H192" s="104">
        <v>69600</v>
      </c>
      <c r="I192" s="106">
        <f t="shared" si="12"/>
        <v>0.99570815450643779</v>
      </c>
      <c r="J192" s="106">
        <f t="shared" si="13"/>
        <v>-4.3010818993905854E-3</v>
      </c>
      <c r="K192" s="95">
        <f t="shared" si="17"/>
        <v>188</v>
      </c>
      <c r="M192" s="96" t="s">
        <v>309</v>
      </c>
      <c r="N192" s="104">
        <v>120500</v>
      </c>
      <c r="O192" s="106">
        <f t="shared" si="14"/>
        <v>0.99586776859504134</v>
      </c>
      <c r="P192" s="106">
        <f t="shared" si="15"/>
        <v>-4.1407926660313879E-3</v>
      </c>
    </row>
    <row r="193" spans="6:16">
      <c r="F193" s="95">
        <f t="shared" si="16"/>
        <v>189</v>
      </c>
      <c r="G193" s="96" t="s">
        <v>310</v>
      </c>
      <c r="H193" s="104">
        <v>69900</v>
      </c>
      <c r="I193" s="106">
        <f t="shared" si="12"/>
        <v>0.99572649572649574</v>
      </c>
      <c r="J193" s="106">
        <f t="shared" si="13"/>
        <v>-4.2826617920008478E-3</v>
      </c>
      <c r="K193" s="95">
        <f t="shared" si="17"/>
        <v>189</v>
      </c>
      <c r="M193" s="96" t="s">
        <v>310</v>
      </c>
      <c r="N193" s="104">
        <v>121000</v>
      </c>
      <c r="O193" s="106">
        <f t="shared" si="14"/>
        <v>1.0083333333333333</v>
      </c>
      <c r="P193" s="106">
        <f t="shared" si="15"/>
        <v>8.2988028146950641E-3</v>
      </c>
    </row>
    <row r="194" spans="6:16">
      <c r="F194" s="95">
        <f t="shared" si="16"/>
        <v>190</v>
      </c>
      <c r="G194" s="96" t="s">
        <v>311</v>
      </c>
      <c r="H194" s="104">
        <v>70200</v>
      </c>
      <c r="I194" s="106">
        <f t="shared" si="12"/>
        <v>1.0071736011477761</v>
      </c>
      <c r="J194" s="106">
        <f t="shared" si="13"/>
        <v>7.1479932652871508E-3</v>
      </c>
      <c r="K194" s="95">
        <f t="shared" si="17"/>
        <v>190</v>
      </c>
      <c r="M194" s="96" t="s">
        <v>311</v>
      </c>
      <c r="N194" s="104">
        <v>120000</v>
      </c>
      <c r="O194" s="106">
        <f t="shared" si="14"/>
        <v>1</v>
      </c>
      <c r="P194" s="106">
        <f t="shared" si="15"/>
        <v>0</v>
      </c>
    </row>
    <row r="195" spans="6:16">
      <c r="F195" s="95">
        <f t="shared" si="16"/>
        <v>191</v>
      </c>
      <c r="G195" s="96" t="s">
        <v>312</v>
      </c>
      <c r="H195" s="104">
        <v>69700</v>
      </c>
      <c r="I195" s="106">
        <f t="shared" si="12"/>
        <v>0.99856733524355301</v>
      </c>
      <c r="J195" s="106">
        <f t="shared" si="13"/>
        <v>-1.4336920018485856E-3</v>
      </c>
      <c r="K195" s="95">
        <f t="shared" si="17"/>
        <v>191</v>
      </c>
      <c r="M195" s="96" t="s">
        <v>312</v>
      </c>
      <c r="N195" s="104">
        <v>120000</v>
      </c>
      <c r="O195" s="106">
        <f t="shared" si="14"/>
        <v>0.99585062240663902</v>
      </c>
      <c r="P195" s="106">
        <f t="shared" si="15"/>
        <v>-4.158010148663677E-3</v>
      </c>
    </row>
    <row r="196" spans="6:16">
      <c r="F196" s="95">
        <f t="shared" si="16"/>
        <v>192</v>
      </c>
      <c r="G196" s="96" t="s">
        <v>313</v>
      </c>
      <c r="H196" s="104">
        <v>69800</v>
      </c>
      <c r="I196" s="106">
        <f t="shared" si="12"/>
        <v>1</v>
      </c>
      <c r="J196" s="106">
        <f t="shared" si="13"/>
        <v>0</v>
      </c>
      <c r="K196" s="95">
        <f t="shared" si="17"/>
        <v>192</v>
      </c>
      <c r="M196" s="96" t="s">
        <v>313</v>
      </c>
      <c r="N196" s="104">
        <v>120500</v>
      </c>
      <c r="O196" s="106">
        <f t="shared" si="14"/>
        <v>0.99586776859504134</v>
      </c>
      <c r="P196" s="106">
        <f t="shared" si="15"/>
        <v>-4.1407926660313879E-3</v>
      </c>
    </row>
    <row r="197" spans="6:16">
      <c r="F197" s="95">
        <f t="shared" si="16"/>
        <v>193</v>
      </c>
      <c r="G197" s="96" t="s">
        <v>314</v>
      </c>
      <c r="H197" s="104">
        <v>69800</v>
      </c>
      <c r="I197" s="106">
        <f t="shared" ref="I197:I247" si="18">H197/H198</f>
        <v>0.99007092198581559</v>
      </c>
      <c r="J197" s="106">
        <f t="shared" ref="J197:J247" si="19">LN(I197)</f>
        <v>-9.9787000498961949E-3</v>
      </c>
      <c r="K197" s="95">
        <f t="shared" si="17"/>
        <v>193</v>
      </c>
      <c r="M197" s="96" t="s">
        <v>314</v>
      </c>
      <c r="N197" s="104">
        <v>121000</v>
      </c>
      <c r="O197" s="106">
        <f t="shared" ref="O197:O249" si="20">N197/N198</f>
        <v>0.98373983739837401</v>
      </c>
      <c r="P197" s="106">
        <f t="shared" ref="P197:P249" si="21">LN(O197)</f>
        <v>-1.6393809775676383E-2</v>
      </c>
    </row>
    <row r="198" spans="6:16">
      <c r="F198" s="95">
        <f t="shared" ref="F198:F250" si="22">F197+1</f>
        <v>194</v>
      </c>
      <c r="G198" s="96" t="s">
        <v>315</v>
      </c>
      <c r="H198" s="104">
        <v>70500</v>
      </c>
      <c r="I198" s="106">
        <f t="shared" si="18"/>
        <v>1.0028449502133712</v>
      </c>
      <c r="J198" s="106">
        <f t="shared" si="19"/>
        <v>2.8409110016036497E-3</v>
      </c>
      <c r="K198" s="95">
        <f t="shared" ref="K198:K250" si="23">K197+1</f>
        <v>194</v>
      </c>
      <c r="M198" s="96" t="s">
        <v>315</v>
      </c>
      <c r="N198" s="104">
        <v>123000</v>
      </c>
      <c r="O198" s="106">
        <f t="shared" si="20"/>
        <v>0.99193548387096775</v>
      </c>
      <c r="P198" s="106">
        <f t="shared" si="21"/>
        <v>-8.0972102326193618E-3</v>
      </c>
    </row>
    <row r="199" spans="6:16">
      <c r="F199" s="95">
        <f t="shared" si="22"/>
        <v>195</v>
      </c>
      <c r="G199" s="96" t="s">
        <v>316</v>
      </c>
      <c r="H199" s="104">
        <v>70300</v>
      </c>
      <c r="I199" s="106">
        <f t="shared" si="18"/>
        <v>1.005722460658083</v>
      </c>
      <c r="J199" s="106">
        <f t="shared" si="19"/>
        <v>5.7061495768546888E-3</v>
      </c>
      <c r="K199" s="95">
        <f t="shared" si="23"/>
        <v>195</v>
      </c>
      <c r="M199" s="96" t="s">
        <v>316</v>
      </c>
      <c r="N199" s="104">
        <v>124000</v>
      </c>
      <c r="O199" s="106">
        <f t="shared" si="20"/>
        <v>1.0081300813008129</v>
      </c>
      <c r="P199" s="106">
        <f t="shared" si="21"/>
        <v>8.0972102326193028E-3</v>
      </c>
    </row>
    <row r="200" spans="6:16">
      <c r="F200" s="95">
        <f t="shared" si="22"/>
        <v>196</v>
      </c>
      <c r="G200" s="96" t="s">
        <v>317</v>
      </c>
      <c r="H200" s="104">
        <v>69900</v>
      </c>
      <c r="I200" s="106">
        <f t="shared" si="18"/>
        <v>0.98868458274398874</v>
      </c>
      <c r="J200" s="106">
        <f t="shared" si="19"/>
        <v>-1.1379923662762446E-2</v>
      </c>
      <c r="K200" s="95">
        <f t="shared" si="23"/>
        <v>196</v>
      </c>
      <c r="M200" s="96" t="s">
        <v>317</v>
      </c>
      <c r="N200" s="104">
        <v>123000</v>
      </c>
      <c r="O200" s="106">
        <f t="shared" si="20"/>
        <v>0.99595141700404854</v>
      </c>
      <c r="P200" s="106">
        <f t="shared" si="21"/>
        <v>-4.0568006956144299E-3</v>
      </c>
    </row>
    <row r="201" spans="6:16">
      <c r="F201" s="95">
        <f t="shared" si="22"/>
        <v>197</v>
      </c>
      <c r="G201" s="96" t="s">
        <v>318</v>
      </c>
      <c r="H201" s="104">
        <v>70700</v>
      </c>
      <c r="I201" s="106">
        <f t="shared" si="18"/>
        <v>0.9929775280898876</v>
      </c>
      <c r="J201" s="106">
        <f t="shared" si="19"/>
        <v>-7.0472455154030559E-3</v>
      </c>
      <c r="K201" s="95">
        <f t="shared" si="23"/>
        <v>197</v>
      </c>
      <c r="M201" s="96" t="s">
        <v>318</v>
      </c>
      <c r="N201" s="104">
        <v>123500</v>
      </c>
      <c r="O201" s="106">
        <f t="shared" si="20"/>
        <v>0.98015873015873012</v>
      </c>
      <c r="P201" s="106">
        <f t="shared" si="21"/>
        <v>-2.0040750883446153E-2</v>
      </c>
    </row>
    <row r="202" spans="6:16">
      <c r="F202" s="95">
        <f t="shared" si="22"/>
        <v>198</v>
      </c>
      <c r="G202" s="96" t="s">
        <v>319</v>
      </c>
      <c r="H202" s="104">
        <v>71200</v>
      </c>
      <c r="I202" s="106">
        <f t="shared" si="18"/>
        <v>1.0113636363636365</v>
      </c>
      <c r="J202" s="106">
        <f t="shared" si="19"/>
        <v>1.1299555253933466E-2</v>
      </c>
      <c r="K202" s="95">
        <f t="shared" si="23"/>
        <v>198</v>
      </c>
      <c r="M202" s="96" t="s">
        <v>319</v>
      </c>
      <c r="N202" s="104">
        <v>126000</v>
      </c>
      <c r="O202" s="106">
        <f t="shared" si="20"/>
        <v>1.008</v>
      </c>
      <c r="P202" s="106">
        <f t="shared" si="21"/>
        <v>7.9681696491768813E-3</v>
      </c>
    </row>
    <row r="203" spans="6:16">
      <c r="F203" s="95">
        <f t="shared" si="22"/>
        <v>199</v>
      </c>
      <c r="G203" s="96" t="s">
        <v>320</v>
      </c>
      <c r="H203" s="104">
        <v>70400</v>
      </c>
      <c r="I203" s="106">
        <f t="shared" si="18"/>
        <v>1.0129496402877698</v>
      </c>
      <c r="J203" s="106">
        <f t="shared" si="19"/>
        <v>1.2866510593250276E-2</v>
      </c>
      <c r="K203" s="95">
        <f t="shared" si="23"/>
        <v>199</v>
      </c>
      <c r="M203" s="96" t="s">
        <v>320</v>
      </c>
      <c r="N203" s="104">
        <v>125000</v>
      </c>
      <c r="O203" s="106">
        <f t="shared" si="20"/>
        <v>1.0162601626016261</v>
      </c>
      <c r="P203" s="106">
        <f t="shared" si="21"/>
        <v>1.6129381929883717E-2</v>
      </c>
    </row>
    <row r="204" spans="6:16">
      <c r="F204" s="95">
        <f t="shared" si="22"/>
        <v>200</v>
      </c>
      <c r="G204" s="96" t="s">
        <v>321</v>
      </c>
      <c r="H204" s="104">
        <v>69500</v>
      </c>
      <c r="I204" s="106">
        <f t="shared" si="18"/>
        <v>0.99002849002849003</v>
      </c>
      <c r="J204" s="106">
        <f t="shared" si="19"/>
        <v>-1.002155846101899E-2</v>
      </c>
      <c r="K204" s="95">
        <f t="shared" si="23"/>
        <v>200</v>
      </c>
      <c r="M204" s="96" t="s">
        <v>321</v>
      </c>
      <c r="N204" s="104">
        <v>123000</v>
      </c>
      <c r="O204" s="106">
        <f t="shared" si="20"/>
        <v>1.0081967213114753</v>
      </c>
      <c r="P204" s="106">
        <f t="shared" si="21"/>
        <v>8.1633106391608354E-3</v>
      </c>
    </row>
    <row r="205" spans="6:16">
      <c r="F205" s="95">
        <f t="shared" si="22"/>
        <v>201</v>
      </c>
      <c r="G205" s="96" t="s">
        <v>322</v>
      </c>
      <c r="H205" s="104">
        <v>70200</v>
      </c>
      <c r="I205" s="106">
        <f t="shared" si="18"/>
        <v>1.0028571428571429</v>
      </c>
      <c r="J205" s="106">
        <f t="shared" si="19"/>
        <v>2.8530689824064807E-3</v>
      </c>
      <c r="K205" s="95">
        <f t="shared" si="23"/>
        <v>201</v>
      </c>
      <c r="M205" s="96" t="s">
        <v>322</v>
      </c>
      <c r="N205" s="104">
        <v>122000</v>
      </c>
      <c r="O205" s="106">
        <f t="shared" si="20"/>
        <v>1</v>
      </c>
      <c r="P205" s="106">
        <f t="shared" si="21"/>
        <v>0</v>
      </c>
    </row>
    <row r="206" spans="6:16">
      <c r="F206" s="95">
        <f t="shared" si="22"/>
        <v>202</v>
      </c>
      <c r="G206" s="96" t="s">
        <v>323</v>
      </c>
      <c r="H206" s="104">
        <v>70000</v>
      </c>
      <c r="I206" s="106">
        <f t="shared" si="18"/>
        <v>0.9831460674157303</v>
      </c>
      <c r="J206" s="106">
        <f t="shared" si="19"/>
        <v>-1.6997576368571136E-2</v>
      </c>
      <c r="K206" s="95">
        <f t="shared" si="23"/>
        <v>202</v>
      </c>
      <c r="M206" s="96" t="s">
        <v>323</v>
      </c>
      <c r="N206" s="104">
        <v>122000</v>
      </c>
      <c r="O206" s="106">
        <f t="shared" si="20"/>
        <v>1.0124481327800829</v>
      </c>
      <c r="P206" s="106">
        <f t="shared" si="21"/>
        <v>1.2371291802546829E-2</v>
      </c>
    </row>
    <row r="207" spans="6:16">
      <c r="F207" s="95">
        <f t="shared" si="22"/>
        <v>203</v>
      </c>
      <c r="G207" s="96" t="s">
        <v>324</v>
      </c>
      <c r="H207" s="104">
        <v>71200</v>
      </c>
      <c r="I207" s="106">
        <f t="shared" si="18"/>
        <v>1.0244604316546762</v>
      </c>
      <c r="J207" s="106">
        <f t="shared" si="19"/>
        <v>2.4166065847183529E-2</v>
      </c>
      <c r="K207" s="95">
        <f t="shared" si="23"/>
        <v>203</v>
      </c>
      <c r="M207" s="96" t="s">
        <v>324</v>
      </c>
      <c r="N207" s="104">
        <v>120500</v>
      </c>
      <c r="O207" s="106">
        <f t="shared" si="20"/>
        <v>1.021186440677966</v>
      </c>
      <c r="P207" s="106">
        <f t="shared" si="21"/>
        <v>2.096512846504487E-2</v>
      </c>
    </row>
    <row r="208" spans="6:16">
      <c r="F208" s="95">
        <f t="shared" si="22"/>
        <v>204</v>
      </c>
      <c r="G208" s="96" t="s">
        <v>325</v>
      </c>
      <c r="H208" s="104">
        <v>69500</v>
      </c>
      <c r="I208" s="106">
        <f t="shared" si="18"/>
        <v>0.99144079885877323</v>
      </c>
      <c r="J208" s="106">
        <f t="shared" si="19"/>
        <v>-8.5960414697979076E-3</v>
      </c>
      <c r="K208" s="95">
        <f t="shared" si="23"/>
        <v>204</v>
      </c>
      <c r="M208" s="96" t="s">
        <v>325</v>
      </c>
      <c r="N208" s="104">
        <v>118000</v>
      </c>
      <c r="O208" s="106">
        <f t="shared" si="20"/>
        <v>0.97925311203319498</v>
      </c>
      <c r="P208" s="106">
        <f t="shared" si="21"/>
        <v>-2.0965128465044964E-2</v>
      </c>
    </row>
    <row r="209" spans="6:16">
      <c r="F209" s="95">
        <f t="shared" si="22"/>
        <v>205</v>
      </c>
      <c r="G209" s="96" t="s">
        <v>326</v>
      </c>
      <c r="H209" s="104">
        <v>70100</v>
      </c>
      <c r="I209" s="106">
        <f t="shared" si="18"/>
        <v>0.98041958041958044</v>
      </c>
      <c r="J209" s="106">
        <f t="shared" si="19"/>
        <v>-1.9774655659417543E-2</v>
      </c>
      <c r="K209" s="95">
        <f t="shared" si="23"/>
        <v>205</v>
      </c>
      <c r="M209" s="96" t="s">
        <v>326</v>
      </c>
      <c r="N209" s="104">
        <v>120500</v>
      </c>
      <c r="O209" s="106">
        <f t="shared" si="20"/>
        <v>0.97570850202429149</v>
      </c>
      <c r="P209" s="106">
        <f t="shared" si="21"/>
        <v>-2.4591403137322207E-2</v>
      </c>
    </row>
    <row r="210" spans="6:16">
      <c r="F210" s="95">
        <f t="shared" si="22"/>
        <v>206</v>
      </c>
      <c r="G210" s="96" t="s">
        <v>33</v>
      </c>
      <c r="H210" s="104">
        <v>71500</v>
      </c>
      <c r="I210" s="106">
        <f t="shared" si="18"/>
        <v>0.98079561042524011</v>
      </c>
      <c r="J210" s="106">
        <f t="shared" si="19"/>
        <v>-1.9391189314650441E-2</v>
      </c>
      <c r="K210" s="95">
        <f t="shared" si="23"/>
        <v>206</v>
      </c>
      <c r="M210" s="96" t="s">
        <v>33</v>
      </c>
      <c r="N210" s="104">
        <v>123500</v>
      </c>
      <c r="O210" s="106">
        <f t="shared" si="20"/>
        <v>0.96862745098039216</v>
      </c>
      <c r="P210" s="106">
        <f t="shared" si="21"/>
        <v>-3.1875208530448951E-2</v>
      </c>
    </row>
    <row r="211" spans="6:16">
      <c r="F211" s="95">
        <f t="shared" si="22"/>
        <v>207</v>
      </c>
      <c r="G211" s="96" t="s">
        <v>34</v>
      </c>
      <c r="H211" s="104">
        <v>72900</v>
      </c>
      <c r="I211" s="106">
        <f t="shared" si="18"/>
        <v>1.0167364016736402</v>
      </c>
      <c r="J211" s="106">
        <f t="shared" si="19"/>
        <v>1.6597891409037831E-2</v>
      </c>
      <c r="K211" s="95">
        <f t="shared" si="23"/>
        <v>207</v>
      </c>
      <c r="M211" s="96" t="s">
        <v>34</v>
      </c>
      <c r="N211" s="104">
        <v>127500</v>
      </c>
      <c r="O211" s="106">
        <f t="shared" si="20"/>
        <v>1.0323886639676114</v>
      </c>
      <c r="P211" s="106">
        <f t="shared" si="21"/>
        <v>3.1875208530449034E-2</v>
      </c>
    </row>
    <row r="212" spans="6:16">
      <c r="F212" s="95">
        <f t="shared" si="22"/>
        <v>208</v>
      </c>
      <c r="G212" s="96" t="s">
        <v>35</v>
      </c>
      <c r="H212" s="104">
        <v>71700</v>
      </c>
      <c r="I212" s="106">
        <f t="shared" si="18"/>
        <v>0.99445214979195562</v>
      </c>
      <c r="J212" s="106">
        <f t="shared" si="19"/>
        <v>-5.5632966853287153E-3</v>
      </c>
      <c r="K212" s="95">
        <f t="shared" si="23"/>
        <v>208</v>
      </c>
      <c r="M212" s="96" t="s">
        <v>35</v>
      </c>
      <c r="N212" s="104">
        <v>123500</v>
      </c>
      <c r="O212" s="106">
        <f t="shared" si="20"/>
        <v>1</v>
      </c>
      <c r="P212" s="106">
        <f t="shared" si="21"/>
        <v>0</v>
      </c>
    </row>
    <row r="213" spans="6:16">
      <c r="F213" s="95">
        <f t="shared" si="22"/>
        <v>209</v>
      </c>
      <c r="G213" s="96" t="s">
        <v>36</v>
      </c>
      <c r="H213" s="104">
        <v>72100</v>
      </c>
      <c r="I213" s="106">
        <f t="shared" si="18"/>
        <v>1.0027816411682893</v>
      </c>
      <c r="J213" s="106">
        <f t="shared" si="19"/>
        <v>2.7777795639023694E-3</v>
      </c>
      <c r="K213" s="95">
        <f t="shared" si="23"/>
        <v>209</v>
      </c>
      <c r="M213" s="96" t="s">
        <v>36</v>
      </c>
      <c r="N213" s="104">
        <v>123500</v>
      </c>
      <c r="O213" s="106">
        <f t="shared" si="20"/>
        <v>0.99596774193548387</v>
      </c>
      <c r="P213" s="106">
        <f t="shared" si="21"/>
        <v>-4.0404095370049744E-3</v>
      </c>
    </row>
    <row r="214" spans="6:16">
      <c r="F214" s="95">
        <f t="shared" si="22"/>
        <v>210</v>
      </c>
      <c r="G214" s="96" t="s">
        <v>37</v>
      </c>
      <c r="H214" s="104">
        <v>71900</v>
      </c>
      <c r="I214" s="106">
        <f t="shared" si="18"/>
        <v>1.0055944055944055</v>
      </c>
      <c r="J214" s="106">
        <f t="shared" si="19"/>
        <v>5.5788150270389336E-3</v>
      </c>
      <c r="K214" s="95">
        <f t="shared" si="23"/>
        <v>210</v>
      </c>
      <c r="M214" s="96" t="s">
        <v>37</v>
      </c>
      <c r="N214" s="104">
        <v>124000</v>
      </c>
      <c r="O214" s="106">
        <f t="shared" si="20"/>
        <v>1</v>
      </c>
      <c r="P214" s="106">
        <f t="shared" si="21"/>
        <v>0</v>
      </c>
    </row>
    <row r="215" spans="6:16">
      <c r="F215" s="95">
        <f t="shared" si="22"/>
        <v>211</v>
      </c>
      <c r="G215" s="96" t="s">
        <v>38</v>
      </c>
      <c r="H215" s="104">
        <v>71500</v>
      </c>
      <c r="I215" s="106">
        <f t="shared" si="18"/>
        <v>0.97945205479452058</v>
      </c>
      <c r="J215" s="106">
        <f t="shared" si="19"/>
        <v>-2.0761991448429128E-2</v>
      </c>
      <c r="K215" s="95">
        <f t="shared" si="23"/>
        <v>211</v>
      </c>
      <c r="M215" s="96" t="s">
        <v>38</v>
      </c>
      <c r="N215" s="104">
        <v>124000</v>
      </c>
      <c r="O215" s="106">
        <f t="shared" si="20"/>
        <v>0.98804780876494025</v>
      </c>
      <c r="P215" s="106">
        <f t="shared" si="21"/>
        <v>-1.2024192966801701E-2</v>
      </c>
    </row>
    <row r="216" spans="6:16">
      <c r="F216" s="95">
        <f t="shared" si="22"/>
        <v>212</v>
      </c>
      <c r="G216" s="96" t="s">
        <v>39</v>
      </c>
      <c r="H216" s="104">
        <v>73000</v>
      </c>
      <c r="I216" s="106">
        <f t="shared" si="18"/>
        <v>0.99455040871934608</v>
      </c>
      <c r="J216" s="106">
        <f t="shared" si="19"/>
        <v>-5.4644944720787375E-3</v>
      </c>
      <c r="K216" s="95">
        <f t="shared" si="23"/>
        <v>212</v>
      </c>
      <c r="M216" s="96" t="s">
        <v>39</v>
      </c>
      <c r="N216" s="104">
        <v>125500</v>
      </c>
      <c r="O216" s="106">
        <f t="shared" si="20"/>
        <v>1.0329218106995885</v>
      </c>
      <c r="P216" s="106">
        <f t="shared" si="21"/>
        <v>3.23914957912355E-2</v>
      </c>
    </row>
    <row r="217" spans="6:16">
      <c r="F217" s="95">
        <f t="shared" si="22"/>
        <v>213</v>
      </c>
      <c r="G217" s="96" t="s">
        <v>40</v>
      </c>
      <c r="H217" s="104">
        <v>73400</v>
      </c>
      <c r="I217" s="106">
        <f t="shared" si="18"/>
        <v>0.98921832884097038</v>
      </c>
      <c r="J217" s="106">
        <f t="shared" si="19"/>
        <v>-1.0840214552864833E-2</v>
      </c>
      <c r="K217" s="95">
        <f t="shared" si="23"/>
        <v>213</v>
      </c>
      <c r="M217" s="96" t="s">
        <v>40</v>
      </c>
      <c r="N217" s="104">
        <v>121500</v>
      </c>
      <c r="O217" s="106">
        <f t="shared" si="20"/>
        <v>0.97590361445783136</v>
      </c>
      <c r="P217" s="106">
        <f t="shared" si="21"/>
        <v>-2.4391453124159124E-2</v>
      </c>
    </row>
    <row r="218" spans="6:16">
      <c r="F218" s="95">
        <f t="shared" si="22"/>
        <v>214</v>
      </c>
      <c r="G218" s="96" t="s">
        <v>41</v>
      </c>
      <c r="H218" s="104">
        <v>74200</v>
      </c>
      <c r="I218" s="106">
        <f t="shared" si="18"/>
        <v>0.99865410497981155</v>
      </c>
      <c r="J218" s="106">
        <f t="shared" si="19"/>
        <v>-1.3468015503787388E-3</v>
      </c>
      <c r="K218" s="95">
        <f t="shared" si="23"/>
        <v>214</v>
      </c>
      <c r="M218" s="96" t="s">
        <v>41</v>
      </c>
      <c r="N218" s="104">
        <v>124500</v>
      </c>
      <c r="O218" s="106">
        <f t="shared" si="20"/>
        <v>1.0080971659919029</v>
      </c>
      <c r="P218" s="106">
        <f t="shared" si="21"/>
        <v>8.0645598367304946E-3</v>
      </c>
    </row>
    <row r="219" spans="6:16">
      <c r="F219" s="95">
        <f t="shared" si="22"/>
        <v>215</v>
      </c>
      <c r="G219" s="96" t="s">
        <v>42</v>
      </c>
      <c r="H219" s="104">
        <v>74300</v>
      </c>
      <c r="I219" s="106">
        <f t="shared" si="18"/>
        <v>0.9906666666666667</v>
      </c>
      <c r="J219" s="106">
        <f t="shared" si="19"/>
        <v>-9.3771618125969309E-3</v>
      </c>
      <c r="K219" s="95">
        <f t="shared" si="23"/>
        <v>215</v>
      </c>
      <c r="M219" s="96" t="s">
        <v>42</v>
      </c>
      <c r="N219" s="104">
        <v>123500</v>
      </c>
      <c r="O219" s="106">
        <f t="shared" si="20"/>
        <v>0.99596774193548387</v>
      </c>
      <c r="P219" s="106">
        <f t="shared" si="21"/>
        <v>-4.0404095370049744E-3</v>
      </c>
    </row>
    <row r="220" spans="6:16">
      <c r="F220" s="95">
        <f t="shared" si="22"/>
        <v>216</v>
      </c>
      <c r="G220" s="96" t="s">
        <v>43</v>
      </c>
      <c r="H220" s="104">
        <v>75000</v>
      </c>
      <c r="I220" s="106">
        <f t="shared" si="18"/>
        <v>1.0026737967914439</v>
      </c>
      <c r="J220" s="106">
        <f t="shared" si="19"/>
        <v>2.6702285558788921E-3</v>
      </c>
      <c r="K220" s="95">
        <f t="shared" si="23"/>
        <v>216</v>
      </c>
      <c r="M220" s="96" t="s">
        <v>43</v>
      </c>
      <c r="N220" s="104">
        <v>124000</v>
      </c>
      <c r="O220" s="106">
        <f t="shared" si="20"/>
        <v>1.0081300813008129</v>
      </c>
      <c r="P220" s="106">
        <f t="shared" si="21"/>
        <v>8.0972102326193028E-3</v>
      </c>
    </row>
    <row r="221" spans="6:16">
      <c r="F221" s="95">
        <f t="shared" si="22"/>
        <v>217</v>
      </c>
      <c r="G221" s="96" t="s">
        <v>44</v>
      </c>
      <c r="H221" s="104">
        <v>74800</v>
      </c>
      <c r="I221" s="106">
        <f t="shared" si="18"/>
        <v>1.0149253731343284</v>
      </c>
      <c r="J221" s="106">
        <f t="shared" si="19"/>
        <v>1.4815085785140682E-2</v>
      </c>
      <c r="K221" s="95">
        <f t="shared" si="23"/>
        <v>217</v>
      </c>
      <c r="M221" s="96" t="s">
        <v>44</v>
      </c>
      <c r="N221" s="104">
        <v>123000</v>
      </c>
      <c r="O221" s="106">
        <f t="shared" si="20"/>
        <v>1.0081967213114753</v>
      </c>
      <c r="P221" s="106">
        <f t="shared" si="21"/>
        <v>8.1633106391608354E-3</v>
      </c>
    </row>
    <row r="222" spans="6:16">
      <c r="F222" s="95">
        <f t="shared" si="22"/>
        <v>218</v>
      </c>
      <c r="G222" s="96" t="s">
        <v>45</v>
      </c>
      <c r="H222" s="104">
        <v>73700</v>
      </c>
      <c r="I222" s="106">
        <f t="shared" si="18"/>
        <v>1</v>
      </c>
      <c r="J222" s="106">
        <f t="shared" si="19"/>
        <v>0</v>
      </c>
      <c r="K222" s="95">
        <f t="shared" si="23"/>
        <v>218</v>
      </c>
      <c r="M222" s="96" t="s">
        <v>45</v>
      </c>
      <c r="N222" s="104">
        <v>122000</v>
      </c>
      <c r="O222" s="106">
        <f t="shared" si="20"/>
        <v>0.99186991869918695</v>
      </c>
      <c r="P222" s="106">
        <f t="shared" si="21"/>
        <v>-8.1633106391609811E-3</v>
      </c>
    </row>
    <row r="223" spans="6:16">
      <c r="F223" s="95">
        <f t="shared" si="22"/>
        <v>219</v>
      </c>
      <c r="G223" s="96" t="s">
        <v>46</v>
      </c>
      <c r="H223" s="104">
        <v>73700</v>
      </c>
      <c r="I223" s="106">
        <f t="shared" si="18"/>
        <v>0.98397863818424569</v>
      </c>
      <c r="J223" s="106">
        <f t="shared" si="19"/>
        <v>-1.6151091327882845E-2</v>
      </c>
      <c r="K223" s="95">
        <f t="shared" si="23"/>
        <v>219</v>
      </c>
      <c r="M223" s="96" t="s">
        <v>46</v>
      </c>
      <c r="N223" s="104">
        <v>123000</v>
      </c>
      <c r="O223" s="106">
        <f t="shared" si="20"/>
        <v>0.97233201581027673</v>
      </c>
      <c r="P223" s="106">
        <f t="shared" si="21"/>
        <v>-2.8057952795157381E-2</v>
      </c>
    </row>
    <row r="224" spans="6:16">
      <c r="F224" s="95">
        <f t="shared" si="22"/>
        <v>220</v>
      </c>
      <c r="G224" s="96" t="s">
        <v>47</v>
      </c>
      <c r="H224" s="104">
        <v>74900</v>
      </c>
      <c r="I224" s="106">
        <f t="shared" si="18"/>
        <v>0.99336870026525204</v>
      </c>
      <c r="J224" s="106">
        <f t="shared" si="19"/>
        <v>-6.6533844907365478E-3</v>
      </c>
      <c r="K224" s="95">
        <f t="shared" si="23"/>
        <v>220</v>
      </c>
      <c r="M224" s="96" t="s">
        <v>47</v>
      </c>
      <c r="N224" s="104">
        <v>126500</v>
      </c>
      <c r="O224" s="106">
        <f t="shared" si="20"/>
        <v>0.98443579766536971</v>
      </c>
      <c r="P224" s="106">
        <f t="shared" si="21"/>
        <v>-1.5686596167699508E-2</v>
      </c>
    </row>
    <row r="225" spans="6:16">
      <c r="F225" s="95">
        <f t="shared" si="22"/>
        <v>221</v>
      </c>
      <c r="G225" s="96" t="s">
        <v>48</v>
      </c>
      <c r="H225" s="104">
        <v>75400</v>
      </c>
      <c r="I225" s="106">
        <f t="shared" si="18"/>
        <v>1.0093708165997322</v>
      </c>
      <c r="J225" s="106">
        <f t="shared" si="19"/>
        <v>9.327182875138661E-3</v>
      </c>
      <c r="K225" s="95">
        <f t="shared" si="23"/>
        <v>221</v>
      </c>
      <c r="M225" s="96" t="s">
        <v>48</v>
      </c>
      <c r="N225" s="104">
        <v>128500</v>
      </c>
      <c r="O225" s="106">
        <f t="shared" si="20"/>
        <v>0.99612403100775193</v>
      </c>
      <c r="P225" s="106">
        <f t="shared" si="21"/>
        <v>-3.883500026397633E-3</v>
      </c>
    </row>
    <row r="226" spans="6:16">
      <c r="F226" s="95">
        <f t="shared" si="22"/>
        <v>222</v>
      </c>
      <c r="G226" s="96" t="s">
        <v>49</v>
      </c>
      <c r="H226" s="104">
        <v>74700</v>
      </c>
      <c r="I226" s="106">
        <f t="shared" si="18"/>
        <v>1.0163265306122449</v>
      </c>
      <c r="J226" s="106">
        <f t="shared" si="19"/>
        <v>1.6194685919980606E-2</v>
      </c>
      <c r="K226" s="95">
        <f t="shared" si="23"/>
        <v>222</v>
      </c>
      <c r="M226" s="96" t="s">
        <v>49</v>
      </c>
      <c r="N226" s="104">
        <v>129000</v>
      </c>
      <c r="O226" s="106">
        <f t="shared" si="20"/>
        <v>1.0403225806451613</v>
      </c>
      <c r="P226" s="106">
        <f t="shared" si="21"/>
        <v>3.9530838756635218E-2</v>
      </c>
    </row>
    <row r="227" spans="6:16">
      <c r="F227" s="95">
        <f t="shared" si="22"/>
        <v>223</v>
      </c>
      <c r="G227" s="96" t="s">
        <v>50</v>
      </c>
      <c r="H227" s="104">
        <v>73500</v>
      </c>
      <c r="I227" s="106">
        <f t="shared" si="18"/>
        <v>1.0068493150684932</v>
      </c>
      <c r="J227" s="106">
        <f t="shared" si="19"/>
        <v>6.8259650703998906E-3</v>
      </c>
      <c r="K227" s="95">
        <f t="shared" si="23"/>
        <v>223</v>
      </c>
      <c r="M227" s="96" t="s">
        <v>50</v>
      </c>
      <c r="N227" s="104">
        <v>124000</v>
      </c>
      <c r="O227" s="106">
        <f t="shared" si="20"/>
        <v>0.99199999999999999</v>
      </c>
      <c r="P227" s="106">
        <f t="shared" si="21"/>
        <v>-8.0321716972642666E-3</v>
      </c>
    </row>
    <row r="228" spans="6:16">
      <c r="F228" s="95">
        <f t="shared" si="22"/>
        <v>224</v>
      </c>
      <c r="G228" s="96" t="s">
        <v>51</v>
      </c>
      <c r="H228" s="104">
        <v>73000</v>
      </c>
      <c r="I228" s="106">
        <f t="shared" si="18"/>
        <v>0.98648648648648651</v>
      </c>
      <c r="J228" s="106">
        <f t="shared" si="19"/>
        <v>-1.3605652055778598E-2</v>
      </c>
      <c r="K228" s="95">
        <f t="shared" si="23"/>
        <v>224</v>
      </c>
      <c r="M228" s="96" t="s">
        <v>51</v>
      </c>
      <c r="N228" s="104">
        <v>125000</v>
      </c>
      <c r="O228" s="106">
        <f t="shared" si="20"/>
        <v>0.9765625</v>
      </c>
      <c r="P228" s="106">
        <f t="shared" si="21"/>
        <v>-2.3716526617316044E-2</v>
      </c>
    </row>
    <row r="229" spans="6:16">
      <c r="F229" s="95">
        <f t="shared" si="22"/>
        <v>225</v>
      </c>
      <c r="G229" s="96" t="s">
        <v>52</v>
      </c>
      <c r="H229" s="104">
        <v>74000</v>
      </c>
      <c r="I229" s="106">
        <f t="shared" si="18"/>
        <v>1.009549795361528</v>
      </c>
      <c r="J229" s="106">
        <f t="shared" si="19"/>
        <v>9.50448431156398E-3</v>
      </c>
      <c r="K229" s="95">
        <f t="shared" si="23"/>
        <v>225</v>
      </c>
      <c r="M229" s="96" t="s">
        <v>52</v>
      </c>
      <c r="N229" s="104">
        <v>128000</v>
      </c>
      <c r="O229" s="106">
        <f t="shared" si="20"/>
        <v>1.0158730158730158</v>
      </c>
      <c r="P229" s="106">
        <f t="shared" si="21"/>
        <v>1.5748356968139112E-2</v>
      </c>
    </row>
    <row r="230" spans="6:16">
      <c r="F230" s="95">
        <f t="shared" si="22"/>
        <v>226</v>
      </c>
      <c r="G230" s="96" t="s">
        <v>53</v>
      </c>
      <c r="H230" s="104">
        <v>73300</v>
      </c>
      <c r="I230" s="106">
        <f t="shared" si="18"/>
        <v>1</v>
      </c>
      <c r="J230" s="106">
        <f t="shared" si="19"/>
        <v>0</v>
      </c>
      <c r="K230" s="95">
        <f t="shared" si="23"/>
        <v>226</v>
      </c>
      <c r="M230" s="96" t="s">
        <v>53</v>
      </c>
      <c r="N230" s="104">
        <v>126000</v>
      </c>
      <c r="O230" s="106">
        <f t="shared" si="20"/>
        <v>0.9882352941176471</v>
      </c>
      <c r="P230" s="106">
        <f t="shared" si="21"/>
        <v>-1.1834457647002796E-2</v>
      </c>
    </row>
    <row r="231" spans="6:16">
      <c r="F231" s="95">
        <f t="shared" si="22"/>
        <v>227</v>
      </c>
      <c r="G231" s="96" t="s">
        <v>54</v>
      </c>
      <c r="H231" s="104">
        <v>73300</v>
      </c>
      <c r="I231" s="106">
        <f t="shared" si="18"/>
        <v>1.0280504908835906</v>
      </c>
      <c r="J231" s="106">
        <f t="shared" si="19"/>
        <v>2.7664281472355664E-2</v>
      </c>
      <c r="K231" s="95">
        <f t="shared" si="23"/>
        <v>227</v>
      </c>
      <c r="M231" s="96" t="s">
        <v>54</v>
      </c>
      <c r="N231" s="104">
        <v>127500</v>
      </c>
      <c r="O231" s="106">
        <f t="shared" si="20"/>
        <v>1.028225806451613</v>
      </c>
      <c r="P231" s="106">
        <f t="shared" si="21"/>
        <v>2.7834798993444057E-2</v>
      </c>
    </row>
    <row r="232" spans="6:16">
      <c r="F232" s="95">
        <f t="shared" si="22"/>
        <v>228</v>
      </c>
      <c r="G232" s="96" t="s">
        <v>55</v>
      </c>
      <c r="H232" s="104">
        <v>71300</v>
      </c>
      <c r="I232" s="106">
        <f t="shared" si="18"/>
        <v>0.97271487039563442</v>
      </c>
      <c r="J232" s="106">
        <f t="shared" si="19"/>
        <v>-2.7664281472355511E-2</v>
      </c>
      <c r="K232" s="95">
        <f t="shared" si="23"/>
        <v>228</v>
      </c>
      <c r="M232" s="96" t="s">
        <v>55</v>
      </c>
      <c r="N232" s="104">
        <v>124000</v>
      </c>
      <c r="O232" s="106">
        <f t="shared" si="20"/>
        <v>0.96124031007751942</v>
      </c>
      <c r="P232" s="106">
        <f t="shared" si="21"/>
        <v>-3.9530838756635205E-2</v>
      </c>
    </row>
    <row r="233" spans="6:16">
      <c r="F233" s="95">
        <f t="shared" si="22"/>
        <v>229</v>
      </c>
      <c r="G233" s="96" t="s">
        <v>56</v>
      </c>
      <c r="H233" s="104">
        <v>73300</v>
      </c>
      <c r="I233" s="106">
        <f t="shared" si="18"/>
        <v>0.99054054054054053</v>
      </c>
      <c r="J233" s="106">
        <f t="shared" si="19"/>
        <v>-9.5044843115639609E-3</v>
      </c>
      <c r="K233" s="95">
        <f t="shared" si="23"/>
        <v>229</v>
      </c>
      <c r="M233" s="96" t="s">
        <v>56</v>
      </c>
      <c r="N233" s="104">
        <v>129000</v>
      </c>
      <c r="O233" s="106">
        <f t="shared" si="20"/>
        <v>0.98473282442748089</v>
      </c>
      <c r="P233" s="106">
        <f t="shared" si="21"/>
        <v>-1.5384918839479456E-2</v>
      </c>
    </row>
    <row r="234" spans="6:16">
      <c r="F234" s="95">
        <f t="shared" si="22"/>
        <v>230</v>
      </c>
      <c r="G234" s="96" t="s">
        <v>57</v>
      </c>
      <c r="H234" s="104">
        <v>74000</v>
      </c>
      <c r="I234" s="106">
        <f t="shared" si="18"/>
        <v>0.98535286284953394</v>
      </c>
      <c r="J234" s="106">
        <f t="shared" si="19"/>
        <v>-1.4755465565919322E-2</v>
      </c>
      <c r="K234" s="95">
        <f t="shared" si="23"/>
        <v>230</v>
      </c>
      <c r="M234" s="96" t="s">
        <v>57</v>
      </c>
      <c r="N234" s="104">
        <v>131000</v>
      </c>
      <c r="O234" s="106">
        <f t="shared" si="20"/>
        <v>0.97761194029850751</v>
      </c>
      <c r="P234" s="106">
        <f t="shared" si="21"/>
        <v>-2.2642476749759777E-2</v>
      </c>
    </row>
    <row r="235" spans="6:16">
      <c r="F235" s="95">
        <f t="shared" si="22"/>
        <v>231</v>
      </c>
      <c r="G235" s="96" t="s">
        <v>58</v>
      </c>
      <c r="H235" s="104">
        <v>75100</v>
      </c>
      <c r="I235" s="106">
        <f t="shared" si="18"/>
        <v>0.99338624338624337</v>
      </c>
      <c r="J235" s="106">
        <f t="shared" si="19"/>
        <v>-6.6357244153982678E-3</v>
      </c>
      <c r="K235" s="95">
        <f t="shared" si="23"/>
        <v>231</v>
      </c>
      <c r="M235" s="96" t="s">
        <v>58</v>
      </c>
      <c r="N235" s="104">
        <v>134000</v>
      </c>
      <c r="O235" s="106">
        <f t="shared" si="20"/>
        <v>1.0037453183520599</v>
      </c>
      <c r="P235" s="106">
        <f t="shared" si="21"/>
        <v>3.7383221106071581E-3</v>
      </c>
    </row>
    <row r="236" spans="6:16">
      <c r="F236" s="95">
        <f t="shared" si="22"/>
        <v>232</v>
      </c>
      <c r="G236" s="96" t="s">
        <v>59</v>
      </c>
      <c r="H236" s="104">
        <v>75600</v>
      </c>
      <c r="I236" s="106">
        <f t="shared" si="18"/>
        <v>0.9882352941176471</v>
      </c>
      <c r="J236" s="106">
        <f t="shared" si="19"/>
        <v>-1.1834457647002796E-2</v>
      </c>
      <c r="K236" s="95">
        <f t="shared" si="23"/>
        <v>232</v>
      </c>
      <c r="M236" s="96" t="s">
        <v>59</v>
      </c>
      <c r="N236" s="104">
        <v>133500</v>
      </c>
      <c r="O236" s="106">
        <f t="shared" si="20"/>
        <v>0.95357142857142863</v>
      </c>
      <c r="P236" s="106">
        <f t="shared" si="21"/>
        <v>-4.7540944769000025E-2</v>
      </c>
    </row>
    <row r="237" spans="6:16">
      <c r="F237" s="95">
        <f t="shared" si="22"/>
        <v>233</v>
      </c>
      <c r="G237" s="96" t="s">
        <v>60</v>
      </c>
      <c r="H237" s="104">
        <v>76500</v>
      </c>
      <c r="I237" s="106">
        <f t="shared" si="18"/>
        <v>1.0026212319790302</v>
      </c>
      <c r="J237" s="106">
        <f t="shared" si="19"/>
        <v>2.6178025420788799E-3</v>
      </c>
      <c r="K237" s="95">
        <f t="shared" si="23"/>
        <v>233</v>
      </c>
      <c r="M237" s="96" t="s">
        <v>60</v>
      </c>
      <c r="N237" s="104">
        <v>140000</v>
      </c>
      <c r="O237" s="106">
        <f t="shared" si="20"/>
        <v>1.0218978102189782</v>
      </c>
      <c r="P237" s="106">
        <f t="shared" si="21"/>
        <v>2.1661496781179467E-2</v>
      </c>
    </row>
    <row r="238" spans="6:16">
      <c r="F238" s="95">
        <f t="shared" si="22"/>
        <v>234</v>
      </c>
      <c r="G238" s="96" t="s">
        <v>61</v>
      </c>
      <c r="H238" s="104">
        <v>76300</v>
      </c>
      <c r="I238" s="106">
        <f t="shared" si="18"/>
        <v>0.99090909090909096</v>
      </c>
      <c r="J238" s="106">
        <f t="shared" si="19"/>
        <v>-9.1324835632724741E-3</v>
      </c>
      <c r="K238" s="95">
        <f t="shared" si="23"/>
        <v>234</v>
      </c>
      <c r="M238" s="96" t="s">
        <v>61</v>
      </c>
      <c r="N238" s="104">
        <v>137000</v>
      </c>
      <c r="O238" s="106">
        <f t="shared" si="20"/>
        <v>0.99275362318840576</v>
      </c>
      <c r="P238" s="106">
        <f t="shared" si="21"/>
        <v>-7.2727593290798087E-3</v>
      </c>
    </row>
    <row r="239" spans="6:16">
      <c r="F239" s="95">
        <f t="shared" si="22"/>
        <v>235</v>
      </c>
      <c r="G239" s="96" t="s">
        <v>62</v>
      </c>
      <c r="H239" s="104">
        <v>77000</v>
      </c>
      <c r="I239" s="106">
        <f t="shared" si="18"/>
        <v>0.99354838709677418</v>
      </c>
      <c r="J239" s="106">
        <f t="shared" si="19"/>
        <v>-6.4725145056174788E-3</v>
      </c>
      <c r="K239" s="95">
        <f t="shared" si="23"/>
        <v>235</v>
      </c>
      <c r="M239" s="96" t="s">
        <v>62</v>
      </c>
      <c r="N239" s="104">
        <v>138000</v>
      </c>
      <c r="O239" s="106">
        <f t="shared" si="20"/>
        <v>0.98220640569395012</v>
      </c>
      <c r="P239" s="106">
        <f t="shared" si="21"/>
        <v>-1.795380361659582E-2</v>
      </c>
    </row>
    <row r="240" spans="6:16">
      <c r="F240" s="95">
        <f t="shared" si="22"/>
        <v>236</v>
      </c>
      <c r="G240" s="96" t="s">
        <v>63</v>
      </c>
      <c r="H240" s="104">
        <v>77500</v>
      </c>
      <c r="I240" s="106">
        <f t="shared" si="18"/>
        <v>1.0025873221216042</v>
      </c>
      <c r="J240" s="106">
        <f t="shared" si="19"/>
        <v>2.5839807659250678E-3</v>
      </c>
      <c r="K240" s="95">
        <f t="shared" si="23"/>
        <v>236</v>
      </c>
      <c r="M240" s="96" t="s">
        <v>63</v>
      </c>
      <c r="N240" s="104">
        <v>140500</v>
      </c>
      <c r="O240" s="106">
        <f t="shared" si="20"/>
        <v>0.96232876712328763</v>
      </c>
      <c r="P240" s="106">
        <f t="shared" si="21"/>
        <v>-3.8399132934536021E-2</v>
      </c>
    </row>
    <row r="241" spans="6:16">
      <c r="F241" s="95">
        <f t="shared" si="22"/>
        <v>237</v>
      </c>
      <c r="G241" s="96" t="s">
        <v>64</v>
      </c>
      <c r="H241" s="104">
        <v>77300</v>
      </c>
      <c r="I241" s="106">
        <f t="shared" si="18"/>
        <v>0.99229781771501924</v>
      </c>
      <c r="J241" s="106">
        <f t="shared" si="19"/>
        <v>-7.7319972833263207E-3</v>
      </c>
      <c r="K241" s="95">
        <f t="shared" si="23"/>
        <v>237</v>
      </c>
      <c r="M241" s="96" t="s">
        <v>64</v>
      </c>
      <c r="N241" s="104">
        <v>146000</v>
      </c>
      <c r="O241" s="106">
        <f t="shared" si="20"/>
        <v>1.0034364261168385</v>
      </c>
      <c r="P241" s="106">
        <f t="shared" si="21"/>
        <v>3.4305350967892222E-3</v>
      </c>
    </row>
    <row r="242" spans="6:16">
      <c r="F242" s="95">
        <f t="shared" si="22"/>
        <v>238</v>
      </c>
      <c r="G242" s="96" t="s">
        <v>65</v>
      </c>
      <c r="H242" s="104">
        <v>77900</v>
      </c>
      <c r="I242" s="106">
        <f t="shared" si="18"/>
        <v>0.98732572877059566</v>
      </c>
      <c r="J242" s="106">
        <f t="shared" si="19"/>
        <v>-1.2755274975126013E-2</v>
      </c>
      <c r="K242" s="95">
        <f t="shared" si="23"/>
        <v>238</v>
      </c>
      <c r="M242" s="96" t="s">
        <v>65</v>
      </c>
      <c r="N242" s="104">
        <v>145500</v>
      </c>
      <c r="O242" s="106">
        <f t="shared" si="20"/>
        <v>1.062043795620438</v>
      </c>
      <c r="P242" s="106">
        <f t="shared" si="21"/>
        <v>6.0195160783422373E-2</v>
      </c>
    </row>
    <row r="243" spans="6:16">
      <c r="F243" s="95">
        <f t="shared" si="22"/>
        <v>239</v>
      </c>
      <c r="G243" s="96" t="s">
        <v>66</v>
      </c>
      <c r="H243" s="104">
        <v>78900</v>
      </c>
      <c r="I243" s="106">
        <f t="shared" si="18"/>
        <v>1</v>
      </c>
      <c r="J243" s="106">
        <f t="shared" si="19"/>
        <v>0</v>
      </c>
      <c r="K243" s="95">
        <f t="shared" si="23"/>
        <v>239</v>
      </c>
      <c r="M243" s="96" t="s">
        <v>66</v>
      </c>
      <c r="N243" s="104">
        <v>137000</v>
      </c>
      <c r="O243" s="106">
        <f t="shared" si="20"/>
        <v>1.0498084291187739</v>
      </c>
      <c r="P243" s="106">
        <f t="shared" si="21"/>
        <v>4.8607699065376792E-2</v>
      </c>
    </row>
    <row r="244" spans="6:16">
      <c r="F244" s="95">
        <f t="shared" si="22"/>
        <v>240</v>
      </c>
      <c r="G244" s="96" t="s">
        <v>67</v>
      </c>
      <c r="H244" s="104">
        <v>78900</v>
      </c>
      <c r="I244" s="106">
        <f t="shared" si="18"/>
        <v>1.0115384615384615</v>
      </c>
      <c r="J244" s="106">
        <f t="shared" si="19"/>
        <v>1.1472401162236781E-2</v>
      </c>
      <c r="K244" s="95">
        <f t="shared" si="23"/>
        <v>240</v>
      </c>
      <c r="M244" s="96" t="s">
        <v>67</v>
      </c>
      <c r="N244" s="104">
        <v>130500</v>
      </c>
      <c r="O244" s="106">
        <f t="shared" si="20"/>
        <v>1.0038461538461538</v>
      </c>
      <c r="P244" s="106">
        <f t="shared" si="21"/>
        <v>3.8387763071656669E-3</v>
      </c>
    </row>
    <row r="245" spans="6:16">
      <c r="F245" s="95">
        <f t="shared" si="22"/>
        <v>241</v>
      </c>
      <c r="G245" s="96" t="s">
        <v>68</v>
      </c>
      <c r="H245" s="104">
        <v>78000</v>
      </c>
      <c r="I245" s="106">
        <f t="shared" si="18"/>
        <v>0.99616858237547889</v>
      </c>
      <c r="J245" s="106">
        <f t="shared" si="19"/>
        <v>-3.8387763071657129E-3</v>
      </c>
      <c r="K245" s="95">
        <f t="shared" si="23"/>
        <v>241</v>
      </c>
      <c r="M245" s="96" t="s">
        <v>68</v>
      </c>
      <c r="N245" s="104">
        <v>130000</v>
      </c>
      <c r="O245" s="106">
        <f t="shared" si="20"/>
        <v>0.94545454545454544</v>
      </c>
      <c r="P245" s="106">
        <f t="shared" si="21"/>
        <v>-5.6089466651043585E-2</v>
      </c>
    </row>
    <row r="246" spans="6:16">
      <c r="F246" s="95">
        <f t="shared" si="22"/>
        <v>242</v>
      </c>
      <c r="G246" s="96" t="s">
        <v>69</v>
      </c>
      <c r="H246" s="108">
        <v>78300</v>
      </c>
      <c r="I246" s="106">
        <f t="shared" si="18"/>
        <v>1.0182054616384915</v>
      </c>
      <c r="J246" s="106">
        <f t="shared" si="19"/>
        <v>1.8041726485159042E-2</v>
      </c>
      <c r="K246" s="95">
        <f t="shared" si="23"/>
        <v>242</v>
      </c>
      <c r="M246" s="96" t="s">
        <v>69</v>
      </c>
      <c r="N246" s="104">
        <v>137500</v>
      </c>
      <c r="O246" s="106">
        <f t="shared" si="20"/>
        <v>1.0185185185185186</v>
      </c>
      <c r="P246" s="106">
        <f t="shared" si="21"/>
        <v>1.8349138668196617E-2</v>
      </c>
    </row>
    <row r="247" spans="6:16">
      <c r="F247" s="95">
        <f t="shared" si="22"/>
        <v>243</v>
      </c>
      <c r="G247" s="96" t="s">
        <v>70</v>
      </c>
      <c r="H247" s="108">
        <v>76900</v>
      </c>
      <c r="I247" s="106">
        <f t="shared" si="18"/>
        <v>0.99354005167958659</v>
      </c>
      <c r="J247" s="106">
        <f t="shared" si="19"/>
        <v>-6.4809040840831155E-3</v>
      </c>
      <c r="K247" s="95">
        <f t="shared" si="23"/>
        <v>243</v>
      </c>
      <c r="M247" s="96" t="s">
        <v>70</v>
      </c>
      <c r="N247" s="104">
        <v>135000</v>
      </c>
      <c r="O247" s="106">
        <f t="shared" si="20"/>
        <v>0.97472924187725629</v>
      </c>
      <c r="P247" s="106">
        <f t="shared" si="21"/>
        <v>-2.5595547188963768E-2</v>
      </c>
    </row>
    <row r="248" spans="6:16">
      <c r="F248" s="95">
        <f t="shared" si="22"/>
        <v>244</v>
      </c>
      <c r="G248" s="96" t="s">
        <v>71</v>
      </c>
      <c r="H248" s="108">
        <v>77400</v>
      </c>
      <c r="I248" s="106">
        <f t="shared" ref="I248:I249" si="24">H248/H249</f>
        <v>0.98348157560355787</v>
      </c>
      <c r="J248" s="106">
        <f t="shared" ref="J248:J249" si="25">LN(I248)</f>
        <v>-1.6656374827676058E-2</v>
      </c>
      <c r="K248" s="95">
        <f t="shared" si="23"/>
        <v>244</v>
      </c>
      <c r="M248" s="95" t="s">
        <v>71</v>
      </c>
      <c r="N248" s="95">
        <v>138500</v>
      </c>
      <c r="O248" s="106">
        <f t="shared" si="20"/>
        <v>0.97535211267605637</v>
      </c>
      <c r="P248" s="106">
        <f t="shared" si="21"/>
        <v>-2.4956731973867507E-2</v>
      </c>
    </row>
    <row r="249" spans="6:16">
      <c r="F249" s="95">
        <f t="shared" si="22"/>
        <v>245</v>
      </c>
      <c r="G249" s="96" t="s">
        <v>72</v>
      </c>
      <c r="H249" s="108">
        <v>78700</v>
      </c>
      <c r="I249" s="106">
        <f t="shared" si="24"/>
        <v>1.0012722646310432</v>
      </c>
      <c r="J249" s="106">
        <f t="shared" si="25"/>
        <v>1.2714559881966659E-3</v>
      </c>
      <c r="K249" s="95">
        <f t="shared" si="23"/>
        <v>245</v>
      </c>
      <c r="M249" s="95" t="s">
        <v>72</v>
      </c>
      <c r="N249" s="95">
        <v>142000</v>
      </c>
      <c r="O249" s="106">
        <f t="shared" si="20"/>
        <v>1.0179211469534051</v>
      </c>
      <c r="P249" s="106">
        <f t="shared" si="21"/>
        <v>1.7762456339840468E-2</v>
      </c>
    </row>
    <row r="250" spans="6:16">
      <c r="F250" s="95">
        <f t="shared" si="22"/>
        <v>246</v>
      </c>
      <c r="G250" s="96" t="s">
        <v>73</v>
      </c>
      <c r="H250" s="108">
        <v>78600</v>
      </c>
      <c r="I250" s="106"/>
      <c r="J250" s="106"/>
      <c r="K250" s="95">
        <f t="shared" si="23"/>
        <v>246</v>
      </c>
      <c r="M250" s="95" t="s">
        <v>73</v>
      </c>
      <c r="N250" s="95">
        <v>139500</v>
      </c>
      <c r="O250" s="106"/>
      <c r="P250" s="10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B0E0-EB33-48A7-9188-D5A9D49C6CBB}">
  <sheetPr>
    <tabColor rgb="FF00B050"/>
  </sheetPr>
  <dimension ref="A1:BG70"/>
  <sheetViews>
    <sheetView showGridLines="0" zoomScale="70" zoomScaleNormal="70" workbookViewId="0"/>
  </sheetViews>
  <sheetFormatPr defaultColWidth="14.3984375" defaultRowHeight="15.6" outlineLevelRow="1"/>
  <cols>
    <col min="1" max="16384" width="14.3984375" style="110"/>
  </cols>
  <sheetData>
    <row r="1" spans="1:19" ht="18" customHeight="1">
      <c r="A1" s="109" t="s">
        <v>497</v>
      </c>
      <c r="B1" s="109" t="s">
        <v>452</v>
      </c>
      <c r="C1" s="109" t="s">
        <v>498</v>
      </c>
      <c r="D1" s="109" t="s">
        <v>28</v>
      </c>
      <c r="E1" s="109" t="s">
        <v>29</v>
      </c>
      <c r="F1" s="109" t="s">
        <v>30</v>
      </c>
      <c r="G1" s="109" t="s">
        <v>24</v>
      </c>
      <c r="H1" s="109" t="s">
        <v>327</v>
      </c>
      <c r="I1" s="109" t="s">
        <v>328</v>
      </c>
      <c r="J1" s="109" t="s">
        <v>329</v>
      </c>
      <c r="K1" s="109" t="s">
        <v>25</v>
      </c>
      <c r="L1" s="109" t="s">
        <v>330</v>
      </c>
      <c r="M1" s="109" t="s">
        <v>26</v>
      </c>
      <c r="N1" s="109" t="s">
        <v>331</v>
      </c>
      <c r="O1" s="109" t="s">
        <v>27</v>
      </c>
      <c r="P1" s="109" t="s">
        <v>75</v>
      </c>
      <c r="Q1" s="109" t="s">
        <v>31</v>
      </c>
      <c r="R1" s="109" t="s">
        <v>76</v>
      </c>
      <c r="S1" s="109" t="s">
        <v>77</v>
      </c>
    </row>
    <row r="2" spans="1:19">
      <c r="A2" s="111"/>
      <c r="B2" s="112" t="s">
        <v>499</v>
      </c>
      <c r="C2" s="113" t="s">
        <v>332</v>
      </c>
      <c r="D2" s="114">
        <v>3.6749999999999998</v>
      </c>
      <c r="E2" s="114">
        <v>3.7349999999999999</v>
      </c>
      <c r="F2" s="114">
        <v>3.79</v>
      </c>
      <c r="G2" s="114">
        <v>3.7549999999999999</v>
      </c>
      <c r="H2" s="114">
        <v>3.7549999999999999</v>
      </c>
      <c r="I2" s="114">
        <v>3.81</v>
      </c>
      <c r="J2" s="114">
        <v>3.7650000000000001</v>
      </c>
      <c r="K2" s="114">
        <v>3.7269999999999999</v>
      </c>
      <c r="L2" s="114">
        <v>3.7949999999999999</v>
      </c>
      <c r="M2" s="114">
        <v>3.74</v>
      </c>
      <c r="N2" s="114">
        <v>3.79</v>
      </c>
      <c r="O2" s="114">
        <v>3.7349999999999999</v>
      </c>
      <c r="P2" s="114">
        <v>3.7349999999999999</v>
      </c>
      <c r="Q2" s="114">
        <v>3.68</v>
      </c>
      <c r="R2" s="114">
        <v>3.6850000000000001</v>
      </c>
      <c r="S2" s="114">
        <v>3.69</v>
      </c>
    </row>
    <row r="3" spans="1:19" ht="13.5" customHeight="1">
      <c r="A3" s="111" t="s">
        <v>500</v>
      </c>
      <c r="B3" s="112" t="s">
        <v>501</v>
      </c>
      <c r="C3" s="113" t="s">
        <v>501</v>
      </c>
      <c r="D3" s="115">
        <v>3.4950000000000001</v>
      </c>
      <c r="E3" s="115">
        <v>3.4950000000000001</v>
      </c>
      <c r="F3" s="115">
        <v>3.6589999999999998</v>
      </c>
      <c r="G3" s="115">
        <v>3.6669999999999998</v>
      </c>
      <c r="H3" s="115">
        <v>3.6280000000000001</v>
      </c>
      <c r="I3" s="115">
        <v>3.6760000000000002</v>
      </c>
      <c r="J3" s="115">
        <v>3.7029999999999998</v>
      </c>
      <c r="K3" s="115">
        <v>3.7480000000000002</v>
      </c>
      <c r="L3" s="115">
        <v>3.778</v>
      </c>
      <c r="M3" s="115">
        <v>3.86</v>
      </c>
      <c r="N3" s="115">
        <v>3.7829999999999999</v>
      </c>
      <c r="O3" s="115">
        <v>3.8159999999999998</v>
      </c>
      <c r="P3" s="115">
        <v>3.82</v>
      </c>
      <c r="Q3" s="115">
        <v>3.8530000000000002</v>
      </c>
      <c r="R3" s="115" t="s">
        <v>18</v>
      </c>
      <c r="S3" s="115" t="s">
        <v>18</v>
      </c>
    </row>
    <row r="4" spans="1:19" ht="13.5" customHeight="1">
      <c r="A4" s="111"/>
      <c r="B4" s="112" t="s">
        <v>502</v>
      </c>
      <c r="C4" s="113" t="s">
        <v>502</v>
      </c>
      <c r="D4" s="116">
        <v>3.7149999999999999</v>
      </c>
      <c r="E4" s="116">
        <v>3.7759999999999998</v>
      </c>
      <c r="F4" s="116">
        <v>3.8919999999999999</v>
      </c>
      <c r="G4" s="116">
        <v>3.8889999999999998</v>
      </c>
      <c r="H4" s="116">
        <v>3.88</v>
      </c>
      <c r="I4" s="116">
        <v>3.9260000000000002</v>
      </c>
      <c r="J4" s="116">
        <v>3.9510000000000001</v>
      </c>
      <c r="K4" s="116">
        <v>3.968</v>
      </c>
      <c r="L4" s="116">
        <v>3.9990000000000001</v>
      </c>
      <c r="M4" s="116">
        <v>4.08</v>
      </c>
      <c r="N4" s="116" t="s">
        <v>18</v>
      </c>
      <c r="O4" s="116" t="s">
        <v>18</v>
      </c>
      <c r="P4" s="116" t="s">
        <v>18</v>
      </c>
      <c r="Q4" s="116" t="s">
        <v>18</v>
      </c>
      <c r="R4" s="116" t="s">
        <v>18</v>
      </c>
      <c r="S4" s="116" t="s">
        <v>18</v>
      </c>
    </row>
    <row r="5" spans="1:19" ht="13.5" customHeight="1">
      <c r="A5" s="111" t="s">
        <v>503</v>
      </c>
      <c r="B5" s="112" t="s">
        <v>504</v>
      </c>
      <c r="C5" s="113" t="s">
        <v>505</v>
      </c>
      <c r="D5" s="115">
        <v>3.7909999999999999</v>
      </c>
      <c r="E5" s="115">
        <v>3.823</v>
      </c>
      <c r="F5" s="115">
        <v>3.98</v>
      </c>
      <c r="G5" s="115">
        <v>3.98</v>
      </c>
      <c r="H5" s="115">
        <v>3.93</v>
      </c>
      <c r="I5" s="115">
        <v>3.9729999999999999</v>
      </c>
      <c r="J5" s="115">
        <v>3.9969999999999999</v>
      </c>
      <c r="K5" s="115">
        <v>4.0369999999999999</v>
      </c>
      <c r="L5" s="115">
        <v>4.0830000000000002</v>
      </c>
      <c r="M5" s="115">
        <v>4.1369999999999996</v>
      </c>
      <c r="N5" s="115">
        <v>4.0720000000000001</v>
      </c>
      <c r="O5" s="115" t="s">
        <v>18</v>
      </c>
      <c r="P5" s="115" t="s">
        <v>18</v>
      </c>
      <c r="Q5" s="115" t="s">
        <v>18</v>
      </c>
      <c r="R5" s="115" t="s">
        <v>18</v>
      </c>
      <c r="S5" s="115" t="s">
        <v>18</v>
      </c>
    </row>
    <row r="6" spans="1:19" ht="13.5" customHeight="1" outlineLevel="1">
      <c r="A6" s="111"/>
      <c r="B6" s="112" t="s">
        <v>506</v>
      </c>
      <c r="C6" s="113" t="s">
        <v>506</v>
      </c>
      <c r="D6" s="116">
        <v>3.7909999999999999</v>
      </c>
      <c r="E6" s="116">
        <v>3.823</v>
      </c>
      <c r="F6" s="116">
        <v>3.98</v>
      </c>
      <c r="G6" s="116">
        <v>3.98</v>
      </c>
      <c r="H6" s="116">
        <v>3.93</v>
      </c>
      <c r="I6" s="116">
        <v>3.9729999999999999</v>
      </c>
      <c r="J6" s="116">
        <v>3.9969999999999999</v>
      </c>
      <c r="K6" s="116">
        <v>4.0369999999999999</v>
      </c>
      <c r="L6" s="116">
        <v>4.0830000000000002</v>
      </c>
      <c r="M6" s="116">
        <v>4.1369999999999996</v>
      </c>
      <c r="N6" s="116">
        <v>4.0720000000000001</v>
      </c>
      <c r="O6" s="116">
        <v>4.0720000000000001</v>
      </c>
      <c r="P6" s="116">
        <v>4.0519999999999996</v>
      </c>
      <c r="Q6" s="116">
        <v>4.0810000000000004</v>
      </c>
      <c r="R6" s="116" t="s">
        <v>18</v>
      </c>
      <c r="S6" s="116" t="s">
        <v>18</v>
      </c>
    </row>
    <row r="7" spans="1:19" ht="13.5" customHeight="1" outlineLevel="1">
      <c r="A7" s="111"/>
      <c r="B7" s="112"/>
      <c r="C7" s="113" t="s">
        <v>507</v>
      </c>
      <c r="D7" s="115">
        <v>3.9870000000000001</v>
      </c>
      <c r="E7" s="115">
        <v>4.2990000000000004</v>
      </c>
      <c r="F7" s="115">
        <v>4.3250000000000002</v>
      </c>
      <c r="G7" s="115">
        <v>4.3369999999999997</v>
      </c>
      <c r="H7" s="115">
        <v>4.3600000000000003</v>
      </c>
      <c r="I7" s="115">
        <v>4.4080000000000004</v>
      </c>
      <c r="J7" s="115">
        <v>4.4390000000000001</v>
      </c>
      <c r="K7" s="115">
        <v>4.4800000000000004</v>
      </c>
      <c r="L7" s="115">
        <v>4.5359999999999996</v>
      </c>
      <c r="M7" s="115">
        <v>4.5659999999999998</v>
      </c>
      <c r="N7" s="115">
        <v>4.4820000000000002</v>
      </c>
      <c r="O7" s="115">
        <v>4.3410000000000002</v>
      </c>
      <c r="P7" s="115">
        <v>4.34</v>
      </c>
      <c r="Q7" s="115">
        <v>4.2990000000000004</v>
      </c>
      <c r="R7" s="115">
        <v>4.3639999999999999</v>
      </c>
      <c r="S7" s="115" t="s">
        <v>18</v>
      </c>
    </row>
    <row r="8" spans="1:19" ht="13.5" customHeight="1" outlineLevel="1">
      <c r="A8" s="111"/>
      <c r="B8" s="112" t="s">
        <v>508</v>
      </c>
      <c r="C8" s="113" t="s">
        <v>509</v>
      </c>
      <c r="D8" s="116">
        <v>4.0410000000000004</v>
      </c>
      <c r="E8" s="116">
        <v>4.3840000000000003</v>
      </c>
      <c r="F8" s="116">
        <v>4.4420000000000002</v>
      </c>
      <c r="G8" s="116">
        <v>4.4640000000000004</v>
      </c>
      <c r="H8" s="116">
        <v>4.508</v>
      </c>
      <c r="I8" s="116">
        <v>4.5810000000000004</v>
      </c>
      <c r="J8" s="116">
        <v>4.617</v>
      </c>
      <c r="K8" s="116">
        <v>4.6559999999999997</v>
      </c>
      <c r="L8" s="116">
        <v>4.6980000000000004</v>
      </c>
      <c r="M8" s="116">
        <v>4.7279999999999998</v>
      </c>
      <c r="N8" s="116">
        <v>4.6440000000000001</v>
      </c>
      <c r="O8" s="116">
        <v>4.53</v>
      </c>
      <c r="P8" s="116">
        <v>4.5350000000000001</v>
      </c>
      <c r="Q8" s="116">
        <v>4.5220000000000002</v>
      </c>
      <c r="R8" s="116" t="s">
        <v>18</v>
      </c>
      <c r="S8" s="116" t="s">
        <v>18</v>
      </c>
    </row>
    <row r="9" spans="1:19" ht="13.5" customHeight="1" outlineLevel="1">
      <c r="A9" s="111" t="s">
        <v>510</v>
      </c>
      <c r="B9" s="112"/>
      <c r="C9" s="113" t="s">
        <v>511</v>
      </c>
      <c r="D9" s="115">
        <v>4.1689999999999996</v>
      </c>
      <c r="E9" s="115">
        <v>4.5220000000000002</v>
      </c>
      <c r="F9" s="115">
        <v>4.6100000000000003</v>
      </c>
      <c r="G9" s="115">
        <v>4.6470000000000002</v>
      </c>
      <c r="H9" s="115">
        <v>4.68</v>
      </c>
      <c r="I9" s="115">
        <v>4.7359999999999998</v>
      </c>
      <c r="J9" s="115">
        <v>4.7679999999999998</v>
      </c>
      <c r="K9" s="115">
        <v>4.8120000000000003</v>
      </c>
      <c r="L9" s="115">
        <v>4.8440000000000003</v>
      </c>
      <c r="M9" s="115">
        <v>4.8609999999999998</v>
      </c>
      <c r="N9" s="115">
        <v>4.7789999999999999</v>
      </c>
      <c r="O9" s="115">
        <v>4.6790000000000003</v>
      </c>
      <c r="P9" s="115">
        <v>4.694</v>
      </c>
      <c r="Q9" s="115">
        <v>4.6859999999999999</v>
      </c>
      <c r="R9" s="115" t="s">
        <v>18</v>
      </c>
      <c r="S9" s="115" t="s">
        <v>18</v>
      </c>
    </row>
    <row r="10" spans="1:19" ht="13.5" customHeight="1" outlineLevel="1">
      <c r="A10" s="111"/>
      <c r="B10" s="112"/>
      <c r="C10" s="113" t="s">
        <v>512</v>
      </c>
      <c r="D10" s="116">
        <v>4.2889999999999997</v>
      </c>
      <c r="E10" s="116">
        <v>4.6349999999999998</v>
      </c>
      <c r="F10" s="116">
        <v>4.7220000000000004</v>
      </c>
      <c r="G10" s="116">
        <v>4.7590000000000003</v>
      </c>
      <c r="H10" s="116">
        <v>4.8150000000000004</v>
      </c>
      <c r="I10" s="116">
        <v>4.8769999999999998</v>
      </c>
      <c r="J10" s="116">
        <v>4.9109999999999996</v>
      </c>
      <c r="K10" s="116">
        <v>4.9550000000000001</v>
      </c>
      <c r="L10" s="116">
        <v>4.9770000000000003</v>
      </c>
      <c r="M10" s="116">
        <v>4.992</v>
      </c>
      <c r="N10" s="116">
        <v>4.8959999999999999</v>
      </c>
      <c r="O10" s="116">
        <v>4.7990000000000004</v>
      </c>
      <c r="P10" s="116">
        <v>4.8079999999999998</v>
      </c>
      <c r="Q10" s="116">
        <v>4.8079999999999998</v>
      </c>
      <c r="R10" s="116" t="s">
        <v>18</v>
      </c>
      <c r="S10" s="116" t="s">
        <v>18</v>
      </c>
    </row>
    <row r="11" spans="1:19" ht="13.5" customHeight="1" outlineLevel="1">
      <c r="A11" s="111"/>
      <c r="B11" s="112" t="s">
        <v>513</v>
      </c>
      <c r="C11" s="113" t="s">
        <v>513</v>
      </c>
      <c r="D11" s="115">
        <v>3.7970000000000002</v>
      </c>
      <c r="E11" s="115">
        <v>4.08</v>
      </c>
      <c r="F11" s="115">
        <v>4.08</v>
      </c>
      <c r="G11" s="115">
        <v>4.085</v>
      </c>
      <c r="H11" s="115">
        <v>4.1050000000000004</v>
      </c>
      <c r="I11" s="115">
        <v>4.1310000000000002</v>
      </c>
      <c r="J11" s="115">
        <v>4.1870000000000003</v>
      </c>
      <c r="K11" s="115">
        <v>4.2469999999999999</v>
      </c>
      <c r="L11" s="115">
        <v>4.3120000000000003</v>
      </c>
      <c r="M11" s="115">
        <v>4.3840000000000003</v>
      </c>
      <c r="N11" s="115">
        <v>4.4279999999999999</v>
      </c>
      <c r="O11" s="115">
        <v>4.319</v>
      </c>
      <c r="P11" s="115">
        <v>4.3250000000000002</v>
      </c>
      <c r="Q11" s="115">
        <v>4.2830000000000004</v>
      </c>
      <c r="R11" s="115" t="s">
        <v>18</v>
      </c>
      <c r="S11" s="115" t="s">
        <v>18</v>
      </c>
    </row>
    <row r="12" spans="1:19" ht="13.5" customHeight="1" outlineLevel="1">
      <c r="A12" s="111"/>
      <c r="B12" s="112" t="s">
        <v>32</v>
      </c>
      <c r="C12" s="113" t="s">
        <v>32</v>
      </c>
      <c r="D12" s="116">
        <v>3.98</v>
      </c>
      <c r="E12" s="116">
        <v>4.3360000000000003</v>
      </c>
      <c r="F12" s="116">
        <v>4.4189999999999996</v>
      </c>
      <c r="G12" s="116">
        <v>4.4409999999999998</v>
      </c>
      <c r="H12" s="116">
        <v>4.4859999999999998</v>
      </c>
      <c r="I12" s="116">
        <v>4.548</v>
      </c>
      <c r="J12" s="116">
        <v>4.5810000000000004</v>
      </c>
      <c r="K12" s="116">
        <v>4.6289999999999996</v>
      </c>
      <c r="L12" s="116">
        <v>4.6639999999999997</v>
      </c>
      <c r="M12" s="116">
        <v>4.7130000000000001</v>
      </c>
      <c r="N12" s="116">
        <v>4.5970000000000004</v>
      </c>
      <c r="O12" s="116">
        <v>4.4610000000000003</v>
      </c>
      <c r="P12" s="116">
        <v>4.4409999999999998</v>
      </c>
      <c r="Q12" s="116">
        <v>4.4059999999999997</v>
      </c>
      <c r="R12" s="116">
        <v>4.4710000000000001</v>
      </c>
      <c r="S12" s="116" t="s">
        <v>18</v>
      </c>
    </row>
    <row r="13" spans="1:19" ht="13.5" customHeight="1" outlineLevel="1">
      <c r="A13" s="111" t="s">
        <v>514</v>
      </c>
      <c r="B13" s="112" t="s">
        <v>514</v>
      </c>
      <c r="C13" s="113" t="s">
        <v>514</v>
      </c>
      <c r="D13" s="115">
        <v>3.53</v>
      </c>
      <c r="E13" s="115">
        <v>3.71</v>
      </c>
      <c r="F13" s="115">
        <v>3.72</v>
      </c>
      <c r="G13" s="115">
        <v>3.7349999999999999</v>
      </c>
      <c r="H13" s="115">
        <v>3.7749999999999999</v>
      </c>
      <c r="I13" s="115">
        <v>3.8</v>
      </c>
      <c r="J13" s="115">
        <v>3.85</v>
      </c>
      <c r="K13" s="115">
        <v>3.887</v>
      </c>
      <c r="L13" s="115" t="s">
        <v>18</v>
      </c>
      <c r="M13" s="115" t="s">
        <v>18</v>
      </c>
      <c r="N13" s="115" t="s">
        <v>18</v>
      </c>
      <c r="O13" s="115" t="s">
        <v>18</v>
      </c>
      <c r="P13" s="115" t="s">
        <v>18</v>
      </c>
      <c r="Q13" s="115" t="s">
        <v>18</v>
      </c>
      <c r="R13" s="115" t="s">
        <v>18</v>
      </c>
      <c r="S13" s="115" t="s">
        <v>18</v>
      </c>
    </row>
    <row r="14" spans="1:19" ht="13.5" customHeight="1" outlineLevel="1">
      <c r="A14" s="111"/>
      <c r="B14" s="112"/>
      <c r="C14" s="113" t="s">
        <v>515</v>
      </c>
      <c r="D14" s="116">
        <v>3.887</v>
      </c>
      <c r="E14" s="116">
        <v>4.1109999999999998</v>
      </c>
      <c r="F14" s="116">
        <v>4.1130000000000004</v>
      </c>
      <c r="G14" s="116">
        <v>4.1180000000000003</v>
      </c>
      <c r="H14" s="116">
        <v>4.1420000000000003</v>
      </c>
      <c r="I14" s="116">
        <v>4.202</v>
      </c>
      <c r="J14" s="116">
        <v>4.3129999999999997</v>
      </c>
      <c r="K14" s="116">
        <v>4.367</v>
      </c>
      <c r="L14" s="116">
        <v>4.5090000000000003</v>
      </c>
      <c r="M14" s="116">
        <v>4.5839999999999996</v>
      </c>
      <c r="N14" s="116">
        <v>4.633</v>
      </c>
      <c r="O14" s="116">
        <v>4.5369999999999999</v>
      </c>
      <c r="P14" s="116">
        <v>4.4850000000000003</v>
      </c>
      <c r="Q14" s="116">
        <v>4.45</v>
      </c>
      <c r="R14" s="116" t="s">
        <v>18</v>
      </c>
      <c r="S14" s="116" t="s">
        <v>18</v>
      </c>
    </row>
    <row r="15" spans="1:19" ht="13.5" customHeight="1" outlineLevel="1">
      <c r="A15" s="111"/>
      <c r="B15" s="112"/>
      <c r="C15" s="113" t="s">
        <v>516</v>
      </c>
      <c r="D15" s="115">
        <v>3.887</v>
      </c>
      <c r="E15" s="115">
        <v>4.1109999999999998</v>
      </c>
      <c r="F15" s="115">
        <v>4.1130000000000004</v>
      </c>
      <c r="G15" s="115">
        <v>4.1180000000000003</v>
      </c>
      <c r="H15" s="115">
        <v>4.1420000000000003</v>
      </c>
      <c r="I15" s="115">
        <v>4.202</v>
      </c>
      <c r="J15" s="115">
        <v>4.3129999999999997</v>
      </c>
      <c r="K15" s="115">
        <v>4.367</v>
      </c>
      <c r="L15" s="115">
        <v>4.5090000000000003</v>
      </c>
      <c r="M15" s="115">
        <v>4.5990000000000002</v>
      </c>
      <c r="N15" s="115">
        <v>4.6580000000000004</v>
      </c>
      <c r="O15" s="115">
        <v>4.5629999999999997</v>
      </c>
      <c r="P15" s="115">
        <v>4.5110000000000001</v>
      </c>
      <c r="Q15" s="115">
        <v>4.4800000000000004</v>
      </c>
      <c r="R15" s="115" t="s">
        <v>18</v>
      </c>
      <c r="S15" s="115" t="s">
        <v>18</v>
      </c>
    </row>
    <row r="16" spans="1:19" ht="13.5" customHeight="1" outlineLevel="1">
      <c r="A16" s="111"/>
      <c r="B16" s="112"/>
      <c r="C16" s="113" t="s">
        <v>517</v>
      </c>
      <c r="D16" s="116">
        <v>4.0430000000000001</v>
      </c>
      <c r="E16" s="116">
        <v>4.3310000000000004</v>
      </c>
      <c r="F16" s="116">
        <v>4.3330000000000002</v>
      </c>
      <c r="G16" s="116">
        <v>4.3380000000000001</v>
      </c>
      <c r="H16" s="116">
        <v>4.3689999999999998</v>
      </c>
      <c r="I16" s="116">
        <v>4.42</v>
      </c>
      <c r="J16" s="116">
        <v>4.492</v>
      </c>
      <c r="K16" s="116">
        <v>4.5640000000000001</v>
      </c>
      <c r="L16" s="116">
        <v>4.6449999999999996</v>
      </c>
      <c r="M16" s="116">
        <v>4.6970000000000001</v>
      </c>
      <c r="N16" s="116">
        <v>4.7149999999999999</v>
      </c>
      <c r="O16" s="116">
        <v>4.6230000000000002</v>
      </c>
      <c r="P16" s="116">
        <v>4.5679999999999996</v>
      </c>
      <c r="Q16" s="116">
        <v>4.5389999999999997</v>
      </c>
      <c r="R16" s="116" t="s">
        <v>18</v>
      </c>
      <c r="S16" s="116" t="s">
        <v>18</v>
      </c>
    </row>
    <row r="17" spans="1:19" outlineLevel="1">
      <c r="A17" s="111"/>
      <c r="B17" s="112"/>
      <c r="C17" s="113" t="s">
        <v>518</v>
      </c>
      <c r="D17" s="115">
        <v>4.0869999999999997</v>
      </c>
      <c r="E17" s="115">
        <v>4.3710000000000004</v>
      </c>
      <c r="F17" s="115">
        <v>4.4009999999999998</v>
      </c>
      <c r="G17" s="115">
        <v>4.4119999999999999</v>
      </c>
      <c r="H17" s="115">
        <v>4.4420000000000002</v>
      </c>
      <c r="I17" s="115">
        <v>4.5</v>
      </c>
      <c r="J17" s="115">
        <v>4.5720000000000001</v>
      </c>
      <c r="K17" s="115">
        <v>4.6449999999999996</v>
      </c>
      <c r="L17" s="115">
        <v>4.7249999999999996</v>
      </c>
      <c r="M17" s="115">
        <v>4.7770000000000001</v>
      </c>
      <c r="N17" s="115">
        <v>4.7880000000000003</v>
      </c>
      <c r="O17" s="115">
        <v>4.6989999999999998</v>
      </c>
      <c r="P17" s="115">
        <v>4.7439999999999998</v>
      </c>
      <c r="Q17" s="115">
        <v>4.7539999999999996</v>
      </c>
      <c r="R17" s="115" t="s">
        <v>18</v>
      </c>
      <c r="S17" s="115" t="s">
        <v>18</v>
      </c>
    </row>
    <row r="18" spans="1:19" outlineLevel="1">
      <c r="A18" s="111" t="s">
        <v>519</v>
      </c>
      <c r="B18" s="112" t="s">
        <v>520</v>
      </c>
      <c r="C18" s="113" t="s">
        <v>521</v>
      </c>
      <c r="D18" s="116">
        <v>4.2489999999999997</v>
      </c>
      <c r="E18" s="116">
        <v>4.5449999999999999</v>
      </c>
      <c r="F18" s="116">
        <v>4.5869999999999997</v>
      </c>
      <c r="G18" s="116">
        <v>4.5970000000000004</v>
      </c>
      <c r="H18" s="116">
        <v>4.6390000000000002</v>
      </c>
      <c r="I18" s="116">
        <v>4.726</v>
      </c>
      <c r="J18" s="116">
        <v>4.8310000000000004</v>
      </c>
      <c r="K18" s="116">
        <v>4.9029999999999996</v>
      </c>
      <c r="L18" s="116">
        <v>4.9880000000000004</v>
      </c>
      <c r="M18" s="116">
        <v>5.04</v>
      </c>
      <c r="N18" s="116">
        <v>5.0830000000000002</v>
      </c>
      <c r="O18" s="116">
        <v>5.0620000000000003</v>
      </c>
      <c r="P18" s="116">
        <v>5.0940000000000003</v>
      </c>
      <c r="Q18" s="116">
        <v>5.1020000000000003</v>
      </c>
      <c r="R18" s="116" t="s">
        <v>18</v>
      </c>
      <c r="S18" s="116" t="s">
        <v>18</v>
      </c>
    </row>
    <row r="19" spans="1:19" outlineLevel="1">
      <c r="A19" s="111"/>
      <c r="B19" s="112"/>
      <c r="C19" s="113" t="s">
        <v>522</v>
      </c>
      <c r="D19" s="115">
        <v>4.4000000000000004</v>
      </c>
      <c r="E19" s="115">
        <v>4.7629999999999999</v>
      </c>
      <c r="F19" s="115">
        <v>4.8250000000000002</v>
      </c>
      <c r="G19" s="115">
        <v>4.8470000000000004</v>
      </c>
      <c r="H19" s="115">
        <v>4.899</v>
      </c>
      <c r="I19" s="115">
        <v>4.984</v>
      </c>
      <c r="J19" s="115">
        <v>5.069</v>
      </c>
      <c r="K19" s="115">
        <v>5.141</v>
      </c>
      <c r="L19" s="115">
        <v>5.2220000000000004</v>
      </c>
      <c r="M19" s="115">
        <v>5.274</v>
      </c>
      <c r="N19" s="115">
        <v>5.3280000000000003</v>
      </c>
      <c r="O19" s="115">
        <v>5.3319999999999999</v>
      </c>
      <c r="P19" s="115">
        <v>5.3550000000000004</v>
      </c>
      <c r="Q19" s="115">
        <v>5.3570000000000002</v>
      </c>
      <c r="R19" s="115" t="s">
        <v>18</v>
      </c>
      <c r="S19" s="115" t="s">
        <v>18</v>
      </c>
    </row>
    <row r="20" spans="1:19" outlineLevel="1">
      <c r="A20" s="111"/>
      <c r="B20" s="112"/>
      <c r="C20" s="113" t="s">
        <v>523</v>
      </c>
      <c r="D20" s="116">
        <v>4.4950000000000001</v>
      </c>
      <c r="E20" s="116">
        <v>4.8479999999999999</v>
      </c>
      <c r="F20" s="116">
        <v>4.9169999999999998</v>
      </c>
      <c r="G20" s="116">
        <v>4.9470000000000001</v>
      </c>
      <c r="H20" s="116">
        <v>5.008</v>
      </c>
      <c r="I20" s="116">
        <v>5.093</v>
      </c>
      <c r="J20" s="116">
        <v>5.181</v>
      </c>
      <c r="K20" s="116">
        <v>5.2530000000000001</v>
      </c>
      <c r="L20" s="116">
        <v>5.3369999999999997</v>
      </c>
      <c r="M20" s="116">
        <v>5.399</v>
      </c>
      <c r="N20" s="116">
        <v>5.4809999999999999</v>
      </c>
      <c r="O20" s="116">
        <v>5.5369999999999999</v>
      </c>
      <c r="P20" s="116">
        <v>5.5540000000000003</v>
      </c>
      <c r="Q20" s="116">
        <v>5.5620000000000003</v>
      </c>
      <c r="R20" s="116" t="s">
        <v>18</v>
      </c>
      <c r="S20" s="116" t="s">
        <v>18</v>
      </c>
    </row>
    <row r="21" spans="1:19" outlineLevel="1">
      <c r="A21" s="111"/>
      <c r="B21" s="112"/>
      <c r="C21" s="113" t="s">
        <v>524</v>
      </c>
      <c r="D21" s="115">
        <v>4.5839999999999996</v>
      </c>
      <c r="E21" s="115">
        <v>4.9279999999999999</v>
      </c>
      <c r="F21" s="115">
        <v>4.9969999999999999</v>
      </c>
      <c r="G21" s="115">
        <v>5.0369999999999999</v>
      </c>
      <c r="H21" s="115">
        <v>5.1020000000000003</v>
      </c>
      <c r="I21" s="115">
        <v>5.1929999999999996</v>
      </c>
      <c r="J21" s="115">
        <v>5.2750000000000004</v>
      </c>
      <c r="K21" s="115">
        <v>5.3490000000000002</v>
      </c>
      <c r="L21" s="115">
        <v>5.4320000000000004</v>
      </c>
      <c r="M21" s="115">
        <v>5.51</v>
      </c>
      <c r="N21" s="115">
        <v>5.6139999999999999</v>
      </c>
      <c r="O21" s="115">
        <v>5.6870000000000003</v>
      </c>
      <c r="P21" s="115">
        <v>5.702</v>
      </c>
      <c r="Q21" s="115">
        <v>5.702</v>
      </c>
      <c r="R21" s="115" t="s">
        <v>18</v>
      </c>
      <c r="S21" s="115" t="s">
        <v>18</v>
      </c>
    </row>
    <row r="22" spans="1:19" outlineLevel="1">
      <c r="A22" s="111"/>
      <c r="B22" s="112"/>
      <c r="C22" s="113" t="s">
        <v>525</v>
      </c>
      <c r="D22" s="116">
        <v>4.665</v>
      </c>
      <c r="E22" s="116">
        <v>5.0179999999999998</v>
      </c>
      <c r="F22" s="116">
        <v>5.0869999999999997</v>
      </c>
      <c r="G22" s="116">
        <v>5.117</v>
      </c>
      <c r="H22" s="116">
        <v>5.1779999999999999</v>
      </c>
      <c r="I22" s="116">
        <v>5.2830000000000004</v>
      </c>
      <c r="J22" s="116">
        <v>5.3710000000000004</v>
      </c>
      <c r="K22" s="116">
        <v>5.4429999999999996</v>
      </c>
      <c r="L22" s="116">
        <v>5.5309999999999997</v>
      </c>
      <c r="M22" s="116">
        <v>5.6289999999999996</v>
      </c>
      <c r="N22" s="116">
        <v>5.734</v>
      </c>
      <c r="O22" s="116">
        <v>5.8289999999999997</v>
      </c>
      <c r="P22" s="116">
        <v>5.8470000000000004</v>
      </c>
      <c r="Q22" s="116">
        <v>5.8520000000000003</v>
      </c>
      <c r="R22" s="116" t="s">
        <v>18</v>
      </c>
      <c r="S22" s="116" t="s">
        <v>18</v>
      </c>
    </row>
    <row r="23" spans="1:19" outlineLevel="1">
      <c r="A23" s="111"/>
      <c r="B23" s="112"/>
      <c r="C23" s="113" t="s">
        <v>526</v>
      </c>
      <c r="D23" s="115">
        <v>4.6319999999999997</v>
      </c>
      <c r="E23" s="115">
        <v>4.9939999999999998</v>
      </c>
      <c r="F23" s="115">
        <v>5.2370000000000001</v>
      </c>
      <c r="G23" s="115">
        <v>5.3049999999999997</v>
      </c>
      <c r="H23" s="115">
        <v>5.3250000000000002</v>
      </c>
      <c r="I23" s="115">
        <v>5.4050000000000002</v>
      </c>
      <c r="J23" s="115">
        <v>5.44</v>
      </c>
      <c r="K23" s="115">
        <v>5.5350000000000001</v>
      </c>
      <c r="L23" s="115">
        <v>5.6609999999999996</v>
      </c>
      <c r="M23" s="115">
        <v>5.7409999999999997</v>
      </c>
      <c r="N23" s="115">
        <v>5.8049999999999997</v>
      </c>
      <c r="O23" s="115">
        <v>5.8410000000000002</v>
      </c>
      <c r="P23" s="115">
        <v>5.8490000000000002</v>
      </c>
      <c r="Q23" s="115">
        <v>5.8570000000000002</v>
      </c>
      <c r="R23" s="115" t="s">
        <v>18</v>
      </c>
      <c r="S23" s="115" t="s">
        <v>18</v>
      </c>
    </row>
    <row r="24" spans="1:19" outlineLevel="1">
      <c r="A24" s="111"/>
      <c r="B24" s="112"/>
      <c r="C24" s="113" t="s">
        <v>527</v>
      </c>
      <c r="D24" s="116">
        <v>4.6779999999999999</v>
      </c>
      <c r="E24" s="116">
        <v>5.0839999999999996</v>
      </c>
      <c r="F24" s="116">
        <v>5.3109999999999999</v>
      </c>
      <c r="G24" s="116">
        <v>5.4089999999999998</v>
      </c>
      <c r="H24" s="116">
        <v>5.44</v>
      </c>
      <c r="I24" s="116">
        <v>5.52</v>
      </c>
      <c r="J24" s="116">
        <v>5.5549999999999997</v>
      </c>
      <c r="K24" s="116">
        <v>5.65</v>
      </c>
      <c r="L24" s="116">
        <v>5.7750000000000004</v>
      </c>
      <c r="M24" s="116">
        <v>5.89</v>
      </c>
      <c r="N24" s="116">
        <v>5.9509999999999996</v>
      </c>
      <c r="O24" s="116">
        <v>6.0069999999999997</v>
      </c>
      <c r="P24" s="116">
        <v>6.0149999999999997</v>
      </c>
      <c r="Q24" s="116">
        <v>6.0869999999999997</v>
      </c>
      <c r="R24" s="116" t="s">
        <v>18</v>
      </c>
      <c r="S24" s="116" t="s">
        <v>18</v>
      </c>
    </row>
    <row r="25" spans="1:19" outlineLevel="1">
      <c r="A25" s="111"/>
      <c r="B25" s="112"/>
      <c r="C25" s="113" t="s">
        <v>528</v>
      </c>
      <c r="D25" s="115">
        <v>4.8209999999999997</v>
      </c>
      <c r="E25" s="115">
        <v>5.2750000000000004</v>
      </c>
      <c r="F25" s="115">
        <v>5.5170000000000003</v>
      </c>
      <c r="G25" s="115">
        <v>5.6890000000000001</v>
      </c>
      <c r="H25" s="115">
        <v>5.7649999999999997</v>
      </c>
      <c r="I25" s="115">
        <v>5.85</v>
      </c>
      <c r="J25" s="115">
        <v>5.8849999999999998</v>
      </c>
      <c r="K25" s="115">
        <v>5.9829999999999997</v>
      </c>
      <c r="L25" s="115">
        <v>6.0659999999999998</v>
      </c>
      <c r="M25" s="115">
        <v>6.1379999999999999</v>
      </c>
      <c r="N25" s="115">
        <v>6.1829999999999998</v>
      </c>
      <c r="O25" s="115">
        <v>6.2409999999999997</v>
      </c>
      <c r="P25" s="115">
        <v>6.26</v>
      </c>
      <c r="Q25" s="115">
        <v>6.3360000000000003</v>
      </c>
      <c r="R25" s="115" t="s">
        <v>18</v>
      </c>
      <c r="S25" s="115" t="s">
        <v>18</v>
      </c>
    </row>
    <row r="26" spans="1:19" outlineLevel="1">
      <c r="A26" s="111"/>
      <c r="B26" s="112"/>
      <c r="C26" s="113" t="s">
        <v>529</v>
      </c>
      <c r="D26" s="116">
        <v>5.3070000000000004</v>
      </c>
      <c r="E26" s="116">
        <v>5.899</v>
      </c>
      <c r="F26" s="116">
        <v>6.2320000000000002</v>
      </c>
      <c r="G26" s="116">
        <v>6.3940000000000001</v>
      </c>
      <c r="H26" s="116">
        <v>6.4379999999999997</v>
      </c>
      <c r="I26" s="116">
        <v>6.4880000000000004</v>
      </c>
      <c r="J26" s="116">
        <v>6.5279999999999996</v>
      </c>
      <c r="K26" s="116">
        <v>6.577</v>
      </c>
      <c r="L26" s="116">
        <v>6.6159999999999997</v>
      </c>
      <c r="M26" s="116">
        <v>6.6630000000000003</v>
      </c>
      <c r="N26" s="116">
        <v>6.6760000000000002</v>
      </c>
      <c r="O26" s="116">
        <v>6.7119999999999997</v>
      </c>
      <c r="P26" s="116">
        <v>6.72</v>
      </c>
      <c r="Q26" s="116">
        <v>6.734</v>
      </c>
      <c r="R26" s="116" t="s">
        <v>18</v>
      </c>
      <c r="S26" s="116" t="s">
        <v>18</v>
      </c>
    </row>
    <row r="27" spans="1:19" ht="13.5" customHeight="1" outlineLevel="1">
      <c r="A27" s="111" t="s">
        <v>530</v>
      </c>
      <c r="B27" s="112" t="s">
        <v>531</v>
      </c>
      <c r="C27" s="113" t="s">
        <v>532</v>
      </c>
      <c r="D27" s="115">
        <v>5.5650000000000004</v>
      </c>
      <c r="E27" s="115">
        <v>6.1420000000000003</v>
      </c>
      <c r="F27" s="115">
        <v>6.468</v>
      </c>
      <c r="G27" s="115">
        <v>6.6539999999999999</v>
      </c>
      <c r="H27" s="115">
        <v>6.7469999999999999</v>
      </c>
      <c r="I27" s="115">
        <v>6.8109999999999999</v>
      </c>
      <c r="J27" s="115">
        <v>6.8570000000000002</v>
      </c>
      <c r="K27" s="115">
        <v>6.907</v>
      </c>
      <c r="L27" s="115">
        <v>6.9470000000000001</v>
      </c>
      <c r="M27" s="115">
        <v>7.0330000000000004</v>
      </c>
      <c r="N27" s="115">
        <v>7.0549999999999997</v>
      </c>
      <c r="O27" s="115">
        <v>7.08</v>
      </c>
      <c r="P27" s="115">
        <v>7.0880000000000001</v>
      </c>
      <c r="Q27" s="115">
        <v>7.0970000000000004</v>
      </c>
      <c r="R27" s="115" t="s">
        <v>18</v>
      </c>
      <c r="S27" s="115" t="s">
        <v>18</v>
      </c>
    </row>
    <row r="28" spans="1:19" ht="13.5" customHeight="1" outlineLevel="1">
      <c r="A28" s="111"/>
      <c r="B28" s="112"/>
      <c r="C28" s="113" t="s">
        <v>533</v>
      </c>
      <c r="D28" s="116">
        <v>6.1470000000000002</v>
      </c>
      <c r="E28" s="116">
        <v>6.8570000000000002</v>
      </c>
      <c r="F28" s="116">
        <v>7.17</v>
      </c>
      <c r="G28" s="116">
        <v>7.3230000000000004</v>
      </c>
      <c r="H28" s="116">
        <v>7.3940000000000001</v>
      </c>
      <c r="I28" s="116">
        <v>7.4619999999999997</v>
      </c>
      <c r="J28" s="116">
        <v>7.516</v>
      </c>
      <c r="K28" s="116">
        <v>7.569</v>
      </c>
      <c r="L28" s="116">
        <v>7.6310000000000002</v>
      </c>
      <c r="M28" s="116">
        <v>7.6669999999999998</v>
      </c>
      <c r="N28" s="116">
        <v>7.6769999999999996</v>
      </c>
      <c r="O28" s="116">
        <v>7.6959999999999997</v>
      </c>
      <c r="P28" s="116">
        <v>7.718</v>
      </c>
      <c r="Q28" s="116">
        <v>7.7249999999999996</v>
      </c>
      <c r="R28" s="116" t="s">
        <v>18</v>
      </c>
      <c r="S28" s="116" t="s">
        <v>18</v>
      </c>
    </row>
    <row r="29" spans="1:19" ht="13.5" customHeight="1" outlineLevel="1">
      <c r="A29" s="111"/>
      <c r="B29" s="112"/>
      <c r="C29" s="113" t="s">
        <v>534</v>
      </c>
      <c r="D29" s="115">
        <v>6.7939999999999996</v>
      </c>
      <c r="E29" s="115">
        <v>7.694</v>
      </c>
      <c r="F29" s="115">
        <v>8.1199999999999992</v>
      </c>
      <c r="G29" s="115">
        <v>8.3249999999999993</v>
      </c>
      <c r="H29" s="115">
        <v>8.3960000000000008</v>
      </c>
      <c r="I29" s="115">
        <v>8.6590000000000007</v>
      </c>
      <c r="J29" s="115">
        <v>8.8219999999999992</v>
      </c>
      <c r="K29" s="115">
        <v>8.8689999999999998</v>
      </c>
      <c r="L29" s="115">
        <v>8.91</v>
      </c>
      <c r="M29" s="115">
        <v>8.9420000000000002</v>
      </c>
      <c r="N29" s="115">
        <v>8.9499999999999993</v>
      </c>
      <c r="O29" s="115">
        <v>8.9749999999999996</v>
      </c>
      <c r="P29" s="115">
        <v>9.0139999999999993</v>
      </c>
      <c r="Q29" s="115">
        <v>9.1389999999999993</v>
      </c>
      <c r="R29" s="115" t="s">
        <v>18</v>
      </c>
      <c r="S29" s="115" t="s">
        <v>18</v>
      </c>
    </row>
    <row r="30" spans="1:19" ht="13.5" customHeight="1" outlineLevel="1">
      <c r="A30" s="111"/>
      <c r="B30" s="112"/>
      <c r="C30" s="113" t="s">
        <v>535</v>
      </c>
      <c r="D30" s="116">
        <v>7.4420000000000002</v>
      </c>
      <c r="E30" s="116">
        <v>8.4239999999999995</v>
      </c>
      <c r="F30" s="116">
        <v>8.8580000000000005</v>
      </c>
      <c r="G30" s="116">
        <v>9.1129999999999995</v>
      </c>
      <c r="H30" s="116">
        <v>9.1850000000000005</v>
      </c>
      <c r="I30" s="116">
        <v>9.5220000000000002</v>
      </c>
      <c r="J30" s="116">
        <v>9.7379999999999995</v>
      </c>
      <c r="K30" s="116">
        <v>9.7899999999999991</v>
      </c>
      <c r="L30" s="116">
        <v>9.8450000000000006</v>
      </c>
      <c r="M30" s="116">
        <v>9.9819999999999993</v>
      </c>
      <c r="N30" s="116">
        <v>10.003</v>
      </c>
      <c r="O30" s="116">
        <v>10.25</v>
      </c>
      <c r="P30" s="116">
        <v>10.381</v>
      </c>
      <c r="Q30" s="116">
        <v>10.707000000000001</v>
      </c>
      <c r="R30" s="116" t="s">
        <v>18</v>
      </c>
      <c r="S30" s="116" t="s">
        <v>18</v>
      </c>
    </row>
    <row r="31" spans="1:19" ht="13.5" customHeight="1" outlineLevel="1">
      <c r="A31" s="111"/>
      <c r="B31" s="112"/>
      <c r="C31" s="113" t="s">
        <v>536</v>
      </c>
      <c r="D31" s="115">
        <v>8.8550000000000004</v>
      </c>
      <c r="E31" s="115">
        <v>9.7720000000000002</v>
      </c>
      <c r="F31" s="115">
        <v>10.247999999999999</v>
      </c>
      <c r="G31" s="115">
        <v>10.458</v>
      </c>
      <c r="H31" s="115">
        <v>10.54</v>
      </c>
      <c r="I31" s="115">
        <v>10.897</v>
      </c>
      <c r="J31" s="115">
        <v>11.122999999999999</v>
      </c>
      <c r="K31" s="115">
        <v>11.202999999999999</v>
      </c>
      <c r="L31" s="115">
        <v>11.259</v>
      </c>
      <c r="M31" s="115">
        <v>11.465</v>
      </c>
      <c r="N31" s="115">
        <v>11.486000000000001</v>
      </c>
      <c r="O31" s="115">
        <v>11.635</v>
      </c>
      <c r="P31" s="115">
        <v>11.766</v>
      </c>
      <c r="Q31" s="115">
        <v>12.042</v>
      </c>
      <c r="R31" s="115" t="s">
        <v>18</v>
      </c>
      <c r="S31" s="115" t="s">
        <v>18</v>
      </c>
    </row>
    <row r="32" spans="1:19" ht="13.5" customHeight="1" outlineLevel="1">
      <c r="A32" s="111"/>
      <c r="B32" s="112"/>
      <c r="C32" s="113" t="s">
        <v>537</v>
      </c>
      <c r="D32" s="116">
        <v>4.5010000000000003</v>
      </c>
      <c r="E32" s="116">
        <v>4.8170000000000002</v>
      </c>
      <c r="F32" s="116">
        <v>4.8360000000000003</v>
      </c>
      <c r="G32" s="116">
        <v>4.8550000000000004</v>
      </c>
      <c r="H32" s="116">
        <v>4.875</v>
      </c>
      <c r="I32" s="116">
        <v>4.907</v>
      </c>
      <c r="J32" s="116">
        <v>4.9390000000000001</v>
      </c>
      <c r="K32" s="116">
        <v>4.9800000000000004</v>
      </c>
      <c r="L32" s="116">
        <v>5.0270000000000001</v>
      </c>
      <c r="M32" s="116">
        <v>5.0819999999999999</v>
      </c>
      <c r="N32" s="116">
        <v>5.141</v>
      </c>
      <c r="O32" s="116">
        <v>5.1660000000000004</v>
      </c>
      <c r="P32" s="116">
        <v>5.1950000000000003</v>
      </c>
      <c r="Q32" s="116">
        <v>5.2080000000000002</v>
      </c>
      <c r="R32" s="116" t="s">
        <v>18</v>
      </c>
      <c r="S32" s="116" t="s">
        <v>18</v>
      </c>
    </row>
    <row r="33" spans="1:19" ht="13.5" customHeight="1" outlineLevel="1">
      <c r="A33" s="111"/>
      <c r="B33" s="112"/>
      <c r="C33" s="113" t="s">
        <v>538</v>
      </c>
      <c r="D33" s="115">
        <v>4.5960000000000001</v>
      </c>
      <c r="E33" s="115">
        <v>4.9210000000000003</v>
      </c>
      <c r="F33" s="115">
        <v>4.9249999999999998</v>
      </c>
      <c r="G33" s="115">
        <v>4.9429999999999996</v>
      </c>
      <c r="H33" s="115">
        <v>4.9630000000000001</v>
      </c>
      <c r="I33" s="115">
        <v>5.008</v>
      </c>
      <c r="J33" s="115">
        <v>5.0460000000000003</v>
      </c>
      <c r="K33" s="115">
        <v>5.0860000000000003</v>
      </c>
      <c r="L33" s="115">
        <v>5.1349999999999998</v>
      </c>
      <c r="M33" s="115">
        <v>5.19</v>
      </c>
      <c r="N33" s="115">
        <v>5.242</v>
      </c>
      <c r="O33" s="115">
        <v>5.2990000000000004</v>
      </c>
      <c r="P33" s="115">
        <v>5.3419999999999996</v>
      </c>
      <c r="Q33" s="115">
        <v>5.4029999999999996</v>
      </c>
      <c r="R33" s="115" t="s">
        <v>18</v>
      </c>
      <c r="S33" s="115" t="s">
        <v>18</v>
      </c>
    </row>
    <row r="34" spans="1:19" ht="13.5" customHeight="1" outlineLevel="1">
      <c r="A34" s="111"/>
      <c r="B34" s="112"/>
      <c r="C34" s="113" t="s">
        <v>539</v>
      </c>
      <c r="D34" s="116">
        <v>4.6449999999999996</v>
      </c>
      <c r="E34" s="116">
        <v>4.9649999999999999</v>
      </c>
      <c r="F34" s="116">
        <v>4.968</v>
      </c>
      <c r="G34" s="116">
        <v>4.9809999999999999</v>
      </c>
      <c r="H34" s="116">
        <v>5.0010000000000003</v>
      </c>
      <c r="I34" s="116">
        <v>5.0490000000000004</v>
      </c>
      <c r="J34" s="116">
        <v>5.0839999999999996</v>
      </c>
      <c r="K34" s="116">
        <v>5.1239999999999997</v>
      </c>
      <c r="L34" s="116">
        <v>5.173</v>
      </c>
      <c r="M34" s="116">
        <v>5.2530000000000001</v>
      </c>
      <c r="N34" s="116">
        <v>5.3319999999999999</v>
      </c>
      <c r="O34" s="116">
        <v>5.633</v>
      </c>
      <c r="P34" s="116">
        <v>5.8929999999999998</v>
      </c>
      <c r="Q34" s="116">
        <v>5.9870000000000001</v>
      </c>
      <c r="R34" s="116" t="s">
        <v>18</v>
      </c>
      <c r="S34" s="116" t="s">
        <v>18</v>
      </c>
    </row>
    <row r="35" spans="1:19" ht="13.5" customHeight="1" outlineLevel="1">
      <c r="A35" s="111"/>
      <c r="B35" s="112"/>
      <c r="C35" s="113" t="s">
        <v>540</v>
      </c>
      <c r="D35" s="115">
        <v>4.6669999999999998</v>
      </c>
      <c r="E35" s="115">
        <v>4.9800000000000004</v>
      </c>
      <c r="F35" s="115">
        <v>4.9950000000000001</v>
      </c>
      <c r="G35" s="115">
        <v>5.0129999999999999</v>
      </c>
      <c r="H35" s="115">
        <v>5.0330000000000004</v>
      </c>
      <c r="I35" s="115">
        <v>5.0979999999999999</v>
      </c>
      <c r="J35" s="115">
        <v>5.1340000000000003</v>
      </c>
      <c r="K35" s="115">
        <v>5.1740000000000004</v>
      </c>
      <c r="L35" s="115">
        <v>5.2690000000000001</v>
      </c>
      <c r="M35" s="115">
        <v>5.3490000000000002</v>
      </c>
      <c r="N35" s="115">
        <v>5.5279999999999996</v>
      </c>
      <c r="O35" s="115">
        <v>5.9790000000000001</v>
      </c>
      <c r="P35" s="115">
        <v>6.3460000000000001</v>
      </c>
      <c r="Q35" s="115">
        <v>6.5190000000000001</v>
      </c>
      <c r="R35" s="115" t="s">
        <v>18</v>
      </c>
      <c r="S35" s="115" t="s">
        <v>18</v>
      </c>
    </row>
    <row r="36" spans="1:19" ht="13.5" customHeight="1" outlineLevel="1">
      <c r="A36" s="111"/>
      <c r="B36" s="112"/>
      <c r="C36" s="113" t="s">
        <v>541</v>
      </c>
      <c r="D36" s="116">
        <v>4.9169999999999998</v>
      </c>
      <c r="E36" s="116">
        <v>5.2880000000000003</v>
      </c>
      <c r="F36" s="116">
        <v>5.3019999999999996</v>
      </c>
      <c r="G36" s="116">
        <v>5.3170000000000002</v>
      </c>
      <c r="H36" s="116">
        <v>5.3369999999999997</v>
      </c>
      <c r="I36" s="116">
        <v>5.367</v>
      </c>
      <c r="J36" s="116">
        <v>5.4219999999999997</v>
      </c>
      <c r="K36" s="116">
        <v>5.4690000000000003</v>
      </c>
      <c r="L36" s="116">
        <v>5.5439999999999996</v>
      </c>
      <c r="M36" s="116">
        <v>5.7809999999999997</v>
      </c>
      <c r="N36" s="116">
        <v>5.968</v>
      </c>
      <c r="O36" s="116">
        <v>6.4160000000000004</v>
      </c>
      <c r="P36" s="116">
        <v>6.7270000000000003</v>
      </c>
      <c r="Q36" s="116">
        <v>6.899</v>
      </c>
      <c r="R36" s="116" t="s">
        <v>18</v>
      </c>
      <c r="S36" s="116" t="s">
        <v>18</v>
      </c>
    </row>
    <row r="37" spans="1:19" outlineLevel="1">
      <c r="A37" s="111"/>
      <c r="B37" s="112"/>
      <c r="C37" s="113" t="s">
        <v>542</v>
      </c>
      <c r="D37" s="115">
        <v>5.056</v>
      </c>
      <c r="E37" s="115">
        <v>5.4370000000000003</v>
      </c>
      <c r="F37" s="115">
        <v>5.4669999999999996</v>
      </c>
      <c r="G37" s="115">
        <v>5.4870000000000001</v>
      </c>
      <c r="H37" s="115">
        <v>5.5069999999999997</v>
      </c>
      <c r="I37" s="115">
        <v>5.5430000000000001</v>
      </c>
      <c r="J37" s="115">
        <v>5.6130000000000004</v>
      </c>
      <c r="K37" s="115">
        <v>5.74</v>
      </c>
      <c r="L37" s="115">
        <v>5.8970000000000002</v>
      </c>
      <c r="M37" s="115">
        <v>6.2210000000000001</v>
      </c>
      <c r="N37" s="115">
        <v>6.4279999999999999</v>
      </c>
      <c r="O37" s="115">
        <v>6.9009999999999998</v>
      </c>
      <c r="P37" s="115">
        <v>7.1689999999999996</v>
      </c>
      <c r="Q37" s="115">
        <v>7.2990000000000004</v>
      </c>
      <c r="R37" s="115" t="s">
        <v>18</v>
      </c>
      <c r="S37" s="115" t="s">
        <v>18</v>
      </c>
    </row>
    <row r="38" spans="1:19" outlineLevel="1">
      <c r="A38" s="111"/>
      <c r="B38" s="112"/>
      <c r="C38" s="113" t="s">
        <v>543</v>
      </c>
      <c r="D38" s="116">
        <v>5.2649999999999997</v>
      </c>
      <c r="E38" s="116">
        <v>5.6619999999999999</v>
      </c>
      <c r="F38" s="116">
        <v>5.7089999999999996</v>
      </c>
      <c r="G38" s="116">
        <v>5.7480000000000002</v>
      </c>
      <c r="H38" s="116">
        <v>5.7880000000000003</v>
      </c>
      <c r="I38" s="116">
        <v>5.8929999999999998</v>
      </c>
      <c r="J38" s="116">
        <v>6.0179999999999998</v>
      </c>
      <c r="K38" s="116">
        <v>6.1950000000000003</v>
      </c>
      <c r="L38" s="116">
        <v>6.4219999999999997</v>
      </c>
      <c r="M38" s="116">
        <v>6.8310000000000004</v>
      </c>
      <c r="N38" s="116">
        <v>6.976</v>
      </c>
      <c r="O38" s="116">
        <v>7.4290000000000003</v>
      </c>
      <c r="P38" s="116">
        <v>7.6920000000000002</v>
      </c>
      <c r="Q38" s="116">
        <v>7.8490000000000002</v>
      </c>
      <c r="R38" s="116" t="s">
        <v>18</v>
      </c>
      <c r="S38" s="116" t="s">
        <v>18</v>
      </c>
    </row>
    <row r="39" spans="1:19" ht="13.5" customHeight="1" outlineLevel="1">
      <c r="A39" s="111"/>
      <c r="B39" s="112" t="s">
        <v>544</v>
      </c>
      <c r="C39" s="113" t="s">
        <v>545</v>
      </c>
      <c r="D39" s="115">
        <v>5.91</v>
      </c>
      <c r="E39" s="115">
        <v>6.6050000000000004</v>
      </c>
      <c r="F39" s="115">
        <v>6.9610000000000003</v>
      </c>
      <c r="G39" s="115">
        <v>7.1909999999999998</v>
      </c>
      <c r="H39" s="115">
        <v>7.5629999999999997</v>
      </c>
      <c r="I39" s="115">
        <v>8.1110000000000007</v>
      </c>
      <c r="J39" s="115">
        <v>8.4489999999999998</v>
      </c>
      <c r="K39" s="115">
        <v>8.7080000000000002</v>
      </c>
      <c r="L39" s="115">
        <v>8.8170000000000002</v>
      </c>
      <c r="M39" s="115">
        <v>8.9109999999999996</v>
      </c>
      <c r="N39" s="115">
        <v>8.9770000000000003</v>
      </c>
      <c r="O39" s="115">
        <v>9.1129999999999995</v>
      </c>
      <c r="P39" s="115">
        <v>9.3209999999999997</v>
      </c>
      <c r="Q39" s="115">
        <v>9.4789999999999992</v>
      </c>
      <c r="R39" s="115" t="s">
        <v>18</v>
      </c>
      <c r="S39" s="115" t="s">
        <v>18</v>
      </c>
    </row>
    <row r="40" spans="1:19" ht="13.5" customHeight="1" outlineLevel="1">
      <c r="A40" s="111"/>
      <c r="B40" s="112"/>
      <c r="C40" s="113" t="s">
        <v>546</v>
      </c>
      <c r="D40" s="116">
        <v>6.29</v>
      </c>
      <c r="E40" s="116">
        <v>7.1050000000000004</v>
      </c>
      <c r="F40" s="116">
        <v>7.5410000000000004</v>
      </c>
      <c r="G40" s="116">
        <v>7.8609999999999998</v>
      </c>
      <c r="H40" s="116">
        <v>8.3729999999999993</v>
      </c>
      <c r="I40" s="116">
        <v>9.0510000000000002</v>
      </c>
      <c r="J40" s="116">
        <v>9.4789999999999992</v>
      </c>
      <c r="K40" s="116">
        <v>9.7539999999999996</v>
      </c>
      <c r="L40" s="116">
        <v>9.8620000000000001</v>
      </c>
      <c r="M40" s="116">
        <v>9.9649999999999999</v>
      </c>
      <c r="N40" s="116">
        <v>10.032</v>
      </c>
      <c r="O40" s="116">
        <v>10.226000000000001</v>
      </c>
      <c r="P40" s="116">
        <v>10.461</v>
      </c>
      <c r="Q40" s="116">
        <v>10.659000000000001</v>
      </c>
      <c r="R40" s="116" t="s">
        <v>18</v>
      </c>
      <c r="S40" s="116" t="s">
        <v>18</v>
      </c>
    </row>
    <row r="41" spans="1:19" ht="13.5" customHeight="1" outlineLevel="1">
      <c r="A41" s="111"/>
      <c r="B41" s="112"/>
      <c r="C41" s="113" t="s">
        <v>547</v>
      </c>
      <c r="D41" s="115">
        <v>6.9649999999999999</v>
      </c>
      <c r="E41" s="115">
        <v>7.9</v>
      </c>
      <c r="F41" s="115">
        <v>8.4760000000000009</v>
      </c>
      <c r="G41" s="115">
        <v>8.8460000000000001</v>
      </c>
      <c r="H41" s="115">
        <v>9.4830000000000005</v>
      </c>
      <c r="I41" s="115">
        <v>10.201000000000001</v>
      </c>
      <c r="J41" s="115">
        <v>10.696</v>
      </c>
      <c r="K41" s="115">
        <v>11.121</v>
      </c>
      <c r="L41" s="115">
        <v>11.286</v>
      </c>
      <c r="M41" s="115">
        <v>11.38</v>
      </c>
      <c r="N41" s="115">
        <v>11.446</v>
      </c>
      <c r="O41" s="115">
        <v>11.646000000000001</v>
      </c>
      <c r="P41" s="115">
        <v>11.871</v>
      </c>
      <c r="Q41" s="115">
        <v>12.079000000000001</v>
      </c>
      <c r="R41" s="115" t="s">
        <v>18</v>
      </c>
      <c r="S41" s="115" t="s">
        <v>18</v>
      </c>
    </row>
    <row r="42" spans="1:19" outlineLevel="1">
      <c r="A42" s="111"/>
      <c r="B42" s="112"/>
      <c r="C42" s="113" t="s">
        <v>548</v>
      </c>
      <c r="D42" s="116">
        <v>8.42</v>
      </c>
      <c r="E42" s="116">
        <v>9.4499999999999993</v>
      </c>
      <c r="F42" s="116">
        <v>10.058999999999999</v>
      </c>
      <c r="G42" s="116">
        <v>10.535</v>
      </c>
      <c r="H42" s="116">
        <v>11.167</v>
      </c>
      <c r="I42" s="116">
        <v>11.929</v>
      </c>
      <c r="J42" s="116">
        <v>12.503</v>
      </c>
      <c r="K42" s="116">
        <v>13.065</v>
      </c>
      <c r="L42" s="116">
        <v>13.468</v>
      </c>
      <c r="M42" s="116">
        <v>13.672000000000001</v>
      </c>
      <c r="N42" s="116">
        <v>14.064</v>
      </c>
      <c r="O42" s="116">
        <v>14.2</v>
      </c>
      <c r="P42" s="116">
        <v>14.481</v>
      </c>
      <c r="Q42" s="116">
        <v>14.765000000000001</v>
      </c>
      <c r="R42" s="116" t="s">
        <v>18</v>
      </c>
      <c r="S42" s="116" t="s">
        <v>18</v>
      </c>
    </row>
    <row r="43" spans="1:19" outlineLevel="1">
      <c r="A43" s="111"/>
      <c r="B43" s="112"/>
      <c r="C43" s="113" t="s">
        <v>549</v>
      </c>
      <c r="D43" s="115">
        <v>9.1300000000000008</v>
      </c>
      <c r="E43" s="115">
        <v>10.193</v>
      </c>
      <c r="F43" s="115">
        <v>10.83</v>
      </c>
      <c r="G43" s="115">
        <v>11.33</v>
      </c>
      <c r="H43" s="115">
        <v>12.002000000000001</v>
      </c>
      <c r="I43" s="115">
        <v>12.797000000000001</v>
      </c>
      <c r="J43" s="115">
        <v>13.398</v>
      </c>
      <c r="K43" s="115">
        <v>13.984999999999999</v>
      </c>
      <c r="L43" s="115">
        <v>14.428000000000001</v>
      </c>
      <c r="M43" s="115">
        <v>14.664999999999999</v>
      </c>
      <c r="N43" s="115">
        <v>15.108000000000001</v>
      </c>
      <c r="O43" s="115">
        <v>15.302</v>
      </c>
      <c r="P43" s="115">
        <v>15.65</v>
      </c>
      <c r="Q43" s="115">
        <v>15.983000000000001</v>
      </c>
      <c r="R43" s="115" t="s">
        <v>18</v>
      </c>
      <c r="S43" s="115" t="s">
        <v>18</v>
      </c>
    </row>
    <row r="44" spans="1:19" outlineLevel="1">
      <c r="A44" s="111"/>
      <c r="B44" s="112"/>
      <c r="C44" s="113" t="s">
        <v>550</v>
      </c>
      <c r="D44" s="116">
        <v>9.6690000000000005</v>
      </c>
      <c r="E44" s="116">
        <v>10.739000000000001</v>
      </c>
      <c r="F44" s="116">
        <v>11.382</v>
      </c>
      <c r="G44" s="116">
        <v>11.887</v>
      </c>
      <c r="H44" s="116">
        <v>12.569000000000001</v>
      </c>
      <c r="I44" s="116">
        <v>13.371</v>
      </c>
      <c r="J44" s="116">
        <v>13.978999999999999</v>
      </c>
      <c r="K44" s="116">
        <v>14.57</v>
      </c>
      <c r="L44" s="116">
        <v>15.022</v>
      </c>
      <c r="M44" s="116">
        <v>15.266</v>
      </c>
      <c r="N44" s="116">
        <v>15.721</v>
      </c>
      <c r="O44" s="116">
        <v>15.928000000000001</v>
      </c>
      <c r="P44" s="116">
        <v>16.291</v>
      </c>
      <c r="Q44" s="116">
        <v>16.635000000000002</v>
      </c>
      <c r="R44" s="116" t="s">
        <v>18</v>
      </c>
      <c r="S44" s="116" t="s">
        <v>18</v>
      </c>
    </row>
    <row r="45" spans="1:19" outlineLevel="1">
      <c r="A45" s="111"/>
      <c r="B45" s="112"/>
      <c r="C45" s="113" t="s">
        <v>551</v>
      </c>
      <c r="D45" s="115">
        <v>10.717000000000001</v>
      </c>
      <c r="E45" s="115">
        <v>11.884</v>
      </c>
      <c r="F45" s="115">
        <v>12.609</v>
      </c>
      <c r="G45" s="115">
        <v>13.185</v>
      </c>
      <c r="H45" s="115">
        <v>13.984</v>
      </c>
      <c r="I45" s="115">
        <v>14.882999999999999</v>
      </c>
      <c r="J45" s="115">
        <v>15.573</v>
      </c>
      <c r="K45" s="115">
        <v>16.234999999999999</v>
      </c>
      <c r="L45" s="115">
        <v>16.805</v>
      </c>
      <c r="M45" s="115">
        <v>17.146000000000001</v>
      </c>
      <c r="N45" s="115">
        <v>17.754000000000001</v>
      </c>
      <c r="O45" s="115">
        <v>18.128</v>
      </c>
      <c r="P45" s="115">
        <v>18.690000000000001</v>
      </c>
      <c r="Q45" s="115">
        <v>19.178000000000001</v>
      </c>
      <c r="R45" s="115" t="s">
        <v>18</v>
      </c>
      <c r="S45" s="115" t="s">
        <v>18</v>
      </c>
    </row>
    <row r="46" spans="1:19" outlineLevel="1">
      <c r="A46" s="111" t="s">
        <v>487</v>
      </c>
      <c r="B46" s="112"/>
      <c r="C46" s="113" t="s">
        <v>552</v>
      </c>
      <c r="D46" s="116">
        <v>13.446999999999999</v>
      </c>
      <c r="E46" s="116">
        <v>14.702999999999999</v>
      </c>
      <c r="F46" s="116">
        <v>15.503</v>
      </c>
      <c r="G46" s="116">
        <v>16.145</v>
      </c>
      <c r="H46" s="116">
        <v>17.053000000000001</v>
      </c>
      <c r="I46" s="116">
        <v>18.041</v>
      </c>
      <c r="J46" s="116">
        <v>18.806000000000001</v>
      </c>
      <c r="K46" s="116">
        <v>19.533999999999999</v>
      </c>
      <c r="L46" s="116">
        <v>20.213999999999999</v>
      </c>
      <c r="M46" s="116">
        <v>20.643999999999998</v>
      </c>
      <c r="N46" s="116">
        <v>21.393000000000001</v>
      </c>
      <c r="O46" s="116">
        <v>21.922999999999998</v>
      </c>
      <c r="P46" s="116">
        <v>22.669</v>
      </c>
      <c r="Q46" s="116">
        <v>23.29</v>
      </c>
      <c r="R46" s="116" t="s">
        <v>18</v>
      </c>
      <c r="S46" s="116" t="s">
        <v>18</v>
      </c>
    </row>
    <row r="47" spans="1:19" outlineLevel="1">
      <c r="A47" s="111"/>
      <c r="B47" s="112"/>
      <c r="C47" s="113" t="s">
        <v>333</v>
      </c>
      <c r="D47" s="115">
        <v>13.798999999999999</v>
      </c>
      <c r="E47" s="115">
        <v>15.138999999999999</v>
      </c>
      <c r="F47" s="115">
        <v>16.010000000000002</v>
      </c>
      <c r="G47" s="115">
        <v>16.713000000000001</v>
      </c>
      <c r="H47" s="115">
        <v>17.725000000000001</v>
      </c>
      <c r="I47" s="115">
        <v>18.797000000000001</v>
      </c>
      <c r="J47" s="115">
        <v>19.632999999999999</v>
      </c>
      <c r="K47" s="115">
        <v>20.422000000000001</v>
      </c>
      <c r="L47" s="115">
        <v>21.204000000000001</v>
      </c>
      <c r="M47" s="115">
        <v>21.718</v>
      </c>
      <c r="N47" s="115">
        <v>22.599</v>
      </c>
      <c r="O47" s="115">
        <v>23.276</v>
      </c>
      <c r="P47" s="115">
        <v>24.193999999999999</v>
      </c>
      <c r="Q47" s="115">
        <v>24.940999999999999</v>
      </c>
      <c r="R47" s="115" t="s">
        <v>18</v>
      </c>
      <c r="S47" s="115" t="s">
        <v>18</v>
      </c>
    </row>
    <row r="48" spans="1:19" outlineLevel="1">
      <c r="A48" s="111"/>
      <c r="B48" s="112"/>
      <c r="C48" s="113" t="s">
        <v>537</v>
      </c>
      <c r="D48" s="116">
        <v>4.62</v>
      </c>
      <c r="E48" s="116">
        <v>4.96</v>
      </c>
      <c r="F48" s="116">
        <v>4.9989999999999997</v>
      </c>
      <c r="G48" s="116">
        <v>5.0350000000000001</v>
      </c>
      <c r="H48" s="116">
        <v>5.0839999999999996</v>
      </c>
      <c r="I48" s="116">
        <v>5.14</v>
      </c>
      <c r="J48" s="116">
        <v>5.1920000000000002</v>
      </c>
      <c r="K48" s="116">
        <v>5.25</v>
      </c>
      <c r="L48" s="116">
        <v>5.3259999999999996</v>
      </c>
      <c r="M48" s="116">
        <v>5.4050000000000002</v>
      </c>
      <c r="N48" s="116">
        <v>5.5010000000000003</v>
      </c>
      <c r="O48" s="116">
        <v>5.5679999999999996</v>
      </c>
      <c r="P48" s="116">
        <v>5.6449999999999996</v>
      </c>
      <c r="Q48" s="116">
        <v>5.694</v>
      </c>
      <c r="R48" s="116" t="s">
        <v>18</v>
      </c>
      <c r="S48" s="116" t="s">
        <v>18</v>
      </c>
    </row>
    <row r="49" spans="1:19" outlineLevel="1">
      <c r="A49" s="111"/>
      <c r="B49" s="112"/>
      <c r="C49" s="113" t="s">
        <v>538</v>
      </c>
      <c r="D49" s="115">
        <v>4.7450000000000001</v>
      </c>
      <c r="E49" s="115">
        <v>5.0940000000000003</v>
      </c>
      <c r="F49" s="115">
        <v>5.1180000000000003</v>
      </c>
      <c r="G49" s="115">
        <v>5.1529999999999996</v>
      </c>
      <c r="H49" s="115">
        <v>5.202</v>
      </c>
      <c r="I49" s="115">
        <v>5.2709999999999999</v>
      </c>
      <c r="J49" s="115">
        <v>5.3289999999999997</v>
      </c>
      <c r="K49" s="115">
        <v>5.3860000000000001</v>
      </c>
      <c r="L49" s="115">
        <v>5.4640000000000004</v>
      </c>
      <c r="M49" s="115">
        <v>5.5430000000000001</v>
      </c>
      <c r="N49" s="115">
        <v>5.6319999999999997</v>
      </c>
      <c r="O49" s="115">
        <v>5.7309999999999999</v>
      </c>
      <c r="P49" s="115">
        <v>5.8220000000000001</v>
      </c>
      <c r="Q49" s="115">
        <v>5.9189999999999996</v>
      </c>
      <c r="R49" s="115" t="s">
        <v>18</v>
      </c>
      <c r="S49" s="115" t="s">
        <v>18</v>
      </c>
    </row>
    <row r="50" spans="1:19" outlineLevel="1">
      <c r="A50" s="111"/>
      <c r="B50" s="112"/>
      <c r="C50" s="113" t="s">
        <v>539</v>
      </c>
      <c r="D50" s="116">
        <v>4.8040000000000003</v>
      </c>
      <c r="E50" s="116">
        <v>5.1479999999999997</v>
      </c>
      <c r="F50" s="116">
        <v>5.1710000000000003</v>
      </c>
      <c r="G50" s="116">
        <v>5.2009999999999996</v>
      </c>
      <c r="H50" s="116">
        <v>5.25</v>
      </c>
      <c r="I50" s="116">
        <v>5.3220000000000001</v>
      </c>
      <c r="J50" s="116">
        <v>5.3769999999999998</v>
      </c>
      <c r="K50" s="116">
        <v>5.4340000000000002</v>
      </c>
      <c r="L50" s="116">
        <v>5.5119999999999996</v>
      </c>
      <c r="M50" s="116">
        <v>5.6159999999999997</v>
      </c>
      <c r="N50" s="116">
        <v>5.7320000000000002</v>
      </c>
      <c r="O50" s="116">
        <v>6.0750000000000002</v>
      </c>
      <c r="P50" s="116">
        <v>6.383</v>
      </c>
      <c r="Q50" s="116">
        <v>6.5129999999999999</v>
      </c>
      <c r="R50" s="116" t="s">
        <v>18</v>
      </c>
      <c r="S50" s="116" t="s">
        <v>18</v>
      </c>
    </row>
    <row r="51" spans="1:19" outlineLevel="1">
      <c r="A51" s="111"/>
      <c r="B51" s="112"/>
      <c r="C51" s="113" t="s">
        <v>540</v>
      </c>
      <c r="D51" s="115">
        <v>4.8380000000000001</v>
      </c>
      <c r="E51" s="115">
        <v>5.1769999999999996</v>
      </c>
      <c r="F51" s="115">
        <v>5.2130000000000001</v>
      </c>
      <c r="G51" s="115">
        <v>5.25</v>
      </c>
      <c r="H51" s="115">
        <v>5.3010000000000002</v>
      </c>
      <c r="I51" s="115">
        <v>5.3920000000000003</v>
      </c>
      <c r="J51" s="115">
        <v>5.4489999999999998</v>
      </c>
      <c r="K51" s="115">
        <v>5.508</v>
      </c>
      <c r="L51" s="115">
        <v>5.6340000000000003</v>
      </c>
      <c r="M51" s="115">
        <v>5.74</v>
      </c>
      <c r="N51" s="115">
        <v>5.9589999999999996</v>
      </c>
      <c r="O51" s="115">
        <v>6.4550000000000001</v>
      </c>
      <c r="P51" s="115">
        <v>6.8739999999999997</v>
      </c>
      <c r="Q51" s="115">
        <v>7.085</v>
      </c>
      <c r="R51" s="115" t="s">
        <v>18</v>
      </c>
      <c r="S51" s="115" t="s">
        <v>18</v>
      </c>
    </row>
    <row r="52" spans="1:19" outlineLevel="1">
      <c r="A52" s="111"/>
      <c r="B52" s="112"/>
      <c r="C52" s="113" t="s">
        <v>541</v>
      </c>
      <c r="D52" s="116">
        <v>5.1180000000000003</v>
      </c>
      <c r="E52" s="116">
        <v>5.5149999999999997</v>
      </c>
      <c r="F52" s="116">
        <v>5.55</v>
      </c>
      <c r="G52" s="116">
        <v>5.5839999999999996</v>
      </c>
      <c r="H52" s="116">
        <v>5.6349999999999998</v>
      </c>
      <c r="I52" s="116">
        <v>5.6909999999999998</v>
      </c>
      <c r="J52" s="116">
        <v>5.7670000000000003</v>
      </c>
      <c r="K52" s="116">
        <v>5.8330000000000002</v>
      </c>
      <c r="L52" s="116">
        <v>5.9390000000000001</v>
      </c>
      <c r="M52" s="116">
        <v>6.202</v>
      </c>
      <c r="N52" s="116">
        <v>6.4290000000000003</v>
      </c>
      <c r="O52" s="116">
        <v>6.9219999999999997</v>
      </c>
      <c r="P52" s="116">
        <v>7.2850000000000001</v>
      </c>
      <c r="Q52" s="116">
        <v>7.4950000000000001</v>
      </c>
      <c r="R52" s="116" t="s">
        <v>18</v>
      </c>
      <c r="S52" s="116" t="s">
        <v>18</v>
      </c>
    </row>
    <row r="53" spans="1:19" outlineLevel="1">
      <c r="A53" s="111"/>
      <c r="B53" s="112"/>
      <c r="C53" s="113" t="s">
        <v>542</v>
      </c>
      <c r="D53" s="115">
        <v>5.2670000000000003</v>
      </c>
      <c r="E53" s="115">
        <v>5.6740000000000004</v>
      </c>
      <c r="F53" s="115">
        <v>5.7249999999999996</v>
      </c>
      <c r="G53" s="115">
        <v>5.7640000000000002</v>
      </c>
      <c r="H53" s="115">
        <v>5.8150000000000004</v>
      </c>
      <c r="I53" s="115">
        <v>5.8769999999999998</v>
      </c>
      <c r="J53" s="115">
        <v>5.968</v>
      </c>
      <c r="K53" s="115">
        <v>6.1139999999999999</v>
      </c>
      <c r="L53" s="115">
        <v>6.3019999999999996</v>
      </c>
      <c r="M53" s="115">
        <v>6.6520000000000001</v>
      </c>
      <c r="N53" s="115">
        <v>6.899</v>
      </c>
      <c r="O53" s="115">
        <v>7.4169999999999998</v>
      </c>
      <c r="P53" s="115">
        <v>7.7370000000000001</v>
      </c>
      <c r="Q53" s="115">
        <v>7.9050000000000002</v>
      </c>
      <c r="R53" s="115" t="s">
        <v>18</v>
      </c>
      <c r="S53" s="115" t="s">
        <v>18</v>
      </c>
    </row>
    <row r="54" spans="1:19" outlineLevel="1">
      <c r="A54" s="111"/>
      <c r="B54" s="112" t="s">
        <v>553</v>
      </c>
      <c r="C54" s="113" t="s">
        <v>543</v>
      </c>
      <c r="D54" s="116">
        <v>5.4859999999999998</v>
      </c>
      <c r="E54" s="116">
        <v>5.9089999999999998</v>
      </c>
      <c r="F54" s="116">
        <v>5.9770000000000003</v>
      </c>
      <c r="G54" s="116">
        <v>6.0350000000000001</v>
      </c>
      <c r="H54" s="116">
        <v>6.1059999999999999</v>
      </c>
      <c r="I54" s="116">
        <v>6.2370000000000001</v>
      </c>
      <c r="J54" s="116">
        <v>6.383</v>
      </c>
      <c r="K54" s="116">
        <v>6.5789999999999997</v>
      </c>
      <c r="L54" s="116">
        <v>6.8369999999999997</v>
      </c>
      <c r="M54" s="116">
        <v>7.2720000000000002</v>
      </c>
      <c r="N54" s="116">
        <v>7.4569999999999999</v>
      </c>
      <c r="O54" s="116">
        <v>7.9550000000000001</v>
      </c>
      <c r="P54" s="116">
        <v>8.27</v>
      </c>
      <c r="Q54" s="116">
        <v>8.4649999999999999</v>
      </c>
      <c r="R54" s="116" t="s">
        <v>18</v>
      </c>
      <c r="S54" s="116" t="s">
        <v>18</v>
      </c>
    </row>
    <row r="55" spans="1:19" outlineLevel="1">
      <c r="A55" s="111"/>
      <c r="B55" s="112"/>
      <c r="C55" s="113" t="s">
        <v>545</v>
      </c>
      <c r="D55" s="115">
        <v>6.1630000000000003</v>
      </c>
      <c r="E55" s="115">
        <v>6.8860000000000001</v>
      </c>
      <c r="F55" s="115">
        <v>7.2649999999999997</v>
      </c>
      <c r="G55" s="115">
        <v>7.5149999999999997</v>
      </c>
      <c r="H55" s="115">
        <v>7.92</v>
      </c>
      <c r="I55" s="115">
        <v>8.4960000000000004</v>
      </c>
      <c r="J55" s="115">
        <v>8.8569999999999993</v>
      </c>
      <c r="K55" s="115">
        <v>9.1359999999999992</v>
      </c>
      <c r="L55" s="115">
        <v>9.2780000000000005</v>
      </c>
      <c r="M55" s="115">
        <v>9.4</v>
      </c>
      <c r="N55" s="115">
        <v>9.5090000000000003</v>
      </c>
      <c r="O55" s="115">
        <v>9.6929999999999996</v>
      </c>
      <c r="P55" s="115">
        <v>9.9570000000000007</v>
      </c>
      <c r="Q55" s="115">
        <v>10.156000000000001</v>
      </c>
      <c r="R55" s="115" t="s">
        <v>18</v>
      </c>
      <c r="S55" s="115" t="s">
        <v>18</v>
      </c>
    </row>
    <row r="56" spans="1:19" outlineLevel="1">
      <c r="A56" s="111"/>
      <c r="B56" s="112"/>
      <c r="C56" s="113" t="s">
        <v>546</v>
      </c>
      <c r="D56" s="116">
        <v>6.5629999999999997</v>
      </c>
      <c r="E56" s="116">
        <v>7.4059999999999997</v>
      </c>
      <c r="F56" s="116">
        <v>7.8650000000000002</v>
      </c>
      <c r="G56" s="116">
        <v>8.2050000000000001</v>
      </c>
      <c r="H56" s="116">
        <v>8.75</v>
      </c>
      <c r="I56" s="116">
        <v>9.4559999999999995</v>
      </c>
      <c r="J56" s="116">
        <v>9.907</v>
      </c>
      <c r="K56" s="116">
        <v>10.202</v>
      </c>
      <c r="L56" s="116">
        <v>10.343</v>
      </c>
      <c r="M56" s="116">
        <v>10.474</v>
      </c>
      <c r="N56" s="116">
        <v>10.584</v>
      </c>
      <c r="O56" s="116">
        <v>10.826000000000001</v>
      </c>
      <c r="P56" s="116">
        <v>11.117000000000001</v>
      </c>
      <c r="Q56" s="116">
        <v>11.356</v>
      </c>
      <c r="R56" s="116" t="s">
        <v>18</v>
      </c>
      <c r="S56" s="116" t="s">
        <v>18</v>
      </c>
    </row>
    <row r="57" spans="1:19" outlineLevel="1">
      <c r="A57" s="111"/>
      <c r="B57" s="112"/>
      <c r="C57" s="113" t="s">
        <v>547</v>
      </c>
      <c r="D57" s="115">
        <v>7.7779999999999996</v>
      </c>
      <c r="E57" s="115">
        <v>8.7409999999999997</v>
      </c>
      <c r="F57" s="115">
        <v>9.34</v>
      </c>
      <c r="G57" s="115">
        <v>9.73</v>
      </c>
      <c r="H57" s="115">
        <v>10.4</v>
      </c>
      <c r="I57" s="115">
        <v>11.146000000000001</v>
      </c>
      <c r="J57" s="115">
        <v>11.664</v>
      </c>
      <c r="K57" s="115">
        <v>12.109</v>
      </c>
      <c r="L57" s="115">
        <v>12.307</v>
      </c>
      <c r="M57" s="115">
        <v>12.429</v>
      </c>
      <c r="N57" s="115">
        <v>12.538</v>
      </c>
      <c r="O57" s="115">
        <v>12.786</v>
      </c>
      <c r="P57" s="115">
        <v>13.067</v>
      </c>
      <c r="Q57" s="115">
        <v>13.316000000000001</v>
      </c>
      <c r="R57" s="115" t="s">
        <v>18</v>
      </c>
      <c r="S57" s="115" t="s">
        <v>18</v>
      </c>
    </row>
    <row r="58" spans="1:19">
      <c r="A58" s="111"/>
      <c r="B58" s="112"/>
      <c r="C58" s="113" t="s">
        <v>548</v>
      </c>
      <c r="D58" s="116">
        <v>9.2330000000000005</v>
      </c>
      <c r="E58" s="116">
        <v>10.291</v>
      </c>
      <c r="F58" s="116">
        <v>10.923</v>
      </c>
      <c r="G58" s="116">
        <v>11.419</v>
      </c>
      <c r="H58" s="116">
        <v>12.084</v>
      </c>
      <c r="I58" s="116">
        <v>12.874000000000001</v>
      </c>
      <c r="J58" s="116">
        <v>13.471</v>
      </c>
      <c r="K58" s="116">
        <v>14.053000000000001</v>
      </c>
      <c r="L58" s="116">
        <v>14.489000000000001</v>
      </c>
      <c r="M58" s="116">
        <v>14.721</v>
      </c>
      <c r="N58" s="116">
        <v>15.156000000000001</v>
      </c>
      <c r="O58" s="116">
        <v>15.34</v>
      </c>
      <c r="P58" s="116">
        <v>15.677</v>
      </c>
      <c r="Q58" s="116">
        <v>16.001999999999999</v>
      </c>
      <c r="R58" s="116" t="s">
        <v>18</v>
      </c>
      <c r="S58" s="116" t="s">
        <v>18</v>
      </c>
    </row>
    <row r="59" spans="1:19">
      <c r="A59" s="111"/>
      <c r="B59" s="112"/>
      <c r="C59" s="113" t="s">
        <v>549</v>
      </c>
      <c r="D59" s="115">
        <v>9.9429999999999996</v>
      </c>
      <c r="E59" s="115">
        <v>11.034000000000001</v>
      </c>
      <c r="F59" s="115">
        <v>11.694000000000001</v>
      </c>
      <c r="G59" s="115">
        <v>12.214</v>
      </c>
      <c r="H59" s="115">
        <v>12.919</v>
      </c>
      <c r="I59" s="115">
        <v>13.742000000000001</v>
      </c>
      <c r="J59" s="115">
        <v>14.366</v>
      </c>
      <c r="K59" s="115">
        <v>14.973000000000001</v>
      </c>
      <c r="L59" s="115">
        <v>15.449</v>
      </c>
      <c r="M59" s="115">
        <v>15.714</v>
      </c>
      <c r="N59" s="115">
        <v>16.2</v>
      </c>
      <c r="O59" s="115">
        <v>16.442</v>
      </c>
      <c r="P59" s="115">
        <v>16.846</v>
      </c>
      <c r="Q59" s="115">
        <v>17.22</v>
      </c>
      <c r="R59" s="115" t="s">
        <v>18</v>
      </c>
      <c r="S59" s="115" t="s">
        <v>18</v>
      </c>
    </row>
    <row r="60" spans="1:19">
      <c r="A60" s="111"/>
      <c r="B60" s="112"/>
      <c r="C60" s="113" t="s">
        <v>550</v>
      </c>
      <c r="D60" s="114">
        <v>10.481999999999999</v>
      </c>
      <c r="E60" s="114">
        <v>11.58</v>
      </c>
      <c r="F60" s="114">
        <v>12.246</v>
      </c>
      <c r="G60" s="114">
        <v>12.771000000000001</v>
      </c>
      <c r="H60" s="114">
        <v>13.486000000000001</v>
      </c>
      <c r="I60" s="114">
        <v>14.316000000000001</v>
      </c>
      <c r="J60" s="114">
        <v>14.946999999999999</v>
      </c>
      <c r="K60" s="114">
        <v>15.558</v>
      </c>
      <c r="L60" s="114">
        <v>16.042999999999999</v>
      </c>
      <c r="M60" s="114">
        <v>16.315000000000001</v>
      </c>
      <c r="N60" s="114">
        <v>16.812999999999999</v>
      </c>
      <c r="O60" s="114">
        <v>17.068000000000001</v>
      </c>
      <c r="P60" s="114">
        <v>17.486999999999998</v>
      </c>
      <c r="Q60" s="114">
        <v>17.872</v>
      </c>
      <c r="R60" s="114" t="s">
        <v>18</v>
      </c>
      <c r="S60" s="114" t="s">
        <v>18</v>
      </c>
    </row>
    <row r="68" spans="3:59">
      <c r="D68" s="117">
        <v>0.25</v>
      </c>
      <c r="E68" s="117">
        <v>0.5</v>
      </c>
      <c r="F68" s="117">
        <v>0.75</v>
      </c>
      <c r="G68" s="117">
        <v>1</v>
      </c>
      <c r="H68" s="57">
        <v>1.25</v>
      </c>
      <c r="I68" s="117">
        <v>1.5</v>
      </c>
      <c r="J68" s="57">
        <v>1.75</v>
      </c>
      <c r="K68" s="117">
        <v>2</v>
      </c>
      <c r="L68" s="57">
        <v>2.25</v>
      </c>
      <c r="M68" s="117">
        <v>2.5</v>
      </c>
      <c r="N68" s="57">
        <v>2.75</v>
      </c>
      <c r="O68" s="117">
        <v>3</v>
      </c>
      <c r="P68" s="57">
        <v>3.25</v>
      </c>
      <c r="Q68" s="57">
        <v>3.5</v>
      </c>
      <c r="R68" s="57">
        <v>3.75</v>
      </c>
      <c r="S68" s="117">
        <v>4</v>
      </c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</row>
    <row r="69" spans="3:59">
      <c r="C69" s="110" t="s">
        <v>332</v>
      </c>
      <c r="D69" s="110">
        <f t="shared" ref="D69:F69" si="0">D2</f>
        <v>3.6749999999999998</v>
      </c>
      <c r="E69" s="110">
        <f t="shared" si="0"/>
        <v>3.7349999999999999</v>
      </c>
      <c r="F69" s="110">
        <f t="shared" si="0"/>
        <v>3.79</v>
      </c>
      <c r="G69" s="110">
        <f>G2</f>
        <v>3.7549999999999999</v>
      </c>
      <c r="H69" s="110">
        <f>AVERAGE(G69,I69)</f>
        <v>3.7549999999999999</v>
      </c>
      <c r="I69" s="110">
        <f>H2</f>
        <v>3.7549999999999999</v>
      </c>
      <c r="J69" s="110">
        <f>AVERAGE(I69,K69)</f>
        <v>3.7824999999999998</v>
      </c>
      <c r="K69" s="110">
        <f>I2</f>
        <v>3.81</v>
      </c>
      <c r="L69" s="110">
        <f>AVERAGE(K69,M69)</f>
        <v>3.7875000000000001</v>
      </c>
      <c r="M69" s="110">
        <f>J2</f>
        <v>3.7650000000000001</v>
      </c>
      <c r="N69" s="110">
        <f>AVERAGE(M69,O69)</f>
        <v>3.746</v>
      </c>
      <c r="O69" s="110">
        <f>K2</f>
        <v>3.7269999999999999</v>
      </c>
      <c r="P69" s="110">
        <f>($S$69-$O$69)/4+O$69</f>
        <v>3.7439999999999998</v>
      </c>
      <c r="Q69" s="110">
        <f t="shared" ref="Q69:R69" si="1">($S$69-$O$69)/4+P$69</f>
        <v>3.7609999999999997</v>
      </c>
      <c r="R69" s="110">
        <f t="shared" si="1"/>
        <v>3.7779999999999996</v>
      </c>
      <c r="S69" s="110">
        <f>L2</f>
        <v>3.7949999999999999</v>
      </c>
    </row>
    <row r="70" spans="3:59">
      <c r="C70" s="110" t="s">
        <v>333</v>
      </c>
      <c r="D70" s="118">
        <f>D60</f>
        <v>10.481999999999999</v>
      </c>
      <c r="E70" s="110">
        <f t="shared" ref="E70:G70" si="2">E60</f>
        <v>11.58</v>
      </c>
      <c r="F70" s="110">
        <f t="shared" si="2"/>
        <v>12.246</v>
      </c>
      <c r="G70" s="110">
        <f t="shared" si="2"/>
        <v>12.771000000000001</v>
      </c>
      <c r="H70" s="110">
        <f>AVERAGE(G70,I70)</f>
        <v>13.128500000000001</v>
      </c>
      <c r="I70" s="118">
        <f>H60</f>
        <v>13.486000000000001</v>
      </c>
      <c r="J70" s="110">
        <f>AVERAGE(I70,K70)</f>
        <v>13.901</v>
      </c>
      <c r="K70" s="118">
        <f>I60</f>
        <v>14.316000000000001</v>
      </c>
      <c r="L70" s="110">
        <f>AVERAGE(K70,M70)</f>
        <v>14.631499999999999</v>
      </c>
      <c r="M70" s="118">
        <f>J60</f>
        <v>14.946999999999999</v>
      </c>
      <c r="N70" s="110">
        <f>AVERAGE(M70,O70)</f>
        <v>15.2525</v>
      </c>
      <c r="O70" s="118">
        <f>K60</f>
        <v>15.558</v>
      </c>
      <c r="P70" s="110">
        <f>($S$70-$O$70)/4+O$70</f>
        <v>15.67925</v>
      </c>
      <c r="Q70" s="110">
        <f t="shared" ref="Q70:R70" si="3">($S$70-$O$70)/4+P$70</f>
        <v>15.8005</v>
      </c>
      <c r="R70" s="110">
        <f t="shared" si="3"/>
        <v>15.921749999999999</v>
      </c>
      <c r="S70" s="118">
        <f>L60</f>
        <v>16.042999999999999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0C02-EE78-4D92-B7BA-4BBD6DC52D9C}">
  <sheetPr>
    <tabColor rgb="FF00B050"/>
  </sheetPr>
  <dimension ref="A1:S23"/>
  <sheetViews>
    <sheetView showGridLines="0" zoomScale="70" zoomScaleNormal="70" workbookViewId="0"/>
  </sheetViews>
  <sheetFormatPr defaultColWidth="8.796875" defaultRowHeight="15.6"/>
  <cols>
    <col min="1" max="1" width="8.796875" style="54"/>
    <col min="2" max="2" width="15.09765625" style="54" customWidth="1"/>
    <col min="3" max="7" width="8.8984375" style="54" bestFit="1" customWidth="1"/>
    <col min="8" max="8" width="9.09765625" style="54" bestFit="1" customWidth="1"/>
    <col min="9" max="9" width="11.19921875" style="54" customWidth="1"/>
    <col min="10" max="10" width="19.09765625" style="54" customWidth="1"/>
    <col min="11" max="19" width="8.8984375" style="54" bestFit="1" customWidth="1"/>
    <col min="20" max="16384" width="8.796875" style="54"/>
  </cols>
  <sheetData>
    <row r="1" spans="1:19">
      <c r="B1" s="55"/>
      <c r="C1" s="56" t="s">
        <v>74</v>
      </c>
      <c r="D1" s="57">
        <v>0.25</v>
      </c>
      <c r="E1" s="57">
        <v>0.5</v>
      </c>
      <c r="F1" s="57">
        <v>0.75</v>
      </c>
      <c r="G1" s="57">
        <v>1</v>
      </c>
      <c r="H1" s="57">
        <v>1.25</v>
      </c>
      <c r="I1" s="57">
        <v>1.5</v>
      </c>
      <c r="J1" s="57">
        <v>1.75</v>
      </c>
      <c r="K1" s="57">
        <v>2</v>
      </c>
      <c r="L1" s="57">
        <v>2.25</v>
      </c>
      <c r="M1" s="57">
        <v>2.5</v>
      </c>
      <c r="N1" s="57">
        <v>2.75</v>
      </c>
      <c r="O1" s="57">
        <v>3</v>
      </c>
      <c r="P1" s="57">
        <v>3.25</v>
      </c>
      <c r="Q1" s="57">
        <v>3.5</v>
      </c>
      <c r="R1" s="57">
        <v>3.75</v>
      </c>
      <c r="S1" s="57">
        <v>4</v>
      </c>
    </row>
    <row r="2" spans="1:19"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</row>
    <row r="3" spans="1:19">
      <c r="C3" s="59" t="s">
        <v>488</v>
      </c>
      <c r="D3" s="60">
        <f>YTM!D70</f>
        <v>10.481999999999999</v>
      </c>
      <c r="E3" s="60">
        <f>YTM!E70</f>
        <v>11.58</v>
      </c>
      <c r="F3" s="60">
        <f>YTM!F70</f>
        <v>12.246</v>
      </c>
      <c r="G3" s="60">
        <f>YTM!G70</f>
        <v>12.771000000000001</v>
      </c>
      <c r="H3" s="60">
        <f>YTM!H70</f>
        <v>13.128500000000001</v>
      </c>
      <c r="I3" s="60">
        <f>YTM!I70</f>
        <v>13.486000000000001</v>
      </c>
      <c r="J3" s="60">
        <f>YTM!J70</f>
        <v>13.901</v>
      </c>
      <c r="K3" s="60">
        <f>YTM!K70</f>
        <v>14.316000000000001</v>
      </c>
      <c r="L3" s="60">
        <f>YTM!L70</f>
        <v>14.631499999999999</v>
      </c>
      <c r="M3" s="60">
        <f>YTM!M70</f>
        <v>14.946999999999999</v>
      </c>
      <c r="N3" s="60">
        <f>YTM!N70</f>
        <v>15.2525</v>
      </c>
      <c r="O3" s="60">
        <f>YTM!O70</f>
        <v>15.558</v>
      </c>
      <c r="P3" s="60">
        <f>YTM!P70</f>
        <v>15.67925</v>
      </c>
      <c r="Q3" s="60">
        <f>YTM!Q70</f>
        <v>15.8005</v>
      </c>
      <c r="R3" s="60">
        <f>YTM!R70</f>
        <v>15.921749999999999</v>
      </c>
      <c r="S3" s="60">
        <f>YTM!S70</f>
        <v>16.042999999999999</v>
      </c>
    </row>
    <row r="4" spans="1:19">
      <c r="C4" s="54" t="s">
        <v>78</v>
      </c>
      <c r="D4" s="61">
        <f>INDEX($O$8:$O$23,MATCH(D1,$C$8:$C$23,0))</f>
        <v>0.10347012743371913</v>
      </c>
      <c r="E4" s="61">
        <f t="shared" ref="E4:S4" si="0">INDEX($O$8:$O$23,MATCH(E1,$C$8:$C$23,0))</f>
        <v>0.11431034217224764</v>
      </c>
      <c r="F4" s="61">
        <f t="shared" si="0"/>
        <v>0.12093271327570666</v>
      </c>
      <c r="G4" s="61">
        <f t="shared" si="0"/>
        <v>0.12620643802445478</v>
      </c>
      <c r="H4" s="61">
        <f t="shared" si="0"/>
        <v>0.12981856951846041</v>
      </c>
      <c r="I4" s="61">
        <f t="shared" si="0"/>
        <v>0.13349429131676716</v>
      </c>
      <c r="J4" s="61">
        <f t="shared" si="0"/>
        <v>0.13785674766096059</v>
      </c>
      <c r="K4" s="61">
        <f t="shared" si="0"/>
        <v>0.14229619484599834</v>
      </c>
      <c r="L4" s="61">
        <f t="shared" si="0"/>
        <v>0.14568884887319827</v>
      </c>
      <c r="M4" s="61">
        <f t="shared" si="0"/>
        <v>0.1491543595601626</v>
      </c>
      <c r="N4" s="61">
        <f t="shared" si="0"/>
        <v>0.15257736613918976</v>
      </c>
      <c r="O4" s="61">
        <f t="shared" si="0"/>
        <v>0.1560807908421768</v>
      </c>
      <c r="P4" s="61">
        <f t="shared" si="0"/>
        <v>0.1573405313874526</v>
      </c>
      <c r="Q4" s="61">
        <f t="shared" si="0"/>
        <v>0.15864954545315235</v>
      </c>
      <c r="R4" s="61">
        <f t="shared" si="0"/>
        <v>0.16000518989446141</v>
      </c>
      <c r="S4" s="61">
        <f t="shared" si="0"/>
        <v>0.16140605640617287</v>
      </c>
    </row>
    <row r="5" spans="1:19">
      <c r="C5" s="54" t="s">
        <v>79</v>
      </c>
      <c r="D5" s="61">
        <f>INDEX($P$8:$P$23,MATCH(D1,$C$8:$C$23,0))</f>
        <v>0.10347012743371913</v>
      </c>
      <c r="E5" s="61">
        <f t="shared" ref="E5:S5" si="1">INDEX($P$8:$P$23,MATCH(E1,$C$8:$C$23,0))</f>
        <v>0.12515055691077615</v>
      </c>
      <c r="F5" s="61">
        <f t="shared" si="1"/>
        <v>0.13417745548262472</v>
      </c>
      <c r="G5" s="61">
        <f t="shared" si="1"/>
        <v>0.1420276122706991</v>
      </c>
      <c r="H5" s="61">
        <f t="shared" si="1"/>
        <v>0.14426709549448291</v>
      </c>
      <c r="I5" s="61">
        <f t="shared" si="1"/>
        <v>0.15187290030830092</v>
      </c>
      <c r="J5" s="61">
        <f t="shared" si="1"/>
        <v>0.16403148572612125</v>
      </c>
      <c r="K5" s="61">
        <f t="shared" si="1"/>
        <v>0.17337232514126255</v>
      </c>
      <c r="L5" s="61">
        <f t="shared" si="1"/>
        <v>0.17283008109079767</v>
      </c>
      <c r="M5" s="61">
        <f t="shared" si="1"/>
        <v>0.18034395574284146</v>
      </c>
      <c r="N5" s="61">
        <f t="shared" si="1"/>
        <v>0.18680743192946148</v>
      </c>
      <c r="O5" s="61">
        <f t="shared" si="1"/>
        <v>0.19461846257503423</v>
      </c>
      <c r="P5" s="61">
        <f t="shared" si="1"/>
        <v>0.1724574179307623</v>
      </c>
      <c r="Q5" s="61">
        <f t="shared" si="1"/>
        <v>0.17566672830724883</v>
      </c>
      <c r="R5" s="61">
        <f t="shared" si="1"/>
        <v>0.17898421207278847</v>
      </c>
      <c r="S5" s="61">
        <f t="shared" si="1"/>
        <v>0.18241905408184467</v>
      </c>
    </row>
    <row r="7" spans="1:19">
      <c r="B7" s="54" t="s">
        <v>80</v>
      </c>
      <c r="C7" s="54" t="s">
        <v>74</v>
      </c>
      <c r="D7" s="54" t="s">
        <v>81</v>
      </c>
      <c r="E7" s="54" t="s">
        <v>489</v>
      </c>
      <c r="F7" s="54" t="s">
        <v>82</v>
      </c>
      <c r="G7" s="54" t="s">
        <v>490</v>
      </c>
      <c r="H7" s="54" t="s">
        <v>79</v>
      </c>
      <c r="I7" s="54" t="s">
        <v>491</v>
      </c>
      <c r="J7" s="54" t="s">
        <v>492</v>
      </c>
      <c r="L7" s="54" t="s">
        <v>83</v>
      </c>
      <c r="M7" s="54" t="s">
        <v>84</v>
      </c>
      <c r="N7" s="54" t="s">
        <v>85</v>
      </c>
      <c r="O7" s="54" t="s">
        <v>610</v>
      </c>
      <c r="P7" s="54" t="s">
        <v>611</v>
      </c>
      <c r="Q7" s="62"/>
    </row>
    <row r="8" spans="1:19">
      <c r="A8" s="54" t="s">
        <v>493</v>
      </c>
      <c r="B8" s="54">
        <v>1</v>
      </c>
      <c r="C8" s="57">
        <v>0.25</v>
      </c>
      <c r="D8" s="63">
        <f t="shared" ref="D8:D23" si="2">IFERROR(HLOOKUP(C8,$D$1:$S$3,3)/100,0)</f>
        <v>0.10482</v>
      </c>
      <c r="E8" s="63">
        <f t="shared" ref="E8:E23" si="3">D8/4</f>
        <v>2.6204999999999999E-2</v>
      </c>
      <c r="F8" s="63">
        <f>E8</f>
        <v>2.6204999999999999E-2</v>
      </c>
      <c r="G8" s="64">
        <f>1/(1+F8)</f>
        <v>0.97446416651643675</v>
      </c>
      <c r="H8" s="65">
        <f>F8</f>
        <v>2.6204999999999999E-2</v>
      </c>
      <c r="I8" s="66">
        <f t="shared" ref="I8:I23" si="4">1/(1+H8)</f>
        <v>0.97446416651643675</v>
      </c>
      <c r="J8" s="67">
        <f>E8*SUM($G$8:$G8)+G8</f>
        <v>1</v>
      </c>
      <c r="K8" s="54" t="b">
        <f t="shared" ref="K8:K23" si="5">ROUND(J8,10)=1</f>
        <v>1</v>
      </c>
      <c r="L8" s="65">
        <f t="shared" ref="L8:L23" si="6">D8</f>
        <v>0.10482</v>
      </c>
      <c r="M8" s="63">
        <f t="shared" ref="M8:M23" si="7">F8*4</f>
        <v>0.10482</v>
      </c>
      <c r="N8" s="63">
        <f t="shared" ref="N8:N23" si="8">H8*4</f>
        <v>0.10482</v>
      </c>
      <c r="O8" s="63">
        <f>4*LN(1+M8/4)</f>
        <v>0.10347012743371913</v>
      </c>
      <c r="P8" s="63">
        <f>O8</f>
        <v>0.10347012743371913</v>
      </c>
      <c r="Q8" s="62"/>
    </row>
    <row r="9" spans="1:19">
      <c r="B9" s="54">
        <v>2</v>
      </c>
      <c r="C9" s="57">
        <v>0.5</v>
      </c>
      <c r="D9" s="63">
        <f t="shared" si="2"/>
        <v>0.1158</v>
      </c>
      <c r="E9" s="63">
        <f t="shared" si="3"/>
        <v>2.895E-2</v>
      </c>
      <c r="F9" s="63">
        <f>((E9+1)/(1-E9*(SUM($G$8:$G8))))^(1/B9)-1</f>
        <v>2.898984247332681E-2</v>
      </c>
      <c r="G9" s="64">
        <f t="shared" ref="G9:G23" si="9">1/((1+F9)^B9)</f>
        <v>0.94444750705024472</v>
      </c>
      <c r="H9" s="63">
        <f t="shared" ref="H9:H23" si="10">((1+F9)^B9)/((1+F8)^B8)-1</f>
        <v>3.1782242254989823E-2</v>
      </c>
      <c r="I9" s="66">
        <f t="shared" si="4"/>
        <v>0.96919675397249638</v>
      </c>
      <c r="J9" s="67">
        <f>E9*SUM($G$8:$G9)+G9</f>
        <v>1.0000000000000002</v>
      </c>
      <c r="K9" s="54" t="b">
        <f t="shared" si="5"/>
        <v>1</v>
      </c>
      <c r="L9" s="65">
        <f t="shared" si="6"/>
        <v>0.1158</v>
      </c>
      <c r="M9" s="63">
        <f t="shared" si="7"/>
        <v>0.11595936989330724</v>
      </c>
      <c r="N9" s="63">
        <f t="shared" si="8"/>
        <v>0.12712896901995929</v>
      </c>
      <c r="O9" s="63">
        <f t="shared" ref="O9:O23" si="11">4*LN(1+M9/4)</f>
        <v>0.11431034217224764</v>
      </c>
      <c r="P9" s="63">
        <f>(O9*B9-O8*B8)/(B9-B8)</f>
        <v>0.12515055691077615</v>
      </c>
      <c r="Q9" s="62"/>
    </row>
    <row r="10" spans="1:19">
      <c r="B10" s="54">
        <v>3</v>
      </c>
      <c r="C10" s="57">
        <v>0.75</v>
      </c>
      <c r="D10" s="63">
        <f t="shared" si="2"/>
        <v>0.12246</v>
      </c>
      <c r="E10" s="63">
        <f t="shared" si="3"/>
        <v>3.0615E-2</v>
      </c>
      <c r="F10" s="63">
        <f>((E10+1)/(1-E10*(SUM($G$8:$G9))))^(1/B10)-1</f>
        <v>3.0694841625655167E-2</v>
      </c>
      <c r="G10" s="64">
        <f t="shared" si="9"/>
        <v>0.91329208202263334</v>
      </c>
      <c r="H10" s="63">
        <f t="shared" si="10"/>
        <v>3.4113319978218426E-2</v>
      </c>
      <c r="I10" s="66">
        <f t="shared" si="4"/>
        <v>0.96701200988404545</v>
      </c>
      <c r="J10" s="67">
        <f>E10*SUM($G$8:$G10)+G10</f>
        <v>1.0000000000000002</v>
      </c>
      <c r="K10" s="54" t="b">
        <f t="shared" si="5"/>
        <v>1</v>
      </c>
      <c r="L10" s="65">
        <f t="shared" si="6"/>
        <v>0.12246</v>
      </c>
      <c r="M10" s="63">
        <f t="shared" si="7"/>
        <v>0.12277936650262067</v>
      </c>
      <c r="N10" s="63">
        <f t="shared" si="8"/>
        <v>0.1364532799128737</v>
      </c>
      <c r="O10" s="63">
        <f t="shared" si="11"/>
        <v>0.12093271327570666</v>
      </c>
      <c r="P10" s="63">
        <f t="shared" ref="P10:P23" si="12">(O10*B10-O9*B9)/(B10-B9)</f>
        <v>0.13417745548262472</v>
      </c>
      <c r="Q10" s="62"/>
    </row>
    <row r="11" spans="1:19">
      <c r="B11" s="54">
        <v>4</v>
      </c>
      <c r="C11" s="57">
        <v>1</v>
      </c>
      <c r="D11" s="63">
        <f t="shared" si="2"/>
        <v>0.12771000000000002</v>
      </c>
      <c r="E11" s="63">
        <f t="shared" si="3"/>
        <v>3.1927500000000004E-2</v>
      </c>
      <c r="F11" s="63">
        <f>((E11+1)/(1-E11*(SUM($G$8:$G10))))^(1/B11)-1</f>
        <v>3.2054638051361772E-2</v>
      </c>
      <c r="G11" s="64">
        <f t="shared" si="9"/>
        <v>0.88143286674056254</v>
      </c>
      <c r="H11" s="63">
        <f t="shared" si="10"/>
        <v>3.6144800681057632E-2</v>
      </c>
      <c r="I11" s="66">
        <f t="shared" si="4"/>
        <v>0.96511607194544657</v>
      </c>
      <c r="J11" s="67">
        <f>E11*SUM($G$8:$G11)+G11</f>
        <v>0.99999999999999978</v>
      </c>
      <c r="K11" s="54" t="b">
        <f t="shared" si="5"/>
        <v>1</v>
      </c>
      <c r="L11" s="65">
        <f t="shared" si="6"/>
        <v>0.12771000000000002</v>
      </c>
      <c r="M11" s="63">
        <f t="shared" si="7"/>
        <v>0.12821855220544709</v>
      </c>
      <c r="N11" s="63">
        <f t="shared" si="8"/>
        <v>0.14457920272423053</v>
      </c>
      <c r="O11" s="63">
        <f t="shared" si="11"/>
        <v>0.12620643802445478</v>
      </c>
      <c r="P11" s="63">
        <f t="shared" si="12"/>
        <v>0.1420276122706991</v>
      </c>
      <c r="Q11" s="62"/>
    </row>
    <row r="12" spans="1:19">
      <c r="B12" s="54">
        <v>5</v>
      </c>
      <c r="C12" s="57">
        <v>1.25</v>
      </c>
      <c r="D12" s="63">
        <f t="shared" si="2"/>
        <v>0.13128500000000001</v>
      </c>
      <c r="E12" s="63">
        <f t="shared" si="3"/>
        <v>3.2821250000000003E-2</v>
      </c>
      <c r="F12" s="63">
        <f>((E12+1)/(1-E12*(SUM($G$8:$G11))))^(1/B12)-1</f>
        <v>3.2987038247423994E-2</v>
      </c>
      <c r="G12" s="64">
        <f t="shared" si="9"/>
        <v>0.85020888562213037</v>
      </c>
      <c r="H12" s="63">
        <f t="shared" si="10"/>
        <v>3.6725070328551546E-2</v>
      </c>
      <c r="I12" s="66">
        <f t="shared" si="4"/>
        <v>0.96457588286457385</v>
      </c>
      <c r="J12" s="67">
        <f>E12*SUM($G$8:$G12)+G12</f>
        <v>1.0000000000000002</v>
      </c>
      <c r="K12" s="54" t="b">
        <f t="shared" si="5"/>
        <v>1</v>
      </c>
      <c r="L12" s="65">
        <f t="shared" si="6"/>
        <v>0.13128500000000001</v>
      </c>
      <c r="M12" s="63">
        <f t="shared" si="7"/>
        <v>0.13194815298969598</v>
      </c>
      <c r="N12" s="63">
        <f t="shared" si="8"/>
        <v>0.14690028131420618</v>
      </c>
      <c r="O12" s="63">
        <f t="shared" si="11"/>
        <v>0.12981856951846041</v>
      </c>
      <c r="P12" s="63">
        <f t="shared" si="12"/>
        <v>0.14426709549448291</v>
      </c>
      <c r="Q12" s="62"/>
    </row>
    <row r="13" spans="1:19">
      <c r="B13" s="54">
        <v>6</v>
      </c>
      <c r="C13" s="57">
        <v>1.5</v>
      </c>
      <c r="D13" s="63">
        <f t="shared" si="2"/>
        <v>0.13486000000000001</v>
      </c>
      <c r="E13" s="63">
        <f t="shared" si="3"/>
        <v>3.3715000000000002E-2</v>
      </c>
      <c r="F13" s="63">
        <f>((E13+1)/(1-E13*(SUM($G$8:$G12))))^(1/B13)-1</f>
        <v>3.3936717768773939E-2</v>
      </c>
      <c r="G13" s="64">
        <f t="shared" si="9"/>
        <v>0.81853310506222565</v>
      </c>
      <c r="H13" s="63">
        <f t="shared" si="10"/>
        <v>3.8698227798003026E-2</v>
      </c>
      <c r="I13" s="66">
        <f t="shared" si="4"/>
        <v>0.96274353150669978</v>
      </c>
      <c r="J13" s="67">
        <f>E13*SUM($G$8:$G13)+G13</f>
        <v>1.0000000000000004</v>
      </c>
      <c r="K13" s="54" t="b">
        <f t="shared" si="5"/>
        <v>1</v>
      </c>
      <c r="L13" s="65">
        <f t="shared" si="6"/>
        <v>0.13486000000000001</v>
      </c>
      <c r="M13" s="63">
        <f t="shared" si="7"/>
        <v>0.13574687107509575</v>
      </c>
      <c r="N13" s="63">
        <f t="shared" si="8"/>
        <v>0.15479291119201211</v>
      </c>
      <c r="O13" s="63">
        <f t="shared" si="11"/>
        <v>0.13349429131676716</v>
      </c>
      <c r="P13" s="63">
        <f t="shared" si="12"/>
        <v>0.15187290030830092</v>
      </c>
      <c r="Q13" s="62"/>
    </row>
    <row r="14" spans="1:19">
      <c r="B14" s="54">
        <v>7</v>
      </c>
      <c r="C14" s="57">
        <v>1.75</v>
      </c>
      <c r="D14" s="63">
        <f t="shared" si="2"/>
        <v>0.13900999999999999</v>
      </c>
      <c r="E14" s="63">
        <f t="shared" si="3"/>
        <v>3.4752499999999999E-2</v>
      </c>
      <c r="F14" s="63">
        <f>((E14+1)/(1-E14*(SUM($G$8:$G13))))^(1/B14)-1</f>
        <v>3.5064958843228133E-2</v>
      </c>
      <c r="G14" s="64">
        <f t="shared" si="9"/>
        <v>0.78564573388440562</v>
      </c>
      <c r="H14" s="63">
        <f t="shared" si="10"/>
        <v>4.1860306445269613E-2</v>
      </c>
      <c r="I14" s="66">
        <f t="shared" si="4"/>
        <v>0.95982157474825669</v>
      </c>
      <c r="J14" s="67">
        <f>E14*SUM($G$8:$G14)+G14</f>
        <v>1.0000000000000007</v>
      </c>
      <c r="K14" s="54" t="b">
        <f t="shared" si="5"/>
        <v>1</v>
      </c>
      <c r="L14" s="65">
        <f t="shared" si="6"/>
        <v>0.13900999999999999</v>
      </c>
      <c r="M14" s="63">
        <f t="shared" si="7"/>
        <v>0.14025983537291253</v>
      </c>
      <c r="N14" s="63">
        <f t="shared" si="8"/>
        <v>0.16744122578107845</v>
      </c>
      <c r="O14" s="63">
        <f t="shared" si="11"/>
        <v>0.13785674766096059</v>
      </c>
      <c r="P14" s="63">
        <f t="shared" si="12"/>
        <v>0.16403148572612125</v>
      </c>
      <c r="Q14" s="62"/>
    </row>
    <row r="15" spans="1:19">
      <c r="B15" s="54">
        <v>8</v>
      </c>
      <c r="C15" s="57">
        <v>2</v>
      </c>
      <c r="D15" s="63">
        <f t="shared" si="2"/>
        <v>0.14316000000000001</v>
      </c>
      <c r="E15" s="63">
        <f t="shared" si="3"/>
        <v>3.5790000000000002E-2</v>
      </c>
      <c r="F15" s="63">
        <f>((E15+1)/(1-E15*(SUM($G$8:$G14))))^(1/B15)-1</f>
        <v>3.6214375626596018E-2</v>
      </c>
      <c r="G15" s="64">
        <f t="shared" si="9"/>
        <v>0.75232084556183898</v>
      </c>
      <c r="H15" s="63">
        <f t="shared" si="10"/>
        <v>4.4296111850628428E-2</v>
      </c>
      <c r="I15" s="66">
        <f t="shared" si="4"/>
        <v>0.95758280496503045</v>
      </c>
      <c r="J15" s="67">
        <f>E15*SUM($G$8:$G15)+G15</f>
        <v>0.99999999999999956</v>
      </c>
      <c r="K15" s="54" t="b">
        <f t="shared" si="5"/>
        <v>1</v>
      </c>
      <c r="L15" s="65">
        <f t="shared" si="6"/>
        <v>0.14316000000000001</v>
      </c>
      <c r="M15" s="63">
        <f t="shared" si="7"/>
        <v>0.14485750250638407</v>
      </c>
      <c r="N15" s="63">
        <f t="shared" si="8"/>
        <v>0.17718444740251371</v>
      </c>
      <c r="O15" s="63">
        <f t="shared" si="11"/>
        <v>0.14229619484599834</v>
      </c>
      <c r="P15" s="63">
        <f t="shared" si="12"/>
        <v>0.17337232514126255</v>
      </c>
      <c r="Q15" s="62"/>
    </row>
    <row r="16" spans="1:19">
      <c r="B16" s="54">
        <v>9</v>
      </c>
      <c r="C16" s="57">
        <v>2.25</v>
      </c>
      <c r="D16" s="63">
        <f t="shared" si="2"/>
        <v>0.146315</v>
      </c>
      <c r="E16" s="63">
        <f t="shared" si="3"/>
        <v>3.657875E-2</v>
      </c>
      <c r="F16" s="63">
        <f>((E16+1)/(1-E16*(SUM($G$8:$G15))))^(1/B16)-1</f>
        <v>3.709362766726132E-2</v>
      </c>
      <c r="G16" s="64">
        <f t="shared" si="9"/>
        <v>0.72050717158854272</v>
      </c>
      <c r="H16" s="63">
        <f t="shared" si="10"/>
        <v>4.4154555607204937E-2</v>
      </c>
      <c r="I16" s="66">
        <f t="shared" si="4"/>
        <v>0.9577126246587816</v>
      </c>
      <c r="J16" s="67">
        <f>E16*SUM($G$8:$G16)+G16</f>
        <v>1.0000000000000009</v>
      </c>
      <c r="K16" s="54" t="b">
        <f t="shared" si="5"/>
        <v>1</v>
      </c>
      <c r="L16" s="65">
        <f t="shared" si="6"/>
        <v>0.146315</v>
      </c>
      <c r="M16" s="63">
        <f t="shared" si="7"/>
        <v>0.14837451066904528</v>
      </c>
      <c r="N16" s="63">
        <f t="shared" si="8"/>
        <v>0.17661822242881975</v>
      </c>
      <c r="O16" s="63">
        <f t="shared" si="11"/>
        <v>0.14568884887319827</v>
      </c>
      <c r="P16" s="63">
        <f t="shared" si="12"/>
        <v>0.17283008109079767</v>
      </c>
      <c r="Q16" s="62"/>
    </row>
    <row r="17" spans="2:17">
      <c r="B17" s="54">
        <v>10</v>
      </c>
      <c r="C17" s="57">
        <v>2.5</v>
      </c>
      <c r="D17" s="63">
        <f t="shared" si="2"/>
        <v>0.14946999999999999</v>
      </c>
      <c r="E17" s="63">
        <f t="shared" si="3"/>
        <v>3.7367499999999998E-2</v>
      </c>
      <c r="F17" s="63">
        <f>((E17+1)/(1-E17*(SUM($G$8:$G16))))^(1/B17)-1</f>
        <v>3.7992531768771265E-2</v>
      </c>
      <c r="G17" s="64">
        <f t="shared" si="9"/>
        <v>0.68874381478733304</v>
      </c>
      <c r="H17" s="63">
        <f t="shared" si="10"/>
        <v>4.6117810598440778E-2</v>
      </c>
      <c r="I17" s="66">
        <f t="shared" si="4"/>
        <v>0.95591528016136285</v>
      </c>
      <c r="J17" s="67">
        <f>E17*SUM($G$8:$G17)+G17</f>
        <v>1.0000000000000004</v>
      </c>
      <c r="K17" s="54" t="b">
        <f t="shared" si="5"/>
        <v>1</v>
      </c>
      <c r="L17" s="65">
        <f t="shared" si="6"/>
        <v>0.14946999999999999</v>
      </c>
      <c r="M17" s="63">
        <f t="shared" si="7"/>
        <v>0.15197012707508506</v>
      </c>
      <c r="N17" s="63">
        <f t="shared" si="8"/>
        <v>0.18447124239376311</v>
      </c>
      <c r="O17" s="63">
        <f t="shared" si="11"/>
        <v>0.1491543595601626</v>
      </c>
      <c r="P17" s="63">
        <f t="shared" si="12"/>
        <v>0.18034395574284146</v>
      </c>
      <c r="Q17" s="62"/>
    </row>
    <row r="18" spans="2:17">
      <c r="B18" s="54">
        <v>11</v>
      </c>
      <c r="C18" s="57">
        <v>2.75</v>
      </c>
      <c r="D18" s="63">
        <f t="shared" si="2"/>
        <v>0.15252499999999999</v>
      </c>
      <c r="E18" s="63">
        <f t="shared" si="3"/>
        <v>3.8131249999999998E-2</v>
      </c>
      <c r="F18" s="63">
        <f>((E18+1)/(1-E18*(SUM($G$8:$G17))))^(1/B18)-1</f>
        <v>3.8881175760125952E-2</v>
      </c>
      <c r="G18" s="64">
        <f t="shared" si="9"/>
        <v>0.65731773868260457</v>
      </c>
      <c r="H18" s="63">
        <f t="shared" si="10"/>
        <v>4.7809566447594376E-2</v>
      </c>
      <c r="I18" s="66">
        <f t="shared" si="4"/>
        <v>0.95437189354007912</v>
      </c>
      <c r="J18" s="67">
        <f>E18*SUM($G$8:$G18)+G18</f>
        <v>0.99999999999999933</v>
      </c>
      <c r="K18" s="54" t="b">
        <f t="shared" si="5"/>
        <v>1</v>
      </c>
      <c r="L18" s="65">
        <f t="shared" si="6"/>
        <v>0.15252499999999999</v>
      </c>
      <c r="M18" s="63">
        <f t="shared" si="7"/>
        <v>0.15552470304050381</v>
      </c>
      <c r="N18" s="63">
        <f t="shared" si="8"/>
        <v>0.1912382657903775</v>
      </c>
      <c r="O18" s="63">
        <f t="shared" si="11"/>
        <v>0.15257736613918976</v>
      </c>
      <c r="P18" s="63">
        <f t="shared" si="12"/>
        <v>0.18680743192946148</v>
      </c>
    </row>
    <row r="19" spans="2:17">
      <c r="B19" s="54">
        <v>12</v>
      </c>
      <c r="C19" s="57">
        <v>3</v>
      </c>
      <c r="D19" s="63">
        <f t="shared" si="2"/>
        <v>0.15558</v>
      </c>
      <c r="E19" s="63">
        <f t="shared" si="3"/>
        <v>3.8894999999999999E-2</v>
      </c>
      <c r="F19" s="63">
        <f>((E19+1)/(1-E19*(SUM($G$8:$G18))))^(1/B19)-1</f>
        <v>3.979148484550632E-2</v>
      </c>
      <c r="G19" s="64">
        <f t="shared" si="9"/>
        <v>0.62610175540174906</v>
      </c>
      <c r="H19" s="63">
        <f t="shared" si="10"/>
        <v>4.985768369364374E-2</v>
      </c>
      <c r="I19" s="66">
        <f t="shared" si="4"/>
        <v>0.95251005496456165</v>
      </c>
      <c r="J19" s="67">
        <f>E19*SUM($G$8:$G19)+G19</f>
        <v>1</v>
      </c>
      <c r="K19" s="54" t="b">
        <f t="shared" si="5"/>
        <v>1</v>
      </c>
      <c r="L19" s="65">
        <f t="shared" si="6"/>
        <v>0.15558</v>
      </c>
      <c r="M19" s="63">
        <f t="shared" si="7"/>
        <v>0.15916593938202528</v>
      </c>
      <c r="N19" s="63">
        <f t="shared" si="8"/>
        <v>0.19943073477457496</v>
      </c>
      <c r="O19" s="63">
        <f t="shared" si="11"/>
        <v>0.1560807908421768</v>
      </c>
      <c r="P19" s="63">
        <f t="shared" si="12"/>
        <v>0.19461846257503423</v>
      </c>
    </row>
    <row r="20" spans="2:17">
      <c r="B20" s="54">
        <v>13</v>
      </c>
      <c r="C20" s="57">
        <v>3.25</v>
      </c>
      <c r="D20" s="63">
        <f t="shared" si="2"/>
        <v>0.1567925</v>
      </c>
      <c r="E20" s="63">
        <f t="shared" si="3"/>
        <v>3.9198125E-2</v>
      </c>
      <c r="F20" s="63">
        <f>((E20+1)/(1-E20*(SUM($G$8:$G19))))^(1/B20)-1</f>
        <v>4.0119003289355248E-2</v>
      </c>
      <c r="G20" s="64">
        <f t="shared" si="9"/>
        <v>0.59968142266027924</v>
      </c>
      <c r="H20" s="63">
        <f t="shared" si="10"/>
        <v>4.4057280654560049E-2</v>
      </c>
      <c r="I20" s="66">
        <f t="shared" si="4"/>
        <v>0.95780185486859604</v>
      </c>
      <c r="J20" s="67">
        <f>E20*SUM($G$8:$G20)+G20</f>
        <v>0.99999999999999967</v>
      </c>
      <c r="K20" s="54" t="b">
        <f t="shared" si="5"/>
        <v>1</v>
      </c>
      <c r="L20" s="65">
        <f t="shared" si="6"/>
        <v>0.1567925</v>
      </c>
      <c r="M20" s="63">
        <f t="shared" si="7"/>
        <v>0.16047601315742099</v>
      </c>
      <c r="N20" s="63">
        <f t="shared" si="8"/>
        <v>0.1762291226182402</v>
      </c>
      <c r="O20" s="63">
        <f t="shared" si="11"/>
        <v>0.1573405313874526</v>
      </c>
      <c r="P20" s="63">
        <f t="shared" si="12"/>
        <v>0.1724574179307623</v>
      </c>
    </row>
    <row r="21" spans="2:17">
      <c r="B21" s="54">
        <v>14</v>
      </c>
      <c r="C21" s="57">
        <v>3.5</v>
      </c>
      <c r="D21" s="63">
        <f t="shared" si="2"/>
        <v>0.15800500000000001</v>
      </c>
      <c r="E21" s="63">
        <f t="shared" si="3"/>
        <v>3.9501250000000002E-2</v>
      </c>
      <c r="F21" s="63">
        <f>((E21+1)/(1-E21*(SUM($G$8:$G20))))^(1/B21)-1</f>
        <v>4.0459441592459733E-2</v>
      </c>
      <c r="G21" s="64">
        <f t="shared" si="9"/>
        <v>0.57391532607890627</v>
      </c>
      <c r="H21" s="63">
        <f t="shared" si="10"/>
        <v>4.4895292755835037E-2</v>
      </c>
      <c r="I21" s="66">
        <f t="shared" si="4"/>
        <v>0.95703369221098988</v>
      </c>
      <c r="J21" s="67">
        <f>E21*SUM($G$8:$G21)+G21</f>
        <v>0.99999999999999911</v>
      </c>
      <c r="K21" s="54" t="b">
        <f t="shared" si="5"/>
        <v>1</v>
      </c>
      <c r="L21" s="65">
        <f t="shared" si="6"/>
        <v>0.15800500000000001</v>
      </c>
      <c r="M21" s="63">
        <f t="shared" si="7"/>
        <v>0.16183776636983893</v>
      </c>
      <c r="N21" s="63">
        <f t="shared" si="8"/>
        <v>0.17958117102334015</v>
      </c>
      <c r="O21" s="63">
        <f t="shared" si="11"/>
        <v>0.15864954545315235</v>
      </c>
      <c r="P21" s="63">
        <f t="shared" si="12"/>
        <v>0.17566672830724883</v>
      </c>
    </row>
    <row r="22" spans="2:17">
      <c r="B22" s="54">
        <v>15</v>
      </c>
      <c r="C22" s="57">
        <v>3.75</v>
      </c>
      <c r="D22" s="63">
        <f t="shared" si="2"/>
        <v>0.15921749999999998</v>
      </c>
      <c r="E22" s="63">
        <f t="shared" si="3"/>
        <v>3.9804374999999996E-2</v>
      </c>
      <c r="F22" s="63">
        <f>((E22+1)/(1-E22*(SUM($G$8:$G21))))^(1/B22)-1</f>
        <v>4.0812124617782386E-2</v>
      </c>
      <c r="G22" s="64">
        <f t="shared" si="9"/>
        <v>0.54880095516869842</v>
      </c>
      <c r="H22" s="63">
        <f t="shared" si="10"/>
        <v>4.5762258016638802E-2</v>
      </c>
      <c r="I22" s="66">
        <f t="shared" si="4"/>
        <v>0.95624028533652561</v>
      </c>
      <c r="J22" s="67">
        <f>E22*SUM($G$8:$G22)+G22</f>
        <v>0.99999999999999978</v>
      </c>
      <c r="K22" s="54" t="b">
        <f t="shared" si="5"/>
        <v>1</v>
      </c>
      <c r="L22" s="65">
        <f t="shared" si="6"/>
        <v>0.15921749999999998</v>
      </c>
      <c r="M22" s="63">
        <f t="shared" si="7"/>
        <v>0.16324849847112954</v>
      </c>
      <c r="N22" s="63">
        <f t="shared" si="8"/>
        <v>0.18304903206655521</v>
      </c>
      <c r="O22" s="63">
        <f t="shared" si="11"/>
        <v>0.16000518989446141</v>
      </c>
      <c r="P22" s="63">
        <f t="shared" si="12"/>
        <v>0.17898421207278847</v>
      </c>
    </row>
    <row r="23" spans="2:17">
      <c r="B23" s="54">
        <v>16</v>
      </c>
      <c r="C23" s="57">
        <v>4</v>
      </c>
      <c r="D23" s="63">
        <f t="shared" si="2"/>
        <v>0.16042999999999999</v>
      </c>
      <c r="E23" s="63">
        <f t="shared" si="3"/>
        <v>4.0107499999999997E-2</v>
      </c>
      <c r="F23" s="63">
        <f>((E23+1)/(1-E23*(SUM($G$8:$G22))))^(1/B23)-1</f>
        <v>4.1176698166505599E-2</v>
      </c>
      <c r="G23" s="64">
        <f t="shared" si="9"/>
        <v>0.52433513650160923</v>
      </c>
      <c r="H23" s="63">
        <f t="shared" si="10"/>
        <v>4.666065072489034E-2</v>
      </c>
      <c r="I23" s="66">
        <f t="shared" si="4"/>
        <v>0.95541950421793886</v>
      </c>
      <c r="J23" s="67">
        <f>E23*SUM($G$8:$G23)+G23</f>
        <v>1</v>
      </c>
      <c r="K23" s="54" t="b">
        <f t="shared" si="5"/>
        <v>1</v>
      </c>
      <c r="L23" s="65">
        <f t="shared" si="6"/>
        <v>0.16042999999999999</v>
      </c>
      <c r="M23" s="63">
        <f t="shared" si="7"/>
        <v>0.16470679266602239</v>
      </c>
      <c r="N23" s="63">
        <f t="shared" si="8"/>
        <v>0.18664260289956136</v>
      </c>
      <c r="O23" s="63">
        <f t="shared" si="11"/>
        <v>0.16140605640617287</v>
      </c>
      <c r="P23" s="63">
        <f t="shared" si="12"/>
        <v>0.18241905408184467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BF2A-591D-44B3-9749-74C67A9E077C}">
  <sheetPr>
    <tabColor rgb="FF00B050"/>
  </sheetPr>
  <dimension ref="A1:S2362"/>
  <sheetViews>
    <sheetView showGridLines="0" zoomScale="70" zoomScaleNormal="70" workbookViewId="0"/>
  </sheetViews>
  <sheetFormatPr defaultColWidth="9.8984375" defaultRowHeight="15.6"/>
  <cols>
    <col min="1" max="1" width="5.19921875" style="68" bestFit="1" customWidth="1"/>
    <col min="2" max="3" width="12.19921875" style="68" bestFit="1" customWidth="1"/>
    <col min="4" max="15" width="11.09765625" style="68" bestFit="1" customWidth="1"/>
    <col min="16" max="19" width="10.296875" style="68" bestFit="1" customWidth="1"/>
    <col min="20" max="16384" width="9.8984375" style="68"/>
  </cols>
  <sheetData>
    <row r="1" spans="1:19">
      <c r="B1" s="68" t="s">
        <v>86</v>
      </c>
      <c r="C1" s="69">
        <f>'RCPS_22년말_시가조정리픽싱&amp;희석효과'!C21</f>
        <v>44926</v>
      </c>
    </row>
    <row r="3" spans="1:19">
      <c r="B3" s="70" t="s">
        <v>87</v>
      </c>
      <c r="C3" s="70"/>
      <c r="D3" s="57">
        <v>0.25</v>
      </c>
      <c r="E3" s="57">
        <v>0.5</v>
      </c>
      <c r="F3" s="57">
        <v>0.75</v>
      </c>
      <c r="G3" s="57">
        <v>1</v>
      </c>
      <c r="H3" s="57">
        <v>1.25</v>
      </c>
      <c r="I3" s="57">
        <v>1.5</v>
      </c>
      <c r="J3" s="57">
        <v>1.75</v>
      </c>
      <c r="K3" s="57">
        <v>2</v>
      </c>
      <c r="L3" s="57">
        <v>2.25</v>
      </c>
      <c r="M3" s="57">
        <v>2.5</v>
      </c>
      <c r="N3" s="57">
        <v>2.75</v>
      </c>
      <c r="O3" s="57">
        <v>3</v>
      </c>
      <c r="P3" s="57">
        <v>3.25</v>
      </c>
      <c r="Q3" s="57">
        <v>3.5</v>
      </c>
      <c r="R3" s="57">
        <v>3.75</v>
      </c>
      <c r="S3" s="57">
        <v>4</v>
      </c>
    </row>
    <row r="4" spans="1:19">
      <c r="B4" s="70"/>
      <c r="C4" s="71" t="s">
        <v>88</v>
      </c>
      <c r="D4" s="72">
        <f>'분기 Bootstrapping(위험)_기말'!D4</f>
        <v>0.10347012743371913</v>
      </c>
      <c r="E4" s="72">
        <f>'분기 Bootstrapping(위험)_기말'!E4</f>
        <v>0.11431034217224764</v>
      </c>
      <c r="F4" s="72">
        <f>'분기 Bootstrapping(위험)_기말'!F4</f>
        <v>0.12093271327570666</v>
      </c>
      <c r="G4" s="72">
        <f>'분기 Bootstrapping(위험)_기말'!G4</f>
        <v>0.12620643802445478</v>
      </c>
      <c r="H4" s="72">
        <f>'분기 Bootstrapping(위험)_기말'!H4</f>
        <v>0.12981856951846041</v>
      </c>
      <c r="I4" s="72">
        <f>'분기 Bootstrapping(위험)_기말'!I4</f>
        <v>0.13349429131676716</v>
      </c>
      <c r="J4" s="72">
        <f>'분기 Bootstrapping(위험)_기말'!J4</f>
        <v>0.13785674766096059</v>
      </c>
      <c r="K4" s="72">
        <f>'분기 Bootstrapping(위험)_기말'!K4</f>
        <v>0.14229619484599834</v>
      </c>
      <c r="L4" s="72">
        <f>'분기 Bootstrapping(위험)_기말'!L4</f>
        <v>0.14568884887319827</v>
      </c>
      <c r="M4" s="72">
        <f>'분기 Bootstrapping(위험)_기말'!M4</f>
        <v>0.1491543595601626</v>
      </c>
      <c r="N4" s="72">
        <f>'분기 Bootstrapping(위험)_기말'!N4</f>
        <v>0.15257736613918976</v>
      </c>
      <c r="O4" s="72">
        <f>'분기 Bootstrapping(위험)_기말'!O4</f>
        <v>0.1560807908421768</v>
      </c>
      <c r="P4" s="72">
        <f>'분기 Bootstrapping(위험)_기말'!P4</f>
        <v>0.1573405313874526</v>
      </c>
      <c r="Q4" s="72">
        <f>'분기 Bootstrapping(위험)_기말'!Q4</f>
        <v>0.15864954545315235</v>
      </c>
      <c r="R4" s="72">
        <f>'분기 Bootstrapping(위험)_기말'!R4</f>
        <v>0.16000518989446141</v>
      </c>
      <c r="S4" s="72">
        <f>'분기 Bootstrapping(위험)_기말'!S4</f>
        <v>0.16140605640617287</v>
      </c>
    </row>
    <row r="5" spans="1:19">
      <c r="B5" s="73" t="s">
        <v>89</v>
      </c>
      <c r="C5" s="74"/>
      <c r="D5" s="75">
        <f t="shared" ref="D5:S5" si="0">EDATE($C$1,D7)</f>
        <v>45016</v>
      </c>
      <c r="E5" s="75">
        <f t="shared" si="0"/>
        <v>45107</v>
      </c>
      <c r="F5" s="75">
        <f t="shared" si="0"/>
        <v>45199</v>
      </c>
      <c r="G5" s="75">
        <f t="shared" si="0"/>
        <v>45291</v>
      </c>
      <c r="H5" s="75">
        <f t="shared" si="0"/>
        <v>45382</v>
      </c>
      <c r="I5" s="75">
        <f t="shared" si="0"/>
        <v>45473</v>
      </c>
      <c r="J5" s="75">
        <f t="shared" si="0"/>
        <v>45565</v>
      </c>
      <c r="K5" s="75">
        <f t="shared" si="0"/>
        <v>45657</v>
      </c>
      <c r="L5" s="75">
        <f t="shared" si="0"/>
        <v>45747</v>
      </c>
      <c r="M5" s="75">
        <f t="shared" si="0"/>
        <v>45838</v>
      </c>
      <c r="N5" s="75">
        <f t="shared" si="0"/>
        <v>45930</v>
      </c>
      <c r="O5" s="75">
        <f t="shared" si="0"/>
        <v>46022</v>
      </c>
      <c r="P5" s="75">
        <f t="shared" si="0"/>
        <v>46112</v>
      </c>
      <c r="Q5" s="75">
        <f t="shared" si="0"/>
        <v>46203</v>
      </c>
      <c r="R5" s="75">
        <f t="shared" si="0"/>
        <v>46295</v>
      </c>
      <c r="S5" s="76">
        <f t="shared" si="0"/>
        <v>46387</v>
      </c>
    </row>
    <row r="6" spans="1:19" ht="17.399999999999999">
      <c r="A6" s="68">
        <v>1</v>
      </c>
      <c r="B6" s="77" t="s">
        <v>90</v>
      </c>
      <c r="C6" s="78"/>
      <c r="D6" s="79" t="s">
        <v>91</v>
      </c>
      <c r="E6" s="79" t="s">
        <v>92</v>
      </c>
      <c r="F6" s="79" t="s">
        <v>93</v>
      </c>
      <c r="G6" s="79" t="s">
        <v>94</v>
      </c>
      <c r="H6" s="79" t="s">
        <v>95</v>
      </c>
      <c r="I6" s="79" t="s">
        <v>96</v>
      </c>
      <c r="J6" s="79" t="s">
        <v>97</v>
      </c>
      <c r="K6" s="79" t="s">
        <v>98</v>
      </c>
      <c r="L6" s="79" t="s">
        <v>99</v>
      </c>
      <c r="M6" s="79" t="s">
        <v>100</v>
      </c>
      <c r="N6" s="79" t="s">
        <v>101</v>
      </c>
      <c r="O6" s="79" t="s">
        <v>102</v>
      </c>
      <c r="P6" s="79" t="s">
        <v>103</v>
      </c>
      <c r="Q6" s="79" t="s">
        <v>104</v>
      </c>
      <c r="R6" s="79" t="s">
        <v>105</v>
      </c>
      <c r="S6" s="80" t="s">
        <v>106</v>
      </c>
    </row>
    <row r="7" spans="1:19">
      <c r="A7" s="68">
        <v>2</v>
      </c>
      <c r="B7" s="77" t="s">
        <v>107</v>
      </c>
      <c r="C7" s="78"/>
      <c r="D7" s="81">
        <v>3</v>
      </c>
      <c r="E7" s="81">
        <f t="shared" ref="E7:S7" si="1">D7+3</f>
        <v>6</v>
      </c>
      <c r="F7" s="81">
        <f t="shared" si="1"/>
        <v>9</v>
      </c>
      <c r="G7" s="81">
        <f t="shared" si="1"/>
        <v>12</v>
      </c>
      <c r="H7" s="81">
        <f t="shared" si="1"/>
        <v>15</v>
      </c>
      <c r="I7" s="81">
        <f t="shared" si="1"/>
        <v>18</v>
      </c>
      <c r="J7" s="81">
        <f t="shared" si="1"/>
        <v>21</v>
      </c>
      <c r="K7" s="81">
        <f t="shared" si="1"/>
        <v>24</v>
      </c>
      <c r="L7" s="81">
        <f t="shared" si="1"/>
        <v>27</v>
      </c>
      <c r="M7" s="81">
        <f t="shared" si="1"/>
        <v>30</v>
      </c>
      <c r="N7" s="81">
        <f t="shared" si="1"/>
        <v>33</v>
      </c>
      <c r="O7" s="81">
        <f t="shared" si="1"/>
        <v>36</v>
      </c>
      <c r="P7" s="81">
        <f t="shared" si="1"/>
        <v>39</v>
      </c>
      <c r="Q7" s="81">
        <f t="shared" si="1"/>
        <v>42</v>
      </c>
      <c r="R7" s="81">
        <f t="shared" si="1"/>
        <v>45</v>
      </c>
      <c r="S7" s="81">
        <f t="shared" si="1"/>
        <v>48</v>
      </c>
    </row>
    <row r="8" spans="1:19">
      <c r="A8" s="68">
        <v>3</v>
      </c>
      <c r="B8" s="77" t="s">
        <v>108</v>
      </c>
      <c r="C8" s="78"/>
      <c r="D8" s="81">
        <f>D5-C1+1</f>
        <v>91</v>
      </c>
      <c r="E8" s="81">
        <f t="shared" ref="E8:S8" si="2">E5-D5</f>
        <v>91</v>
      </c>
      <c r="F8" s="81">
        <f t="shared" si="2"/>
        <v>92</v>
      </c>
      <c r="G8" s="81">
        <f t="shared" si="2"/>
        <v>92</v>
      </c>
      <c r="H8" s="81">
        <f t="shared" si="2"/>
        <v>91</v>
      </c>
      <c r="I8" s="81">
        <f t="shared" si="2"/>
        <v>91</v>
      </c>
      <c r="J8" s="81">
        <f t="shared" si="2"/>
        <v>92</v>
      </c>
      <c r="K8" s="81">
        <f t="shared" si="2"/>
        <v>92</v>
      </c>
      <c r="L8" s="81">
        <f t="shared" si="2"/>
        <v>90</v>
      </c>
      <c r="M8" s="81">
        <f t="shared" si="2"/>
        <v>91</v>
      </c>
      <c r="N8" s="81">
        <f t="shared" si="2"/>
        <v>92</v>
      </c>
      <c r="O8" s="81">
        <f t="shared" si="2"/>
        <v>92</v>
      </c>
      <c r="P8" s="81">
        <f t="shared" si="2"/>
        <v>90</v>
      </c>
      <c r="Q8" s="81">
        <f t="shared" si="2"/>
        <v>91</v>
      </c>
      <c r="R8" s="81">
        <f t="shared" si="2"/>
        <v>92</v>
      </c>
      <c r="S8" s="82">
        <f t="shared" si="2"/>
        <v>92</v>
      </c>
    </row>
    <row r="9" spans="1:19">
      <c r="A9" s="68">
        <v>4</v>
      </c>
      <c r="B9" s="83" t="s">
        <v>109</v>
      </c>
      <c r="C9" s="84"/>
      <c r="D9" s="85" t="s">
        <v>110</v>
      </c>
      <c r="E9" s="86">
        <f t="shared" ref="E9:S9" si="3">E4-D4</f>
        <v>1.0840214738528517E-2</v>
      </c>
      <c r="F9" s="86">
        <f t="shared" si="3"/>
        <v>6.622371103459021E-3</v>
      </c>
      <c r="G9" s="86">
        <f t="shared" si="3"/>
        <v>5.2737247487481126E-3</v>
      </c>
      <c r="H9" s="86">
        <f t="shared" si="3"/>
        <v>3.6121314940056326E-3</v>
      </c>
      <c r="I9" s="86">
        <f t="shared" si="3"/>
        <v>3.6757217983067469E-3</v>
      </c>
      <c r="J9" s="86">
        <f t="shared" si="3"/>
        <v>4.3624563441934383E-3</v>
      </c>
      <c r="K9" s="86">
        <f t="shared" si="3"/>
        <v>4.4394471850377482E-3</v>
      </c>
      <c r="L9" s="86">
        <f t="shared" si="3"/>
        <v>3.3926540271999317E-3</v>
      </c>
      <c r="M9" s="86">
        <f t="shared" si="3"/>
        <v>3.4655106869643237E-3</v>
      </c>
      <c r="N9" s="86">
        <f t="shared" si="3"/>
        <v>3.4230065790271658E-3</v>
      </c>
      <c r="O9" s="86">
        <f t="shared" si="3"/>
        <v>3.5034247029870347E-3</v>
      </c>
      <c r="P9" s="86">
        <f t="shared" si="3"/>
        <v>1.2597405452758059E-3</v>
      </c>
      <c r="Q9" s="86">
        <f t="shared" si="3"/>
        <v>1.3090140656997484E-3</v>
      </c>
      <c r="R9" s="86">
        <f t="shared" si="3"/>
        <v>1.3556444413090618E-3</v>
      </c>
      <c r="S9" s="87">
        <f t="shared" si="3"/>
        <v>1.4008665117114516E-3</v>
      </c>
    </row>
    <row r="10" spans="1:19">
      <c r="A10" s="68">
        <v>5</v>
      </c>
      <c r="B10" s="77" t="s">
        <v>111</v>
      </c>
      <c r="C10" s="78"/>
      <c r="D10" s="86">
        <f>E10</f>
        <v>1.1912323888492876E-4</v>
      </c>
      <c r="E10" s="86">
        <f t="shared" ref="E10:S10" si="4">E9/E8</f>
        <v>1.1912323888492876E-4</v>
      </c>
      <c r="F10" s="86">
        <f t="shared" si="4"/>
        <v>7.1982294602815439E-5</v>
      </c>
      <c r="G10" s="86">
        <f t="shared" si="4"/>
        <v>5.7323095095088183E-5</v>
      </c>
      <c r="H10" s="86">
        <f t="shared" si="4"/>
        <v>3.9693752681380575E-5</v>
      </c>
      <c r="I10" s="86">
        <f t="shared" si="4"/>
        <v>4.0392547234140078E-5</v>
      </c>
      <c r="J10" s="86">
        <f t="shared" si="4"/>
        <v>4.7418003741233024E-5</v>
      </c>
      <c r="K10" s="86">
        <f t="shared" si="4"/>
        <v>4.8254860706932046E-5</v>
      </c>
      <c r="L10" s="86">
        <f t="shared" si="4"/>
        <v>3.7696155857777022E-5</v>
      </c>
      <c r="M10" s="86">
        <f t="shared" si="4"/>
        <v>3.8082535021585973E-5</v>
      </c>
      <c r="N10" s="86">
        <f t="shared" si="4"/>
        <v>3.7206593250295279E-5</v>
      </c>
      <c r="O10" s="86">
        <f t="shared" si="4"/>
        <v>3.8080703293337333E-5</v>
      </c>
      <c r="P10" s="86">
        <f t="shared" si="4"/>
        <v>1.3997117169731178E-5</v>
      </c>
      <c r="Q10" s="86">
        <f t="shared" si="4"/>
        <v>1.4384769952744489E-5</v>
      </c>
      <c r="R10" s="86">
        <f t="shared" si="4"/>
        <v>1.4735265666402846E-5</v>
      </c>
      <c r="S10" s="87">
        <f t="shared" si="4"/>
        <v>1.5226809909907082E-5</v>
      </c>
    </row>
    <row r="11" spans="1:19">
      <c r="A11" s="68">
        <v>6</v>
      </c>
      <c r="B11" s="77" t="s">
        <v>112</v>
      </c>
      <c r="C11" s="78"/>
      <c r="D11" s="86">
        <f>E11-(E10*D8)</f>
        <v>9.2629912695190608E-2</v>
      </c>
      <c r="E11" s="86">
        <f t="shared" ref="E11:S11" si="5">D4</f>
        <v>0.10347012743371913</v>
      </c>
      <c r="F11" s="86">
        <f t="shared" si="5"/>
        <v>0.11431034217224764</v>
      </c>
      <c r="G11" s="86">
        <f t="shared" si="5"/>
        <v>0.12093271327570666</v>
      </c>
      <c r="H11" s="86">
        <f t="shared" si="5"/>
        <v>0.12620643802445478</v>
      </c>
      <c r="I11" s="86">
        <f t="shared" si="5"/>
        <v>0.12981856951846041</v>
      </c>
      <c r="J11" s="86">
        <f t="shared" si="5"/>
        <v>0.13349429131676716</v>
      </c>
      <c r="K11" s="86">
        <f t="shared" si="5"/>
        <v>0.13785674766096059</v>
      </c>
      <c r="L11" s="86">
        <f t="shared" si="5"/>
        <v>0.14229619484599834</v>
      </c>
      <c r="M11" s="86">
        <f t="shared" si="5"/>
        <v>0.14568884887319827</v>
      </c>
      <c r="N11" s="86">
        <f t="shared" si="5"/>
        <v>0.1491543595601626</v>
      </c>
      <c r="O11" s="86">
        <f t="shared" si="5"/>
        <v>0.15257736613918976</v>
      </c>
      <c r="P11" s="86">
        <f t="shared" si="5"/>
        <v>0.1560807908421768</v>
      </c>
      <c r="Q11" s="86">
        <f t="shared" si="5"/>
        <v>0.1573405313874526</v>
      </c>
      <c r="R11" s="86">
        <f t="shared" si="5"/>
        <v>0.15864954545315235</v>
      </c>
      <c r="S11" s="87">
        <f t="shared" si="5"/>
        <v>0.16000518989446141</v>
      </c>
    </row>
    <row r="13" spans="1:19" ht="16.2" thickBot="1"/>
    <row r="14" spans="1:19" ht="32.4" thickTop="1" thickBot="1">
      <c r="B14" s="88" t="s">
        <v>113</v>
      </c>
      <c r="C14" s="88" t="s">
        <v>114</v>
      </c>
      <c r="D14" s="88" t="s">
        <v>115</v>
      </c>
      <c r="E14" s="89" t="s">
        <v>116</v>
      </c>
      <c r="F14" s="88" t="s">
        <v>117</v>
      </c>
      <c r="G14" s="89" t="s">
        <v>118</v>
      </c>
      <c r="H14" s="88" t="s">
        <v>119</v>
      </c>
    </row>
    <row r="15" spans="1:19">
      <c r="A15" s="68">
        <v>1</v>
      </c>
      <c r="B15" s="69">
        <f>C1</f>
        <v>44926</v>
      </c>
      <c r="C15" s="90" t="str">
        <f t="shared" ref="C15:C78" si="6">IF(IFERROR(HLOOKUP(B15,$D$5:$S$6,2,FALSE),"")="",C16,HLOOKUP(B15,$D$5:$S$7,2,FALSE))</f>
        <v>구간1</v>
      </c>
      <c r="D15" s="68">
        <f t="shared" ref="D15:D78" si="7">COUNTIF($C$15:$C$45910,C15)</f>
        <v>91</v>
      </c>
      <c r="E15" s="54">
        <f>COUNTIF($C15:C$15,C15)</f>
        <v>1</v>
      </c>
      <c r="F15" s="91">
        <f t="shared" ref="F15:F78" si="8">HLOOKUP($C15,$D$6:$S$11,6,FALSE)</f>
        <v>9.2629912695190608E-2</v>
      </c>
      <c r="G15" s="91">
        <f t="shared" ref="G15:G78" si="9">HLOOKUP($C15,$D$6:$S$11,5,FALSE)*(E15)</f>
        <v>1.1912323888492876E-4</v>
      </c>
      <c r="H15" s="65">
        <f t="shared" ref="H15" si="10">F15+G15</f>
        <v>9.2749035934075533E-2</v>
      </c>
    </row>
    <row r="16" spans="1:19">
      <c r="A16" s="68">
        <f t="shared" ref="A16:B31" si="11">A15+1</f>
        <v>2</v>
      </c>
      <c r="B16" s="69">
        <f t="shared" si="11"/>
        <v>44927</v>
      </c>
      <c r="C16" s="90" t="str">
        <f t="shared" si="6"/>
        <v>구간1</v>
      </c>
      <c r="D16" s="68">
        <f t="shared" si="7"/>
        <v>91</v>
      </c>
      <c r="E16" s="54">
        <f>COUNTIF($C$15:C16,C16)</f>
        <v>2</v>
      </c>
      <c r="F16" s="91">
        <f t="shared" si="8"/>
        <v>9.2629912695190608E-2</v>
      </c>
      <c r="G16" s="91">
        <f t="shared" si="9"/>
        <v>2.3824647776985751E-4</v>
      </c>
      <c r="H16" s="65">
        <f t="shared" ref="H16:H79" si="12">F16+G16</f>
        <v>9.2868159172960471E-2</v>
      </c>
    </row>
    <row r="17" spans="1:8">
      <c r="A17" s="68">
        <f t="shared" si="11"/>
        <v>3</v>
      </c>
      <c r="B17" s="69">
        <f t="shared" si="11"/>
        <v>44928</v>
      </c>
      <c r="C17" s="90" t="str">
        <f t="shared" si="6"/>
        <v>구간1</v>
      </c>
      <c r="D17" s="68">
        <f t="shared" si="7"/>
        <v>91</v>
      </c>
      <c r="E17" s="54">
        <f>COUNTIF($C$15:C17,C17)</f>
        <v>3</v>
      </c>
      <c r="F17" s="91">
        <f t="shared" si="8"/>
        <v>9.2629912695190608E-2</v>
      </c>
      <c r="G17" s="91">
        <f t="shared" si="9"/>
        <v>3.5736971665478626E-4</v>
      </c>
      <c r="H17" s="65">
        <f t="shared" si="12"/>
        <v>9.2987282411845396E-2</v>
      </c>
    </row>
    <row r="18" spans="1:8">
      <c r="A18" s="68">
        <f t="shared" si="11"/>
        <v>4</v>
      </c>
      <c r="B18" s="69">
        <f t="shared" si="11"/>
        <v>44929</v>
      </c>
      <c r="C18" s="90" t="str">
        <f t="shared" si="6"/>
        <v>구간1</v>
      </c>
      <c r="D18" s="68">
        <f t="shared" si="7"/>
        <v>91</v>
      </c>
      <c r="E18" s="54">
        <f>COUNTIF($C$15:C18,C18)</f>
        <v>4</v>
      </c>
      <c r="F18" s="91">
        <f t="shared" si="8"/>
        <v>9.2629912695190608E-2</v>
      </c>
      <c r="G18" s="91">
        <f t="shared" si="9"/>
        <v>4.7649295553971502E-4</v>
      </c>
      <c r="H18" s="65">
        <f t="shared" si="12"/>
        <v>9.310640565073032E-2</v>
      </c>
    </row>
    <row r="19" spans="1:8">
      <c r="A19" s="68">
        <f t="shared" si="11"/>
        <v>5</v>
      </c>
      <c r="B19" s="69">
        <f t="shared" si="11"/>
        <v>44930</v>
      </c>
      <c r="C19" s="90" t="str">
        <f t="shared" si="6"/>
        <v>구간1</v>
      </c>
      <c r="D19" s="68">
        <f t="shared" si="7"/>
        <v>91</v>
      </c>
      <c r="E19" s="54">
        <f>COUNTIF($C$15:C19,C19)</f>
        <v>5</v>
      </c>
      <c r="F19" s="91">
        <f t="shared" si="8"/>
        <v>9.2629912695190608E-2</v>
      </c>
      <c r="G19" s="91">
        <f t="shared" si="9"/>
        <v>5.9561619442464379E-4</v>
      </c>
      <c r="H19" s="65">
        <f t="shared" si="12"/>
        <v>9.3225528889615258E-2</v>
      </c>
    </row>
    <row r="20" spans="1:8">
      <c r="A20" s="68">
        <f t="shared" si="11"/>
        <v>6</v>
      </c>
      <c r="B20" s="69">
        <f t="shared" si="11"/>
        <v>44931</v>
      </c>
      <c r="C20" s="90" t="str">
        <f t="shared" si="6"/>
        <v>구간1</v>
      </c>
      <c r="D20" s="68">
        <f t="shared" si="7"/>
        <v>91</v>
      </c>
      <c r="E20" s="54">
        <f>COUNTIF($C$15:C20,C20)</f>
        <v>6</v>
      </c>
      <c r="F20" s="91">
        <f t="shared" si="8"/>
        <v>9.2629912695190608E-2</v>
      </c>
      <c r="G20" s="91">
        <f t="shared" si="9"/>
        <v>7.1473943330957251E-4</v>
      </c>
      <c r="H20" s="65">
        <f t="shared" si="12"/>
        <v>9.3344652128500183E-2</v>
      </c>
    </row>
    <row r="21" spans="1:8">
      <c r="A21" s="68">
        <f t="shared" si="11"/>
        <v>7</v>
      </c>
      <c r="B21" s="69">
        <f t="shared" si="11"/>
        <v>44932</v>
      </c>
      <c r="C21" s="90" t="str">
        <f t="shared" si="6"/>
        <v>구간1</v>
      </c>
      <c r="D21" s="68">
        <f t="shared" si="7"/>
        <v>91</v>
      </c>
      <c r="E21" s="54">
        <f>COUNTIF($C$15:C21,C21)</f>
        <v>7</v>
      </c>
      <c r="F21" s="91">
        <f t="shared" si="8"/>
        <v>9.2629912695190608E-2</v>
      </c>
      <c r="G21" s="91">
        <f t="shared" si="9"/>
        <v>8.3386267219450133E-4</v>
      </c>
      <c r="H21" s="65">
        <f t="shared" si="12"/>
        <v>9.3463775367385107E-2</v>
      </c>
    </row>
    <row r="22" spans="1:8">
      <c r="A22" s="68">
        <f t="shared" si="11"/>
        <v>8</v>
      </c>
      <c r="B22" s="69">
        <f t="shared" si="11"/>
        <v>44933</v>
      </c>
      <c r="C22" s="90" t="str">
        <f t="shared" si="6"/>
        <v>구간1</v>
      </c>
      <c r="D22" s="68">
        <f t="shared" si="7"/>
        <v>91</v>
      </c>
      <c r="E22" s="54">
        <f>COUNTIF($C$15:C22,C22)</f>
        <v>8</v>
      </c>
      <c r="F22" s="91">
        <f t="shared" si="8"/>
        <v>9.2629912695190608E-2</v>
      </c>
      <c r="G22" s="91">
        <f t="shared" si="9"/>
        <v>9.5298591107943005E-4</v>
      </c>
      <c r="H22" s="65">
        <f t="shared" si="12"/>
        <v>9.3582898606270032E-2</v>
      </c>
    </row>
    <row r="23" spans="1:8">
      <c r="A23" s="68">
        <f t="shared" si="11"/>
        <v>9</v>
      </c>
      <c r="B23" s="69">
        <f t="shared" si="11"/>
        <v>44934</v>
      </c>
      <c r="C23" s="90" t="str">
        <f t="shared" si="6"/>
        <v>구간1</v>
      </c>
      <c r="D23" s="68">
        <f t="shared" si="7"/>
        <v>91</v>
      </c>
      <c r="E23" s="54">
        <f>COUNTIF($C$15:C23,C23)</f>
        <v>9</v>
      </c>
      <c r="F23" s="91">
        <f t="shared" si="8"/>
        <v>9.2629912695190608E-2</v>
      </c>
      <c r="G23" s="91">
        <f t="shared" si="9"/>
        <v>1.0721091499643588E-3</v>
      </c>
      <c r="H23" s="65">
        <f t="shared" si="12"/>
        <v>9.370202184515497E-2</v>
      </c>
    </row>
    <row r="24" spans="1:8">
      <c r="A24" s="68">
        <f t="shared" si="11"/>
        <v>10</v>
      </c>
      <c r="B24" s="69">
        <f t="shared" si="11"/>
        <v>44935</v>
      </c>
      <c r="C24" s="90" t="str">
        <f t="shared" si="6"/>
        <v>구간1</v>
      </c>
      <c r="D24" s="68">
        <f t="shared" si="7"/>
        <v>91</v>
      </c>
      <c r="E24" s="54">
        <f>COUNTIF($C$15:C24,C24)</f>
        <v>10</v>
      </c>
      <c r="F24" s="91">
        <f t="shared" si="8"/>
        <v>9.2629912695190608E-2</v>
      </c>
      <c r="G24" s="91">
        <f t="shared" si="9"/>
        <v>1.1912323888492876E-3</v>
      </c>
      <c r="H24" s="65">
        <f t="shared" si="12"/>
        <v>9.3821145084039895E-2</v>
      </c>
    </row>
    <row r="25" spans="1:8">
      <c r="A25" s="68">
        <f t="shared" si="11"/>
        <v>11</v>
      </c>
      <c r="B25" s="69">
        <f t="shared" si="11"/>
        <v>44936</v>
      </c>
      <c r="C25" s="90" t="str">
        <f t="shared" si="6"/>
        <v>구간1</v>
      </c>
      <c r="D25" s="68">
        <f t="shared" si="7"/>
        <v>91</v>
      </c>
      <c r="E25" s="54">
        <f>COUNTIF($C$15:C25,C25)</f>
        <v>11</v>
      </c>
      <c r="F25" s="91">
        <f t="shared" si="8"/>
        <v>9.2629912695190608E-2</v>
      </c>
      <c r="G25" s="91">
        <f t="shared" si="9"/>
        <v>1.3103556277342164E-3</v>
      </c>
      <c r="H25" s="65">
        <f t="shared" si="12"/>
        <v>9.3940268322924819E-2</v>
      </c>
    </row>
    <row r="26" spans="1:8">
      <c r="A26" s="68">
        <f t="shared" si="11"/>
        <v>12</v>
      </c>
      <c r="B26" s="69">
        <f t="shared" si="11"/>
        <v>44937</v>
      </c>
      <c r="C26" s="90" t="str">
        <f t="shared" si="6"/>
        <v>구간1</v>
      </c>
      <c r="D26" s="68">
        <f t="shared" si="7"/>
        <v>91</v>
      </c>
      <c r="E26" s="54">
        <f>COUNTIF($C$15:C26,C26)</f>
        <v>12</v>
      </c>
      <c r="F26" s="91">
        <f t="shared" si="8"/>
        <v>9.2629912695190608E-2</v>
      </c>
      <c r="G26" s="91">
        <f t="shared" si="9"/>
        <v>1.429478866619145E-3</v>
      </c>
      <c r="H26" s="65">
        <f t="shared" si="12"/>
        <v>9.4059391561809758E-2</v>
      </c>
    </row>
    <row r="27" spans="1:8">
      <c r="A27" s="68">
        <f t="shared" si="11"/>
        <v>13</v>
      </c>
      <c r="B27" s="69">
        <f t="shared" si="11"/>
        <v>44938</v>
      </c>
      <c r="C27" s="90" t="str">
        <f t="shared" si="6"/>
        <v>구간1</v>
      </c>
      <c r="D27" s="68">
        <f t="shared" si="7"/>
        <v>91</v>
      </c>
      <c r="E27" s="54">
        <f>COUNTIF($C$15:C27,C27)</f>
        <v>13</v>
      </c>
      <c r="F27" s="91">
        <f t="shared" si="8"/>
        <v>9.2629912695190608E-2</v>
      </c>
      <c r="G27" s="91">
        <f t="shared" si="9"/>
        <v>1.5486021055040738E-3</v>
      </c>
      <c r="H27" s="65">
        <f t="shared" si="12"/>
        <v>9.4178514800694682E-2</v>
      </c>
    </row>
    <row r="28" spans="1:8">
      <c r="A28" s="68">
        <f t="shared" si="11"/>
        <v>14</v>
      </c>
      <c r="B28" s="69">
        <f t="shared" si="11"/>
        <v>44939</v>
      </c>
      <c r="C28" s="90" t="str">
        <f t="shared" si="6"/>
        <v>구간1</v>
      </c>
      <c r="D28" s="68">
        <f t="shared" si="7"/>
        <v>91</v>
      </c>
      <c r="E28" s="54">
        <f>COUNTIF($C$15:C28,C28)</f>
        <v>14</v>
      </c>
      <c r="F28" s="91">
        <f t="shared" si="8"/>
        <v>9.2629912695190608E-2</v>
      </c>
      <c r="G28" s="91">
        <f t="shared" si="9"/>
        <v>1.6677253443890027E-3</v>
      </c>
      <c r="H28" s="65">
        <f t="shared" si="12"/>
        <v>9.4297638039579607E-2</v>
      </c>
    </row>
    <row r="29" spans="1:8">
      <c r="A29" s="68">
        <f t="shared" si="11"/>
        <v>15</v>
      </c>
      <c r="B29" s="69">
        <f t="shared" si="11"/>
        <v>44940</v>
      </c>
      <c r="C29" s="90" t="str">
        <f t="shared" si="6"/>
        <v>구간1</v>
      </c>
      <c r="D29" s="68">
        <f t="shared" si="7"/>
        <v>91</v>
      </c>
      <c r="E29" s="54">
        <f>COUNTIF($C$15:C29,C29)</f>
        <v>15</v>
      </c>
      <c r="F29" s="91">
        <f t="shared" si="8"/>
        <v>9.2629912695190608E-2</v>
      </c>
      <c r="G29" s="91">
        <f t="shared" si="9"/>
        <v>1.7868485832739313E-3</v>
      </c>
      <c r="H29" s="65">
        <f t="shared" si="12"/>
        <v>9.4416761278464545E-2</v>
      </c>
    </row>
    <row r="30" spans="1:8">
      <c r="A30" s="68">
        <f t="shared" si="11"/>
        <v>16</v>
      </c>
      <c r="B30" s="69">
        <f t="shared" si="11"/>
        <v>44941</v>
      </c>
      <c r="C30" s="90" t="str">
        <f t="shared" si="6"/>
        <v>구간1</v>
      </c>
      <c r="D30" s="68">
        <f t="shared" si="7"/>
        <v>91</v>
      </c>
      <c r="E30" s="54">
        <f>COUNTIF($C$15:C30,C30)</f>
        <v>16</v>
      </c>
      <c r="F30" s="91">
        <f t="shared" si="8"/>
        <v>9.2629912695190608E-2</v>
      </c>
      <c r="G30" s="91">
        <f t="shared" si="9"/>
        <v>1.9059718221588601E-3</v>
      </c>
      <c r="H30" s="65">
        <f t="shared" si="12"/>
        <v>9.4535884517349469E-2</v>
      </c>
    </row>
    <row r="31" spans="1:8">
      <c r="A31" s="68">
        <f t="shared" si="11"/>
        <v>17</v>
      </c>
      <c r="B31" s="69">
        <f t="shared" si="11"/>
        <v>44942</v>
      </c>
      <c r="C31" s="90" t="str">
        <f t="shared" si="6"/>
        <v>구간1</v>
      </c>
      <c r="D31" s="68">
        <f t="shared" si="7"/>
        <v>91</v>
      </c>
      <c r="E31" s="54">
        <f>COUNTIF($C$15:C31,C31)</f>
        <v>17</v>
      </c>
      <c r="F31" s="91">
        <f t="shared" si="8"/>
        <v>9.2629912695190608E-2</v>
      </c>
      <c r="G31" s="91">
        <f t="shared" si="9"/>
        <v>2.0250950610437887E-3</v>
      </c>
      <c r="H31" s="65">
        <f t="shared" si="12"/>
        <v>9.4655007756234394E-2</v>
      </c>
    </row>
    <row r="32" spans="1:8">
      <c r="A32" s="68">
        <f t="shared" ref="A32:B47" si="13">A31+1</f>
        <v>18</v>
      </c>
      <c r="B32" s="69">
        <f t="shared" si="13"/>
        <v>44943</v>
      </c>
      <c r="C32" s="90" t="str">
        <f t="shared" si="6"/>
        <v>구간1</v>
      </c>
      <c r="D32" s="68">
        <f t="shared" si="7"/>
        <v>91</v>
      </c>
      <c r="E32" s="54">
        <f>COUNTIF($C$15:C32,C32)</f>
        <v>18</v>
      </c>
      <c r="F32" s="91">
        <f t="shared" si="8"/>
        <v>9.2629912695190608E-2</v>
      </c>
      <c r="G32" s="91">
        <f t="shared" si="9"/>
        <v>2.1442182999287175E-3</v>
      </c>
      <c r="H32" s="65">
        <f t="shared" si="12"/>
        <v>9.4774130995119332E-2</v>
      </c>
    </row>
    <row r="33" spans="1:8">
      <c r="A33" s="68">
        <f t="shared" si="13"/>
        <v>19</v>
      </c>
      <c r="B33" s="69">
        <f t="shared" si="13"/>
        <v>44944</v>
      </c>
      <c r="C33" s="90" t="str">
        <f t="shared" si="6"/>
        <v>구간1</v>
      </c>
      <c r="D33" s="68">
        <f t="shared" si="7"/>
        <v>91</v>
      </c>
      <c r="E33" s="54">
        <f>COUNTIF($C$15:C33,C33)</f>
        <v>19</v>
      </c>
      <c r="F33" s="91">
        <f t="shared" si="8"/>
        <v>9.2629912695190608E-2</v>
      </c>
      <c r="G33" s="91">
        <f t="shared" si="9"/>
        <v>2.2633415388136464E-3</v>
      </c>
      <c r="H33" s="65">
        <f t="shared" si="12"/>
        <v>9.4893254234004257E-2</v>
      </c>
    </row>
    <row r="34" spans="1:8">
      <c r="A34" s="68">
        <f t="shared" si="13"/>
        <v>20</v>
      </c>
      <c r="B34" s="69">
        <f t="shared" si="13"/>
        <v>44945</v>
      </c>
      <c r="C34" s="90" t="str">
        <f t="shared" si="6"/>
        <v>구간1</v>
      </c>
      <c r="D34" s="68">
        <f t="shared" si="7"/>
        <v>91</v>
      </c>
      <c r="E34" s="54">
        <f>COUNTIF($C$15:C34,C34)</f>
        <v>20</v>
      </c>
      <c r="F34" s="91">
        <f t="shared" si="8"/>
        <v>9.2629912695190608E-2</v>
      </c>
      <c r="G34" s="91">
        <f t="shared" si="9"/>
        <v>2.3824647776985752E-3</v>
      </c>
      <c r="H34" s="65">
        <f t="shared" si="12"/>
        <v>9.5012377472889181E-2</v>
      </c>
    </row>
    <row r="35" spans="1:8">
      <c r="A35" s="68">
        <f t="shared" si="13"/>
        <v>21</v>
      </c>
      <c r="B35" s="69">
        <f t="shared" si="13"/>
        <v>44946</v>
      </c>
      <c r="C35" s="90" t="str">
        <f t="shared" si="6"/>
        <v>구간1</v>
      </c>
      <c r="D35" s="68">
        <f t="shared" si="7"/>
        <v>91</v>
      </c>
      <c r="E35" s="54">
        <f>COUNTIF($C$15:C35,C35)</f>
        <v>21</v>
      </c>
      <c r="F35" s="91">
        <f t="shared" si="8"/>
        <v>9.2629912695190608E-2</v>
      </c>
      <c r="G35" s="91">
        <f t="shared" si="9"/>
        <v>2.501588016583504E-3</v>
      </c>
      <c r="H35" s="65">
        <f t="shared" si="12"/>
        <v>9.5131500711774106E-2</v>
      </c>
    </row>
    <row r="36" spans="1:8">
      <c r="A36" s="68">
        <f t="shared" si="13"/>
        <v>22</v>
      </c>
      <c r="B36" s="69">
        <f t="shared" si="13"/>
        <v>44947</v>
      </c>
      <c r="C36" s="90" t="str">
        <f t="shared" si="6"/>
        <v>구간1</v>
      </c>
      <c r="D36" s="68">
        <f t="shared" si="7"/>
        <v>91</v>
      </c>
      <c r="E36" s="54">
        <f>COUNTIF($C$15:C36,C36)</f>
        <v>22</v>
      </c>
      <c r="F36" s="91">
        <f t="shared" si="8"/>
        <v>9.2629912695190608E-2</v>
      </c>
      <c r="G36" s="91">
        <f t="shared" si="9"/>
        <v>2.6207112554684328E-3</v>
      </c>
      <c r="H36" s="65">
        <f t="shared" si="12"/>
        <v>9.5250623950659044E-2</v>
      </c>
    </row>
    <row r="37" spans="1:8">
      <c r="A37" s="68">
        <f t="shared" si="13"/>
        <v>23</v>
      </c>
      <c r="B37" s="69">
        <f t="shared" si="13"/>
        <v>44948</v>
      </c>
      <c r="C37" s="90" t="str">
        <f t="shared" si="6"/>
        <v>구간1</v>
      </c>
      <c r="D37" s="68">
        <f t="shared" si="7"/>
        <v>91</v>
      </c>
      <c r="E37" s="54">
        <f>COUNTIF($C$15:C37,C37)</f>
        <v>23</v>
      </c>
      <c r="F37" s="91">
        <f t="shared" si="8"/>
        <v>9.2629912695190608E-2</v>
      </c>
      <c r="G37" s="91">
        <f t="shared" si="9"/>
        <v>2.7398344943533612E-3</v>
      </c>
      <c r="H37" s="65">
        <f t="shared" si="12"/>
        <v>9.5369747189543969E-2</v>
      </c>
    </row>
    <row r="38" spans="1:8">
      <c r="A38" s="68">
        <f t="shared" si="13"/>
        <v>24</v>
      </c>
      <c r="B38" s="69">
        <f t="shared" si="13"/>
        <v>44949</v>
      </c>
      <c r="C38" s="90" t="str">
        <f t="shared" si="6"/>
        <v>구간1</v>
      </c>
      <c r="D38" s="68">
        <f t="shared" si="7"/>
        <v>91</v>
      </c>
      <c r="E38" s="54">
        <f>COUNTIF($C$15:C38,C38)</f>
        <v>24</v>
      </c>
      <c r="F38" s="91">
        <f t="shared" si="8"/>
        <v>9.2629912695190608E-2</v>
      </c>
      <c r="G38" s="91">
        <f t="shared" si="9"/>
        <v>2.85895773323829E-3</v>
      </c>
      <c r="H38" s="65">
        <f t="shared" si="12"/>
        <v>9.5488870428428893E-2</v>
      </c>
    </row>
    <row r="39" spans="1:8">
      <c r="A39" s="68">
        <f t="shared" si="13"/>
        <v>25</v>
      </c>
      <c r="B39" s="69">
        <f t="shared" si="13"/>
        <v>44950</v>
      </c>
      <c r="C39" s="90" t="str">
        <f t="shared" si="6"/>
        <v>구간1</v>
      </c>
      <c r="D39" s="68">
        <f t="shared" si="7"/>
        <v>91</v>
      </c>
      <c r="E39" s="54">
        <f>COUNTIF($C$15:C39,C39)</f>
        <v>25</v>
      </c>
      <c r="F39" s="91">
        <f t="shared" si="8"/>
        <v>9.2629912695190608E-2</v>
      </c>
      <c r="G39" s="91">
        <f t="shared" si="9"/>
        <v>2.9780809721232189E-3</v>
      </c>
      <c r="H39" s="65">
        <f t="shared" si="12"/>
        <v>9.5607993667313831E-2</v>
      </c>
    </row>
    <row r="40" spans="1:8">
      <c r="A40" s="68">
        <f t="shared" si="13"/>
        <v>26</v>
      </c>
      <c r="B40" s="69">
        <f t="shared" si="13"/>
        <v>44951</v>
      </c>
      <c r="C40" s="90" t="str">
        <f t="shared" si="6"/>
        <v>구간1</v>
      </c>
      <c r="D40" s="68">
        <f t="shared" si="7"/>
        <v>91</v>
      </c>
      <c r="E40" s="54">
        <f>COUNTIF($C$15:C40,C40)</f>
        <v>26</v>
      </c>
      <c r="F40" s="91">
        <f t="shared" si="8"/>
        <v>9.2629912695190608E-2</v>
      </c>
      <c r="G40" s="91">
        <f t="shared" si="9"/>
        <v>3.0972042110081477E-3</v>
      </c>
      <c r="H40" s="65">
        <f t="shared" si="12"/>
        <v>9.5727116906198756E-2</v>
      </c>
    </row>
    <row r="41" spans="1:8">
      <c r="A41" s="68">
        <f t="shared" si="13"/>
        <v>27</v>
      </c>
      <c r="B41" s="69">
        <f t="shared" si="13"/>
        <v>44952</v>
      </c>
      <c r="C41" s="90" t="str">
        <f t="shared" si="6"/>
        <v>구간1</v>
      </c>
      <c r="D41" s="68">
        <f t="shared" si="7"/>
        <v>91</v>
      </c>
      <c r="E41" s="54">
        <f>COUNTIF($C$15:C41,C41)</f>
        <v>27</v>
      </c>
      <c r="F41" s="91">
        <f t="shared" si="8"/>
        <v>9.2629912695190608E-2</v>
      </c>
      <c r="G41" s="91">
        <f t="shared" si="9"/>
        <v>3.2163274498930765E-3</v>
      </c>
      <c r="H41" s="65">
        <f t="shared" si="12"/>
        <v>9.584624014508368E-2</v>
      </c>
    </row>
    <row r="42" spans="1:8">
      <c r="A42" s="68">
        <f t="shared" si="13"/>
        <v>28</v>
      </c>
      <c r="B42" s="69">
        <f t="shared" si="13"/>
        <v>44953</v>
      </c>
      <c r="C42" s="90" t="str">
        <f t="shared" si="6"/>
        <v>구간1</v>
      </c>
      <c r="D42" s="68">
        <f t="shared" si="7"/>
        <v>91</v>
      </c>
      <c r="E42" s="54">
        <f>COUNTIF($C$15:C42,C42)</f>
        <v>28</v>
      </c>
      <c r="F42" s="91">
        <f t="shared" si="8"/>
        <v>9.2629912695190608E-2</v>
      </c>
      <c r="G42" s="91">
        <f t="shared" si="9"/>
        <v>3.3354506887780053E-3</v>
      </c>
      <c r="H42" s="65">
        <f t="shared" si="12"/>
        <v>9.5965363383968619E-2</v>
      </c>
    </row>
    <row r="43" spans="1:8">
      <c r="A43" s="68">
        <f t="shared" si="13"/>
        <v>29</v>
      </c>
      <c r="B43" s="69">
        <f t="shared" si="13"/>
        <v>44954</v>
      </c>
      <c r="C43" s="90" t="str">
        <f t="shared" si="6"/>
        <v>구간1</v>
      </c>
      <c r="D43" s="68">
        <f t="shared" si="7"/>
        <v>91</v>
      </c>
      <c r="E43" s="54">
        <f>COUNTIF($C$15:C43,C43)</f>
        <v>29</v>
      </c>
      <c r="F43" s="91">
        <f t="shared" si="8"/>
        <v>9.2629912695190608E-2</v>
      </c>
      <c r="G43" s="91">
        <f t="shared" si="9"/>
        <v>3.4545739276629337E-3</v>
      </c>
      <c r="H43" s="65">
        <f t="shared" si="12"/>
        <v>9.6084486622853543E-2</v>
      </c>
    </row>
    <row r="44" spans="1:8">
      <c r="A44" s="68">
        <f t="shared" si="13"/>
        <v>30</v>
      </c>
      <c r="B44" s="69">
        <f t="shared" si="13"/>
        <v>44955</v>
      </c>
      <c r="C44" s="90" t="str">
        <f t="shared" si="6"/>
        <v>구간1</v>
      </c>
      <c r="D44" s="68">
        <f t="shared" si="7"/>
        <v>91</v>
      </c>
      <c r="E44" s="54">
        <f>COUNTIF($C$15:C44,C44)</f>
        <v>30</v>
      </c>
      <c r="F44" s="91">
        <f t="shared" si="8"/>
        <v>9.2629912695190608E-2</v>
      </c>
      <c r="G44" s="91">
        <f t="shared" si="9"/>
        <v>3.5736971665478626E-3</v>
      </c>
      <c r="H44" s="65">
        <f t="shared" si="12"/>
        <v>9.6203609861738468E-2</v>
      </c>
    </row>
    <row r="45" spans="1:8">
      <c r="A45" s="68">
        <f t="shared" si="13"/>
        <v>31</v>
      </c>
      <c r="B45" s="69">
        <f t="shared" si="13"/>
        <v>44956</v>
      </c>
      <c r="C45" s="90" t="str">
        <f t="shared" si="6"/>
        <v>구간1</v>
      </c>
      <c r="D45" s="68">
        <f t="shared" si="7"/>
        <v>91</v>
      </c>
      <c r="E45" s="54">
        <f>COUNTIF($C$15:C45,C45)</f>
        <v>31</v>
      </c>
      <c r="F45" s="91">
        <f t="shared" si="8"/>
        <v>9.2629912695190608E-2</v>
      </c>
      <c r="G45" s="91">
        <f t="shared" si="9"/>
        <v>3.6928204054327914E-3</v>
      </c>
      <c r="H45" s="65">
        <f t="shared" si="12"/>
        <v>9.6322733100623406E-2</v>
      </c>
    </row>
    <row r="46" spans="1:8">
      <c r="A46" s="68">
        <f t="shared" si="13"/>
        <v>32</v>
      </c>
      <c r="B46" s="69">
        <f t="shared" si="13"/>
        <v>44957</v>
      </c>
      <c r="C46" s="90" t="str">
        <f t="shared" si="6"/>
        <v>구간1</v>
      </c>
      <c r="D46" s="68">
        <f t="shared" si="7"/>
        <v>91</v>
      </c>
      <c r="E46" s="54">
        <f>COUNTIF($C$15:C46,C46)</f>
        <v>32</v>
      </c>
      <c r="F46" s="91">
        <f t="shared" si="8"/>
        <v>9.2629912695190608E-2</v>
      </c>
      <c r="G46" s="91">
        <f t="shared" si="9"/>
        <v>3.8119436443177202E-3</v>
      </c>
      <c r="H46" s="65">
        <f t="shared" si="12"/>
        <v>9.6441856339508331E-2</v>
      </c>
    </row>
    <row r="47" spans="1:8">
      <c r="A47" s="68">
        <f t="shared" si="13"/>
        <v>33</v>
      </c>
      <c r="B47" s="69">
        <f t="shared" si="13"/>
        <v>44958</v>
      </c>
      <c r="C47" s="90" t="str">
        <f t="shared" si="6"/>
        <v>구간1</v>
      </c>
      <c r="D47" s="68">
        <f t="shared" si="7"/>
        <v>91</v>
      </c>
      <c r="E47" s="54">
        <f>COUNTIF($C$15:C47,C47)</f>
        <v>33</v>
      </c>
      <c r="F47" s="91">
        <f t="shared" si="8"/>
        <v>9.2629912695190608E-2</v>
      </c>
      <c r="G47" s="91">
        <f t="shared" si="9"/>
        <v>3.9310668832026486E-3</v>
      </c>
      <c r="H47" s="65">
        <f t="shared" si="12"/>
        <v>9.6560979578393255E-2</v>
      </c>
    </row>
    <row r="48" spans="1:8">
      <c r="A48" s="68">
        <f t="shared" ref="A48:B63" si="14">A47+1</f>
        <v>34</v>
      </c>
      <c r="B48" s="69">
        <f t="shared" si="14"/>
        <v>44959</v>
      </c>
      <c r="C48" s="90" t="str">
        <f t="shared" si="6"/>
        <v>구간1</v>
      </c>
      <c r="D48" s="68">
        <f t="shared" si="7"/>
        <v>91</v>
      </c>
      <c r="E48" s="54">
        <f>COUNTIF($C$15:C48,C48)</f>
        <v>34</v>
      </c>
      <c r="F48" s="91">
        <f t="shared" si="8"/>
        <v>9.2629912695190608E-2</v>
      </c>
      <c r="G48" s="91">
        <f t="shared" si="9"/>
        <v>4.0501901220875774E-3</v>
      </c>
      <c r="H48" s="65">
        <f t="shared" si="12"/>
        <v>9.668010281727818E-2</v>
      </c>
    </row>
    <row r="49" spans="1:8">
      <c r="A49" s="68">
        <f t="shared" si="14"/>
        <v>35</v>
      </c>
      <c r="B49" s="69">
        <f t="shared" si="14"/>
        <v>44960</v>
      </c>
      <c r="C49" s="90" t="str">
        <f t="shared" si="6"/>
        <v>구간1</v>
      </c>
      <c r="D49" s="68">
        <f t="shared" si="7"/>
        <v>91</v>
      </c>
      <c r="E49" s="54">
        <f>COUNTIF($C$15:C49,C49)</f>
        <v>35</v>
      </c>
      <c r="F49" s="91">
        <f t="shared" si="8"/>
        <v>9.2629912695190608E-2</v>
      </c>
      <c r="G49" s="91">
        <f t="shared" si="9"/>
        <v>4.1693133609725062E-3</v>
      </c>
      <c r="H49" s="65">
        <f t="shared" si="12"/>
        <v>9.6799226056163118E-2</v>
      </c>
    </row>
    <row r="50" spans="1:8">
      <c r="A50" s="68">
        <f t="shared" si="14"/>
        <v>36</v>
      </c>
      <c r="B50" s="69">
        <f t="shared" si="14"/>
        <v>44961</v>
      </c>
      <c r="C50" s="90" t="str">
        <f t="shared" si="6"/>
        <v>구간1</v>
      </c>
      <c r="D50" s="68">
        <f t="shared" si="7"/>
        <v>91</v>
      </c>
      <c r="E50" s="54">
        <f>COUNTIF($C$15:C50,C50)</f>
        <v>36</v>
      </c>
      <c r="F50" s="91">
        <f t="shared" si="8"/>
        <v>9.2629912695190608E-2</v>
      </c>
      <c r="G50" s="91">
        <f t="shared" si="9"/>
        <v>4.2884365998574351E-3</v>
      </c>
      <c r="H50" s="65">
        <f t="shared" si="12"/>
        <v>9.6918349295048042E-2</v>
      </c>
    </row>
    <row r="51" spans="1:8">
      <c r="A51" s="68">
        <f t="shared" si="14"/>
        <v>37</v>
      </c>
      <c r="B51" s="69">
        <f t="shared" si="14"/>
        <v>44962</v>
      </c>
      <c r="C51" s="90" t="str">
        <f t="shared" si="6"/>
        <v>구간1</v>
      </c>
      <c r="D51" s="68">
        <f t="shared" si="7"/>
        <v>91</v>
      </c>
      <c r="E51" s="54">
        <f>COUNTIF($C$15:C51,C51)</f>
        <v>37</v>
      </c>
      <c r="F51" s="91">
        <f t="shared" si="8"/>
        <v>9.2629912695190608E-2</v>
      </c>
      <c r="G51" s="91">
        <f t="shared" si="9"/>
        <v>4.4075598387423639E-3</v>
      </c>
      <c r="H51" s="65">
        <f t="shared" si="12"/>
        <v>9.7037472533932967E-2</v>
      </c>
    </row>
    <row r="52" spans="1:8">
      <c r="A52" s="68">
        <f t="shared" si="14"/>
        <v>38</v>
      </c>
      <c r="B52" s="69">
        <f t="shared" si="14"/>
        <v>44963</v>
      </c>
      <c r="C52" s="90" t="str">
        <f t="shared" si="6"/>
        <v>구간1</v>
      </c>
      <c r="D52" s="68">
        <f t="shared" si="7"/>
        <v>91</v>
      </c>
      <c r="E52" s="54">
        <f>COUNTIF($C$15:C52,C52)</f>
        <v>38</v>
      </c>
      <c r="F52" s="91">
        <f t="shared" si="8"/>
        <v>9.2629912695190608E-2</v>
      </c>
      <c r="G52" s="91">
        <f t="shared" si="9"/>
        <v>4.5266830776272927E-3</v>
      </c>
      <c r="H52" s="65">
        <f t="shared" si="12"/>
        <v>9.7156595772817905E-2</v>
      </c>
    </row>
    <row r="53" spans="1:8">
      <c r="A53" s="68">
        <f t="shared" si="14"/>
        <v>39</v>
      </c>
      <c r="B53" s="69">
        <f t="shared" si="14"/>
        <v>44964</v>
      </c>
      <c r="C53" s="90" t="str">
        <f t="shared" si="6"/>
        <v>구간1</v>
      </c>
      <c r="D53" s="68">
        <f t="shared" si="7"/>
        <v>91</v>
      </c>
      <c r="E53" s="54">
        <f>COUNTIF($C$15:C53,C53)</f>
        <v>39</v>
      </c>
      <c r="F53" s="91">
        <f t="shared" si="8"/>
        <v>9.2629912695190608E-2</v>
      </c>
      <c r="G53" s="91">
        <f t="shared" si="9"/>
        <v>4.6458063165122215E-3</v>
      </c>
      <c r="H53" s="65">
        <f t="shared" si="12"/>
        <v>9.727571901170283E-2</v>
      </c>
    </row>
    <row r="54" spans="1:8">
      <c r="A54" s="68">
        <f t="shared" si="14"/>
        <v>40</v>
      </c>
      <c r="B54" s="69">
        <f t="shared" si="14"/>
        <v>44965</v>
      </c>
      <c r="C54" s="90" t="str">
        <f t="shared" si="6"/>
        <v>구간1</v>
      </c>
      <c r="D54" s="68">
        <f t="shared" si="7"/>
        <v>91</v>
      </c>
      <c r="E54" s="54">
        <f>COUNTIF($C$15:C54,C54)</f>
        <v>40</v>
      </c>
      <c r="F54" s="91">
        <f t="shared" si="8"/>
        <v>9.2629912695190608E-2</v>
      </c>
      <c r="G54" s="91">
        <f t="shared" si="9"/>
        <v>4.7649295553971504E-3</v>
      </c>
      <c r="H54" s="65">
        <f t="shared" si="12"/>
        <v>9.7394842250587754E-2</v>
      </c>
    </row>
    <row r="55" spans="1:8">
      <c r="A55" s="68">
        <f t="shared" si="14"/>
        <v>41</v>
      </c>
      <c r="B55" s="69">
        <f t="shared" si="14"/>
        <v>44966</v>
      </c>
      <c r="C55" s="90" t="str">
        <f t="shared" si="6"/>
        <v>구간1</v>
      </c>
      <c r="D55" s="68">
        <f t="shared" si="7"/>
        <v>91</v>
      </c>
      <c r="E55" s="54">
        <f>COUNTIF($C$15:C55,C55)</f>
        <v>41</v>
      </c>
      <c r="F55" s="91">
        <f t="shared" si="8"/>
        <v>9.2629912695190608E-2</v>
      </c>
      <c r="G55" s="91">
        <f t="shared" si="9"/>
        <v>4.8840527942820792E-3</v>
      </c>
      <c r="H55" s="65">
        <f t="shared" si="12"/>
        <v>9.7513965489472693E-2</v>
      </c>
    </row>
    <row r="56" spans="1:8">
      <c r="A56" s="68">
        <f t="shared" si="14"/>
        <v>42</v>
      </c>
      <c r="B56" s="69">
        <f t="shared" si="14"/>
        <v>44967</v>
      </c>
      <c r="C56" s="90" t="str">
        <f t="shared" si="6"/>
        <v>구간1</v>
      </c>
      <c r="D56" s="68">
        <f t="shared" si="7"/>
        <v>91</v>
      </c>
      <c r="E56" s="54">
        <f>COUNTIF($C$15:C56,C56)</f>
        <v>42</v>
      </c>
      <c r="F56" s="91">
        <f t="shared" si="8"/>
        <v>9.2629912695190608E-2</v>
      </c>
      <c r="G56" s="91">
        <f t="shared" si="9"/>
        <v>5.003176033167008E-3</v>
      </c>
      <c r="H56" s="65">
        <f t="shared" si="12"/>
        <v>9.7633088728357617E-2</v>
      </c>
    </row>
    <row r="57" spans="1:8">
      <c r="A57" s="68">
        <f t="shared" si="14"/>
        <v>43</v>
      </c>
      <c r="B57" s="69">
        <f t="shared" si="14"/>
        <v>44968</v>
      </c>
      <c r="C57" s="90" t="str">
        <f t="shared" si="6"/>
        <v>구간1</v>
      </c>
      <c r="D57" s="68">
        <f t="shared" si="7"/>
        <v>91</v>
      </c>
      <c r="E57" s="54">
        <f>COUNTIF($C$15:C57,C57)</f>
        <v>43</v>
      </c>
      <c r="F57" s="91">
        <f t="shared" si="8"/>
        <v>9.2629912695190608E-2</v>
      </c>
      <c r="G57" s="91">
        <f t="shared" si="9"/>
        <v>5.1222992720519368E-3</v>
      </c>
      <c r="H57" s="65">
        <f t="shared" si="12"/>
        <v>9.7752211967242542E-2</v>
      </c>
    </row>
    <row r="58" spans="1:8">
      <c r="A58" s="68">
        <f t="shared" si="14"/>
        <v>44</v>
      </c>
      <c r="B58" s="69">
        <f t="shared" si="14"/>
        <v>44969</v>
      </c>
      <c r="C58" s="90" t="str">
        <f t="shared" si="6"/>
        <v>구간1</v>
      </c>
      <c r="D58" s="68">
        <f t="shared" si="7"/>
        <v>91</v>
      </c>
      <c r="E58" s="54">
        <f>COUNTIF($C$15:C58,C58)</f>
        <v>44</v>
      </c>
      <c r="F58" s="91">
        <f t="shared" si="8"/>
        <v>9.2629912695190608E-2</v>
      </c>
      <c r="G58" s="91">
        <f t="shared" si="9"/>
        <v>5.2414225109368657E-3</v>
      </c>
      <c r="H58" s="65">
        <f t="shared" si="12"/>
        <v>9.787133520612748E-2</v>
      </c>
    </row>
    <row r="59" spans="1:8">
      <c r="A59" s="68">
        <f t="shared" si="14"/>
        <v>45</v>
      </c>
      <c r="B59" s="69">
        <f t="shared" si="14"/>
        <v>44970</v>
      </c>
      <c r="C59" s="90" t="str">
        <f t="shared" si="6"/>
        <v>구간1</v>
      </c>
      <c r="D59" s="68">
        <f t="shared" si="7"/>
        <v>91</v>
      </c>
      <c r="E59" s="54">
        <f>COUNTIF($C$15:C59,C59)</f>
        <v>45</v>
      </c>
      <c r="F59" s="91">
        <f t="shared" si="8"/>
        <v>9.2629912695190608E-2</v>
      </c>
      <c r="G59" s="91">
        <f t="shared" si="9"/>
        <v>5.3605457498217936E-3</v>
      </c>
      <c r="H59" s="65">
        <f t="shared" si="12"/>
        <v>9.7990458445012404E-2</v>
      </c>
    </row>
    <row r="60" spans="1:8">
      <c r="A60" s="68">
        <f t="shared" si="14"/>
        <v>46</v>
      </c>
      <c r="B60" s="69">
        <f t="shared" si="14"/>
        <v>44971</v>
      </c>
      <c r="C60" s="90" t="str">
        <f t="shared" si="6"/>
        <v>구간1</v>
      </c>
      <c r="D60" s="68">
        <f t="shared" si="7"/>
        <v>91</v>
      </c>
      <c r="E60" s="54">
        <f>COUNTIF($C$15:C60,C60)</f>
        <v>46</v>
      </c>
      <c r="F60" s="91">
        <f t="shared" si="8"/>
        <v>9.2629912695190608E-2</v>
      </c>
      <c r="G60" s="91">
        <f t="shared" si="9"/>
        <v>5.4796689887067224E-3</v>
      </c>
      <c r="H60" s="65">
        <f t="shared" si="12"/>
        <v>9.8109581683897329E-2</v>
      </c>
    </row>
    <row r="61" spans="1:8">
      <c r="A61" s="68">
        <f t="shared" si="14"/>
        <v>47</v>
      </c>
      <c r="B61" s="69">
        <f t="shared" si="14"/>
        <v>44972</v>
      </c>
      <c r="C61" s="90" t="str">
        <f t="shared" si="6"/>
        <v>구간1</v>
      </c>
      <c r="D61" s="68">
        <f t="shared" si="7"/>
        <v>91</v>
      </c>
      <c r="E61" s="54">
        <f>COUNTIF($C$15:C61,C61)</f>
        <v>47</v>
      </c>
      <c r="F61" s="91">
        <f t="shared" si="8"/>
        <v>9.2629912695190608E-2</v>
      </c>
      <c r="G61" s="91">
        <f t="shared" si="9"/>
        <v>5.5987922275916513E-3</v>
      </c>
      <c r="H61" s="65">
        <f t="shared" si="12"/>
        <v>9.8228704922782253E-2</v>
      </c>
    </row>
    <row r="62" spans="1:8">
      <c r="A62" s="68">
        <f t="shared" si="14"/>
        <v>48</v>
      </c>
      <c r="B62" s="69">
        <f t="shared" si="14"/>
        <v>44973</v>
      </c>
      <c r="C62" s="90" t="str">
        <f t="shared" si="6"/>
        <v>구간1</v>
      </c>
      <c r="D62" s="68">
        <f t="shared" si="7"/>
        <v>91</v>
      </c>
      <c r="E62" s="54">
        <f>COUNTIF($C$15:C62,C62)</f>
        <v>48</v>
      </c>
      <c r="F62" s="91">
        <f t="shared" si="8"/>
        <v>9.2629912695190608E-2</v>
      </c>
      <c r="G62" s="91">
        <f t="shared" si="9"/>
        <v>5.7179154664765801E-3</v>
      </c>
      <c r="H62" s="65">
        <f t="shared" si="12"/>
        <v>9.8347828161667192E-2</v>
      </c>
    </row>
    <row r="63" spans="1:8">
      <c r="A63" s="68">
        <f t="shared" si="14"/>
        <v>49</v>
      </c>
      <c r="B63" s="69">
        <f t="shared" si="14"/>
        <v>44974</v>
      </c>
      <c r="C63" s="90" t="str">
        <f t="shared" si="6"/>
        <v>구간1</v>
      </c>
      <c r="D63" s="68">
        <f t="shared" si="7"/>
        <v>91</v>
      </c>
      <c r="E63" s="54">
        <f>COUNTIF($C$15:C63,C63)</f>
        <v>49</v>
      </c>
      <c r="F63" s="91">
        <f t="shared" si="8"/>
        <v>9.2629912695190608E-2</v>
      </c>
      <c r="G63" s="91">
        <f t="shared" si="9"/>
        <v>5.8370387053615089E-3</v>
      </c>
      <c r="H63" s="65">
        <f t="shared" si="12"/>
        <v>9.8466951400552116E-2</v>
      </c>
    </row>
    <row r="64" spans="1:8">
      <c r="A64" s="68">
        <f t="shared" ref="A64:B79" si="15">A63+1</f>
        <v>50</v>
      </c>
      <c r="B64" s="69">
        <f t="shared" si="15"/>
        <v>44975</v>
      </c>
      <c r="C64" s="90" t="str">
        <f t="shared" si="6"/>
        <v>구간1</v>
      </c>
      <c r="D64" s="68">
        <f t="shared" si="7"/>
        <v>91</v>
      </c>
      <c r="E64" s="54">
        <f>COUNTIF($C$15:C64,C64)</f>
        <v>50</v>
      </c>
      <c r="F64" s="91">
        <f t="shared" si="8"/>
        <v>9.2629912695190608E-2</v>
      </c>
      <c r="G64" s="91">
        <f t="shared" si="9"/>
        <v>5.9561619442464377E-3</v>
      </c>
      <c r="H64" s="65">
        <f t="shared" si="12"/>
        <v>9.8586074639437041E-2</v>
      </c>
    </row>
    <row r="65" spans="1:8">
      <c r="A65" s="68">
        <f t="shared" si="15"/>
        <v>51</v>
      </c>
      <c r="B65" s="69">
        <f t="shared" si="15"/>
        <v>44976</v>
      </c>
      <c r="C65" s="90" t="str">
        <f t="shared" si="6"/>
        <v>구간1</v>
      </c>
      <c r="D65" s="68">
        <f t="shared" si="7"/>
        <v>91</v>
      </c>
      <c r="E65" s="54">
        <f>COUNTIF($C$15:C65,C65)</f>
        <v>51</v>
      </c>
      <c r="F65" s="91">
        <f t="shared" si="8"/>
        <v>9.2629912695190608E-2</v>
      </c>
      <c r="G65" s="91">
        <f t="shared" si="9"/>
        <v>6.0752851831313666E-3</v>
      </c>
      <c r="H65" s="65">
        <f t="shared" si="12"/>
        <v>9.8705197878321979E-2</v>
      </c>
    </row>
    <row r="66" spans="1:8">
      <c r="A66" s="68">
        <f t="shared" si="15"/>
        <v>52</v>
      </c>
      <c r="B66" s="69">
        <f t="shared" si="15"/>
        <v>44977</v>
      </c>
      <c r="C66" s="90" t="str">
        <f t="shared" si="6"/>
        <v>구간1</v>
      </c>
      <c r="D66" s="68">
        <f t="shared" si="7"/>
        <v>91</v>
      </c>
      <c r="E66" s="54">
        <f>COUNTIF($C$15:C66,C66)</f>
        <v>52</v>
      </c>
      <c r="F66" s="91">
        <f t="shared" si="8"/>
        <v>9.2629912695190608E-2</v>
      </c>
      <c r="G66" s="91">
        <f t="shared" si="9"/>
        <v>6.1944084220162954E-3</v>
      </c>
      <c r="H66" s="65">
        <f t="shared" si="12"/>
        <v>9.8824321117206904E-2</v>
      </c>
    </row>
    <row r="67" spans="1:8">
      <c r="A67" s="68">
        <f t="shared" si="15"/>
        <v>53</v>
      </c>
      <c r="B67" s="69">
        <f t="shared" si="15"/>
        <v>44978</v>
      </c>
      <c r="C67" s="90" t="str">
        <f t="shared" si="6"/>
        <v>구간1</v>
      </c>
      <c r="D67" s="68">
        <f t="shared" si="7"/>
        <v>91</v>
      </c>
      <c r="E67" s="54">
        <f>COUNTIF($C$15:C67,C67)</f>
        <v>53</v>
      </c>
      <c r="F67" s="91">
        <f t="shared" si="8"/>
        <v>9.2629912695190608E-2</v>
      </c>
      <c r="G67" s="91">
        <f t="shared" si="9"/>
        <v>6.3135316609012242E-3</v>
      </c>
      <c r="H67" s="65">
        <f t="shared" si="12"/>
        <v>9.8943444356091828E-2</v>
      </c>
    </row>
    <row r="68" spans="1:8">
      <c r="A68" s="68">
        <f t="shared" si="15"/>
        <v>54</v>
      </c>
      <c r="B68" s="69">
        <f t="shared" si="15"/>
        <v>44979</v>
      </c>
      <c r="C68" s="90" t="str">
        <f t="shared" si="6"/>
        <v>구간1</v>
      </c>
      <c r="D68" s="68">
        <f t="shared" si="7"/>
        <v>91</v>
      </c>
      <c r="E68" s="54">
        <f>COUNTIF($C$15:C68,C68)</f>
        <v>54</v>
      </c>
      <c r="F68" s="91">
        <f t="shared" si="8"/>
        <v>9.2629912695190608E-2</v>
      </c>
      <c r="G68" s="91">
        <f t="shared" si="9"/>
        <v>6.432654899786153E-3</v>
      </c>
      <c r="H68" s="65">
        <f t="shared" si="12"/>
        <v>9.9062567594976766E-2</v>
      </c>
    </row>
    <row r="69" spans="1:8">
      <c r="A69" s="68">
        <f t="shared" si="15"/>
        <v>55</v>
      </c>
      <c r="B69" s="69">
        <f t="shared" si="15"/>
        <v>44980</v>
      </c>
      <c r="C69" s="90" t="str">
        <f t="shared" si="6"/>
        <v>구간1</v>
      </c>
      <c r="D69" s="68">
        <f t="shared" si="7"/>
        <v>91</v>
      </c>
      <c r="E69" s="54">
        <f>COUNTIF($C$15:C69,C69)</f>
        <v>55</v>
      </c>
      <c r="F69" s="91">
        <f t="shared" si="8"/>
        <v>9.2629912695190608E-2</v>
      </c>
      <c r="G69" s="91">
        <f t="shared" si="9"/>
        <v>6.5517781386710819E-3</v>
      </c>
      <c r="H69" s="65">
        <f t="shared" si="12"/>
        <v>9.9181690833861691E-2</v>
      </c>
    </row>
    <row r="70" spans="1:8">
      <c r="A70" s="68">
        <f t="shared" si="15"/>
        <v>56</v>
      </c>
      <c r="B70" s="69">
        <f t="shared" si="15"/>
        <v>44981</v>
      </c>
      <c r="C70" s="90" t="str">
        <f t="shared" si="6"/>
        <v>구간1</v>
      </c>
      <c r="D70" s="68">
        <f t="shared" si="7"/>
        <v>91</v>
      </c>
      <c r="E70" s="54">
        <f>COUNTIF($C$15:C70,C70)</f>
        <v>56</v>
      </c>
      <c r="F70" s="91">
        <f t="shared" si="8"/>
        <v>9.2629912695190608E-2</v>
      </c>
      <c r="G70" s="91">
        <f t="shared" si="9"/>
        <v>6.6709013775560107E-3</v>
      </c>
      <c r="H70" s="65">
        <f t="shared" si="12"/>
        <v>9.9300814072746615E-2</v>
      </c>
    </row>
    <row r="71" spans="1:8">
      <c r="A71" s="68">
        <f t="shared" si="15"/>
        <v>57</v>
      </c>
      <c r="B71" s="69">
        <f t="shared" si="15"/>
        <v>44982</v>
      </c>
      <c r="C71" s="90" t="str">
        <f t="shared" si="6"/>
        <v>구간1</v>
      </c>
      <c r="D71" s="68">
        <f t="shared" si="7"/>
        <v>91</v>
      </c>
      <c r="E71" s="54">
        <f>COUNTIF($C$15:C71,C71)</f>
        <v>57</v>
      </c>
      <c r="F71" s="91">
        <f t="shared" si="8"/>
        <v>9.2629912695190608E-2</v>
      </c>
      <c r="G71" s="91">
        <f t="shared" si="9"/>
        <v>6.7900246164409395E-3</v>
      </c>
      <c r="H71" s="65">
        <f t="shared" si="12"/>
        <v>9.9419937311631554E-2</v>
      </c>
    </row>
    <row r="72" spans="1:8">
      <c r="A72" s="68">
        <f t="shared" si="15"/>
        <v>58</v>
      </c>
      <c r="B72" s="69">
        <f t="shared" si="15"/>
        <v>44983</v>
      </c>
      <c r="C72" s="90" t="str">
        <f t="shared" si="6"/>
        <v>구간1</v>
      </c>
      <c r="D72" s="68">
        <f t="shared" si="7"/>
        <v>91</v>
      </c>
      <c r="E72" s="54">
        <f>COUNTIF($C$15:C72,C72)</f>
        <v>58</v>
      </c>
      <c r="F72" s="91">
        <f t="shared" si="8"/>
        <v>9.2629912695190608E-2</v>
      </c>
      <c r="G72" s="91">
        <f t="shared" si="9"/>
        <v>6.9091478553258675E-3</v>
      </c>
      <c r="H72" s="65">
        <f t="shared" si="12"/>
        <v>9.9539060550516478E-2</v>
      </c>
    </row>
    <row r="73" spans="1:8">
      <c r="A73" s="68">
        <f t="shared" si="15"/>
        <v>59</v>
      </c>
      <c r="B73" s="69">
        <f t="shared" si="15"/>
        <v>44984</v>
      </c>
      <c r="C73" s="90" t="str">
        <f t="shared" si="6"/>
        <v>구간1</v>
      </c>
      <c r="D73" s="68">
        <f t="shared" si="7"/>
        <v>91</v>
      </c>
      <c r="E73" s="54">
        <f>COUNTIF($C$15:C73,C73)</f>
        <v>59</v>
      </c>
      <c r="F73" s="91">
        <f t="shared" si="8"/>
        <v>9.2629912695190608E-2</v>
      </c>
      <c r="G73" s="91">
        <f t="shared" si="9"/>
        <v>7.0282710942107963E-3</v>
      </c>
      <c r="H73" s="65">
        <f t="shared" si="12"/>
        <v>9.9658183789401403E-2</v>
      </c>
    </row>
    <row r="74" spans="1:8">
      <c r="A74" s="68">
        <f t="shared" si="15"/>
        <v>60</v>
      </c>
      <c r="B74" s="69">
        <f t="shared" si="15"/>
        <v>44985</v>
      </c>
      <c r="C74" s="90" t="str">
        <f t="shared" si="6"/>
        <v>구간1</v>
      </c>
      <c r="D74" s="68">
        <f t="shared" si="7"/>
        <v>91</v>
      </c>
      <c r="E74" s="54">
        <f>COUNTIF($C$15:C74,C74)</f>
        <v>60</v>
      </c>
      <c r="F74" s="91">
        <f t="shared" si="8"/>
        <v>9.2629912695190608E-2</v>
      </c>
      <c r="G74" s="91">
        <f t="shared" si="9"/>
        <v>7.1473943330957251E-3</v>
      </c>
      <c r="H74" s="65">
        <f t="shared" si="12"/>
        <v>9.9777307028286327E-2</v>
      </c>
    </row>
    <row r="75" spans="1:8">
      <c r="A75" s="68">
        <f t="shared" si="15"/>
        <v>61</v>
      </c>
      <c r="B75" s="69">
        <f t="shared" si="15"/>
        <v>44986</v>
      </c>
      <c r="C75" s="90" t="str">
        <f t="shared" si="6"/>
        <v>구간1</v>
      </c>
      <c r="D75" s="68">
        <f t="shared" si="7"/>
        <v>91</v>
      </c>
      <c r="E75" s="54">
        <f>COUNTIF($C$15:C75,C75)</f>
        <v>61</v>
      </c>
      <c r="F75" s="91">
        <f t="shared" si="8"/>
        <v>9.2629912695190608E-2</v>
      </c>
      <c r="G75" s="91">
        <f t="shared" si="9"/>
        <v>7.2665175719806539E-3</v>
      </c>
      <c r="H75" s="65">
        <f t="shared" si="12"/>
        <v>9.9896430267171266E-2</v>
      </c>
    </row>
    <row r="76" spans="1:8">
      <c r="A76" s="68">
        <f t="shared" si="15"/>
        <v>62</v>
      </c>
      <c r="B76" s="69">
        <f t="shared" si="15"/>
        <v>44987</v>
      </c>
      <c r="C76" s="90" t="str">
        <f t="shared" si="6"/>
        <v>구간1</v>
      </c>
      <c r="D76" s="68">
        <f t="shared" si="7"/>
        <v>91</v>
      </c>
      <c r="E76" s="54">
        <f>COUNTIF($C$15:C76,C76)</f>
        <v>62</v>
      </c>
      <c r="F76" s="91">
        <f t="shared" si="8"/>
        <v>9.2629912695190608E-2</v>
      </c>
      <c r="G76" s="91">
        <f t="shared" si="9"/>
        <v>7.3856408108655828E-3</v>
      </c>
      <c r="H76" s="65">
        <f t="shared" si="12"/>
        <v>0.10001555350605619</v>
      </c>
    </row>
    <row r="77" spans="1:8">
      <c r="A77" s="68">
        <f t="shared" si="15"/>
        <v>63</v>
      </c>
      <c r="B77" s="69">
        <f t="shared" si="15"/>
        <v>44988</v>
      </c>
      <c r="C77" s="90" t="str">
        <f t="shared" si="6"/>
        <v>구간1</v>
      </c>
      <c r="D77" s="68">
        <f t="shared" si="7"/>
        <v>91</v>
      </c>
      <c r="E77" s="54">
        <f>COUNTIF($C$15:C77,C77)</f>
        <v>63</v>
      </c>
      <c r="F77" s="91">
        <f t="shared" si="8"/>
        <v>9.2629912695190608E-2</v>
      </c>
      <c r="G77" s="91">
        <f t="shared" si="9"/>
        <v>7.5047640497505116E-3</v>
      </c>
      <c r="H77" s="65">
        <f t="shared" si="12"/>
        <v>0.10013467674494111</v>
      </c>
    </row>
    <row r="78" spans="1:8">
      <c r="A78" s="68">
        <f t="shared" si="15"/>
        <v>64</v>
      </c>
      <c r="B78" s="69">
        <f t="shared" si="15"/>
        <v>44989</v>
      </c>
      <c r="C78" s="90" t="str">
        <f t="shared" si="6"/>
        <v>구간1</v>
      </c>
      <c r="D78" s="68">
        <f t="shared" si="7"/>
        <v>91</v>
      </c>
      <c r="E78" s="54">
        <f>COUNTIF($C$15:C78,C78)</f>
        <v>64</v>
      </c>
      <c r="F78" s="91">
        <f t="shared" si="8"/>
        <v>9.2629912695190608E-2</v>
      </c>
      <c r="G78" s="91">
        <f t="shared" si="9"/>
        <v>7.6238872886354404E-3</v>
      </c>
      <c r="H78" s="65">
        <f t="shared" si="12"/>
        <v>0.10025379998382605</v>
      </c>
    </row>
    <row r="79" spans="1:8">
      <c r="A79" s="68">
        <f t="shared" si="15"/>
        <v>65</v>
      </c>
      <c r="B79" s="69">
        <f t="shared" si="15"/>
        <v>44990</v>
      </c>
      <c r="C79" s="90" t="str">
        <f t="shared" ref="C79:C142" si="16">IF(IFERROR(HLOOKUP(B79,$D$5:$S$6,2,FALSE),"")="",C80,HLOOKUP(B79,$D$5:$S$7,2,FALSE))</f>
        <v>구간1</v>
      </c>
      <c r="D79" s="68">
        <f t="shared" ref="D79:D142" si="17">COUNTIF($C$15:$C$45910,C79)</f>
        <v>91</v>
      </c>
      <c r="E79" s="54">
        <f>COUNTIF($C$15:C79,C79)</f>
        <v>65</v>
      </c>
      <c r="F79" s="91">
        <f t="shared" ref="F79:F142" si="18">HLOOKUP($C79,$D$6:$S$11,6,FALSE)</f>
        <v>9.2629912695190608E-2</v>
      </c>
      <c r="G79" s="91">
        <f t="shared" ref="G79:G142" si="19">HLOOKUP($C79,$D$6:$S$11,5,FALSE)*(E79)</f>
        <v>7.7430105275203692E-3</v>
      </c>
      <c r="H79" s="65">
        <f t="shared" si="12"/>
        <v>0.10037292322271098</v>
      </c>
    </row>
    <row r="80" spans="1:8">
      <c r="A80" s="68">
        <f t="shared" ref="A80:B95" si="20">A79+1</f>
        <v>66</v>
      </c>
      <c r="B80" s="69">
        <f t="shared" si="20"/>
        <v>44991</v>
      </c>
      <c r="C80" s="90" t="str">
        <f t="shared" si="16"/>
        <v>구간1</v>
      </c>
      <c r="D80" s="68">
        <f t="shared" si="17"/>
        <v>91</v>
      </c>
      <c r="E80" s="54">
        <f>COUNTIF($C$15:C80,C80)</f>
        <v>66</v>
      </c>
      <c r="F80" s="91">
        <f t="shared" si="18"/>
        <v>9.2629912695190608E-2</v>
      </c>
      <c r="G80" s="91">
        <f t="shared" si="19"/>
        <v>7.8621337664052972E-3</v>
      </c>
      <c r="H80" s="65">
        <f t="shared" ref="H80:H143" si="21">F80+G80</f>
        <v>0.1004920464615959</v>
      </c>
    </row>
    <row r="81" spans="1:8">
      <c r="A81" s="68">
        <f t="shared" si="20"/>
        <v>67</v>
      </c>
      <c r="B81" s="69">
        <f t="shared" si="20"/>
        <v>44992</v>
      </c>
      <c r="C81" s="90" t="str">
        <f t="shared" si="16"/>
        <v>구간1</v>
      </c>
      <c r="D81" s="68">
        <f t="shared" si="17"/>
        <v>91</v>
      </c>
      <c r="E81" s="54">
        <f>COUNTIF($C$15:C81,C81)</f>
        <v>67</v>
      </c>
      <c r="F81" s="91">
        <f t="shared" si="18"/>
        <v>9.2629912695190608E-2</v>
      </c>
      <c r="G81" s="91">
        <f t="shared" si="19"/>
        <v>7.9812570052902269E-3</v>
      </c>
      <c r="H81" s="65">
        <f t="shared" si="21"/>
        <v>0.10061116970048084</v>
      </c>
    </row>
    <row r="82" spans="1:8">
      <c r="A82" s="68">
        <f t="shared" si="20"/>
        <v>68</v>
      </c>
      <c r="B82" s="69">
        <f t="shared" si="20"/>
        <v>44993</v>
      </c>
      <c r="C82" s="90" t="str">
        <f t="shared" si="16"/>
        <v>구간1</v>
      </c>
      <c r="D82" s="68">
        <f t="shared" si="17"/>
        <v>91</v>
      </c>
      <c r="E82" s="54">
        <f>COUNTIF($C$15:C82,C82)</f>
        <v>68</v>
      </c>
      <c r="F82" s="91">
        <f t="shared" si="18"/>
        <v>9.2629912695190608E-2</v>
      </c>
      <c r="G82" s="91">
        <f t="shared" si="19"/>
        <v>8.1003802441751548E-3</v>
      </c>
      <c r="H82" s="65">
        <f t="shared" si="21"/>
        <v>0.10073029293936576</v>
      </c>
    </row>
    <row r="83" spans="1:8">
      <c r="A83" s="68">
        <f t="shared" si="20"/>
        <v>69</v>
      </c>
      <c r="B83" s="69">
        <f t="shared" si="20"/>
        <v>44994</v>
      </c>
      <c r="C83" s="90" t="str">
        <f t="shared" si="16"/>
        <v>구간1</v>
      </c>
      <c r="D83" s="68">
        <f t="shared" si="17"/>
        <v>91</v>
      </c>
      <c r="E83" s="54">
        <f>COUNTIF($C$15:C83,C83)</f>
        <v>69</v>
      </c>
      <c r="F83" s="91">
        <f t="shared" si="18"/>
        <v>9.2629912695190608E-2</v>
      </c>
      <c r="G83" s="91">
        <f t="shared" si="19"/>
        <v>8.2195034830600845E-3</v>
      </c>
      <c r="H83" s="65">
        <f t="shared" si="21"/>
        <v>0.10084941617825069</v>
      </c>
    </row>
    <row r="84" spans="1:8">
      <c r="A84" s="68">
        <f t="shared" si="20"/>
        <v>70</v>
      </c>
      <c r="B84" s="69">
        <f t="shared" si="20"/>
        <v>44995</v>
      </c>
      <c r="C84" s="90" t="str">
        <f t="shared" si="16"/>
        <v>구간1</v>
      </c>
      <c r="D84" s="68">
        <f t="shared" si="17"/>
        <v>91</v>
      </c>
      <c r="E84" s="54">
        <f>COUNTIF($C$15:C84,C84)</f>
        <v>70</v>
      </c>
      <c r="F84" s="91">
        <f t="shared" si="18"/>
        <v>9.2629912695190608E-2</v>
      </c>
      <c r="G84" s="91">
        <f t="shared" si="19"/>
        <v>8.3386267219450125E-3</v>
      </c>
      <c r="H84" s="65">
        <f t="shared" si="21"/>
        <v>0.10096853941713563</v>
      </c>
    </row>
    <row r="85" spans="1:8">
      <c r="A85" s="68">
        <f t="shared" si="20"/>
        <v>71</v>
      </c>
      <c r="B85" s="69">
        <f t="shared" si="20"/>
        <v>44996</v>
      </c>
      <c r="C85" s="90" t="str">
        <f t="shared" si="16"/>
        <v>구간1</v>
      </c>
      <c r="D85" s="68">
        <f t="shared" si="17"/>
        <v>91</v>
      </c>
      <c r="E85" s="54">
        <f>COUNTIF($C$15:C85,C85)</f>
        <v>71</v>
      </c>
      <c r="F85" s="91">
        <f t="shared" si="18"/>
        <v>9.2629912695190608E-2</v>
      </c>
      <c r="G85" s="91">
        <f t="shared" si="19"/>
        <v>8.4577499608299422E-3</v>
      </c>
      <c r="H85" s="65">
        <f t="shared" si="21"/>
        <v>0.10108766265602055</v>
      </c>
    </row>
    <row r="86" spans="1:8">
      <c r="A86" s="68">
        <f t="shared" si="20"/>
        <v>72</v>
      </c>
      <c r="B86" s="69">
        <f t="shared" si="20"/>
        <v>44997</v>
      </c>
      <c r="C86" s="90" t="str">
        <f t="shared" si="16"/>
        <v>구간1</v>
      </c>
      <c r="D86" s="68">
        <f t="shared" si="17"/>
        <v>91</v>
      </c>
      <c r="E86" s="54">
        <f>COUNTIF($C$15:C86,C86)</f>
        <v>72</v>
      </c>
      <c r="F86" s="91">
        <f t="shared" si="18"/>
        <v>9.2629912695190608E-2</v>
      </c>
      <c r="G86" s="91">
        <f t="shared" si="19"/>
        <v>8.5768731997148701E-3</v>
      </c>
      <c r="H86" s="65">
        <f t="shared" si="21"/>
        <v>0.10120678589490548</v>
      </c>
    </row>
    <row r="87" spans="1:8">
      <c r="A87" s="68">
        <f t="shared" si="20"/>
        <v>73</v>
      </c>
      <c r="B87" s="69">
        <f t="shared" si="20"/>
        <v>44998</v>
      </c>
      <c r="C87" s="90" t="str">
        <f t="shared" si="16"/>
        <v>구간1</v>
      </c>
      <c r="D87" s="68">
        <f t="shared" si="17"/>
        <v>91</v>
      </c>
      <c r="E87" s="54">
        <f>COUNTIF($C$15:C87,C87)</f>
        <v>73</v>
      </c>
      <c r="F87" s="91">
        <f t="shared" si="18"/>
        <v>9.2629912695190608E-2</v>
      </c>
      <c r="G87" s="91">
        <f t="shared" si="19"/>
        <v>8.6959964385997998E-3</v>
      </c>
      <c r="H87" s="65">
        <f t="shared" si="21"/>
        <v>0.10132590913379041</v>
      </c>
    </row>
    <row r="88" spans="1:8">
      <c r="A88" s="68">
        <f t="shared" si="20"/>
        <v>74</v>
      </c>
      <c r="B88" s="69">
        <f t="shared" si="20"/>
        <v>44999</v>
      </c>
      <c r="C88" s="90" t="str">
        <f t="shared" si="16"/>
        <v>구간1</v>
      </c>
      <c r="D88" s="68">
        <f t="shared" si="17"/>
        <v>91</v>
      </c>
      <c r="E88" s="54">
        <f>COUNTIF($C$15:C88,C88)</f>
        <v>74</v>
      </c>
      <c r="F88" s="91">
        <f t="shared" si="18"/>
        <v>9.2629912695190608E-2</v>
      </c>
      <c r="G88" s="91">
        <f t="shared" si="19"/>
        <v>8.8151196774847278E-3</v>
      </c>
      <c r="H88" s="65">
        <f t="shared" si="21"/>
        <v>0.10144503237267534</v>
      </c>
    </row>
    <row r="89" spans="1:8">
      <c r="A89" s="68">
        <f t="shared" si="20"/>
        <v>75</v>
      </c>
      <c r="B89" s="69">
        <f t="shared" si="20"/>
        <v>45000</v>
      </c>
      <c r="C89" s="90" t="str">
        <f t="shared" si="16"/>
        <v>구간1</v>
      </c>
      <c r="D89" s="68">
        <f t="shared" si="17"/>
        <v>91</v>
      </c>
      <c r="E89" s="54">
        <f>COUNTIF($C$15:C89,C89)</f>
        <v>75</v>
      </c>
      <c r="F89" s="91">
        <f t="shared" si="18"/>
        <v>9.2629912695190608E-2</v>
      </c>
      <c r="G89" s="91">
        <f t="shared" si="19"/>
        <v>8.9342429163696575E-3</v>
      </c>
      <c r="H89" s="65">
        <f t="shared" si="21"/>
        <v>0.10156415561156026</v>
      </c>
    </row>
    <row r="90" spans="1:8">
      <c r="A90" s="68">
        <f t="shared" si="20"/>
        <v>76</v>
      </c>
      <c r="B90" s="69">
        <f t="shared" si="20"/>
        <v>45001</v>
      </c>
      <c r="C90" s="90" t="str">
        <f t="shared" si="16"/>
        <v>구간1</v>
      </c>
      <c r="D90" s="68">
        <f t="shared" si="17"/>
        <v>91</v>
      </c>
      <c r="E90" s="54">
        <f>COUNTIF($C$15:C90,C90)</f>
        <v>76</v>
      </c>
      <c r="F90" s="91">
        <f t="shared" si="18"/>
        <v>9.2629912695190608E-2</v>
      </c>
      <c r="G90" s="91">
        <f t="shared" si="19"/>
        <v>9.0533661552545854E-3</v>
      </c>
      <c r="H90" s="65">
        <f t="shared" si="21"/>
        <v>0.10168327885044519</v>
      </c>
    </row>
    <row r="91" spans="1:8">
      <c r="A91" s="68">
        <f t="shared" si="20"/>
        <v>77</v>
      </c>
      <c r="B91" s="69">
        <f t="shared" si="20"/>
        <v>45002</v>
      </c>
      <c r="C91" s="90" t="str">
        <f t="shared" si="16"/>
        <v>구간1</v>
      </c>
      <c r="D91" s="68">
        <f t="shared" si="17"/>
        <v>91</v>
      </c>
      <c r="E91" s="54">
        <f>COUNTIF($C$15:C91,C91)</f>
        <v>77</v>
      </c>
      <c r="F91" s="91">
        <f t="shared" si="18"/>
        <v>9.2629912695190608E-2</v>
      </c>
      <c r="G91" s="91">
        <f t="shared" si="19"/>
        <v>9.1724893941395134E-3</v>
      </c>
      <c r="H91" s="65">
        <f t="shared" si="21"/>
        <v>0.10180240208933013</v>
      </c>
    </row>
    <row r="92" spans="1:8">
      <c r="A92" s="68">
        <f t="shared" si="20"/>
        <v>78</v>
      </c>
      <c r="B92" s="69">
        <f t="shared" si="20"/>
        <v>45003</v>
      </c>
      <c r="C92" s="90" t="str">
        <f t="shared" si="16"/>
        <v>구간1</v>
      </c>
      <c r="D92" s="68">
        <f t="shared" si="17"/>
        <v>91</v>
      </c>
      <c r="E92" s="54">
        <f>COUNTIF($C$15:C92,C92)</f>
        <v>78</v>
      </c>
      <c r="F92" s="91">
        <f t="shared" si="18"/>
        <v>9.2629912695190608E-2</v>
      </c>
      <c r="G92" s="91">
        <f t="shared" si="19"/>
        <v>9.2916126330244431E-3</v>
      </c>
      <c r="H92" s="65">
        <f t="shared" si="21"/>
        <v>0.10192152532821505</v>
      </c>
    </row>
    <row r="93" spans="1:8">
      <c r="A93" s="68">
        <f t="shared" si="20"/>
        <v>79</v>
      </c>
      <c r="B93" s="69">
        <f t="shared" si="20"/>
        <v>45004</v>
      </c>
      <c r="C93" s="90" t="str">
        <f t="shared" si="16"/>
        <v>구간1</v>
      </c>
      <c r="D93" s="68">
        <f t="shared" si="17"/>
        <v>91</v>
      </c>
      <c r="E93" s="54">
        <f>COUNTIF($C$15:C93,C93)</f>
        <v>79</v>
      </c>
      <c r="F93" s="91">
        <f t="shared" si="18"/>
        <v>9.2629912695190608E-2</v>
      </c>
      <c r="G93" s="91">
        <f t="shared" si="19"/>
        <v>9.410735871909371E-3</v>
      </c>
      <c r="H93" s="65">
        <f t="shared" si="21"/>
        <v>0.10204064856709998</v>
      </c>
    </row>
    <row r="94" spans="1:8">
      <c r="A94" s="68">
        <f t="shared" si="20"/>
        <v>80</v>
      </c>
      <c r="B94" s="69">
        <f t="shared" si="20"/>
        <v>45005</v>
      </c>
      <c r="C94" s="90" t="str">
        <f t="shared" si="16"/>
        <v>구간1</v>
      </c>
      <c r="D94" s="68">
        <f t="shared" si="17"/>
        <v>91</v>
      </c>
      <c r="E94" s="54">
        <f>COUNTIF($C$15:C94,C94)</f>
        <v>80</v>
      </c>
      <c r="F94" s="91">
        <f t="shared" si="18"/>
        <v>9.2629912695190608E-2</v>
      </c>
      <c r="G94" s="91">
        <f t="shared" si="19"/>
        <v>9.5298591107943007E-3</v>
      </c>
      <c r="H94" s="65">
        <f t="shared" si="21"/>
        <v>0.10215977180598491</v>
      </c>
    </row>
    <row r="95" spans="1:8">
      <c r="A95" s="68">
        <f t="shared" si="20"/>
        <v>81</v>
      </c>
      <c r="B95" s="69">
        <f t="shared" si="20"/>
        <v>45006</v>
      </c>
      <c r="C95" s="90" t="str">
        <f t="shared" si="16"/>
        <v>구간1</v>
      </c>
      <c r="D95" s="68">
        <f t="shared" si="17"/>
        <v>91</v>
      </c>
      <c r="E95" s="54">
        <f>COUNTIF($C$15:C95,C95)</f>
        <v>81</v>
      </c>
      <c r="F95" s="91">
        <f t="shared" si="18"/>
        <v>9.2629912695190608E-2</v>
      </c>
      <c r="G95" s="91">
        <f t="shared" si="19"/>
        <v>9.6489823496792287E-3</v>
      </c>
      <c r="H95" s="65">
        <f t="shared" si="21"/>
        <v>0.10227889504486984</v>
      </c>
    </row>
    <row r="96" spans="1:8">
      <c r="A96" s="68">
        <f t="shared" ref="A96:B111" si="22">A95+1</f>
        <v>82</v>
      </c>
      <c r="B96" s="69">
        <f t="shared" si="22"/>
        <v>45007</v>
      </c>
      <c r="C96" s="90" t="str">
        <f t="shared" si="16"/>
        <v>구간1</v>
      </c>
      <c r="D96" s="68">
        <f t="shared" si="17"/>
        <v>91</v>
      </c>
      <c r="E96" s="54">
        <f>COUNTIF($C$15:C96,C96)</f>
        <v>82</v>
      </c>
      <c r="F96" s="91">
        <f t="shared" si="18"/>
        <v>9.2629912695190608E-2</v>
      </c>
      <c r="G96" s="91">
        <f t="shared" si="19"/>
        <v>9.7681055885641584E-3</v>
      </c>
      <c r="H96" s="65">
        <f t="shared" si="21"/>
        <v>0.10239801828375476</v>
      </c>
    </row>
    <row r="97" spans="1:8">
      <c r="A97" s="68">
        <f t="shared" si="22"/>
        <v>83</v>
      </c>
      <c r="B97" s="69">
        <f t="shared" si="22"/>
        <v>45008</v>
      </c>
      <c r="C97" s="90" t="str">
        <f t="shared" si="16"/>
        <v>구간1</v>
      </c>
      <c r="D97" s="68">
        <f t="shared" si="17"/>
        <v>91</v>
      </c>
      <c r="E97" s="54">
        <f>COUNTIF($C$15:C97,C97)</f>
        <v>83</v>
      </c>
      <c r="F97" s="91">
        <f t="shared" si="18"/>
        <v>9.2629912695190608E-2</v>
      </c>
      <c r="G97" s="91">
        <f t="shared" si="19"/>
        <v>9.8872288274490863E-3</v>
      </c>
      <c r="H97" s="65">
        <f t="shared" si="21"/>
        <v>0.10251714152263969</v>
      </c>
    </row>
    <row r="98" spans="1:8">
      <c r="A98" s="68">
        <f t="shared" si="22"/>
        <v>84</v>
      </c>
      <c r="B98" s="69">
        <f t="shared" si="22"/>
        <v>45009</v>
      </c>
      <c r="C98" s="90" t="str">
        <f t="shared" si="16"/>
        <v>구간1</v>
      </c>
      <c r="D98" s="68">
        <f t="shared" si="17"/>
        <v>91</v>
      </c>
      <c r="E98" s="54">
        <f>COUNTIF($C$15:C98,C98)</f>
        <v>84</v>
      </c>
      <c r="F98" s="91">
        <f t="shared" si="18"/>
        <v>9.2629912695190608E-2</v>
      </c>
      <c r="G98" s="91">
        <f t="shared" si="19"/>
        <v>1.0006352066334016E-2</v>
      </c>
      <c r="H98" s="65">
        <f t="shared" si="21"/>
        <v>0.10263626476152463</v>
      </c>
    </row>
    <row r="99" spans="1:8">
      <c r="A99" s="68">
        <f t="shared" si="22"/>
        <v>85</v>
      </c>
      <c r="B99" s="69">
        <f t="shared" si="22"/>
        <v>45010</v>
      </c>
      <c r="C99" s="90" t="str">
        <f t="shared" si="16"/>
        <v>구간1</v>
      </c>
      <c r="D99" s="68">
        <f t="shared" si="17"/>
        <v>91</v>
      </c>
      <c r="E99" s="54">
        <f>COUNTIF($C$15:C99,C99)</f>
        <v>85</v>
      </c>
      <c r="F99" s="91">
        <f t="shared" si="18"/>
        <v>9.2629912695190608E-2</v>
      </c>
      <c r="G99" s="91">
        <f t="shared" si="19"/>
        <v>1.0125475305218944E-2</v>
      </c>
      <c r="H99" s="65">
        <f t="shared" si="21"/>
        <v>0.10275538800040955</v>
      </c>
    </row>
    <row r="100" spans="1:8">
      <c r="A100" s="68">
        <f t="shared" si="22"/>
        <v>86</v>
      </c>
      <c r="B100" s="69">
        <f t="shared" si="22"/>
        <v>45011</v>
      </c>
      <c r="C100" s="90" t="str">
        <f t="shared" si="16"/>
        <v>구간1</v>
      </c>
      <c r="D100" s="68">
        <f t="shared" si="17"/>
        <v>91</v>
      </c>
      <c r="E100" s="54">
        <f>COUNTIF($C$15:C100,C100)</f>
        <v>86</v>
      </c>
      <c r="F100" s="91">
        <f t="shared" si="18"/>
        <v>9.2629912695190608E-2</v>
      </c>
      <c r="G100" s="91">
        <f t="shared" si="19"/>
        <v>1.0244598544103874E-2</v>
      </c>
      <c r="H100" s="65">
        <f t="shared" si="21"/>
        <v>0.10287451123929447</v>
      </c>
    </row>
    <row r="101" spans="1:8">
      <c r="A101" s="68">
        <f t="shared" si="22"/>
        <v>87</v>
      </c>
      <c r="B101" s="69">
        <f t="shared" si="22"/>
        <v>45012</v>
      </c>
      <c r="C101" s="90" t="str">
        <f t="shared" si="16"/>
        <v>구간1</v>
      </c>
      <c r="D101" s="68">
        <f t="shared" si="17"/>
        <v>91</v>
      </c>
      <c r="E101" s="54">
        <f>COUNTIF($C$15:C101,C101)</f>
        <v>87</v>
      </c>
      <c r="F101" s="91">
        <f t="shared" si="18"/>
        <v>9.2629912695190608E-2</v>
      </c>
      <c r="G101" s="91">
        <f t="shared" si="19"/>
        <v>1.0363721782988802E-2</v>
      </c>
      <c r="H101" s="65">
        <f t="shared" si="21"/>
        <v>0.10299363447817941</v>
      </c>
    </row>
    <row r="102" spans="1:8">
      <c r="A102" s="68">
        <f t="shared" si="22"/>
        <v>88</v>
      </c>
      <c r="B102" s="69">
        <f t="shared" si="22"/>
        <v>45013</v>
      </c>
      <c r="C102" s="90" t="str">
        <f t="shared" si="16"/>
        <v>구간1</v>
      </c>
      <c r="D102" s="68">
        <f t="shared" si="17"/>
        <v>91</v>
      </c>
      <c r="E102" s="54">
        <f>COUNTIF($C$15:C102,C102)</f>
        <v>88</v>
      </c>
      <c r="F102" s="91">
        <f t="shared" si="18"/>
        <v>9.2629912695190608E-2</v>
      </c>
      <c r="G102" s="91">
        <f t="shared" si="19"/>
        <v>1.0482845021873731E-2</v>
      </c>
      <c r="H102" s="65">
        <f t="shared" si="21"/>
        <v>0.10311275771706434</v>
      </c>
    </row>
    <row r="103" spans="1:8">
      <c r="A103" s="68">
        <f t="shared" si="22"/>
        <v>89</v>
      </c>
      <c r="B103" s="69">
        <f t="shared" si="22"/>
        <v>45014</v>
      </c>
      <c r="C103" s="90" t="str">
        <f t="shared" si="16"/>
        <v>구간1</v>
      </c>
      <c r="D103" s="68">
        <f t="shared" si="17"/>
        <v>91</v>
      </c>
      <c r="E103" s="54">
        <f>COUNTIF($C$15:C103,C103)</f>
        <v>89</v>
      </c>
      <c r="F103" s="91">
        <f t="shared" si="18"/>
        <v>9.2629912695190608E-2</v>
      </c>
      <c r="G103" s="91">
        <f t="shared" si="19"/>
        <v>1.0601968260758659E-2</v>
      </c>
      <c r="H103" s="65">
        <f t="shared" si="21"/>
        <v>0.10323188095594926</v>
      </c>
    </row>
    <row r="104" spans="1:8">
      <c r="A104" s="68">
        <f t="shared" si="22"/>
        <v>90</v>
      </c>
      <c r="B104" s="69">
        <f t="shared" si="22"/>
        <v>45015</v>
      </c>
      <c r="C104" s="90" t="str">
        <f t="shared" si="16"/>
        <v>구간1</v>
      </c>
      <c r="D104" s="68">
        <f t="shared" si="17"/>
        <v>91</v>
      </c>
      <c r="E104" s="54">
        <f>COUNTIF($C$15:C104,C104)</f>
        <v>90</v>
      </c>
      <c r="F104" s="91">
        <f t="shared" si="18"/>
        <v>9.2629912695190608E-2</v>
      </c>
      <c r="G104" s="91">
        <f t="shared" si="19"/>
        <v>1.0721091499643587E-2</v>
      </c>
      <c r="H104" s="65">
        <f t="shared" si="21"/>
        <v>0.1033510041948342</v>
      </c>
    </row>
    <row r="105" spans="1:8">
      <c r="A105" s="68">
        <f t="shared" si="22"/>
        <v>91</v>
      </c>
      <c r="B105" s="69">
        <f t="shared" si="22"/>
        <v>45016</v>
      </c>
      <c r="C105" s="90" t="str">
        <f t="shared" si="16"/>
        <v>구간1</v>
      </c>
      <c r="D105" s="68">
        <f t="shared" si="17"/>
        <v>91</v>
      </c>
      <c r="E105" s="54">
        <f>COUNTIF($C$15:C105,C105)</f>
        <v>91</v>
      </c>
      <c r="F105" s="91">
        <f t="shared" si="18"/>
        <v>9.2629912695190608E-2</v>
      </c>
      <c r="G105" s="91">
        <f t="shared" si="19"/>
        <v>1.0840214738528517E-2</v>
      </c>
      <c r="H105" s="65">
        <f t="shared" si="21"/>
        <v>0.10347012743371913</v>
      </c>
    </row>
    <row r="106" spans="1:8">
      <c r="A106" s="68">
        <f t="shared" si="22"/>
        <v>92</v>
      </c>
      <c r="B106" s="69">
        <f t="shared" si="22"/>
        <v>45017</v>
      </c>
      <c r="C106" s="90" t="str">
        <f t="shared" si="16"/>
        <v>구간2</v>
      </c>
      <c r="D106" s="68">
        <f t="shared" si="17"/>
        <v>91</v>
      </c>
      <c r="E106" s="54">
        <f>COUNTIF($C$15:C106,C106)</f>
        <v>1</v>
      </c>
      <c r="F106" s="91">
        <f t="shared" si="18"/>
        <v>0.10347012743371913</v>
      </c>
      <c r="G106" s="91">
        <f t="shared" si="19"/>
        <v>1.1912323888492876E-4</v>
      </c>
      <c r="H106" s="65">
        <f t="shared" si="21"/>
        <v>0.10358925067260405</v>
      </c>
    </row>
    <row r="107" spans="1:8">
      <c r="A107" s="68">
        <f t="shared" si="22"/>
        <v>93</v>
      </c>
      <c r="B107" s="69">
        <f t="shared" si="22"/>
        <v>45018</v>
      </c>
      <c r="C107" s="90" t="str">
        <f t="shared" si="16"/>
        <v>구간2</v>
      </c>
      <c r="D107" s="68">
        <f t="shared" si="17"/>
        <v>91</v>
      </c>
      <c r="E107" s="54">
        <f>COUNTIF($C$15:C107,C107)</f>
        <v>2</v>
      </c>
      <c r="F107" s="91">
        <f t="shared" si="18"/>
        <v>0.10347012743371913</v>
      </c>
      <c r="G107" s="91">
        <f t="shared" si="19"/>
        <v>2.3824647776985751E-4</v>
      </c>
      <c r="H107" s="65">
        <f t="shared" si="21"/>
        <v>0.10370837391148899</v>
      </c>
    </row>
    <row r="108" spans="1:8">
      <c r="A108" s="68">
        <f t="shared" si="22"/>
        <v>94</v>
      </c>
      <c r="B108" s="69">
        <f t="shared" si="22"/>
        <v>45019</v>
      </c>
      <c r="C108" s="90" t="str">
        <f t="shared" si="16"/>
        <v>구간2</v>
      </c>
      <c r="D108" s="68">
        <f t="shared" si="17"/>
        <v>91</v>
      </c>
      <c r="E108" s="54">
        <f>COUNTIF($C$15:C108,C108)</f>
        <v>3</v>
      </c>
      <c r="F108" s="91">
        <f t="shared" si="18"/>
        <v>0.10347012743371913</v>
      </c>
      <c r="G108" s="91">
        <f t="shared" si="19"/>
        <v>3.5736971665478626E-4</v>
      </c>
      <c r="H108" s="65">
        <f t="shared" si="21"/>
        <v>0.10382749715037391</v>
      </c>
    </row>
    <row r="109" spans="1:8">
      <c r="A109" s="68">
        <f t="shared" si="22"/>
        <v>95</v>
      </c>
      <c r="B109" s="69">
        <f t="shared" si="22"/>
        <v>45020</v>
      </c>
      <c r="C109" s="90" t="str">
        <f t="shared" si="16"/>
        <v>구간2</v>
      </c>
      <c r="D109" s="68">
        <f t="shared" si="17"/>
        <v>91</v>
      </c>
      <c r="E109" s="54">
        <f>COUNTIF($C$15:C109,C109)</f>
        <v>4</v>
      </c>
      <c r="F109" s="91">
        <f t="shared" si="18"/>
        <v>0.10347012743371913</v>
      </c>
      <c r="G109" s="91">
        <f t="shared" si="19"/>
        <v>4.7649295553971502E-4</v>
      </c>
      <c r="H109" s="65">
        <f t="shared" si="21"/>
        <v>0.10394662038925884</v>
      </c>
    </row>
    <row r="110" spans="1:8">
      <c r="A110" s="68">
        <f t="shared" si="22"/>
        <v>96</v>
      </c>
      <c r="B110" s="69">
        <f t="shared" si="22"/>
        <v>45021</v>
      </c>
      <c r="C110" s="90" t="str">
        <f t="shared" si="16"/>
        <v>구간2</v>
      </c>
      <c r="D110" s="68">
        <f t="shared" si="17"/>
        <v>91</v>
      </c>
      <c r="E110" s="54">
        <f>COUNTIF($C$15:C110,C110)</f>
        <v>5</v>
      </c>
      <c r="F110" s="91">
        <f t="shared" si="18"/>
        <v>0.10347012743371913</v>
      </c>
      <c r="G110" s="91">
        <f t="shared" si="19"/>
        <v>5.9561619442464379E-4</v>
      </c>
      <c r="H110" s="65">
        <f t="shared" si="21"/>
        <v>0.10406574362814378</v>
      </c>
    </row>
    <row r="111" spans="1:8">
      <c r="A111" s="68">
        <f t="shared" si="22"/>
        <v>97</v>
      </c>
      <c r="B111" s="69">
        <f t="shared" si="22"/>
        <v>45022</v>
      </c>
      <c r="C111" s="90" t="str">
        <f t="shared" si="16"/>
        <v>구간2</v>
      </c>
      <c r="D111" s="68">
        <f t="shared" si="17"/>
        <v>91</v>
      </c>
      <c r="E111" s="54">
        <f>COUNTIF($C$15:C111,C111)</f>
        <v>6</v>
      </c>
      <c r="F111" s="91">
        <f t="shared" si="18"/>
        <v>0.10347012743371913</v>
      </c>
      <c r="G111" s="91">
        <f t="shared" si="19"/>
        <v>7.1473943330957251E-4</v>
      </c>
      <c r="H111" s="65">
        <f t="shared" si="21"/>
        <v>0.1041848668670287</v>
      </c>
    </row>
    <row r="112" spans="1:8">
      <c r="A112" s="68">
        <f t="shared" ref="A112:B127" si="23">A111+1</f>
        <v>98</v>
      </c>
      <c r="B112" s="69">
        <f t="shared" si="23"/>
        <v>45023</v>
      </c>
      <c r="C112" s="90" t="str">
        <f t="shared" si="16"/>
        <v>구간2</v>
      </c>
      <c r="D112" s="68">
        <f t="shared" si="17"/>
        <v>91</v>
      </c>
      <c r="E112" s="54">
        <f>COUNTIF($C$15:C112,C112)</f>
        <v>7</v>
      </c>
      <c r="F112" s="91">
        <f t="shared" si="18"/>
        <v>0.10347012743371913</v>
      </c>
      <c r="G112" s="91">
        <f t="shared" si="19"/>
        <v>8.3386267219450133E-4</v>
      </c>
      <c r="H112" s="65">
        <f t="shared" si="21"/>
        <v>0.10430399010591362</v>
      </c>
    </row>
    <row r="113" spans="1:8">
      <c r="A113" s="68">
        <f t="shared" si="23"/>
        <v>99</v>
      </c>
      <c r="B113" s="69">
        <f t="shared" si="23"/>
        <v>45024</v>
      </c>
      <c r="C113" s="90" t="str">
        <f t="shared" si="16"/>
        <v>구간2</v>
      </c>
      <c r="D113" s="68">
        <f t="shared" si="17"/>
        <v>91</v>
      </c>
      <c r="E113" s="54">
        <f>COUNTIF($C$15:C113,C113)</f>
        <v>8</v>
      </c>
      <c r="F113" s="91">
        <f t="shared" si="18"/>
        <v>0.10347012743371913</v>
      </c>
      <c r="G113" s="91">
        <f t="shared" si="19"/>
        <v>9.5298591107943005E-4</v>
      </c>
      <c r="H113" s="65">
        <f t="shared" si="21"/>
        <v>0.10442311334479855</v>
      </c>
    </row>
    <row r="114" spans="1:8">
      <c r="A114" s="68">
        <f t="shared" si="23"/>
        <v>100</v>
      </c>
      <c r="B114" s="69">
        <f t="shared" si="23"/>
        <v>45025</v>
      </c>
      <c r="C114" s="90" t="str">
        <f t="shared" si="16"/>
        <v>구간2</v>
      </c>
      <c r="D114" s="68">
        <f t="shared" si="17"/>
        <v>91</v>
      </c>
      <c r="E114" s="54">
        <f>COUNTIF($C$15:C114,C114)</f>
        <v>9</v>
      </c>
      <c r="F114" s="91">
        <f t="shared" si="18"/>
        <v>0.10347012743371913</v>
      </c>
      <c r="G114" s="91">
        <f t="shared" si="19"/>
        <v>1.0721091499643588E-3</v>
      </c>
      <c r="H114" s="65">
        <f t="shared" si="21"/>
        <v>0.10454223658368349</v>
      </c>
    </row>
    <row r="115" spans="1:8">
      <c r="A115" s="68">
        <f t="shared" si="23"/>
        <v>101</v>
      </c>
      <c r="B115" s="69">
        <f t="shared" si="23"/>
        <v>45026</v>
      </c>
      <c r="C115" s="90" t="str">
        <f t="shared" si="16"/>
        <v>구간2</v>
      </c>
      <c r="D115" s="68">
        <f t="shared" si="17"/>
        <v>91</v>
      </c>
      <c r="E115" s="54">
        <f>COUNTIF($C$15:C115,C115)</f>
        <v>10</v>
      </c>
      <c r="F115" s="91">
        <f t="shared" si="18"/>
        <v>0.10347012743371913</v>
      </c>
      <c r="G115" s="91">
        <f t="shared" si="19"/>
        <v>1.1912323888492876E-3</v>
      </c>
      <c r="H115" s="65">
        <f t="shared" si="21"/>
        <v>0.10466135982256841</v>
      </c>
    </row>
    <row r="116" spans="1:8">
      <c r="A116" s="68">
        <f t="shared" si="23"/>
        <v>102</v>
      </c>
      <c r="B116" s="69">
        <f t="shared" si="23"/>
        <v>45027</v>
      </c>
      <c r="C116" s="90" t="str">
        <f t="shared" si="16"/>
        <v>구간2</v>
      </c>
      <c r="D116" s="68">
        <f t="shared" si="17"/>
        <v>91</v>
      </c>
      <c r="E116" s="54">
        <f>COUNTIF($C$15:C116,C116)</f>
        <v>11</v>
      </c>
      <c r="F116" s="91">
        <f t="shared" si="18"/>
        <v>0.10347012743371913</v>
      </c>
      <c r="G116" s="91">
        <f t="shared" si="19"/>
        <v>1.3103556277342164E-3</v>
      </c>
      <c r="H116" s="65">
        <f t="shared" si="21"/>
        <v>0.10478048306145334</v>
      </c>
    </row>
    <row r="117" spans="1:8">
      <c r="A117" s="68">
        <f t="shared" si="23"/>
        <v>103</v>
      </c>
      <c r="B117" s="69">
        <f t="shared" si="23"/>
        <v>45028</v>
      </c>
      <c r="C117" s="90" t="str">
        <f t="shared" si="16"/>
        <v>구간2</v>
      </c>
      <c r="D117" s="68">
        <f t="shared" si="17"/>
        <v>91</v>
      </c>
      <c r="E117" s="54">
        <f>COUNTIF($C$15:C117,C117)</f>
        <v>12</v>
      </c>
      <c r="F117" s="91">
        <f t="shared" si="18"/>
        <v>0.10347012743371913</v>
      </c>
      <c r="G117" s="91">
        <f t="shared" si="19"/>
        <v>1.429478866619145E-3</v>
      </c>
      <c r="H117" s="65">
        <f t="shared" si="21"/>
        <v>0.10489960630033827</v>
      </c>
    </row>
    <row r="118" spans="1:8">
      <c r="A118" s="68">
        <f t="shared" si="23"/>
        <v>104</v>
      </c>
      <c r="B118" s="69">
        <f t="shared" si="23"/>
        <v>45029</v>
      </c>
      <c r="C118" s="90" t="str">
        <f t="shared" si="16"/>
        <v>구간2</v>
      </c>
      <c r="D118" s="68">
        <f t="shared" si="17"/>
        <v>91</v>
      </c>
      <c r="E118" s="54">
        <f>COUNTIF($C$15:C118,C118)</f>
        <v>13</v>
      </c>
      <c r="F118" s="91">
        <f t="shared" si="18"/>
        <v>0.10347012743371913</v>
      </c>
      <c r="G118" s="91">
        <f t="shared" si="19"/>
        <v>1.5486021055040738E-3</v>
      </c>
      <c r="H118" s="65">
        <f t="shared" si="21"/>
        <v>0.1050187295392232</v>
      </c>
    </row>
    <row r="119" spans="1:8">
      <c r="A119" s="68">
        <f t="shared" si="23"/>
        <v>105</v>
      </c>
      <c r="B119" s="69">
        <f t="shared" si="23"/>
        <v>45030</v>
      </c>
      <c r="C119" s="90" t="str">
        <f t="shared" si="16"/>
        <v>구간2</v>
      </c>
      <c r="D119" s="68">
        <f t="shared" si="17"/>
        <v>91</v>
      </c>
      <c r="E119" s="54">
        <f>COUNTIF($C$15:C119,C119)</f>
        <v>14</v>
      </c>
      <c r="F119" s="91">
        <f t="shared" si="18"/>
        <v>0.10347012743371913</v>
      </c>
      <c r="G119" s="91">
        <f t="shared" si="19"/>
        <v>1.6677253443890027E-3</v>
      </c>
      <c r="H119" s="65">
        <f t="shared" si="21"/>
        <v>0.10513785277810812</v>
      </c>
    </row>
    <row r="120" spans="1:8">
      <c r="A120" s="68">
        <f t="shared" si="23"/>
        <v>106</v>
      </c>
      <c r="B120" s="69">
        <f t="shared" si="23"/>
        <v>45031</v>
      </c>
      <c r="C120" s="90" t="str">
        <f t="shared" si="16"/>
        <v>구간2</v>
      </c>
      <c r="D120" s="68">
        <f t="shared" si="17"/>
        <v>91</v>
      </c>
      <c r="E120" s="54">
        <f>COUNTIF($C$15:C120,C120)</f>
        <v>15</v>
      </c>
      <c r="F120" s="91">
        <f t="shared" si="18"/>
        <v>0.10347012743371913</v>
      </c>
      <c r="G120" s="91">
        <f t="shared" si="19"/>
        <v>1.7868485832739313E-3</v>
      </c>
      <c r="H120" s="65">
        <f t="shared" si="21"/>
        <v>0.10525697601699306</v>
      </c>
    </row>
    <row r="121" spans="1:8">
      <c r="A121" s="68">
        <f t="shared" si="23"/>
        <v>107</v>
      </c>
      <c r="B121" s="69">
        <f t="shared" si="23"/>
        <v>45032</v>
      </c>
      <c r="C121" s="90" t="str">
        <f t="shared" si="16"/>
        <v>구간2</v>
      </c>
      <c r="D121" s="68">
        <f t="shared" si="17"/>
        <v>91</v>
      </c>
      <c r="E121" s="54">
        <f>COUNTIF($C$15:C121,C121)</f>
        <v>16</v>
      </c>
      <c r="F121" s="91">
        <f t="shared" si="18"/>
        <v>0.10347012743371913</v>
      </c>
      <c r="G121" s="91">
        <f t="shared" si="19"/>
        <v>1.9059718221588601E-3</v>
      </c>
      <c r="H121" s="65">
        <f t="shared" si="21"/>
        <v>0.10537609925587799</v>
      </c>
    </row>
    <row r="122" spans="1:8">
      <c r="A122" s="68">
        <f t="shared" si="23"/>
        <v>108</v>
      </c>
      <c r="B122" s="69">
        <f t="shared" si="23"/>
        <v>45033</v>
      </c>
      <c r="C122" s="90" t="str">
        <f t="shared" si="16"/>
        <v>구간2</v>
      </c>
      <c r="D122" s="68">
        <f t="shared" si="17"/>
        <v>91</v>
      </c>
      <c r="E122" s="54">
        <f>COUNTIF($C$15:C122,C122)</f>
        <v>17</v>
      </c>
      <c r="F122" s="91">
        <f t="shared" si="18"/>
        <v>0.10347012743371913</v>
      </c>
      <c r="G122" s="91">
        <f t="shared" si="19"/>
        <v>2.0250950610437887E-3</v>
      </c>
      <c r="H122" s="65">
        <f t="shared" si="21"/>
        <v>0.10549522249476291</v>
      </c>
    </row>
    <row r="123" spans="1:8">
      <c r="A123" s="68">
        <f t="shared" si="23"/>
        <v>109</v>
      </c>
      <c r="B123" s="69">
        <f t="shared" si="23"/>
        <v>45034</v>
      </c>
      <c r="C123" s="90" t="str">
        <f t="shared" si="16"/>
        <v>구간2</v>
      </c>
      <c r="D123" s="68">
        <f t="shared" si="17"/>
        <v>91</v>
      </c>
      <c r="E123" s="54">
        <f>COUNTIF($C$15:C123,C123)</f>
        <v>18</v>
      </c>
      <c r="F123" s="91">
        <f t="shared" si="18"/>
        <v>0.10347012743371913</v>
      </c>
      <c r="G123" s="91">
        <f t="shared" si="19"/>
        <v>2.1442182999287175E-3</v>
      </c>
      <c r="H123" s="65">
        <f t="shared" si="21"/>
        <v>0.10561434573364785</v>
      </c>
    </row>
    <row r="124" spans="1:8">
      <c r="A124" s="68">
        <f t="shared" si="23"/>
        <v>110</v>
      </c>
      <c r="B124" s="69">
        <f t="shared" si="23"/>
        <v>45035</v>
      </c>
      <c r="C124" s="90" t="str">
        <f t="shared" si="16"/>
        <v>구간2</v>
      </c>
      <c r="D124" s="68">
        <f t="shared" si="17"/>
        <v>91</v>
      </c>
      <c r="E124" s="54">
        <f>COUNTIF($C$15:C124,C124)</f>
        <v>19</v>
      </c>
      <c r="F124" s="91">
        <f t="shared" si="18"/>
        <v>0.10347012743371913</v>
      </c>
      <c r="G124" s="91">
        <f t="shared" si="19"/>
        <v>2.2633415388136464E-3</v>
      </c>
      <c r="H124" s="65">
        <f t="shared" si="21"/>
        <v>0.10573346897253277</v>
      </c>
    </row>
    <row r="125" spans="1:8">
      <c r="A125" s="68">
        <f t="shared" si="23"/>
        <v>111</v>
      </c>
      <c r="B125" s="69">
        <f t="shared" si="23"/>
        <v>45036</v>
      </c>
      <c r="C125" s="90" t="str">
        <f t="shared" si="16"/>
        <v>구간2</v>
      </c>
      <c r="D125" s="68">
        <f t="shared" si="17"/>
        <v>91</v>
      </c>
      <c r="E125" s="54">
        <f>COUNTIF($C$15:C125,C125)</f>
        <v>20</v>
      </c>
      <c r="F125" s="91">
        <f t="shared" si="18"/>
        <v>0.10347012743371913</v>
      </c>
      <c r="G125" s="91">
        <f t="shared" si="19"/>
        <v>2.3824647776985752E-3</v>
      </c>
      <c r="H125" s="65">
        <f t="shared" si="21"/>
        <v>0.1058525922114177</v>
      </c>
    </row>
    <row r="126" spans="1:8">
      <c r="A126" s="68">
        <f t="shared" si="23"/>
        <v>112</v>
      </c>
      <c r="B126" s="69">
        <f t="shared" si="23"/>
        <v>45037</v>
      </c>
      <c r="C126" s="90" t="str">
        <f t="shared" si="16"/>
        <v>구간2</v>
      </c>
      <c r="D126" s="68">
        <f t="shared" si="17"/>
        <v>91</v>
      </c>
      <c r="E126" s="54">
        <f>COUNTIF($C$15:C126,C126)</f>
        <v>21</v>
      </c>
      <c r="F126" s="91">
        <f t="shared" si="18"/>
        <v>0.10347012743371913</v>
      </c>
      <c r="G126" s="91">
        <f t="shared" si="19"/>
        <v>2.501588016583504E-3</v>
      </c>
      <c r="H126" s="65">
        <f t="shared" si="21"/>
        <v>0.10597171545030262</v>
      </c>
    </row>
    <row r="127" spans="1:8">
      <c r="A127" s="68">
        <f t="shared" si="23"/>
        <v>113</v>
      </c>
      <c r="B127" s="69">
        <f t="shared" si="23"/>
        <v>45038</v>
      </c>
      <c r="C127" s="90" t="str">
        <f t="shared" si="16"/>
        <v>구간2</v>
      </c>
      <c r="D127" s="68">
        <f t="shared" si="17"/>
        <v>91</v>
      </c>
      <c r="E127" s="54">
        <f>COUNTIF($C$15:C127,C127)</f>
        <v>22</v>
      </c>
      <c r="F127" s="91">
        <f t="shared" si="18"/>
        <v>0.10347012743371913</v>
      </c>
      <c r="G127" s="91">
        <f t="shared" si="19"/>
        <v>2.6207112554684328E-3</v>
      </c>
      <c r="H127" s="65">
        <f t="shared" si="21"/>
        <v>0.10609083868918756</v>
      </c>
    </row>
    <row r="128" spans="1:8">
      <c r="A128" s="68">
        <f t="shared" ref="A128:B143" si="24">A127+1</f>
        <v>114</v>
      </c>
      <c r="B128" s="69">
        <f t="shared" si="24"/>
        <v>45039</v>
      </c>
      <c r="C128" s="90" t="str">
        <f t="shared" si="16"/>
        <v>구간2</v>
      </c>
      <c r="D128" s="68">
        <f t="shared" si="17"/>
        <v>91</v>
      </c>
      <c r="E128" s="54">
        <f>COUNTIF($C$15:C128,C128)</f>
        <v>23</v>
      </c>
      <c r="F128" s="91">
        <f t="shared" si="18"/>
        <v>0.10347012743371913</v>
      </c>
      <c r="G128" s="91">
        <f t="shared" si="19"/>
        <v>2.7398344943533612E-3</v>
      </c>
      <c r="H128" s="65">
        <f t="shared" si="21"/>
        <v>0.10620996192807249</v>
      </c>
    </row>
    <row r="129" spans="1:8">
      <c r="A129" s="68">
        <f t="shared" si="24"/>
        <v>115</v>
      </c>
      <c r="B129" s="69">
        <f t="shared" si="24"/>
        <v>45040</v>
      </c>
      <c r="C129" s="90" t="str">
        <f t="shared" si="16"/>
        <v>구간2</v>
      </c>
      <c r="D129" s="68">
        <f t="shared" si="17"/>
        <v>91</v>
      </c>
      <c r="E129" s="54">
        <f>COUNTIF($C$15:C129,C129)</f>
        <v>24</v>
      </c>
      <c r="F129" s="91">
        <f t="shared" si="18"/>
        <v>0.10347012743371913</v>
      </c>
      <c r="G129" s="91">
        <f t="shared" si="19"/>
        <v>2.85895773323829E-3</v>
      </c>
      <c r="H129" s="65">
        <f t="shared" si="21"/>
        <v>0.10632908516695741</v>
      </c>
    </row>
    <row r="130" spans="1:8">
      <c r="A130" s="68">
        <f t="shared" si="24"/>
        <v>116</v>
      </c>
      <c r="B130" s="69">
        <f t="shared" si="24"/>
        <v>45041</v>
      </c>
      <c r="C130" s="90" t="str">
        <f t="shared" si="16"/>
        <v>구간2</v>
      </c>
      <c r="D130" s="68">
        <f t="shared" si="17"/>
        <v>91</v>
      </c>
      <c r="E130" s="54">
        <f>COUNTIF($C$15:C130,C130)</f>
        <v>25</v>
      </c>
      <c r="F130" s="91">
        <f t="shared" si="18"/>
        <v>0.10347012743371913</v>
      </c>
      <c r="G130" s="91">
        <f t="shared" si="19"/>
        <v>2.9780809721232189E-3</v>
      </c>
      <c r="H130" s="65">
        <f t="shared" si="21"/>
        <v>0.10644820840584235</v>
      </c>
    </row>
    <row r="131" spans="1:8">
      <c r="A131" s="68">
        <f t="shared" si="24"/>
        <v>117</v>
      </c>
      <c r="B131" s="69">
        <f t="shared" si="24"/>
        <v>45042</v>
      </c>
      <c r="C131" s="90" t="str">
        <f t="shared" si="16"/>
        <v>구간2</v>
      </c>
      <c r="D131" s="68">
        <f t="shared" si="17"/>
        <v>91</v>
      </c>
      <c r="E131" s="54">
        <f>COUNTIF($C$15:C131,C131)</f>
        <v>26</v>
      </c>
      <c r="F131" s="91">
        <f t="shared" si="18"/>
        <v>0.10347012743371913</v>
      </c>
      <c r="G131" s="91">
        <f t="shared" si="19"/>
        <v>3.0972042110081477E-3</v>
      </c>
      <c r="H131" s="65">
        <f t="shared" si="21"/>
        <v>0.10656733164472727</v>
      </c>
    </row>
    <row r="132" spans="1:8">
      <c r="A132" s="68">
        <f t="shared" si="24"/>
        <v>118</v>
      </c>
      <c r="B132" s="69">
        <f t="shared" si="24"/>
        <v>45043</v>
      </c>
      <c r="C132" s="90" t="str">
        <f t="shared" si="16"/>
        <v>구간2</v>
      </c>
      <c r="D132" s="68">
        <f t="shared" si="17"/>
        <v>91</v>
      </c>
      <c r="E132" s="54">
        <f>COUNTIF($C$15:C132,C132)</f>
        <v>27</v>
      </c>
      <c r="F132" s="91">
        <f t="shared" si="18"/>
        <v>0.10347012743371913</v>
      </c>
      <c r="G132" s="91">
        <f t="shared" si="19"/>
        <v>3.2163274498930765E-3</v>
      </c>
      <c r="H132" s="65">
        <f t="shared" si="21"/>
        <v>0.1066864548836122</v>
      </c>
    </row>
    <row r="133" spans="1:8">
      <c r="A133" s="68">
        <f t="shared" si="24"/>
        <v>119</v>
      </c>
      <c r="B133" s="69">
        <f t="shared" si="24"/>
        <v>45044</v>
      </c>
      <c r="C133" s="90" t="str">
        <f t="shared" si="16"/>
        <v>구간2</v>
      </c>
      <c r="D133" s="68">
        <f t="shared" si="17"/>
        <v>91</v>
      </c>
      <c r="E133" s="54">
        <f>COUNTIF($C$15:C133,C133)</f>
        <v>28</v>
      </c>
      <c r="F133" s="91">
        <f t="shared" si="18"/>
        <v>0.10347012743371913</v>
      </c>
      <c r="G133" s="91">
        <f t="shared" si="19"/>
        <v>3.3354506887780053E-3</v>
      </c>
      <c r="H133" s="65">
        <f t="shared" si="21"/>
        <v>0.10680557812249714</v>
      </c>
    </row>
    <row r="134" spans="1:8">
      <c r="A134" s="68">
        <f t="shared" si="24"/>
        <v>120</v>
      </c>
      <c r="B134" s="69">
        <f t="shared" si="24"/>
        <v>45045</v>
      </c>
      <c r="C134" s="90" t="str">
        <f t="shared" si="16"/>
        <v>구간2</v>
      </c>
      <c r="D134" s="68">
        <f t="shared" si="17"/>
        <v>91</v>
      </c>
      <c r="E134" s="54">
        <f>COUNTIF($C$15:C134,C134)</f>
        <v>29</v>
      </c>
      <c r="F134" s="91">
        <f t="shared" si="18"/>
        <v>0.10347012743371913</v>
      </c>
      <c r="G134" s="91">
        <f t="shared" si="19"/>
        <v>3.4545739276629337E-3</v>
      </c>
      <c r="H134" s="65">
        <f t="shared" si="21"/>
        <v>0.10692470136138206</v>
      </c>
    </row>
    <row r="135" spans="1:8">
      <c r="A135" s="68">
        <f t="shared" si="24"/>
        <v>121</v>
      </c>
      <c r="B135" s="69">
        <f t="shared" si="24"/>
        <v>45046</v>
      </c>
      <c r="C135" s="90" t="str">
        <f t="shared" si="16"/>
        <v>구간2</v>
      </c>
      <c r="D135" s="68">
        <f t="shared" si="17"/>
        <v>91</v>
      </c>
      <c r="E135" s="54">
        <f>COUNTIF($C$15:C135,C135)</f>
        <v>30</v>
      </c>
      <c r="F135" s="91">
        <f t="shared" si="18"/>
        <v>0.10347012743371913</v>
      </c>
      <c r="G135" s="91">
        <f t="shared" si="19"/>
        <v>3.5736971665478626E-3</v>
      </c>
      <c r="H135" s="65">
        <f t="shared" si="21"/>
        <v>0.10704382460026698</v>
      </c>
    </row>
    <row r="136" spans="1:8">
      <c r="A136" s="68">
        <f t="shared" si="24"/>
        <v>122</v>
      </c>
      <c r="B136" s="69">
        <f t="shared" si="24"/>
        <v>45047</v>
      </c>
      <c r="C136" s="90" t="str">
        <f t="shared" si="16"/>
        <v>구간2</v>
      </c>
      <c r="D136" s="68">
        <f t="shared" si="17"/>
        <v>91</v>
      </c>
      <c r="E136" s="54">
        <f>COUNTIF($C$15:C136,C136)</f>
        <v>31</v>
      </c>
      <c r="F136" s="91">
        <f t="shared" si="18"/>
        <v>0.10347012743371913</v>
      </c>
      <c r="G136" s="91">
        <f t="shared" si="19"/>
        <v>3.6928204054327914E-3</v>
      </c>
      <c r="H136" s="65">
        <f t="shared" si="21"/>
        <v>0.10716294783915192</v>
      </c>
    </row>
    <row r="137" spans="1:8">
      <c r="A137" s="68">
        <f t="shared" si="24"/>
        <v>123</v>
      </c>
      <c r="B137" s="69">
        <f t="shared" si="24"/>
        <v>45048</v>
      </c>
      <c r="C137" s="90" t="str">
        <f t="shared" si="16"/>
        <v>구간2</v>
      </c>
      <c r="D137" s="68">
        <f t="shared" si="17"/>
        <v>91</v>
      </c>
      <c r="E137" s="54">
        <f>COUNTIF($C$15:C137,C137)</f>
        <v>32</v>
      </c>
      <c r="F137" s="91">
        <f t="shared" si="18"/>
        <v>0.10347012743371913</v>
      </c>
      <c r="G137" s="91">
        <f t="shared" si="19"/>
        <v>3.8119436443177202E-3</v>
      </c>
      <c r="H137" s="65">
        <f t="shared" si="21"/>
        <v>0.10728207107803685</v>
      </c>
    </row>
    <row r="138" spans="1:8">
      <c r="A138" s="68">
        <f t="shared" si="24"/>
        <v>124</v>
      </c>
      <c r="B138" s="69">
        <f t="shared" si="24"/>
        <v>45049</v>
      </c>
      <c r="C138" s="90" t="str">
        <f t="shared" si="16"/>
        <v>구간2</v>
      </c>
      <c r="D138" s="68">
        <f t="shared" si="17"/>
        <v>91</v>
      </c>
      <c r="E138" s="54">
        <f>COUNTIF($C$15:C138,C138)</f>
        <v>33</v>
      </c>
      <c r="F138" s="91">
        <f t="shared" si="18"/>
        <v>0.10347012743371913</v>
      </c>
      <c r="G138" s="91">
        <f t="shared" si="19"/>
        <v>3.9310668832026486E-3</v>
      </c>
      <c r="H138" s="65">
        <f t="shared" si="21"/>
        <v>0.10740119431692177</v>
      </c>
    </row>
    <row r="139" spans="1:8">
      <c r="A139" s="68">
        <f t="shared" si="24"/>
        <v>125</v>
      </c>
      <c r="B139" s="69">
        <f t="shared" si="24"/>
        <v>45050</v>
      </c>
      <c r="C139" s="90" t="str">
        <f t="shared" si="16"/>
        <v>구간2</v>
      </c>
      <c r="D139" s="68">
        <f t="shared" si="17"/>
        <v>91</v>
      </c>
      <c r="E139" s="54">
        <f>COUNTIF($C$15:C139,C139)</f>
        <v>34</v>
      </c>
      <c r="F139" s="91">
        <f t="shared" si="18"/>
        <v>0.10347012743371913</v>
      </c>
      <c r="G139" s="91">
        <f t="shared" si="19"/>
        <v>4.0501901220875774E-3</v>
      </c>
      <c r="H139" s="65">
        <f t="shared" si="21"/>
        <v>0.1075203175558067</v>
      </c>
    </row>
    <row r="140" spans="1:8">
      <c r="A140" s="68">
        <f t="shared" si="24"/>
        <v>126</v>
      </c>
      <c r="B140" s="69">
        <f t="shared" si="24"/>
        <v>45051</v>
      </c>
      <c r="C140" s="90" t="str">
        <f t="shared" si="16"/>
        <v>구간2</v>
      </c>
      <c r="D140" s="68">
        <f t="shared" si="17"/>
        <v>91</v>
      </c>
      <c r="E140" s="54">
        <f>COUNTIF($C$15:C140,C140)</f>
        <v>35</v>
      </c>
      <c r="F140" s="91">
        <f t="shared" si="18"/>
        <v>0.10347012743371913</v>
      </c>
      <c r="G140" s="91">
        <f t="shared" si="19"/>
        <v>4.1693133609725062E-3</v>
      </c>
      <c r="H140" s="65">
        <f t="shared" si="21"/>
        <v>0.10763944079469163</v>
      </c>
    </row>
    <row r="141" spans="1:8">
      <c r="A141" s="68">
        <f t="shared" si="24"/>
        <v>127</v>
      </c>
      <c r="B141" s="69">
        <f t="shared" si="24"/>
        <v>45052</v>
      </c>
      <c r="C141" s="90" t="str">
        <f t="shared" si="16"/>
        <v>구간2</v>
      </c>
      <c r="D141" s="68">
        <f t="shared" si="17"/>
        <v>91</v>
      </c>
      <c r="E141" s="54">
        <f>COUNTIF($C$15:C141,C141)</f>
        <v>36</v>
      </c>
      <c r="F141" s="91">
        <f t="shared" si="18"/>
        <v>0.10347012743371913</v>
      </c>
      <c r="G141" s="91">
        <f t="shared" si="19"/>
        <v>4.2884365998574351E-3</v>
      </c>
      <c r="H141" s="65">
        <f t="shared" si="21"/>
        <v>0.10775856403357656</v>
      </c>
    </row>
    <row r="142" spans="1:8">
      <c r="A142" s="68">
        <f t="shared" si="24"/>
        <v>128</v>
      </c>
      <c r="B142" s="69">
        <f t="shared" si="24"/>
        <v>45053</v>
      </c>
      <c r="C142" s="90" t="str">
        <f t="shared" si="16"/>
        <v>구간2</v>
      </c>
      <c r="D142" s="68">
        <f t="shared" si="17"/>
        <v>91</v>
      </c>
      <c r="E142" s="54">
        <f>COUNTIF($C$15:C142,C142)</f>
        <v>37</v>
      </c>
      <c r="F142" s="91">
        <f t="shared" si="18"/>
        <v>0.10347012743371913</v>
      </c>
      <c r="G142" s="91">
        <f t="shared" si="19"/>
        <v>4.4075598387423639E-3</v>
      </c>
      <c r="H142" s="65">
        <f t="shared" si="21"/>
        <v>0.10787768727246148</v>
      </c>
    </row>
    <row r="143" spans="1:8">
      <c r="A143" s="68">
        <f t="shared" si="24"/>
        <v>129</v>
      </c>
      <c r="B143" s="69">
        <f t="shared" si="24"/>
        <v>45054</v>
      </c>
      <c r="C143" s="90" t="str">
        <f t="shared" ref="C143:C206" si="25">IF(IFERROR(HLOOKUP(B143,$D$5:$S$6,2,FALSE),"")="",C144,HLOOKUP(B143,$D$5:$S$7,2,FALSE))</f>
        <v>구간2</v>
      </c>
      <c r="D143" s="68">
        <f t="shared" ref="D143:D206" si="26">COUNTIF($C$15:$C$45910,C143)</f>
        <v>91</v>
      </c>
      <c r="E143" s="54">
        <f>COUNTIF($C$15:C143,C143)</f>
        <v>38</v>
      </c>
      <c r="F143" s="91">
        <f t="shared" ref="F143:F206" si="27">HLOOKUP($C143,$D$6:$S$11,6,FALSE)</f>
        <v>0.10347012743371913</v>
      </c>
      <c r="G143" s="91">
        <f t="shared" ref="G143:G206" si="28">HLOOKUP($C143,$D$6:$S$11,5,FALSE)*(E143)</f>
        <v>4.5266830776272927E-3</v>
      </c>
      <c r="H143" s="65">
        <f t="shared" si="21"/>
        <v>0.10799681051134642</v>
      </c>
    </row>
    <row r="144" spans="1:8">
      <c r="A144" s="68">
        <f t="shared" ref="A144:B159" si="29">A143+1</f>
        <v>130</v>
      </c>
      <c r="B144" s="69">
        <f t="shared" si="29"/>
        <v>45055</v>
      </c>
      <c r="C144" s="90" t="str">
        <f t="shared" si="25"/>
        <v>구간2</v>
      </c>
      <c r="D144" s="68">
        <f t="shared" si="26"/>
        <v>91</v>
      </c>
      <c r="E144" s="54">
        <f>COUNTIF($C$15:C144,C144)</f>
        <v>39</v>
      </c>
      <c r="F144" s="91">
        <f t="shared" si="27"/>
        <v>0.10347012743371913</v>
      </c>
      <c r="G144" s="91">
        <f t="shared" si="28"/>
        <v>4.6458063165122215E-3</v>
      </c>
      <c r="H144" s="65">
        <f t="shared" ref="H144:H207" si="30">F144+G144</f>
        <v>0.10811593375023135</v>
      </c>
    </row>
    <row r="145" spans="1:8">
      <c r="A145" s="68">
        <f t="shared" si="29"/>
        <v>131</v>
      </c>
      <c r="B145" s="69">
        <f t="shared" si="29"/>
        <v>45056</v>
      </c>
      <c r="C145" s="90" t="str">
        <f t="shared" si="25"/>
        <v>구간2</v>
      </c>
      <c r="D145" s="68">
        <f t="shared" si="26"/>
        <v>91</v>
      </c>
      <c r="E145" s="54">
        <f>COUNTIF($C$15:C145,C145)</f>
        <v>40</v>
      </c>
      <c r="F145" s="91">
        <f t="shared" si="27"/>
        <v>0.10347012743371913</v>
      </c>
      <c r="G145" s="91">
        <f t="shared" si="28"/>
        <v>4.7649295553971504E-3</v>
      </c>
      <c r="H145" s="65">
        <f t="shared" si="30"/>
        <v>0.10823505698911627</v>
      </c>
    </row>
    <row r="146" spans="1:8">
      <c r="A146" s="68">
        <f t="shared" si="29"/>
        <v>132</v>
      </c>
      <c r="B146" s="69">
        <f t="shared" si="29"/>
        <v>45057</v>
      </c>
      <c r="C146" s="90" t="str">
        <f t="shared" si="25"/>
        <v>구간2</v>
      </c>
      <c r="D146" s="68">
        <f t="shared" si="26"/>
        <v>91</v>
      </c>
      <c r="E146" s="54">
        <f>COUNTIF($C$15:C146,C146)</f>
        <v>41</v>
      </c>
      <c r="F146" s="91">
        <f t="shared" si="27"/>
        <v>0.10347012743371913</v>
      </c>
      <c r="G146" s="91">
        <f t="shared" si="28"/>
        <v>4.8840527942820792E-3</v>
      </c>
      <c r="H146" s="65">
        <f t="shared" si="30"/>
        <v>0.10835418022800121</v>
      </c>
    </row>
    <row r="147" spans="1:8">
      <c r="A147" s="68">
        <f t="shared" si="29"/>
        <v>133</v>
      </c>
      <c r="B147" s="69">
        <f t="shared" si="29"/>
        <v>45058</v>
      </c>
      <c r="C147" s="90" t="str">
        <f t="shared" si="25"/>
        <v>구간2</v>
      </c>
      <c r="D147" s="68">
        <f t="shared" si="26"/>
        <v>91</v>
      </c>
      <c r="E147" s="54">
        <f>COUNTIF($C$15:C147,C147)</f>
        <v>42</v>
      </c>
      <c r="F147" s="91">
        <f t="shared" si="27"/>
        <v>0.10347012743371913</v>
      </c>
      <c r="G147" s="91">
        <f t="shared" si="28"/>
        <v>5.003176033167008E-3</v>
      </c>
      <c r="H147" s="65">
        <f t="shared" si="30"/>
        <v>0.10847330346688613</v>
      </c>
    </row>
    <row r="148" spans="1:8">
      <c r="A148" s="68">
        <f t="shared" si="29"/>
        <v>134</v>
      </c>
      <c r="B148" s="69">
        <f t="shared" si="29"/>
        <v>45059</v>
      </c>
      <c r="C148" s="90" t="str">
        <f t="shared" si="25"/>
        <v>구간2</v>
      </c>
      <c r="D148" s="68">
        <f t="shared" si="26"/>
        <v>91</v>
      </c>
      <c r="E148" s="54">
        <f>COUNTIF($C$15:C148,C148)</f>
        <v>43</v>
      </c>
      <c r="F148" s="91">
        <f t="shared" si="27"/>
        <v>0.10347012743371913</v>
      </c>
      <c r="G148" s="91">
        <f t="shared" si="28"/>
        <v>5.1222992720519368E-3</v>
      </c>
      <c r="H148" s="65">
        <f t="shared" si="30"/>
        <v>0.10859242670577106</v>
      </c>
    </row>
    <row r="149" spans="1:8">
      <c r="A149" s="68">
        <f t="shared" si="29"/>
        <v>135</v>
      </c>
      <c r="B149" s="69">
        <f t="shared" si="29"/>
        <v>45060</v>
      </c>
      <c r="C149" s="90" t="str">
        <f t="shared" si="25"/>
        <v>구간2</v>
      </c>
      <c r="D149" s="68">
        <f t="shared" si="26"/>
        <v>91</v>
      </c>
      <c r="E149" s="54">
        <f>COUNTIF($C$15:C149,C149)</f>
        <v>44</v>
      </c>
      <c r="F149" s="91">
        <f t="shared" si="27"/>
        <v>0.10347012743371913</v>
      </c>
      <c r="G149" s="91">
        <f t="shared" si="28"/>
        <v>5.2414225109368657E-3</v>
      </c>
      <c r="H149" s="65">
        <f t="shared" si="30"/>
        <v>0.108711549944656</v>
      </c>
    </row>
    <row r="150" spans="1:8">
      <c r="A150" s="68">
        <f t="shared" si="29"/>
        <v>136</v>
      </c>
      <c r="B150" s="69">
        <f t="shared" si="29"/>
        <v>45061</v>
      </c>
      <c r="C150" s="90" t="str">
        <f t="shared" si="25"/>
        <v>구간2</v>
      </c>
      <c r="D150" s="68">
        <f t="shared" si="26"/>
        <v>91</v>
      </c>
      <c r="E150" s="54">
        <f>COUNTIF($C$15:C150,C150)</f>
        <v>45</v>
      </c>
      <c r="F150" s="91">
        <f t="shared" si="27"/>
        <v>0.10347012743371913</v>
      </c>
      <c r="G150" s="91">
        <f t="shared" si="28"/>
        <v>5.3605457498217936E-3</v>
      </c>
      <c r="H150" s="65">
        <f t="shared" si="30"/>
        <v>0.10883067318354092</v>
      </c>
    </row>
    <row r="151" spans="1:8">
      <c r="A151" s="68">
        <f t="shared" si="29"/>
        <v>137</v>
      </c>
      <c r="B151" s="69">
        <f t="shared" si="29"/>
        <v>45062</v>
      </c>
      <c r="C151" s="90" t="str">
        <f t="shared" si="25"/>
        <v>구간2</v>
      </c>
      <c r="D151" s="68">
        <f t="shared" si="26"/>
        <v>91</v>
      </c>
      <c r="E151" s="54">
        <f>COUNTIF($C$15:C151,C151)</f>
        <v>46</v>
      </c>
      <c r="F151" s="91">
        <f t="shared" si="27"/>
        <v>0.10347012743371913</v>
      </c>
      <c r="G151" s="91">
        <f t="shared" si="28"/>
        <v>5.4796689887067224E-3</v>
      </c>
      <c r="H151" s="65">
        <f t="shared" si="30"/>
        <v>0.10894979642242585</v>
      </c>
    </row>
    <row r="152" spans="1:8">
      <c r="A152" s="68">
        <f t="shared" si="29"/>
        <v>138</v>
      </c>
      <c r="B152" s="69">
        <f t="shared" si="29"/>
        <v>45063</v>
      </c>
      <c r="C152" s="90" t="str">
        <f t="shared" si="25"/>
        <v>구간2</v>
      </c>
      <c r="D152" s="68">
        <f t="shared" si="26"/>
        <v>91</v>
      </c>
      <c r="E152" s="54">
        <f>COUNTIF($C$15:C152,C152)</f>
        <v>47</v>
      </c>
      <c r="F152" s="91">
        <f t="shared" si="27"/>
        <v>0.10347012743371913</v>
      </c>
      <c r="G152" s="91">
        <f t="shared" si="28"/>
        <v>5.5987922275916513E-3</v>
      </c>
      <c r="H152" s="65">
        <f t="shared" si="30"/>
        <v>0.10906891966131077</v>
      </c>
    </row>
    <row r="153" spans="1:8">
      <c r="A153" s="68">
        <f t="shared" si="29"/>
        <v>139</v>
      </c>
      <c r="B153" s="69">
        <f t="shared" si="29"/>
        <v>45064</v>
      </c>
      <c r="C153" s="90" t="str">
        <f t="shared" si="25"/>
        <v>구간2</v>
      </c>
      <c r="D153" s="68">
        <f t="shared" si="26"/>
        <v>91</v>
      </c>
      <c r="E153" s="54">
        <f>COUNTIF($C$15:C153,C153)</f>
        <v>48</v>
      </c>
      <c r="F153" s="91">
        <f t="shared" si="27"/>
        <v>0.10347012743371913</v>
      </c>
      <c r="G153" s="91">
        <f t="shared" si="28"/>
        <v>5.7179154664765801E-3</v>
      </c>
      <c r="H153" s="65">
        <f t="shared" si="30"/>
        <v>0.10918804290019571</v>
      </c>
    </row>
    <row r="154" spans="1:8">
      <c r="A154" s="68">
        <f t="shared" si="29"/>
        <v>140</v>
      </c>
      <c r="B154" s="69">
        <f t="shared" si="29"/>
        <v>45065</v>
      </c>
      <c r="C154" s="90" t="str">
        <f t="shared" si="25"/>
        <v>구간2</v>
      </c>
      <c r="D154" s="68">
        <f t="shared" si="26"/>
        <v>91</v>
      </c>
      <c r="E154" s="54">
        <f>COUNTIF($C$15:C154,C154)</f>
        <v>49</v>
      </c>
      <c r="F154" s="91">
        <f t="shared" si="27"/>
        <v>0.10347012743371913</v>
      </c>
      <c r="G154" s="91">
        <f t="shared" si="28"/>
        <v>5.8370387053615089E-3</v>
      </c>
      <c r="H154" s="65">
        <f t="shared" si="30"/>
        <v>0.10930716613908063</v>
      </c>
    </row>
    <row r="155" spans="1:8">
      <c r="A155" s="68">
        <f t="shared" si="29"/>
        <v>141</v>
      </c>
      <c r="B155" s="69">
        <f t="shared" si="29"/>
        <v>45066</v>
      </c>
      <c r="C155" s="90" t="str">
        <f t="shared" si="25"/>
        <v>구간2</v>
      </c>
      <c r="D155" s="68">
        <f t="shared" si="26"/>
        <v>91</v>
      </c>
      <c r="E155" s="54">
        <f>COUNTIF($C$15:C155,C155)</f>
        <v>50</v>
      </c>
      <c r="F155" s="91">
        <f t="shared" si="27"/>
        <v>0.10347012743371913</v>
      </c>
      <c r="G155" s="91">
        <f t="shared" si="28"/>
        <v>5.9561619442464377E-3</v>
      </c>
      <c r="H155" s="65">
        <f t="shared" si="30"/>
        <v>0.10942628937796556</v>
      </c>
    </row>
    <row r="156" spans="1:8">
      <c r="A156" s="68">
        <f t="shared" si="29"/>
        <v>142</v>
      </c>
      <c r="B156" s="69">
        <f t="shared" si="29"/>
        <v>45067</v>
      </c>
      <c r="C156" s="90" t="str">
        <f t="shared" si="25"/>
        <v>구간2</v>
      </c>
      <c r="D156" s="68">
        <f t="shared" si="26"/>
        <v>91</v>
      </c>
      <c r="E156" s="54">
        <f>COUNTIF($C$15:C156,C156)</f>
        <v>51</v>
      </c>
      <c r="F156" s="91">
        <f t="shared" si="27"/>
        <v>0.10347012743371913</v>
      </c>
      <c r="G156" s="91">
        <f t="shared" si="28"/>
        <v>6.0752851831313666E-3</v>
      </c>
      <c r="H156" s="65">
        <f t="shared" si="30"/>
        <v>0.1095454126168505</v>
      </c>
    </row>
    <row r="157" spans="1:8">
      <c r="A157" s="68">
        <f t="shared" si="29"/>
        <v>143</v>
      </c>
      <c r="B157" s="69">
        <f t="shared" si="29"/>
        <v>45068</v>
      </c>
      <c r="C157" s="90" t="str">
        <f t="shared" si="25"/>
        <v>구간2</v>
      </c>
      <c r="D157" s="68">
        <f t="shared" si="26"/>
        <v>91</v>
      </c>
      <c r="E157" s="54">
        <f>COUNTIF($C$15:C157,C157)</f>
        <v>52</v>
      </c>
      <c r="F157" s="91">
        <f t="shared" si="27"/>
        <v>0.10347012743371913</v>
      </c>
      <c r="G157" s="91">
        <f t="shared" si="28"/>
        <v>6.1944084220162954E-3</v>
      </c>
      <c r="H157" s="65">
        <f t="shared" si="30"/>
        <v>0.10966453585573542</v>
      </c>
    </row>
    <row r="158" spans="1:8">
      <c r="A158" s="68">
        <f t="shared" si="29"/>
        <v>144</v>
      </c>
      <c r="B158" s="69">
        <f t="shared" si="29"/>
        <v>45069</v>
      </c>
      <c r="C158" s="90" t="str">
        <f t="shared" si="25"/>
        <v>구간2</v>
      </c>
      <c r="D158" s="68">
        <f t="shared" si="26"/>
        <v>91</v>
      </c>
      <c r="E158" s="54">
        <f>COUNTIF($C$15:C158,C158)</f>
        <v>53</v>
      </c>
      <c r="F158" s="91">
        <f t="shared" si="27"/>
        <v>0.10347012743371913</v>
      </c>
      <c r="G158" s="91">
        <f t="shared" si="28"/>
        <v>6.3135316609012242E-3</v>
      </c>
      <c r="H158" s="65">
        <f t="shared" si="30"/>
        <v>0.10978365909462034</v>
      </c>
    </row>
    <row r="159" spans="1:8">
      <c r="A159" s="68">
        <f t="shared" si="29"/>
        <v>145</v>
      </c>
      <c r="B159" s="69">
        <f t="shared" si="29"/>
        <v>45070</v>
      </c>
      <c r="C159" s="90" t="str">
        <f t="shared" si="25"/>
        <v>구간2</v>
      </c>
      <c r="D159" s="68">
        <f t="shared" si="26"/>
        <v>91</v>
      </c>
      <c r="E159" s="54">
        <f>COUNTIF($C$15:C159,C159)</f>
        <v>54</v>
      </c>
      <c r="F159" s="91">
        <f t="shared" si="27"/>
        <v>0.10347012743371913</v>
      </c>
      <c r="G159" s="91">
        <f t="shared" si="28"/>
        <v>6.432654899786153E-3</v>
      </c>
      <c r="H159" s="65">
        <f t="shared" si="30"/>
        <v>0.10990278233350528</v>
      </c>
    </row>
    <row r="160" spans="1:8">
      <c r="A160" s="68">
        <f t="shared" ref="A160:B175" si="31">A159+1</f>
        <v>146</v>
      </c>
      <c r="B160" s="69">
        <f t="shared" si="31"/>
        <v>45071</v>
      </c>
      <c r="C160" s="90" t="str">
        <f t="shared" si="25"/>
        <v>구간2</v>
      </c>
      <c r="D160" s="68">
        <f t="shared" si="26"/>
        <v>91</v>
      </c>
      <c r="E160" s="54">
        <f>COUNTIF($C$15:C160,C160)</f>
        <v>55</v>
      </c>
      <c r="F160" s="91">
        <f t="shared" si="27"/>
        <v>0.10347012743371913</v>
      </c>
      <c r="G160" s="91">
        <f t="shared" si="28"/>
        <v>6.5517781386710819E-3</v>
      </c>
      <c r="H160" s="65">
        <f t="shared" si="30"/>
        <v>0.11002190557239021</v>
      </c>
    </row>
    <row r="161" spans="1:8">
      <c r="A161" s="68">
        <f t="shared" si="31"/>
        <v>147</v>
      </c>
      <c r="B161" s="69">
        <f t="shared" si="31"/>
        <v>45072</v>
      </c>
      <c r="C161" s="90" t="str">
        <f t="shared" si="25"/>
        <v>구간2</v>
      </c>
      <c r="D161" s="68">
        <f t="shared" si="26"/>
        <v>91</v>
      </c>
      <c r="E161" s="54">
        <f>COUNTIF($C$15:C161,C161)</f>
        <v>56</v>
      </c>
      <c r="F161" s="91">
        <f t="shared" si="27"/>
        <v>0.10347012743371913</v>
      </c>
      <c r="G161" s="91">
        <f t="shared" si="28"/>
        <v>6.6709013775560107E-3</v>
      </c>
      <c r="H161" s="65">
        <f t="shared" si="30"/>
        <v>0.11014102881127513</v>
      </c>
    </row>
    <row r="162" spans="1:8">
      <c r="A162" s="68">
        <f t="shared" si="31"/>
        <v>148</v>
      </c>
      <c r="B162" s="69">
        <f t="shared" si="31"/>
        <v>45073</v>
      </c>
      <c r="C162" s="90" t="str">
        <f t="shared" si="25"/>
        <v>구간2</v>
      </c>
      <c r="D162" s="68">
        <f t="shared" si="26"/>
        <v>91</v>
      </c>
      <c r="E162" s="54">
        <f>COUNTIF($C$15:C162,C162)</f>
        <v>57</v>
      </c>
      <c r="F162" s="91">
        <f t="shared" si="27"/>
        <v>0.10347012743371913</v>
      </c>
      <c r="G162" s="91">
        <f t="shared" si="28"/>
        <v>6.7900246164409395E-3</v>
      </c>
      <c r="H162" s="65">
        <f t="shared" si="30"/>
        <v>0.11026015205016007</v>
      </c>
    </row>
    <row r="163" spans="1:8">
      <c r="A163" s="68">
        <f t="shared" si="31"/>
        <v>149</v>
      </c>
      <c r="B163" s="69">
        <f t="shared" si="31"/>
        <v>45074</v>
      </c>
      <c r="C163" s="90" t="str">
        <f t="shared" si="25"/>
        <v>구간2</v>
      </c>
      <c r="D163" s="68">
        <f t="shared" si="26"/>
        <v>91</v>
      </c>
      <c r="E163" s="54">
        <f>COUNTIF($C$15:C163,C163)</f>
        <v>58</v>
      </c>
      <c r="F163" s="91">
        <f t="shared" si="27"/>
        <v>0.10347012743371913</v>
      </c>
      <c r="G163" s="91">
        <f t="shared" si="28"/>
        <v>6.9091478553258675E-3</v>
      </c>
      <c r="H163" s="65">
        <f t="shared" si="30"/>
        <v>0.110379275289045</v>
      </c>
    </row>
    <row r="164" spans="1:8">
      <c r="A164" s="68">
        <f t="shared" si="31"/>
        <v>150</v>
      </c>
      <c r="B164" s="69">
        <f t="shared" si="31"/>
        <v>45075</v>
      </c>
      <c r="C164" s="90" t="str">
        <f t="shared" si="25"/>
        <v>구간2</v>
      </c>
      <c r="D164" s="68">
        <f t="shared" si="26"/>
        <v>91</v>
      </c>
      <c r="E164" s="54">
        <f>COUNTIF($C$15:C164,C164)</f>
        <v>59</v>
      </c>
      <c r="F164" s="91">
        <f t="shared" si="27"/>
        <v>0.10347012743371913</v>
      </c>
      <c r="G164" s="91">
        <f t="shared" si="28"/>
        <v>7.0282710942107963E-3</v>
      </c>
      <c r="H164" s="65">
        <f t="shared" si="30"/>
        <v>0.11049839852792992</v>
      </c>
    </row>
    <row r="165" spans="1:8">
      <c r="A165" s="68">
        <f t="shared" si="31"/>
        <v>151</v>
      </c>
      <c r="B165" s="69">
        <f t="shared" si="31"/>
        <v>45076</v>
      </c>
      <c r="C165" s="90" t="str">
        <f t="shared" si="25"/>
        <v>구간2</v>
      </c>
      <c r="D165" s="68">
        <f t="shared" si="26"/>
        <v>91</v>
      </c>
      <c r="E165" s="54">
        <f>COUNTIF($C$15:C165,C165)</f>
        <v>60</v>
      </c>
      <c r="F165" s="91">
        <f t="shared" si="27"/>
        <v>0.10347012743371913</v>
      </c>
      <c r="G165" s="91">
        <f t="shared" si="28"/>
        <v>7.1473943330957251E-3</v>
      </c>
      <c r="H165" s="65">
        <f t="shared" si="30"/>
        <v>0.11061752176681484</v>
      </c>
    </row>
    <row r="166" spans="1:8">
      <c r="A166" s="68">
        <f t="shared" si="31"/>
        <v>152</v>
      </c>
      <c r="B166" s="69">
        <f t="shared" si="31"/>
        <v>45077</v>
      </c>
      <c r="C166" s="90" t="str">
        <f t="shared" si="25"/>
        <v>구간2</v>
      </c>
      <c r="D166" s="68">
        <f t="shared" si="26"/>
        <v>91</v>
      </c>
      <c r="E166" s="54">
        <f>COUNTIF($C$15:C166,C166)</f>
        <v>61</v>
      </c>
      <c r="F166" s="91">
        <f t="shared" si="27"/>
        <v>0.10347012743371913</v>
      </c>
      <c r="G166" s="91">
        <f t="shared" si="28"/>
        <v>7.2665175719806539E-3</v>
      </c>
      <c r="H166" s="65">
        <f t="shared" si="30"/>
        <v>0.11073664500569978</v>
      </c>
    </row>
    <row r="167" spans="1:8">
      <c r="A167" s="68">
        <f t="shared" si="31"/>
        <v>153</v>
      </c>
      <c r="B167" s="69">
        <f t="shared" si="31"/>
        <v>45078</v>
      </c>
      <c r="C167" s="90" t="str">
        <f t="shared" si="25"/>
        <v>구간2</v>
      </c>
      <c r="D167" s="68">
        <f t="shared" si="26"/>
        <v>91</v>
      </c>
      <c r="E167" s="54">
        <f>COUNTIF($C$15:C167,C167)</f>
        <v>62</v>
      </c>
      <c r="F167" s="91">
        <f t="shared" si="27"/>
        <v>0.10347012743371913</v>
      </c>
      <c r="G167" s="91">
        <f t="shared" si="28"/>
        <v>7.3856408108655828E-3</v>
      </c>
      <c r="H167" s="65">
        <f t="shared" si="30"/>
        <v>0.11085576824458471</v>
      </c>
    </row>
    <row r="168" spans="1:8">
      <c r="A168" s="68">
        <f t="shared" si="31"/>
        <v>154</v>
      </c>
      <c r="B168" s="69">
        <f t="shared" si="31"/>
        <v>45079</v>
      </c>
      <c r="C168" s="90" t="str">
        <f t="shared" si="25"/>
        <v>구간2</v>
      </c>
      <c r="D168" s="68">
        <f t="shared" si="26"/>
        <v>91</v>
      </c>
      <c r="E168" s="54">
        <f>COUNTIF($C$15:C168,C168)</f>
        <v>63</v>
      </c>
      <c r="F168" s="91">
        <f t="shared" si="27"/>
        <v>0.10347012743371913</v>
      </c>
      <c r="G168" s="91">
        <f t="shared" si="28"/>
        <v>7.5047640497505116E-3</v>
      </c>
      <c r="H168" s="65">
        <f t="shared" si="30"/>
        <v>0.11097489148346963</v>
      </c>
    </row>
    <row r="169" spans="1:8">
      <c r="A169" s="68">
        <f t="shared" si="31"/>
        <v>155</v>
      </c>
      <c r="B169" s="69">
        <f t="shared" si="31"/>
        <v>45080</v>
      </c>
      <c r="C169" s="90" t="str">
        <f t="shared" si="25"/>
        <v>구간2</v>
      </c>
      <c r="D169" s="68">
        <f t="shared" si="26"/>
        <v>91</v>
      </c>
      <c r="E169" s="54">
        <f>COUNTIF($C$15:C169,C169)</f>
        <v>64</v>
      </c>
      <c r="F169" s="91">
        <f t="shared" si="27"/>
        <v>0.10347012743371913</v>
      </c>
      <c r="G169" s="91">
        <f t="shared" si="28"/>
        <v>7.6238872886354404E-3</v>
      </c>
      <c r="H169" s="65">
        <f t="shared" si="30"/>
        <v>0.11109401472235457</v>
      </c>
    </row>
    <row r="170" spans="1:8">
      <c r="A170" s="68">
        <f t="shared" si="31"/>
        <v>156</v>
      </c>
      <c r="B170" s="69">
        <f t="shared" si="31"/>
        <v>45081</v>
      </c>
      <c r="C170" s="90" t="str">
        <f t="shared" si="25"/>
        <v>구간2</v>
      </c>
      <c r="D170" s="68">
        <f t="shared" si="26"/>
        <v>91</v>
      </c>
      <c r="E170" s="54">
        <f>COUNTIF($C$15:C170,C170)</f>
        <v>65</v>
      </c>
      <c r="F170" s="91">
        <f t="shared" si="27"/>
        <v>0.10347012743371913</v>
      </c>
      <c r="G170" s="91">
        <f t="shared" si="28"/>
        <v>7.7430105275203692E-3</v>
      </c>
      <c r="H170" s="65">
        <f t="shared" si="30"/>
        <v>0.11121313796123949</v>
      </c>
    </row>
    <row r="171" spans="1:8">
      <c r="A171" s="68">
        <f t="shared" si="31"/>
        <v>157</v>
      </c>
      <c r="B171" s="69">
        <f t="shared" si="31"/>
        <v>45082</v>
      </c>
      <c r="C171" s="90" t="str">
        <f t="shared" si="25"/>
        <v>구간2</v>
      </c>
      <c r="D171" s="68">
        <f t="shared" si="26"/>
        <v>91</v>
      </c>
      <c r="E171" s="54">
        <f>COUNTIF($C$15:C171,C171)</f>
        <v>66</v>
      </c>
      <c r="F171" s="91">
        <f t="shared" si="27"/>
        <v>0.10347012743371913</v>
      </c>
      <c r="G171" s="91">
        <f t="shared" si="28"/>
        <v>7.8621337664052972E-3</v>
      </c>
      <c r="H171" s="65">
        <f t="shared" si="30"/>
        <v>0.11133226120012442</v>
      </c>
    </row>
    <row r="172" spans="1:8">
      <c r="A172" s="68">
        <f t="shared" si="31"/>
        <v>158</v>
      </c>
      <c r="B172" s="69">
        <f t="shared" si="31"/>
        <v>45083</v>
      </c>
      <c r="C172" s="90" t="str">
        <f t="shared" si="25"/>
        <v>구간2</v>
      </c>
      <c r="D172" s="68">
        <f t="shared" si="26"/>
        <v>91</v>
      </c>
      <c r="E172" s="54">
        <f>COUNTIF($C$15:C172,C172)</f>
        <v>67</v>
      </c>
      <c r="F172" s="91">
        <f t="shared" si="27"/>
        <v>0.10347012743371913</v>
      </c>
      <c r="G172" s="91">
        <f t="shared" si="28"/>
        <v>7.9812570052902269E-3</v>
      </c>
      <c r="H172" s="65">
        <f t="shared" si="30"/>
        <v>0.11145138443900936</v>
      </c>
    </row>
    <row r="173" spans="1:8">
      <c r="A173" s="68">
        <f t="shared" si="31"/>
        <v>159</v>
      </c>
      <c r="B173" s="69">
        <f t="shared" si="31"/>
        <v>45084</v>
      </c>
      <c r="C173" s="90" t="str">
        <f t="shared" si="25"/>
        <v>구간2</v>
      </c>
      <c r="D173" s="68">
        <f t="shared" si="26"/>
        <v>91</v>
      </c>
      <c r="E173" s="54">
        <f>COUNTIF($C$15:C173,C173)</f>
        <v>68</v>
      </c>
      <c r="F173" s="91">
        <f t="shared" si="27"/>
        <v>0.10347012743371913</v>
      </c>
      <c r="G173" s="91">
        <f t="shared" si="28"/>
        <v>8.1003802441751548E-3</v>
      </c>
      <c r="H173" s="65">
        <f t="shared" si="30"/>
        <v>0.11157050767789428</v>
      </c>
    </row>
    <row r="174" spans="1:8">
      <c r="A174" s="68">
        <f t="shared" si="31"/>
        <v>160</v>
      </c>
      <c r="B174" s="69">
        <f t="shared" si="31"/>
        <v>45085</v>
      </c>
      <c r="C174" s="90" t="str">
        <f t="shared" si="25"/>
        <v>구간2</v>
      </c>
      <c r="D174" s="68">
        <f t="shared" si="26"/>
        <v>91</v>
      </c>
      <c r="E174" s="54">
        <f>COUNTIF($C$15:C174,C174)</f>
        <v>69</v>
      </c>
      <c r="F174" s="91">
        <f t="shared" si="27"/>
        <v>0.10347012743371913</v>
      </c>
      <c r="G174" s="91">
        <f t="shared" si="28"/>
        <v>8.2195034830600845E-3</v>
      </c>
      <c r="H174" s="65">
        <f t="shared" si="30"/>
        <v>0.11168963091677921</v>
      </c>
    </row>
    <row r="175" spans="1:8">
      <c r="A175" s="68">
        <f t="shared" si="31"/>
        <v>161</v>
      </c>
      <c r="B175" s="69">
        <f t="shared" si="31"/>
        <v>45086</v>
      </c>
      <c r="C175" s="90" t="str">
        <f t="shared" si="25"/>
        <v>구간2</v>
      </c>
      <c r="D175" s="68">
        <f t="shared" si="26"/>
        <v>91</v>
      </c>
      <c r="E175" s="54">
        <f>COUNTIF($C$15:C175,C175)</f>
        <v>70</v>
      </c>
      <c r="F175" s="91">
        <f t="shared" si="27"/>
        <v>0.10347012743371913</v>
      </c>
      <c r="G175" s="91">
        <f t="shared" si="28"/>
        <v>8.3386267219450125E-3</v>
      </c>
      <c r="H175" s="65">
        <f t="shared" si="30"/>
        <v>0.11180875415566413</v>
      </c>
    </row>
    <row r="176" spans="1:8">
      <c r="A176" s="68">
        <f t="shared" ref="A176:B191" si="32">A175+1</f>
        <v>162</v>
      </c>
      <c r="B176" s="69">
        <f t="shared" si="32"/>
        <v>45087</v>
      </c>
      <c r="C176" s="90" t="str">
        <f t="shared" si="25"/>
        <v>구간2</v>
      </c>
      <c r="D176" s="68">
        <f t="shared" si="26"/>
        <v>91</v>
      </c>
      <c r="E176" s="54">
        <f>COUNTIF($C$15:C176,C176)</f>
        <v>71</v>
      </c>
      <c r="F176" s="91">
        <f t="shared" si="27"/>
        <v>0.10347012743371913</v>
      </c>
      <c r="G176" s="91">
        <f t="shared" si="28"/>
        <v>8.4577499608299422E-3</v>
      </c>
      <c r="H176" s="65">
        <f t="shared" si="30"/>
        <v>0.11192787739454907</v>
      </c>
    </row>
    <row r="177" spans="1:8">
      <c r="A177" s="68">
        <f t="shared" si="32"/>
        <v>163</v>
      </c>
      <c r="B177" s="69">
        <f t="shared" si="32"/>
        <v>45088</v>
      </c>
      <c r="C177" s="90" t="str">
        <f t="shared" si="25"/>
        <v>구간2</v>
      </c>
      <c r="D177" s="68">
        <f t="shared" si="26"/>
        <v>91</v>
      </c>
      <c r="E177" s="54">
        <f>COUNTIF($C$15:C177,C177)</f>
        <v>72</v>
      </c>
      <c r="F177" s="91">
        <f t="shared" si="27"/>
        <v>0.10347012743371913</v>
      </c>
      <c r="G177" s="91">
        <f t="shared" si="28"/>
        <v>8.5768731997148701E-3</v>
      </c>
      <c r="H177" s="65">
        <f t="shared" si="30"/>
        <v>0.11204700063343399</v>
      </c>
    </row>
    <row r="178" spans="1:8">
      <c r="A178" s="68">
        <f t="shared" si="32"/>
        <v>164</v>
      </c>
      <c r="B178" s="69">
        <f t="shared" si="32"/>
        <v>45089</v>
      </c>
      <c r="C178" s="90" t="str">
        <f t="shared" si="25"/>
        <v>구간2</v>
      </c>
      <c r="D178" s="68">
        <f t="shared" si="26"/>
        <v>91</v>
      </c>
      <c r="E178" s="54">
        <f>COUNTIF($C$15:C178,C178)</f>
        <v>73</v>
      </c>
      <c r="F178" s="91">
        <f t="shared" si="27"/>
        <v>0.10347012743371913</v>
      </c>
      <c r="G178" s="91">
        <f t="shared" si="28"/>
        <v>8.6959964385997998E-3</v>
      </c>
      <c r="H178" s="65">
        <f t="shared" si="30"/>
        <v>0.11216612387231892</v>
      </c>
    </row>
    <row r="179" spans="1:8">
      <c r="A179" s="68">
        <f t="shared" si="32"/>
        <v>165</v>
      </c>
      <c r="B179" s="69">
        <f t="shared" si="32"/>
        <v>45090</v>
      </c>
      <c r="C179" s="90" t="str">
        <f t="shared" si="25"/>
        <v>구간2</v>
      </c>
      <c r="D179" s="68">
        <f t="shared" si="26"/>
        <v>91</v>
      </c>
      <c r="E179" s="54">
        <f>COUNTIF($C$15:C179,C179)</f>
        <v>74</v>
      </c>
      <c r="F179" s="91">
        <f t="shared" si="27"/>
        <v>0.10347012743371913</v>
      </c>
      <c r="G179" s="91">
        <f t="shared" si="28"/>
        <v>8.8151196774847278E-3</v>
      </c>
      <c r="H179" s="65">
        <f t="shared" si="30"/>
        <v>0.11228524711120386</v>
      </c>
    </row>
    <row r="180" spans="1:8">
      <c r="A180" s="68">
        <f t="shared" si="32"/>
        <v>166</v>
      </c>
      <c r="B180" s="69">
        <f t="shared" si="32"/>
        <v>45091</v>
      </c>
      <c r="C180" s="90" t="str">
        <f t="shared" si="25"/>
        <v>구간2</v>
      </c>
      <c r="D180" s="68">
        <f t="shared" si="26"/>
        <v>91</v>
      </c>
      <c r="E180" s="54">
        <f>COUNTIF($C$15:C180,C180)</f>
        <v>75</v>
      </c>
      <c r="F180" s="91">
        <f t="shared" si="27"/>
        <v>0.10347012743371913</v>
      </c>
      <c r="G180" s="91">
        <f t="shared" si="28"/>
        <v>8.9342429163696575E-3</v>
      </c>
      <c r="H180" s="65">
        <f t="shared" si="30"/>
        <v>0.11240437035008878</v>
      </c>
    </row>
    <row r="181" spans="1:8">
      <c r="A181" s="68">
        <f t="shared" si="32"/>
        <v>167</v>
      </c>
      <c r="B181" s="69">
        <f t="shared" si="32"/>
        <v>45092</v>
      </c>
      <c r="C181" s="90" t="str">
        <f t="shared" si="25"/>
        <v>구간2</v>
      </c>
      <c r="D181" s="68">
        <f t="shared" si="26"/>
        <v>91</v>
      </c>
      <c r="E181" s="54">
        <f>COUNTIF($C$15:C181,C181)</f>
        <v>76</v>
      </c>
      <c r="F181" s="91">
        <f t="shared" si="27"/>
        <v>0.10347012743371913</v>
      </c>
      <c r="G181" s="91">
        <f t="shared" si="28"/>
        <v>9.0533661552545854E-3</v>
      </c>
      <c r="H181" s="65">
        <f t="shared" si="30"/>
        <v>0.11252349358897371</v>
      </c>
    </row>
    <row r="182" spans="1:8">
      <c r="A182" s="68">
        <f t="shared" si="32"/>
        <v>168</v>
      </c>
      <c r="B182" s="69">
        <f t="shared" si="32"/>
        <v>45093</v>
      </c>
      <c r="C182" s="90" t="str">
        <f t="shared" si="25"/>
        <v>구간2</v>
      </c>
      <c r="D182" s="68">
        <f t="shared" si="26"/>
        <v>91</v>
      </c>
      <c r="E182" s="54">
        <f>COUNTIF($C$15:C182,C182)</f>
        <v>77</v>
      </c>
      <c r="F182" s="91">
        <f t="shared" si="27"/>
        <v>0.10347012743371913</v>
      </c>
      <c r="G182" s="91">
        <f t="shared" si="28"/>
        <v>9.1724893941395134E-3</v>
      </c>
      <c r="H182" s="65">
        <f t="shared" si="30"/>
        <v>0.11264261682785864</v>
      </c>
    </row>
    <row r="183" spans="1:8">
      <c r="A183" s="68">
        <f t="shared" si="32"/>
        <v>169</v>
      </c>
      <c r="B183" s="69">
        <f t="shared" si="32"/>
        <v>45094</v>
      </c>
      <c r="C183" s="90" t="str">
        <f t="shared" si="25"/>
        <v>구간2</v>
      </c>
      <c r="D183" s="68">
        <f t="shared" si="26"/>
        <v>91</v>
      </c>
      <c r="E183" s="54">
        <f>COUNTIF($C$15:C183,C183)</f>
        <v>78</v>
      </c>
      <c r="F183" s="91">
        <f t="shared" si="27"/>
        <v>0.10347012743371913</v>
      </c>
      <c r="G183" s="91">
        <f t="shared" si="28"/>
        <v>9.2916126330244431E-3</v>
      </c>
      <c r="H183" s="65">
        <f t="shared" si="30"/>
        <v>0.11276174006674357</v>
      </c>
    </row>
    <row r="184" spans="1:8">
      <c r="A184" s="68">
        <f t="shared" si="32"/>
        <v>170</v>
      </c>
      <c r="B184" s="69">
        <f t="shared" si="32"/>
        <v>45095</v>
      </c>
      <c r="C184" s="90" t="str">
        <f t="shared" si="25"/>
        <v>구간2</v>
      </c>
      <c r="D184" s="68">
        <f t="shared" si="26"/>
        <v>91</v>
      </c>
      <c r="E184" s="54">
        <f>COUNTIF($C$15:C184,C184)</f>
        <v>79</v>
      </c>
      <c r="F184" s="91">
        <f t="shared" si="27"/>
        <v>0.10347012743371913</v>
      </c>
      <c r="G184" s="91">
        <f t="shared" si="28"/>
        <v>9.410735871909371E-3</v>
      </c>
      <c r="H184" s="65">
        <f t="shared" si="30"/>
        <v>0.11288086330562849</v>
      </c>
    </row>
    <row r="185" spans="1:8">
      <c r="A185" s="68">
        <f t="shared" si="32"/>
        <v>171</v>
      </c>
      <c r="B185" s="69">
        <f t="shared" si="32"/>
        <v>45096</v>
      </c>
      <c r="C185" s="90" t="str">
        <f t="shared" si="25"/>
        <v>구간2</v>
      </c>
      <c r="D185" s="68">
        <f t="shared" si="26"/>
        <v>91</v>
      </c>
      <c r="E185" s="54">
        <f>COUNTIF($C$15:C185,C185)</f>
        <v>80</v>
      </c>
      <c r="F185" s="91">
        <f t="shared" si="27"/>
        <v>0.10347012743371913</v>
      </c>
      <c r="G185" s="91">
        <f t="shared" si="28"/>
        <v>9.5298591107943007E-3</v>
      </c>
      <c r="H185" s="65">
        <f t="shared" si="30"/>
        <v>0.11299998654451343</v>
      </c>
    </row>
    <row r="186" spans="1:8">
      <c r="A186" s="68">
        <f t="shared" si="32"/>
        <v>172</v>
      </c>
      <c r="B186" s="69">
        <f t="shared" si="32"/>
        <v>45097</v>
      </c>
      <c r="C186" s="90" t="str">
        <f t="shared" si="25"/>
        <v>구간2</v>
      </c>
      <c r="D186" s="68">
        <f t="shared" si="26"/>
        <v>91</v>
      </c>
      <c r="E186" s="54">
        <f>COUNTIF($C$15:C186,C186)</f>
        <v>81</v>
      </c>
      <c r="F186" s="91">
        <f t="shared" si="27"/>
        <v>0.10347012743371913</v>
      </c>
      <c r="G186" s="91">
        <f t="shared" si="28"/>
        <v>9.6489823496792287E-3</v>
      </c>
      <c r="H186" s="65">
        <f t="shared" si="30"/>
        <v>0.11311910978339836</v>
      </c>
    </row>
    <row r="187" spans="1:8">
      <c r="A187" s="68">
        <f t="shared" si="32"/>
        <v>173</v>
      </c>
      <c r="B187" s="69">
        <f t="shared" si="32"/>
        <v>45098</v>
      </c>
      <c r="C187" s="90" t="str">
        <f t="shared" si="25"/>
        <v>구간2</v>
      </c>
      <c r="D187" s="68">
        <f t="shared" si="26"/>
        <v>91</v>
      </c>
      <c r="E187" s="54">
        <f>COUNTIF($C$15:C187,C187)</f>
        <v>82</v>
      </c>
      <c r="F187" s="91">
        <f t="shared" si="27"/>
        <v>0.10347012743371913</v>
      </c>
      <c r="G187" s="91">
        <f t="shared" si="28"/>
        <v>9.7681055885641584E-3</v>
      </c>
      <c r="H187" s="65">
        <f t="shared" si="30"/>
        <v>0.11323823302228328</v>
      </c>
    </row>
    <row r="188" spans="1:8">
      <c r="A188" s="68">
        <f t="shared" si="32"/>
        <v>174</v>
      </c>
      <c r="B188" s="69">
        <f t="shared" si="32"/>
        <v>45099</v>
      </c>
      <c r="C188" s="90" t="str">
        <f t="shared" si="25"/>
        <v>구간2</v>
      </c>
      <c r="D188" s="68">
        <f t="shared" si="26"/>
        <v>91</v>
      </c>
      <c r="E188" s="54">
        <f>COUNTIF($C$15:C188,C188)</f>
        <v>83</v>
      </c>
      <c r="F188" s="91">
        <f t="shared" si="27"/>
        <v>0.10347012743371913</v>
      </c>
      <c r="G188" s="91">
        <f t="shared" si="28"/>
        <v>9.8872288274490863E-3</v>
      </c>
      <c r="H188" s="65">
        <f t="shared" si="30"/>
        <v>0.11335735626116822</v>
      </c>
    </row>
    <row r="189" spans="1:8">
      <c r="A189" s="68">
        <f t="shared" si="32"/>
        <v>175</v>
      </c>
      <c r="B189" s="69">
        <f t="shared" si="32"/>
        <v>45100</v>
      </c>
      <c r="C189" s="90" t="str">
        <f t="shared" si="25"/>
        <v>구간2</v>
      </c>
      <c r="D189" s="68">
        <f t="shared" si="26"/>
        <v>91</v>
      </c>
      <c r="E189" s="54">
        <f>COUNTIF($C$15:C189,C189)</f>
        <v>84</v>
      </c>
      <c r="F189" s="91">
        <f t="shared" si="27"/>
        <v>0.10347012743371913</v>
      </c>
      <c r="G189" s="91">
        <f t="shared" si="28"/>
        <v>1.0006352066334016E-2</v>
      </c>
      <c r="H189" s="65">
        <f t="shared" si="30"/>
        <v>0.11347647950005314</v>
      </c>
    </row>
    <row r="190" spans="1:8">
      <c r="A190" s="68">
        <f t="shared" si="32"/>
        <v>176</v>
      </c>
      <c r="B190" s="69">
        <f t="shared" si="32"/>
        <v>45101</v>
      </c>
      <c r="C190" s="90" t="str">
        <f t="shared" si="25"/>
        <v>구간2</v>
      </c>
      <c r="D190" s="68">
        <f t="shared" si="26"/>
        <v>91</v>
      </c>
      <c r="E190" s="54">
        <f>COUNTIF($C$15:C190,C190)</f>
        <v>85</v>
      </c>
      <c r="F190" s="91">
        <f t="shared" si="27"/>
        <v>0.10347012743371913</v>
      </c>
      <c r="G190" s="91">
        <f t="shared" si="28"/>
        <v>1.0125475305218944E-2</v>
      </c>
      <c r="H190" s="65">
        <f t="shared" si="30"/>
        <v>0.11359560273893807</v>
      </c>
    </row>
    <row r="191" spans="1:8">
      <c r="A191" s="68">
        <f t="shared" si="32"/>
        <v>177</v>
      </c>
      <c r="B191" s="69">
        <f t="shared" si="32"/>
        <v>45102</v>
      </c>
      <c r="C191" s="90" t="str">
        <f t="shared" si="25"/>
        <v>구간2</v>
      </c>
      <c r="D191" s="68">
        <f t="shared" si="26"/>
        <v>91</v>
      </c>
      <c r="E191" s="54">
        <f>COUNTIF($C$15:C191,C191)</f>
        <v>86</v>
      </c>
      <c r="F191" s="91">
        <f t="shared" si="27"/>
        <v>0.10347012743371913</v>
      </c>
      <c r="G191" s="91">
        <f t="shared" si="28"/>
        <v>1.0244598544103874E-2</v>
      </c>
      <c r="H191" s="65">
        <f t="shared" si="30"/>
        <v>0.11371472597782301</v>
      </c>
    </row>
    <row r="192" spans="1:8">
      <c r="A192" s="68">
        <f t="shared" ref="A192:B207" si="33">A191+1</f>
        <v>178</v>
      </c>
      <c r="B192" s="69">
        <f t="shared" si="33"/>
        <v>45103</v>
      </c>
      <c r="C192" s="90" t="str">
        <f t="shared" si="25"/>
        <v>구간2</v>
      </c>
      <c r="D192" s="68">
        <f t="shared" si="26"/>
        <v>91</v>
      </c>
      <c r="E192" s="54">
        <f>COUNTIF($C$15:C192,C192)</f>
        <v>87</v>
      </c>
      <c r="F192" s="91">
        <f t="shared" si="27"/>
        <v>0.10347012743371913</v>
      </c>
      <c r="G192" s="91">
        <f t="shared" si="28"/>
        <v>1.0363721782988802E-2</v>
      </c>
      <c r="H192" s="65">
        <f t="shared" si="30"/>
        <v>0.11383384921670793</v>
      </c>
    </row>
    <row r="193" spans="1:8">
      <c r="A193" s="68">
        <f t="shared" si="33"/>
        <v>179</v>
      </c>
      <c r="B193" s="69">
        <f t="shared" si="33"/>
        <v>45104</v>
      </c>
      <c r="C193" s="90" t="str">
        <f t="shared" si="25"/>
        <v>구간2</v>
      </c>
      <c r="D193" s="68">
        <f t="shared" si="26"/>
        <v>91</v>
      </c>
      <c r="E193" s="54">
        <f>COUNTIF($C$15:C193,C193)</f>
        <v>88</v>
      </c>
      <c r="F193" s="91">
        <f t="shared" si="27"/>
        <v>0.10347012743371913</v>
      </c>
      <c r="G193" s="91">
        <f t="shared" si="28"/>
        <v>1.0482845021873731E-2</v>
      </c>
      <c r="H193" s="65">
        <f t="shared" si="30"/>
        <v>0.11395297245559285</v>
      </c>
    </row>
    <row r="194" spans="1:8">
      <c r="A194" s="68">
        <f t="shared" si="33"/>
        <v>180</v>
      </c>
      <c r="B194" s="69">
        <f t="shared" si="33"/>
        <v>45105</v>
      </c>
      <c r="C194" s="90" t="str">
        <f t="shared" si="25"/>
        <v>구간2</v>
      </c>
      <c r="D194" s="68">
        <f t="shared" si="26"/>
        <v>91</v>
      </c>
      <c r="E194" s="54">
        <f>COUNTIF($C$15:C194,C194)</f>
        <v>89</v>
      </c>
      <c r="F194" s="91">
        <f t="shared" si="27"/>
        <v>0.10347012743371913</v>
      </c>
      <c r="G194" s="91">
        <f t="shared" si="28"/>
        <v>1.0601968260758659E-2</v>
      </c>
      <c r="H194" s="65">
        <f t="shared" si="30"/>
        <v>0.11407209569447778</v>
      </c>
    </row>
    <row r="195" spans="1:8">
      <c r="A195" s="68">
        <f t="shared" si="33"/>
        <v>181</v>
      </c>
      <c r="B195" s="69">
        <f t="shared" si="33"/>
        <v>45106</v>
      </c>
      <c r="C195" s="90" t="str">
        <f t="shared" si="25"/>
        <v>구간2</v>
      </c>
      <c r="D195" s="68">
        <f t="shared" si="26"/>
        <v>91</v>
      </c>
      <c r="E195" s="54">
        <f>COUNTIF($C$15:C195,C195)</f>
        <v>90</v>
      </c>
      <c r="F195" s="91">
        <f t="shared" si="27"/>
        <v>0.10347012743371913</v>
      </c>
      <c r="G195" s="91">
        <f t="shared" si="28"/>
        <v>1.0721091499643587E-2</v>
      </c>
      <c r="H195" s="65">
        <f t="shared" si="30"/>
        <v>0.11419121893336272</v>
      </c>
    </row>
    <row r="196" spans="1:8">
      <c r="A196" s="68">
        <f t="shared" si="33"/>
        <v>182</v>
      </c>
      <c r="B196" s="69">
        <f t="shared" si="33"/>
        <v>45107</v>
      </c>
      <c r="C196" s="90" t="str">
        <f t="shared" si="25"/>
        <v>구간2</v>
      </c>
      <c r="D196" s="68">
        <f t="shared" si="26"/>
        <v>91</v>
      </c>
      <c r="E196" s="54">
        <f>COUNTIF($C$15:C196,C196)</f>
        <v>91</v>
      </c>
      <c r="F196" s="91">
        <f t="shared" si="27"/>
        <v>0.10347012743371913</v>
      </c>
      <c r="G196" s="91">
        <f t="shared" si="28"/>
        <v>1.0840214738528517E-2</v>
      </c>
      <c r="H196" s="65">
        <f t="shared" si="30"/>
        <v>0.11431034217224764</v>
      </c>
    </row>
    <row r="197" spans="1:8">
      <c r="A197" s="68">
        <f t="shared" si="33"/>
        <v>183</v>
      </c>
      <c r="B197" s="69">
        <f t="shared" si="33"/>
        <v>45108</v>
      </c>
      <c r="C197" s="90" t="str">
        <f t="shared" si="25"/>
        <v>구간3</v>
      </c>
      <c r="D197" s="68">
        <f t="shared" si="26"/>
        <v>92</v>
      </c>
      <c r="E197" s="54">
        <f>COUNTIF($C$15:C197,C197)</f>
        <v>1</v>
      </c>
      <c r="F197" s="91">
        <f t="shared" si="27"/>
        <v>0.11431034217224764</v>
      </c>
      <c r="G197" s="91">
        <f t="shared" si="28"/>
        <v>7.1982294602815439E-5</v>
      </c>
      <c r="H197" s="65">
        <f t="shared" si="30"/>
        <v>0.11438232446685045</v>
      </c>
    </row>
    <row r="198" spans="1:8">
      <c r="A198" s="68">
        <f t="shared" si="33"/>
        <v>184</v>
      </c>
      <c r="B198" s="69">
        <f t="shared" si="33"/>
        <v>45109</v>
      </c>
      <c r="C198" s="90" t="str">
        <f t="shared" si="25"/>
        <v>구간3</v>
      </c>
      <c r="D198" s="68">
        <f t="shared" si="26"/>
        <v>92</v>
      </c>
      <c r="E198" s="54">
        <f>COUNTIF($C$15:C198,C198)</f>
        <v>2</v>
      </c>
      <c r="F198" s="91">
        <f t="shared" si="27"/>
        <v>0.11431034217224764</v>
      </c>
      <c r="G198" s="91">
        <f t="shared" si="28"/>
        <v>1.4396458920563088E-4</v>
      </c>
      <c r="H198" s="65">
        <f t="shared" si="30"/>
        <v>0.11445430676145327</v>
      </c>
    </row>
    <row r="199" spans="1:8">
      <c r="A199" s="68">
        <f t="shared" si="33"/>
        <v>185</v>
      </c>
      <c r="B199" s="69">
        <f t="shared" si="33"/>
        <v>45110</v>
      </c>
      <c r="C199" s="90" t="str">
        <f t="shared" si="25"/>
        <v>구간3</v>
      </c>
      <c r="D199" s="68">
        <f t="shared" si="26"/>
        <v>92</v>
      </c>
      <c r="E199" s="54">
        <f>COUNTIF($C$15:C199,C199)</f>
        <v>3</v>
      </c>
      <c r="F199" s="91">
        <f t="shared" si="27"/>
        <v>0.11431034217224764</v>
      </c>
      <c r="G199" s="91">
        <f t="shared" si="28"/>
        <v>2.159468838084463E-4</v>
      </c>
      <c r="H199" s="65">
        <f t="shared" si="30"/>
        <v>0.11452628905605609</v>
      </c>
    </row>
    <row r="200" spans="1:8">
      <c r="A200" s="68">
        <f t="shared" si="33"/>
        <v>186</v>
      </c>
      <c r="B200" s="69">
        <f t="shared" si="33"/>
        <v>45111</v>
      </c>
      <c r="C200" s="90" t="str">
        <f t="shared" si="25"/>
        <v>구간3</v>
      </c>
      <c r="D200" s="68">
        <f t="shared" si="26"/>
        <v>92</v>
      </c>
      <c r="E200" s="54">
        <f>COUNTIF($C$15:C200,C200)</f>
        <v>4</v>
      </c>
      <c r="F200" s="91">
        <f t="shared" si="27"/>
        <v>0.11431034217224764</v>
      </c>
      <c r="G200" s="91">
        <f t="shared" si="28"/>
        <v>2.8792917841126176E-4</v>
      </c>
      <c r="H200" s="65">
        <f t="shared" si="30"/>
        <v>0.11459827135065891</v>
      </c>
    </row>
    <row r="201" spans="1:8">
      <c r="A201" s="68">
        <f t="shared" si="33"/>
        <v>187</v>
      </c>
      <c r="B201" s="69">
        <f t="shared" si="33"/>
        <v>45112</v>
      </c>
      <c r="C201" s="90" t="str">
        <f t="shared" si="25"/>
        <v>구간3</v>
      </c>
      <c r="D201" s="68">
        <f t="shared" si="26"/>
        <v>92</v>
      </c>
      <c r="E201" s="54">
        <f>COUNTIF($C$15:C201,C201)</f>
        <v>5</v>
      </c>
      <c r="F201" s="91">
        <f t="shared" si="27"/>
        <v>0.11431034217224764</v>
      </c>
      <c r="G201" s="91">
        <f t="shared" si="28"/>
        <v>3.5991147301407721E-4</v>
      </c>
      <c r="H201" s="65">
        <f t="shared" si="30"/>
        <v>0.11467025364526172</v>
      </c>
    </row>
    <row r="202" spans="1:8">
      <c r="A202" s="68">
        <f t="shared" si="33"/>
        <v>188</v>
      </c>
      <c r="B202" s="69">
        <f t="shared" si="33"/>
        <v>45113</v>
      </c>
      <c r="C202" s="90" t="str">
        <f t="shared" si="25"/>
        <v>구간3</v>
      </c>
      <c r="D202" s="68">
        <f t="shared" si="26"/>
        <v>92</v>
      </c>
      <c r="E202" s="54">
        <f>COUNTIF($C$15:C202,C202)</f>
        <v>6</v>
      </c>
      <c r="F202" s="91">
        <f t="shared" si="27"/>
        <v>0.11431034217224764</v>
      </c>
      <c r="G202" s="91">
        <f t="shared" si="28"/>
        <v>4.3189376761689261E-4</v>
      </c>
      <c r="H202" s="65">
        <f t="shared" si="30"/>
        <v>0.11474223593986453</v>
      </c>
    </row>
    <row r="203" spans="1:8">
      <c r="A203" s="68">
        <f t="shared" si="33"/>
        <v>189</v>
      </c>
      <c r="B203" s="69">
        <f t="shared" si="33"/>
        <v>45114</v>
      </c>
      <c r="C203" s="90" t="str">
        <f t="shared" si="25"/>
        <v>구간3</v>
      </c>
      <c r="D203" s="68">
        <f t="shared" si="26"/>
        <v>92</v>
      </c>
      <c r="E203" s="54">
        <f>COUNTIF($C$15:C203,C203)</f>
        <v>7</v>
      </c>
      <c r="F203" s="91">
        <f t="shared" si="27"/>
        <v>0.11431034217224764</v>
      </c>
      <c r="G203" s="91">
        <f t="shared" si="28"/>
        <v>5.0387606221970812E-4</v>
      </c>
      <c r="H203" s="65">
        <f t="shared" si="30"/>
        <v>0.11481421823446734</v>
      </c>
    </row>
    <row r="204" spans="1:8">
      <c r="A204" s="68">
        <f t="shared" si="33"/>
        <v>190</v>
      </c>
      <c r="B204" s="69">
        <f t="shared" si="33"/>
        <v>45115</v>
      </c>
      <c r="C204" s="90" t="str">
        <f t="shared" si="25"/>
        <v>구간3</v>
      </c>
      <c r="D204" s="68">
        <f t="shared" si="26"/>
        <v>92</v>
      </c>
      <c r="E204" s="54">
        <f>COUNTIF($C$15:C204,C204)</f>
        <v>8</v>
      </c>
      <c r="F204" s="91">
        <f t="shared" si="27"/>
        <v>0.11431034217224764</v>
      </c>
      <c r="G204" s="91">
        <f t="shared" si="28"/>
        <v>5.7585835682252352E-4</v>
      </c>
      <c r="H204" s="65">
        <f t="shared" si="30"/>
        <v>0.11488620052907017</v>
      </c>
    </row>
    <row r="205" spans="1:8">
      <c r="A205" s="68">
        <f t="shared" si="33"/>
        <v>191</v>
      </c>
      <c r="B205" s="69">
        <f t="shared" si="33"/>
        <v>45116</v>
      </c>
      <c r="C205" s="90" t="str">
        <f t="shared" si="25"/>
        <v>구간3</v>
      </c>
      <c r="D205" s="68">
        <f t="shared" si="26"/>
        <v>92</v>
      </c>
      <c r="E205" s="54">
        <f>COUNTIF($C$15:C205,C205)</f>
        <v>9</v>
      </c>
      <c r="F205" s="91">
        <f t="shared" si="27"/>
        <v>0.11431034217224764</v>
      </c>
      <c r="G205" s="91">
        <f t="shared" si="28"/>
        <v>6.4784065142533891E-4</v>
      </c>
      <c r="H205" s="65">
        <f t="shared" si="30"/>
        <v>0.11495818282367298</v>
      </c>
    </row>
    <row r="206" spans="1:8">
      <c r="A206" s="68">
        <f t="shared" si="33"/>
        <v>192</v>
      </c>
      <c r="B206" s="69">
        <f t="shared" si="33"/>
        <v>45117</v>
      </c>
      <c r="C206" s="90" t="str">
        <f t="shared" si="25"/>
        <v>구간3</v>
      </c>
      <c r="D206" s="68">
        <f t="shared" si="26"/>
        <v>92</v>
      </c>
      <c r="E206" s="54">
        <f>COUNTIF($C$15:C206,C206)</f>
        <v>10</v>
      </c>
      <c r="F206" s="91">
        <f t="shared" si="27"/>
        <v>0.11431034217224764</v>
      </c>
      <c r="G206" s="91">
        <f t="shared" si="28"/>
        <v>7.1982294602815442E-4</v>
      </c>
      <c r="H206" s="65">
        <f t="shared" si="30"/>
        <v>0.1150301651182758</v>
      </c>
    </row>
    <row r="207" spans="1:8">
      <c r="A207" s="68">
        <f t="shared" si="33"/>
        <v>193</v>
      </c>
      <c r="B207" s="69">
        <f t="shared" si="33"/>
        <v>45118</v>
      </c>
      <c r="C207" s="90" t="str">
        <f t="shared" ref="C207:C270" si="34">IF(IFERROR(HLOOKUP(B207,$D$5:$S$6,2,FALSE),"")="",C208,HLOOKUP(B207,$D$5:$S$7,2,FALSE))</f>
        <v>구간3</v>
      </c>
      <c r="D207" s="68">
        <f t="shared" ref="D207:D270" si="35">COUNTIF($C$15:$C$45910,C207)</f>
        <v>92</v>
      </c>
      <c r="E207" s="54">
        <f>COUNTIF($C$15:C207,C207)</f>
        <v>11</v>
      </c>
      <c r="F207" s="91">
        <f t="shared" ref="F207:F270" si="36">HLOOKUP($C207,$D$6:$S$11,6,FALSE)</f>
        <v>0.11431034217224764</v>
      </c>
      <c r="G207" s="91">
        <f t="shared" ref="G207:G270" si="37">HLOOKUP($C207,$D$6:$S$11,5,FALSE)*(E207)</f>
        <v>7.9180524063096982E-4</v>
      </c>
      <c r="H207" s="65">
        <f t="shared" si="30"/>
        <v>0.11510214741287861</v>
      </c>
    </row>
    <row r="208" spans="1:8">
      <c r="A208" s="68">
        <f t="shared" ref="A208:B223" si="38">A207+1</f>
        <v>194</v>
      </c>
      <c r="B208" s="69">
        <f t="shared" si="38"/>
        <v>45119</v>
      </c>
      <c r="C208" s="90" t="str">
        <f t="shared" si="34"/>
        <v>구간3</v>
      </c>
      <c r="D208" s="68">
        <f t="shared" si="35"/>
        <v>92</v>
      </c>
      <c r="E208" s="54">
        <f>COUNTIF($C$15:C208,C208)</f>
        <v>12</v>
      </c>
      <c r="F208" s="91">
        <f t="shared" si="36"/>
        <v>0.11431034217224764</v>
      </c>
      <c r="G208" s="91">
        <f t="shared" si="37"/>
        <v>8.6378753523378522E-4</v>
      </c>
      <c r="H208" s="65">
        <f t="shared" ref="H208:H271" si="39">F208+G208</f>
        <v>0.11517412970748142</v>
      </c>
    </row>
    <row r="209" spans="1:8">
      <c r="A209" s="68">
        <f t="shared" si="38"/>
        <v>195</v>
      </c>
      <c r="B209" s="69">
        <f t="shared" si="38"/>
        <v>45120</v>
      </c>
      <c r="C209" s="90" t="str">
        <f t="shared" si="34"/>
        <v>구간3</v>
      </c>
      <c r="D209" s="68">
        <f t="shared" si="35"/>
        <v>92</v>
      </c>
      <c r="E209" s="54">
        <f>COUNTIF($C$15:C209,C209)</f>
        <v>13</v>
      </c>
      <c r="F209" s="91">
        <f t="shared" si="36"/>
        <v>0.11431034217224764</v>
      </c>
      <c r="G209" s="91">
        <f t="shared" si="37"/>
        <v>9.3576982983660073E-4</v>
      </c>
      <c r="H209" s="65">
        <f t="shared" si="39"/>
        <v>0.11524611200208425</v>
      </c>
    </row>
    <row r="210" spans="1:8">
      <c r="A210" s="68">
        <f t="shared" si="38"/>
        <v>196</v>
      </c>
      <c r="B210" s="69">
        <f t="shared" si="38"/>
        <v>45121</v>
      </c>
      <c r="C210" s="90" t="str">
        <f t="shared" si="34"/>
        <v>구간3</v>
      </c>
      <c r="D210" s="68">
        <f t="shared" si="35"/>
        <v>92</v>
      </c>
      <c r="E210" s="54">
        <f>COUNTIF($C$15:C210,C210)</f>
        <v>14</v>
      </c>
      <c r="F210" s="91">
        <f t="shared" si="36"/>
        <v>0.11431034217224764</v>
      </c>
      <c r="G210" s="91">
        <f t="shared" si="37"/>
        <v>1.0077521244394162E-3</v>
      </c>
      <c r="H210" s="65">
        <f t="shared" si="39"/>
        <v>0.11531809429668706</v>
      </c>
    </row>
    <row r="211" spans="1:8">
      <c r="A211" s="68">
        <f t="shared" si="38"/>
        <v>197</v>
      </c>
      <c r="B211" s="69">
        <f t="shared" si="38"/>
        <v>45122</v>
      </c>
      <c r="C211" s="90" t="str">
        <f t="shared" si="34"/>
        <v>구간3</v>
      </c>
      <c r="D211" s="68">
        <f t="shared" si="35"/>
        <v>92</v>
      </c>
      <c r="E211" s="54">
        <f>COUNTIF($C$15:C211,C211)</f>
        <v>15</v>
      </c>
      <c r="F211" s="91">
        <f t="shared" si="36"/>
        <v>0.11431034217224764</v>
      </c>
      <c r="G211" s="91">
        <f t="shared" si="37"/>
        <v>1.0797344190422316E-3</v>
      </c>
      <c r="H211" s="65">
        <f t="shared" si="39"/>
        <v>0.11539007659128987</v>
      </c>
    </row>
    <row r="212" spans="1:8">
      <c r="A212" s="68">
        <f t="shared" si="38"/>
        <v>198</v>
      </c>
      <c r="B212" s="69">
        <f t="shared" si="38"/>
        <v>45123</v>
      </c>
      <c r="C212" s="90" t="str">
        <f t="shared" si="34"/>
        <v>구간3</v>
      </c>
      <c r="D212" s="68">
        <f t="shared" si="35"/>
        <v>92</v>
      </c>
      <c r="E212" s="54">
        <f>COUNTIF($C$15:C212,C212)</f>
        <v>16</v>
      </c>
      <c r="F212" s="91">
        <f t="shared" si="36"/>
        <v>0.11431034217224764</v>
      </c>
      <c r="G212" s="91">
        <f t="shared" si="37"/>
        <v>1.151716713645047E-3</v>
      </c>
      <c r="H212" s="65">
        <f t="shared" si="39"/>
        <v>0.11546205888589268</v>
      </c>
    </row>
    <row r="213" spans="1:8">
      <c r="A213" s="68">
        <f t="shared" si="38"/>
        <v>199</v>
      </c>
      <c r="B213" s="69">
        <f t="shared" si="38"/>
        <v>45124</v>
      </c>
      <c r="C213" s="90" t="str">
        <f t="shared" si="34"/>
        <v>구간3</v>
      </c>
      <c r="D213" s="68">
        <f t="shared" si="35"/>
        <v>92</v>
      </c>
      <c r="E213" s="54">
        <f>COUNTIF($C$15:C213,C213)</f>
        <v>17</v>
      </c>
      <c r="F213" s="91">
        <f t="shared" si="36"/>
        <v>0.11431034217224764</v>
      </c>
      <c r="G213" s="91">
        <f t="shared" si="37"/>
        <v>1.2236990082478624E-3</v>
      </c>
      <c r="H213" s="65">
        <f t="shared" si="39"/>
        <v>0.11553404118049551</v>
      </c>
    </row>
    <row r="214" spans="1:8">
      <c r="A214" s="68">
        <f t="shared" si="38"/>
        <v>200</v>
      </c>
      <c r="B214" s="69">
        <f t="shared" si="38"/>
        <v>45125</v>
      </c>
      <c r="C214" s="90" t="str">
        <f t="shared" si="34"/>
        <v>구간3</v>
      </c>
      <c r="D214" s="68">
        <f t="shared" si="35"/>
        <v>92</v>
      </c>
      <c r="E214" s="54">
        <f>COUNTIF($C$15:C214,C214)</f>
        <v>18</v>
      </c>
      <c r="F214" s="91">
        <f t="shared" si="36"/>
        <v>0.11431034217224764</v>
      </c>
      <c r="G214" s="91">
        <f t="shared" si="37"/>
        <v>1.2956813028506778E-3</v>
      </c>
      <c r="H214" s="65">
        <f t="shared" si="39"/>
        <v>0.11560602347509832</v>
      </c>
    </row>
    <row r="215" spans="1:8">
      <c r="A215" s="68">
        <f t="shared" si="38"/>
        <v>201</v>
      </c>
      <c r="B215" s="69">
        <f t="shared" si="38"/>
        <v>45126</v>
      </c>
      <c r="C215" s="90" t="str">
        <f t="shared" si="34"/>
        <v>구간3</v>
      </c>
      <c r="D215" s="68">
        <f t="shared" si="35"/>
        <v>92</v>
      </c>
      <c r="E215" s="54">
        <f>COUNTIF($C$15:C215,C215)</f>
        <v>19</v>
      </c>
      <c r="F215" s="91">
        <f t="shared" si="36"/>
        <v>0.11431034217224764</v>
      </c>
      <c r="G215" s="91">
        <f t="shared" si="37"/>
        <v>1.3676635974534934E-3</v>
      </c>
      <c r="H215" s="65">
        <f t="shared" si="39"/>
        <v>0.11567800576970114</v>
      </c>
    </row>
    <row r="216" spans="1:8">
      <c r="A216" s="68">
        <f t="shared" si="38"/>
        <v>202</v>
      </c>
      <c r="B216" s="69">
        <f t="shared" si="38"/>
        <v>45127</v>
      </c>
      <c r="C216" s="90" t="str">
        <f t="shared" si="34"/>
        <v>구간3</v>
      </c>
      <c r="D216" s="68">
        <f t="shared" si="35"/>
        <v>92</v>
      </c>
      <c r="E216" s="54">
        <f>COUNTIF($C$15:C216,C216)</f>
        <v>20</v>
      </c>
      <c r="F216" s="91">
        <f t="shared" si="36"/>
        <v>0.11431034217224764</v>
      </c>
      <c r="G216" s="91">
        <f t="shared" si="37"/>
        <v>1.4396458920563088E-3</v>
      </c>
      <c r="H216" s="65">
        <f t="shared" si="39"/>
        <v>0.11574998806430395</v>
      </c>
    </row>
    <row r="217" spans="1:8">
      <c r="A217" s="68">
        <f t="shared" si="38"/>
        <v>203</v>
      </c>
      <c r="B217" s="69">
        <f t="shared" si="38"/>
        <v>45128</v>
      </c>
      <c r="C217" s="90" t="str">
        <f t="shared" si="34"/>
        <v>구간3</v>
      </c>
      <c r="D217" s="68">
        <f t="shared" si="35"/>
        <v>92</v>
      </c>
      <c r="E217" s="54">
        <f>COUNTIF($C$15:C217,C217)</f>
        <v>21</v>
      </c>
      <c r="F217" s="91">
        <f t="shared" si="36"/>
        <v>0.11431034217224764</v>
      </c>
      <c r="G217" s="91">
        <f t="shared" si="37"/>
        <v>1.5116281866591242E-3</v>
      </c>
      <c r="H217" s="65">
        <f t="shared" si="39"/>
        <v>0.11582197035890676</v>
      </c>
    </row>
    <row r="218" spans="1:8">
      <c r="A218" s="68">
        <f t="shared" si="38"/>
        <v>204</v>
      </c>
      <c r="B218" s="69">
        <f t="shared" si="38"/>
        <v>45129</v>
      </c>
      <c r="C218" s="90" t="str">
        <f t="shared" si="34"/>
        <v>구간3</v>
      </c>
      <c r="D218" s="68">
        <f t="shared" si="35"/>
        <v>92</v>
      </c>
      <c r="E218" s="54">
        <f>COUNTIF($C$15:C218,C218)</f>
        <v>22</v>
      </c>
      <c r="F218" s="91">
        <f t="shared" si="36"/>
        <v>0.11431034217224764</v>
      </c>
      <c r="G218" s="91">
        <f t="shared" si="37"/>
        <v>1.5836104812619396E-3</v>
      </c>
      <c r="H218" s="65">
        <f t="shared" si="39"/>
        <v>0.11589395265350959</v>
      </c>
    </row>
    <row r="219" spans="1:8">
      <c r="A219" s="68">
        <f t="shared" si="38"/>
        <v>205</v>
      </c>
      <c r="B219" s="69">
        <f t="shared" si="38"/>
        <v>45130</v>
      </c>
      <c r="C219" s="90" t="str">
        <f t="shared" si="34"/>
        <v>구간3</v>
      </c>
      <c r="D219" s="68">
        <f t="shared" si="35"/>
        <v>92</v>
      </c>
      <c r="E219" s="54">
        <f>COUNTIF($C$15:C219,C219)</f>
        <v>23</v>
      </c>
      <c r="F219" s="91">
        <f t="shared" si="36"/>
        <v>0.11431034217224764</v>
      </c>
      <c r="G219" s="91">
        <f t="shared" si="37"/>
        <v>1.655592775864755E-3</v>
      </c>
      <c r="H219" s="65">
        <f t="shared" si="39"/>
        <v>0.1159659349481124</v>
      </c>
    </row>
    <row r="220" spans="1:8">
      <c r="A220" s="68">
        <f t="shared" si="38"/>
        <v>206</v>
      </c>
      <c r="B220" s="69">
        <f t="shared" si="38"/>
        <v>45131</v>
      </c>
      <c r="C220" s="90" t="str">
        <f t="shared" si="34"/>
        <v>구간3</v>
      </c>
      <c r="D220" s="68">
        <f t="shared" si="35"/>
        <v>92</v>
      </c>
      <c r="E220" s="54">
        <f>COUNTIF($C$15:C220,C220)</f>
        <v>24</v>
      </c>
      <c r="F220" s="91">
        <f t="shared" si="36"/>
        <v>0.11431034217224764</v>
      </c>
      <c r="G220" s="91">
        <f t="shared" si="37"/>
        <v>1.7275750704675704E-3</v>
      </c>
      <c r="H220" s="65">
        <f t="shared" si="39"/>
        <v>0.11603791724271521</v>
      </c>
    </row>
    <row r="221" spans="1:8">
      <c r="A221" s="68">
        <f t="shared" si="38"/>
        <v>207</v>
      </c>
      <c r="B221" s="69">
        <f t="shared" si="38"/>
        <v>45132</v>
      </c>
      <c r="C221" s="90" t="str">
        <f t="shared" si="34"/>
        <v>구간3</v>
      </c>
      <c r="D221" s="68">
        <f t="shared" si="35"/>
        <v>92</v>
      </c>
      <c r="E221" s="54">
        <f>COUNTIF($C$15:C221,C221)</f>
        <v>25</v>
      </c>
      <c r="F221" s="91">
        <f t="shared" si="36"/>
        <v>0.11431034217224764</v>
      </c>
      <c r="G221" s="91">
        <f t="shared" si="37"/>
        <v>1.7995573650703861E-3</v>
      </c>
      <c r="H221" s="65">
        <f t="shared" si="39"/>
        <v>0.11610989953731803</v>
      </c>
    </row>
    <row r="222" spans="1:8">
      <c r="A222" s="68">
        <f t="shared" si="38"/>
        <v>208</v>
      </c>
      <c r="B222" s="69">
        <f t="shared" si="38"/>
        <v>45133</v>
      </c>
      <c r="C222" s="90" t="str">
        <f t="shared" si="34"/>
        <v>구간3</v>
      </c>
      <c r="D222" s="68">
        <f t="shared" si="35"/>
        <v>92</v>
      </c>
      <c r="E222" s="54">
        <f>COUNTIF($C$15:C222,C222)</f>
        <v>26</v>
      </c>
      <c r="F222" s="91">
        <f t="shared" si="36"/>
        <v>0.11431034217224764</v>
      </c>
      <c r="G222" s="91">
        <f t="shared" si="37"/>
        <v>1.8715396596732015E-3</v>
      </c>
      <c r="H222" s="65">
        <f t="shared" si="39"/>
        <v>0.11618188183192084</v>
      </c>
    </row>
    <row r="223" spans="1:8">
      <c r="A223" s="68">
        <f t="shared" si="38"/>
        <v>209</v>
      </c>
      <c r="B223" s="69">
        <f t="shared" si="38"/>
        <v>45134</v>
      </c>
      <c r="C223" s="90" t="str">
        <f t="shared" si="34"/>
        <v>구간3</v>
      </c>
      <c r="D223" s="68">
        <f t="shared" si="35"/>
        <v>92</v>
      </c>
      <c r="E223" s="54">
        <f>COUNTIF($C$15:C223,C223)</f>
        <v>27</v>
      </c>
      <c r="F223" s="91">
        <f t="shared" si="36"/>
        <v>0.11431034217224764</v>
      </c>
      <c r="G223" s="91">
        <f t="shared" si="37"/>
        <v>1.9435219542760169E-3</v>
      </c>
      <c r="H223" s="65">
        <f t="shared" si="39"/>
        <v>0.11625386412652366</v>
      </c>
    </row>
    <row r="224" spans="1:8">
      <c r="A224" s="68">
        <f t="shared" ref="A224:B239" si="40">A223+1</f>
        <v>210</v>
      </c>
      <c r="B224" s="69">
        <f t="shared" si="40"/>
        <v>45135</v>
      </c>
      <c r="C224" s="90" t="str">
        <f t="shared" si="34"/>
        <v>구간3</v>
      </c>
      <c r="D224" s="68">
        <f t="shared" si="35"/>
        <v>92</v>
      </c>
      <c r="E224" s="54">
        <f>COUNTIF($C$15:C224,C224)</f>
        <v>28</v>
      </c>
      <c r="F224" s="91">
        <f t="shared" si="36"/>
        <v>0.11431034217224764</v>
      </c>
      <c r="G224" s="91">
        <f t="shared" si="37"/>
        <v>2.0155042488788325E-3</v>
      </c>
      <c r="H224" s="65">
        <f t="shared" si="39"/>
        <v>0.11632584642112648</v>
      </c>
    </row>
    <row r="225" spans="1:8">
      <c r="A225" s="68">
        <f t="shared" si="40"/>
        <v>211</v>
      </c>
      <c r="B225" s="69">
        <f t="shared" si="40"/>
        <v>45136</v>
      </c>
      <c r="C225" s="90" t="str">
        <f t="shared" si="34"/>
        <v>구간3</v>
      </c>
      <c r="D225" s="68">
        <f t="shared" si="35"/>
        <v>92</v>
      </c>
      <c r="E225" s="54">
        <f>COUNTIF($C$15:C225,C225)</f>
        <v>29</v>
      </c>
      <c r="F225" s="91">
        <f t="shared" si="36"/>
        <v>0.11431034217224764</v>
      </c>
      <c r="G225" s="91">
        <f t="shared" si="37"/>
        <v>2.0874865434816476E-3</v>
      </c>
      <c r="H225" s="65">
        <f t="shared" si="39"/>
        <v>0.11639782871572929</v>
      </c>
    </row>
    <row r="226" spans="1:8">
      <c r="A226" s="68">
        <f t="shared" si="40"/>
        <v>212</v>
      </c>
      <c r="B226" s="69">
        <f t="shared" si="40"/>
        <v>45137</v>
      </c>
      <c r="C226" s="90" t="str">
        <f t="shared" si="34"/>
        <v>구간3</v>
      </c>
      <c r="D226" s="68">
        <f t="shared" si="35"/>
        <v>92</v>
      </c>
      <c r="E226" s="54">
        <f>COUNTIF($C$15:C226,C226)</f>
        <v>30</v>
      </c>
      <c r="F226" s="91">
        <f t="shared" si="36"/>
        <v>0.11431034217224764</v>
      </c>
      <c r="G226" s="91">
        <f t="shared" si="37"/>
        <v>2.1594688380844633E-3</v>
      </c>
      <c r="H226" s="65">
        <f t="shared" si="39"/>
        <v>0.1164698110103321</v>
      </c>
    </row>
    <row r="227" spans="1:8">
      <c r="A227" s="68">
        <f t="shared" si="40"/>
        <v>213</v>
      </c>
      <c r="B227" s="69">
        <f t="shared" si="40"/>
        <v>45138</v>
      </c>
      <c r="C227" s="90" t="str">
        <f t="shared" si="34"/>
        <v>구간3</v>
      </c>
      <c r="D227" s="68">
        <f t="shared" si="35"/>
        <v>92</v>
      </c>
      <c r="E227" s="54">
        <f>COUNTIF($C$15:C227,C227)</f>
        <v>31</v>
      </c>
      <c r="F227" s="91">
        <f t="shared" si="36"/>
        <v>0.11431034217224764</v>
      </c>
      <c r="G227" s="91">
        <f t="shared" si="37"/>
        <v>2.2314511326872784E-3</v>
      </c>
      <c r="H227" s="65">
        <f t="shared" si="39"/>
        <v>0.11654179330493492</v>
      </c>
    </row>
    <row r="228" spans="1:8">
      <c r="A228" s="68">
        <f t="shared" si="40"/>
        <v>214</v>
      </c>
      <c r="B228" s="69">
        <f t="shared" si="40"/>
        <v>45139</v>
      </c>
      <c r="C228" s="90" t="str">
        <f t="shared" si="34"/>
        <v>구간3</v>
      </c>
      <c r="D228" s="68">
        <f t="shared" si="35"/>
        <v>92</v>
      </c>
      <c r="E228" s="54">
        <f>COUNTIF($C$15:C228,C228)</f>
        <v>32</v>
      </c>
      <c r="F228" s="91">
        <f t="shared" si="36"/>
        <v>0.11431034217224764</v>
      </c>
      <c r="G228" s="91">
        <f t="shared" si="37"/>
        <v>2.3034334272900941E-3</v>
      </c>
      <c r="H228" s="65">
        <f t="shared" si="39"/>
        <v>0.11661377559953774</v>
      </c>
    </row>
    <row r="229" spans="1:8">
      <c r="A229" s="68">
        <f t="shared" si="40"/>
        <v>215</v>
      </c>
      <c r="B229" s="69">
        <f t="shared" si="40"/>
        <v>45140</v>
      </c>
      <c r="C229" s="90" t="str">
        <f t="shared" si="34"/>
        <v>구간3</v>
      </c>
      <c r="D229" s="68">
        <f t="shared" si="35"/>
        <v>92</v>
      </c>
      <c r="E229" s="54">
        <f>COUNTIF($C$15:C229,C229)</f>
        <v>33</v>
      </c>
      <c r="F229" s="91">
        <f t="shared" si="36"/>
        <v>0.11431034217224764</v>
      </c>
      <c r="G229" s="91">
        <f t="shared" si="37"/>
        <v>2.3754157218929097E-3</v>
      </c>
      <c r="H229" s="65">
        <f t="shared" si="39"/>
        <v>0.11668575789414055</v>
      </c>
    </row>
    <row r="230" spans="1:8">
      <c r="A230" s="68">
        <f t="shared" si="40"/>
        <v>216</v>
      </c>
      <c r="B230" s="69">
        <f t="shared" si="40"/>
        <v>45141</v>
      </c>
      <c r="C230" s="90" t="str">
        <f t="shared" si="34"/>
        <v>구간3</v>
      </c>
      <c r="D230" s="68">
        <f t="shared" si="35"/>
        <v>92</v>
      </c>
      <c r="E230" s="54">
        <f>COUNTIF($C$15:C230,C230)</f>
        <v>34</v>
      </c>
      <c r="F230" s="91">
        <f t="shared" si="36"/>
        <v>0.11431034217224764</v>
      </c>
      <c r="G230" s="91">
        <f t="shared" si="37"/>
        <v>2.4473980164957249E-3</v>
      </c>
      <c r="H230" s="65">
        <f t="shared" si="39"/>
        <v>0.11675774018874337</v>
      </c>
    </row>
    <row r="231" spans="1:8">
      <c r="A231" s="68">
        <f t="shared" si="40"/>
        <v>217</v>
      </c>
      <c r="B231" s="69">
        <f t="shared" si="40"/>
        <v>45142</v>
      </c>
      <c r="C231" s="90" t="str">
        <f t="shared" si="34"/>
        <v>구간3</v>
      </c>
      <c r="D231" s="68">
        <f t="shared" si="35"/>
        <v>92</v>
      </c>
      <c r="E231" s="54">
        <f>COUNTIF($C$15:C231,C231)</f>
        <v>35</v>
      </c>
      <c r="F231" s="91">
        <f t="shared" si="36"/>
        <v>0.11431034217224764</v>
      </c>
      <c r="G231" s="91">
        <f t="shared" si="37"/>
        <v>2.5193803110985405E-3</v>
      </c>
      <c r="H231" s="65">
        <f t="shared" si="39"/>
        <v>0.11682972248334618</v>
      </c>
    </row>
    <row r="232" spans="1:8">
      <c r="A232" s="68">
        <f t="shared" si="40"/>
        <v>218</v>
      </c>
      <c r="B232" s="69">
        <f t="shared" si="40"/>
        <v>45143</v>
      </c>
      <c r="C232" s="90" t="str">
        <f t="shared" si="34"/>
        <v>구간3</v>
      </c>
      <c r="D232" s="68">
        <f t="shared" si="35"/>
        <v>92</v>
      </c>
      <c r="E232" s="54">
        <f>COUNTIF($C$15:C232,C232)</f>
        <v>36</v>
      </c>
      <c r="F232" s="91">
        <f t="shared" si="36"/>
        <v>0.11431034217224764</v>
      </c>
      <c r="G232" s="91">
        <f t="shared" si="37"/>
        <v>2.5913626057013557E-3</v>
      </c>
      <c r="H232" s="65">
        <f t="shared" si="39"/>
        <v>0.11690170477794899</v>
      </c>
    </row>
    <row r="233" spans="1:8">
      <c r="A233" s="68">
        <f t="shared" si="40"/>
        <v>219</v>
      </c>
      <c r="B233" s="69">
        <f t="shared" si="40"/>
        <v>45144</v>
      </c>
      <c r="C233" s="90" t="str">
        <f t="shared" si="34"/>
        <v>구간3</v>
      </c>
      <c r="D233" s="68">
        <f t="shared" si="35"/>
        <v>92</v>
      </c>
      <c r="E233" s="54">
        <f>COUNTIF($C$15:C233,C233)</f>
        <v>37</v>
      </c>
      <c r="F233" s="91">
        <f t="shared" si="36"/>
        <v>0.11431034217224764</v>
      </c>
      <c r="G233" s="91">
        <f t="shared" si="37"/>
        <v>2.6633449003041713E-3</v>
      </c>
      <c r="H233" s="65">
        <f t="shared" si="39"/>
        <v>0.11697368707255182</v>
      </c>
    </row>
    <row r="234" spans="1:8">
      <c r="A234" s="68">
        <f t="shared" si="40"/>
        <v>220</v>
      </c>
      <c r="B234" s="69">
        <f t="shared" si="40"/>
        <v>45145</v>
      </c>
      <c r="C234" s="90" t="str">
        <f t="shared" si="34"/>
        <v>구간3</v>
      </c>
      <c r="D234" s="68">
        <f t="shared" si="35"/>
        <v>92</v>
      </c>
      <c r="E234" s="54">
        <f>COUNTIF($C$15:C234,C234)</f>
        <v>38</v>
      </c>
      <c r="F234" s="91">
        <f t="shared" si="36"/>
        <v>0.11431034217224764</v>
      </c>
      <c r="G234" s="91">
        <f t="shared" si="37"/>
        <v>2.7353271949069869E-3</v>
      </c>
      <c r="H234" s="65">
        <f t="shared" si="39"/>
        <v>0.11704566936715463</v>
      </c>
    </row>
    <row r="235" spans="1:8">
      <c r="A235" s="68">
        <f t="shared" si="40"/>
        <v>221</v>
      </c>
      <c r="B235" s="69">
        <f t="shared" si="40"/>
        <v>45146</v>
      </c>
      <c r="C235" s="90" t="str">
        <f t="shared" si="34"/>
        <v>구간3</v>
      </c>
      <c r="D235" s="68">
        <f t="shared" si="35"/>
        <v>92</v>
      </c>
      <c r="E235" s="54">
        <f>COUNTIF($C$15:C235,C235)</f>
        <v>39</v>
      </c>
      <c r="F235" s="91">
        <f t="shared" si="36"/>
        <v>0.11431034217224764</v>
      </c>
      <c r="G235" s="91">
        <f t="shared" si="37"/>
        <v>2.8073094895098021E-3</v>
      </c>
      <c r="H235" s="65">
        <f t="shared" si="39"/>
        <v>0.11711765166175744</v>
      </c>
    </row>
    <row r="236" spans="1:8">
      <c r="A236" s="68">
        <f t="shared" si="40"/>
        <v>222</v>
      </c>
      <c r="B236" s="69">
        <f t="shared" si="40"/>
        <v>45147</v>
      </c>
      <c r="C236" s="90" t="str">
        <f t="shared" si="34"/>
        <v>구간3</v>
      </c>
      <c r="D236" s="68">
        <f t="shared" si="35"/>
        <v>92</v>
      </c>
      <c r="E236" s="54">
        <f>COUNTIF($C$15:C236,C236)</f>
        <v>40</v>
      </c>
      <c r="F236" s="91">
        <f t="shared" si="36"/>
        <v>0.11431034217224764</v>
      </c>
      <c r="G236" s="91">
        <f t="shared" si="37"/>
        <v>2.8792917841126177E-3</v>
      </c>
      <c r="H236" s="65">
        <f t="shared" si="39"/>
        <v>0.11718963395636026</v>
      </c>
    </row>
    <row r="237" spans="1:8">
      <c r="A237" s="68">
        <f t="shared" si="40"/>
        <v>223</v>
      </c>
      <c r="B237" s="69">
        <f t="shared" si="40"/>
        <v>45148</v>
      </c>
      <c r="C237" s="90" t="str">
        <f t="shared" si="34"/>
        <v>구간3</v>
      </c>
      <c r="D237" s="68">
        <f t="shared" si="35"/>
        <v>92</v>
      </c>
      <c r="E237" s="54">
        <f>COUNTIF($C$15:C237,C237)</f>
        <v>41</v>
      </c>
      <c r="F237" s="91">
        <f t="shared" si="36"/>
        <v>0.11431034217224764</v>
      </c>
      <c r="G237" s="91">
        <f t="shared" si="37"/>
        <v>2.9512740787154329E-3</v>
      </c>
      <c r="H237" s="65">
        <f t="shared" si="39"/>
        <v>0.11726161625096307</v>
      </c>
    </row>
    <row r="238" spans="1:8">
      <c r="A238" s="68">
        <f t="shared" si="40"/>
        <v>224</v>
      </c>
      <c r="B238" s="69">
        <f t="shared" si="40"/>
        <v>45149</v>
      </c>
      <c r="C238" s="90" t="str">
        <f t="shared" si="34"/>
        <v>구간3</v>
      </c>
      <c r="D238" s="68">
        <f t="shared" si="35"/>
        <v>92</v>
      </c>
      <c r="E238" s="54">
        <f>COUNTIF($C$15:C238,C238)</f>
        <v>42</v>
      </c>
      <c r="F238" s="91">
        <f t="shared" si="36"/>
        <v>0.11431034217224764</v>
      </c>
      <c r="G238" s="91">
        <f t="shared" si="37"/>
        <v>3.0232563733182485E-3</v>
      </c>
      <c r="H238" s="65">
        <f t="shared" si="39"/>
        <v>0.1173335985455659</v>
      </c>
    </row>
    <row r="239" spans="1:8">
      <c r="A239" s="68">
        <f t="shared" si="40"/>
        <v>225</v>
      </c>
      <c r="B239" s="69">
        <f t="shared" si="40"/>
        <v>45150</v>
      </c>
      <c r="C239" s="90" t="str">
        <f t="shared" si="34"/>
        <v>구간3</v>
      </c>
      <c r="D239" s="68">
        <f t="shared" si="35"/>
        <v>92</v>
      </c>
      <c r="E239" s="54">
        <f>COUNTIF($C$15:C239,C239)</f>
        <v>43</v>
      </c>
      <c r="F239" s="91">
        <f t="shared" si="36"/>
        <v>0.11431034217224764</v>
      </c>
      <c r="G239" s="91">
        <f t="shared" si="37"/>
        <v>3.0952386679210641E-3</v>
      </c>
      <c r="H239" s="65">
        <f t="shared" si="39"/>
        <v>0.11740558084016871</v>
      </c>
    </row>
    <row r="240" spans="1:8">
      <c r="A240" s="68">
        <f t="shared" ref="A240:B255" si="41">A239+1</f>
        <v>226</v>
      </c>
      <c r="B240" s="69">
        <f t="shared" si="41"/>
        <v>45151</v>
      </c>
      <c r="C240" s="90" t="str">
        <f t="shared" si="34"/>
        <v>구간3</v>
      </c>
      <c r="D240" s="68">
        <f t="shared" si="35"/>
        <v>92</v>
      </c>
      <c r="E240" s="54">
        <f>COUNTIF($C$15:C240,C240)</f>
        <v>44</v>
      </c>
      <c r="F240" s="91">
        <f t="shared" si="36"/>
        <v>0.11431034217224764</v>
      </c>
      <c r="G240" s="91">
        <f t="shared" si="37"/>
        <v>3.1672209625238793E-3</v>
      </c>
      <c r="H240" s="65">
        <f t="shared" si="39"/>
        <v>0.11747756313477152</v>
      </c>
    </row>
    <row r="241" spans="1:8">
      <c r="A241" s="68">
        <f t="shared" si="41"/>
        <v>227</v>
      </c>
      <c r="B241" s="69">
        <f t="shared" si="41"/>
        <v>45152</v>
      </c>
      <c r="C241" s="90" t="str">
        <f t="shared" si="34"/>
        <v>구간3</v>
      </c>
      <c r="D241" s="68">
        <f t="shared" si="35"/>
        <v>92</v>
      </c>
      <c r="E241" s="54">
        <f>COUNTIF($C$15:C241,C241)</f>
        <v>45</v>
      </c>
      <c r="F241" s="91">
        <f t="shared" si="36"/>
        <v>0.11431034217224764</v>
      </c>
      <c r="G241" s="91">
        <f t="shared" si="37"/>
        <v>3.2392032571266949E-3</v>
      </c>
      <c r="H241" s="65">
        <f t="shared" si="39"/>
        <v>0.11754954542937433</v>
      </c>
    </row>
    <row r="242" spans="1:8">
      <c r="A242" s="68">
        <f t="shared" si="41"/>
        <v>228</v>
      </c>
      <c r="B242" s="69">
        <f t="shared" si="41"/>
        <v>45153</v>
      </c>
      <c r="C242" s="90" t="str">
        <f t="shared" si="34"/>
        <v>구간3</v>
      </c>
      <c r="D242" s="68">
        <f t="shared" si="35"/>
        <v>92</v>
      </c>
      <c r="E242" s="54">
        <f>COUNTIF($C$15:C242,C242)</f>
        <v>46</v>
      </c>
      <c r="F242" s="91">
        <f t="shared" si="36"/>
        <v>0.11431034217224764</v>
      </c>
      <c r="G242" s="91">
        <f t="shared" si="37"/>
        <v>3.3111855517295101E-3</v>
      </c>
      <c r="H242" s="65">
        <f t="shared" si="39"/>
        <v>0.11762152772397715</v>
      </c>
    </row>
    <row r="243" spans="1:8">
      <c r="A243" s="68">
        <f t="shared" si="41"/>
        <v>229</v>
      </c>
      <c r="B243" s="69">
        <f t="shared" si="41"/>
        <v>45154</v>
      </c>
      <c r="C243" s="90" t="str">
        <f t="shared" si="34"/>
        <v>구간3</v>
      </c>
      <c r="D243" s="68">
        <f t="shared" si="35"/>
        <v>92</v>
      </c>
      <c r="E243" s="54">
        <f>COUNTIF($C$15:C243,C243)</f>
        <v>47</v>
      </c>
      <c r="F243" s="91">
        <f t="shared" si="36"/>
        <v>0.11431034217224764</v>
      </c>
      <c r="G243" s="91">
        <f t="shared" si="37"/>
        <v>3.3831678463323257E-3</v>
      </c>
      <c r="H243" s="65">
        <f t="shared" si="39"/>
        <v>0.11769351001857997</v>
      </c>
    </row>
    <row r="244" spans="1:8">
      <c r="A244" s="68">
        <f t="shared" si="41"/>
        <v>230</v>
      </c>
      <c r="B244" s="69">
        <f t="shared" si="41"/>
        <v>45155</v>
      </c>
      <c r="C244" s="90" t="str">
        <f t="shared" si="34"/>
        <v>구간3</v>
      </c>
      <c r="D244" s="68">
        <f t="shared" si="35"/>
        <v>92</v>
      </c>
      <c r="E244" s="54">
        <f>COUNTIF($C$15:C244,C244)</f>
        <v>48</v>
      </c>
      <c r="F244" s="91">
        <f t="shared" si="36"/>
        <v>0.11431034217224764</v>
      </c>
      <c r="G244" s="91">
        <f t="shared" si="37"/>
        <v>3.4551501409351409E-3</v>
      </c>
      <c r="H244" s="65">
        <f t="shared" si="39"/>
        <v>0.11776549231318278</v>
      </c>
    </row>
    <row r="245" spans="1:8">
      <c r="A245" s="68">
        <f t="shared" si="41"/>
        <v>231</v>
      </c>
      <c r="B245" s="69">
        <f t="shared" si="41"/>
        <v>45156</v>
      </c>
      <c r="C245" s="90" t="str">
        <f t="shared" si="34"/>
        <v>구간3</v>
      </c>
      <c r="D245" s="68">
        <f t="shared" si="35"/>
        <v>92</v>
      </c>
      <c r="E245" s="54">
        <f>COUNTIF($C$15:C245,C245)</f>
        <v>49</v>
      </c>
      <c r="F245" s="91">
        <f t="shared" si="36"/>
        <v>0.11431034217224764</v>
      </c>
      <c r="G245" s="91">
        <f t="shared" si="37"/>
        <v>3.5271324355379565E-3</v>
      </c>
      <c r="H245" s="65">
        <f t="shared" si="39"/>
        <v>0.1178374746077856</v>
      </c>
    </row>
    <row r="246" spans="1:8">
      <c r="A246" s="68">
        <f t="shared" si="41"/>
        <v>232</v>
      </c>
      <c r="B246" s="69">
        <f t="shared" si="41"/>
        <v>45157</v>
      </c>
      <c r="C246" s="90" t="str">
        <f t="shared" si="34"/>
        <v>구간3</v>
      </c>
      <c r="D246" s="68">
        <f t="shared" si="35"/>
        <v>92</v>
      </c>
      <c r="E246" s="54">
        <f>COUNTIF($C$15:C246,C246)</f>
        <v>50</v>
      </c>
      <c r="F246" s="91">
        <f t="shared" si="36"/>
        <v>0.11431034217224764</v>
      </c>
      <c r="G246" s="91">
        <f t="shared" si="37"/>
        <v>3.5991147301407721E-3</v>
      </c>
      <c r="H246" s="65">
        <f t="shared" si="39"/>
        <v>0.11790945690238841</v>
      </c>
    </row>
    <row r="247" spans="1:8">
      <c r="A247" s="68">
        <f t="shared" si="41"/>
        <v>233</v>
      </c>
      <c r="B247" s="69">
        <f t="shared" si="41"/>
        <v>45158</v>
      </c>
      <c r="C247" s="90" t="str">
        <f t="shared" si="34"/>
        <v>구간3</v>
      </c>
      <c r="D247" s="68">
        <f t="shared" si="35"/>
        <v>92</v>
      </c>
      <c r="E247" s="54">
        <f>COUNTIF($C$15:C247,C247)</f>
        <v>51</v>
      </c>
      <c r="F247" s="91">
        <f t="shared" si="36"/>
        <v>0.11431034217224764</v>
      </c>
      <c r="G247" s="91">
        <f t="shared" si="37"/>
        <v>3.6710970247435873E-3</v>
      </c>
      <c r="H247" s="65">
        <f t="shared" si="39"/>
        <v>0.11798143919699122</v>
      </c>
    </row>
    <row r="248" spans="1:8">
      <c r="A248" s="68">
        <f t="shared" si="41"/>
        <v>234</v>
      </c>
      <c r="B248" s="69">
        <f t="shared" si="41"/>
        <v>45159</v>
      </c>
      <c r="C248" s="90" t="str">
        <f t="shared" si="34"/>
        <v>구간3</v>
      </c>
      <c r="D248" s="68">
        <f t="shared" si="35"/>
        <v>92</v>
      </c>
      <c r="E248" s="54">
        <f>COUNTIF($C$15:C248,C248)</f>
        <v>52</v>
      </c>
      <c r="F248" s="91">
        <f t="shared" si="36"/>
        <v>0.11431034217224764</v>
      </c>
      <c r="G248" s="91">
        <f t="shared" si="37"/>
        <v>3.7430793193464029E-3</v>
      </c>
      <c r="H248" s="65">
        <f t="shared" si="39"/>
        <v>0.11805342149159405</v>
      </c>
    </row>
    <row r="249" spans="1:8">
      <c r="A249" s="68">
        <f t="shared" si="41"/>
        <v>235</v>
      </c>
      <c r="B249" s="69">
        <f t="shared" si="41"/>
        <v>45160</v>
      </c>
      <c r="C249" s="90" t="str">
        <f t="shared" si="34"/>
        <v>구간3</v>
      </c>
      <c r="D249" s="68">
        <f t="shared" si="35"/>
        <v>92</v>
      </c>
      <c r="E249" s="54">
        <f>COUNTIF($C$15:C249,C249)</f>
        <v>53</v>
      </c>
      <c r="F249" s="91">
        <f t="shared" si="36"/>
        <v>0.11431034217224764</v>
      </c>
      <c r="G249" s="91">
        <f t="shared" si="37"/>
        <v>3.8150616139492181E-3</v>
      </c>
      <c r="H249" s="65">
        <f t="shared" si="39"/>
        <v>0.11812540378619686</v>
      </c>
    </row>
    <row r="250" spans="1:8">
      <c r="A250" s="68">
        <f t="shared" si="41"/>
        <v>236</v>
      </c>
      <c r="B250" s="69">
        <f t="shared" si="41"/>
        <v>45161</v>
      </c>
      <c r="C250" s="90" t="str">
        <f t="shared" si="34"/>
        <v>구간3</v>
      </c>
      <c r="D250" s="68">
        <f t="shared" si="35"/>
        <v>92</v>
      </c>
      <c r="E250" s="54">
        <f>COUNTIF($C$15:C250,C250)</f>
        <v>54</v>
      </c>
      <c r="F250" s="91">
        <f t="shared" si="36"/>
        <v>0.11431034217224764</v>
      </c>
      <c r="G250" s="91">
        <f t="shared" si="37"/>
        <v>3.8870439085520337E-3</v>
      </c>
      <c r="H250" s="65">
        <f t="shared" si="39"/>
        <v>0.11819738608079967</v>
      </c>
    </row>
    <row r="251" spans="1:8">
      <c r="A251" s="68">
        <f t="shared" si="41"/>
        <v>237</v>
      </c>
      <c r="B251" s="69">
        <f t="shared" si="41"/>
        <v>45162</v>
      </c>
      <c r="C251" s="90" t="str">
        <f t="shared" si="34"/>
        <v>구간3</v>
      </c>
      <c r="D251" s="68">
        <f t="shared" si="35"/>
        <v>92</v>
      </c>
      <c r="E251" s="54">
        <f>COUNTIF($C$15:C251,C251)</f>
        <v>55</v>
      </c>
      <c r="F251" s="91">
        <f t="shared" si="36"/>
        <v>0.11431034217224764</v>
      </c>
      <c r="G251" s="91">
        <f t="shared" si="37"/>
        <v>3.9590262031548489E-3</v>
      </c>
      <c r="H251" s="65">
        <f t="shared" si="39"/>
        <v>0.11826936837540249</v>
      </c>
    </row>
    <row r="252" spans="1:8">
      <c r="A252" s="68">
        <f t="shared" si="41"/>
        <v>238</v>
      </c>
      <c r="B252" s="69">
        <f t="shared" si="41"/>
        <v>45163</v>
      </c>
      <c r="C252" s="90" t="str">
        <f t="shared" si="34"/>
        <v>구간3</v>
      </c>
      <c r="D252" s="68">
        <f t="shared" si="35"/>
        <v>92</v>
      </c>
      <c r="E252" s="54">
        <f>COUNTIF($C$15:C252,C252)</f>
        <v>56</v>
      </c>
      <c r="F252" s="91">
        <f t="shared" si="36"/>
        <v>0.11431034217224764</v>
      </c>
      <c r="G252" s="91">
        <f t="shared" si="37"/>
        <v>4.0310084977576649E-3</v>
      </c>
      <c r="H252" s="65">
        <f t="shared" si="39"/>
        <v>0.11834135067000531</v>
      </c>
    </row>
    <row r="253" spans="1:8">
      <c r="A253" s="68">
        <f t="shared" si="41"/>
        <v>239</v>
      </c>
      <c r="B253" s="69">
        <f t="shared" si="41"/>
        <v>45164</v>
      </c>
      <c r="C253" s="90" t="str">
        <f t="shared" si="34"/>
        <v>구간3</v>
      </c>
      <c r="D253" s="68">
        <f t="shared" si="35"/>
        <v>92</v>
      </c>
      <c r="E253" s="54">
        <f>COUNTIF($C$15:C253,C253)</f>
        <v>57</v>
      </c>
      <c r="F253" s="91">
        <f t="shared" si="36"/>
        <v>0.11431034217224764</v>
      </c>
      <c r="G253" s="91">
        <f t="shared" si="37"/>
        <v>4.1029907923604801E-3</v>
      </c>
      <c r="H253" s="65">
        <f t="shared" si="39"/>
        <v>0.11841333296460813</v>
      </c>
    </row>
    <row r="254" spans="1:8">
      <c r="A254" s="68">
        <f t="shared" si="41"/>
        <v>240</v>
      </c>
      <c r="B254" s="69">
        <f t="shared" si="41"/>
        <v>45165</v>
      </c>
      <c r="C254" s="90" t="str">
        <f t="shared" si="34"/>
        <v>구간3</v>
      </c>
      <c r="D254" s="68">
        <f t="shared" si="35"/>
        <v>92</v>
      </c>
      <c r="E254" s="54">
        <f>COUNTIF($C$15:C254,C254)</f>
        <v>58</v>
      </c>
      <c r="F254" s="91">
        <f t="shared" si="36"/>
        <v>0.11431034217224764</v>
      </c>
      <c r="G254" s="91">
        <f t="shared" si="37"/>
        <v>4.1749730869632953E-3</v>
      </c>
      <c r="H254" s="65">
        <f t="shared" si="39"/>
        <v>0.11848531525921094</v>
      </c>
    </row>
    <row r="255" spans="1:8">
      <c r="A255" s="68">
        <f t="shared" si="41"/>
        <v>241</v>
      </c>
      <c r="B255" s="69">
        <f t="shared" si="41"/>
        <v>45166</v>
      </c>
      <c r="C255" s="90" t="str">
        <f t="shared" si="34"/>
        <v>구간3</v>
      </c>
      <c r="D255" s="68">
        <f t="shared" si="35"/>
        <v>92</v>
      </c>
      <c r="E255" s="54">
        <f>COUNTIF($C$15:C255,C255)</f>
        <v>59</v>
      </c>
      <c r="F255" s="91">
        <f t="shared" si="36"/>
        <v>0.11431034217224764</v>
      </c>
      <c r="G255" s="91">
        <f t="shared" si="37"/>
        <v>4.2469553815661113E-3</v>
      </c>
      <c r="H255" s="65">
        <f t="shared" si="39"/>
        <v>0.11855729755381375</v>
      </c>
    </row>
    <row r="256" spans="1:8">
      <c r="A256" s="68">
        <f t="shared" ref="A256:B271" si="42">A255+1</f>
        <v>242</v>
      </c>
      <c r="B256" s="69">
        <f t="shared" si="42"/>
        <v>45167</v>
      </c>
      <c r="C256" s="90" t="str">
        <f t="shared" si="34"/>
        <v>구간3</v>
      </c>
      <c r="D256" s="68">
        <f t="shared" si="35"/>
        <v>92</v>
      </c>
      <c r="E256" s="54">
        <f>COUNTIF($C$15:C256,C256)</f>
        <v>60</v>
      </c>
      <c r="F256" s="91">
        <f t="shared" si="36"/>
        <v>0.11431034217224764</v>
      </c>
      <c r="G256" s="91">
        <f t="shared" si="37"/>
        <v>4.3189376761689265E-3</v>
      </c>
      <c r="H256" s="65">
        <f t="shared" si="39"/>
        <v>0.11862927984841656</v>
      </c>
    </row>
    <row r="257" spans="1:8">
      <c r="A257" s="68">
        <f t="shared" si="42"/>
        <v>243</v>
      </c>
      <c r="B257" s="69">
        <f t="shared" si="42"/>
        <v>45168</v>
      </c>
      <c r="C257" s="90" t="str">
        <f t="shared" si="34"/>
        <v>구간3</v>
      </c>
      <c r="D257" s="68">
        <f t="shared" si="35"/>
        <v>92</v>
      </c>
      <c r="E257" s="54">
        <f>COUNTIF($C$15:C257,C257)</f>
        <v>61</v>
      </c>
      <c r="F257" s="91">
        <f t="shared" si="36"/>
        <v>0.11431034217224764</v>
      </c>
      <c r="G257" s="91">
        <f t="shared" si="37"/>
        <v>4.3909199707717417E-3</v>
      </c>
      <c r="H257" s="65">
        <f t="shared" si="39"/>
        <v>0.11870126214301939</v>
      </c>
    </row>
    <row r="258" spans="1:8">
      <c r="A258" s="68">
        <f t="shared" si="42"/>
        <v>244</v>
      </c>
      <c r="B258" s="69">
        <f t="shared" si="42"/>
        <v>45169</v>
      </c>
      <c r="C258" s="90" t="str">
        <f t="shared" si="34"/>
        <v>구간3</v>
      </c>
      <c r="D258" s="68">
        <f t="shared" si="35"/>
        <v>92</v>
      </c>
      <c r="E258" s="54">
        <f>COUNTIF($C$15:C258,C258)</f>
        <v>62</v>
      </c>
      <c r="F258" s="91">
        <f t="shared" si="36"/>
        <v>0.11431034217224764</v>
      </c>
      <c r="G258" s="91">
        <f t="shared" si="37"/>
        <v>4.4629022653745569E-3</v>
      </c>
      <c r="H258" s="65">
        <f t="shared" si="39"/>
        <v>0.1187732444376222</v>
      </c>
    </row>
    <row r="259" spans="1:8">
      <c r="A259" s="68">
        <f t="shared" si="42"/>
        <v>245</v>
      </c>
      <c r="B259" s="69">
        <f t="shared" si="42"/>
        <v>45170</v>
      </c>
      <c r="C259" s="90" t="str">
        <f t="shared" si="34"/>
        <v>구간3</v>
      </c>
      <c r="D259" s="68">
        <f t="shared" si="35"/>
        <v>92</v>
      </c>
      <c r="E259" s="54">
        <f>COUNTIF($C$15:C259,C259)</f>
        <v>63</v>
      </c>
      <c r="F259" s="91">
        <f t="shared" si="36"/>
        <v>0.11431034217224764</v>
      </c>
      <c r="G259" s="91">
        <f t="shared" si="37"/>
        <v>4.5348845599773729E-3</v>
      </c>
      <c r="H259" s="65">
        <f t="shared" si="39"/>
        <v>0.11884522673222501</v>
      </c>
    </row>
    <row r="260" spans="1:8">
      <c r="A260" s="68">
        <f t="shared" si="42"/>
        <v>246</v>
      </c>
      <c r="B260" s="69">
        <f t="shared" si="42"/>
        <v>45171</v>
      </c>
      <c r="C260" s="90" t="str">
        <f t="shared" si="34"/>
        <v>구간3</v>
      </c>
      <c r="D260" s="68">
        <f t="shared" si="35"/>
        <v>92</v>
      </c>
      <c r="E260" s="54">
        <f>COUNTIF($C$15:C260,C260)</f>
        <v>64</v>
      </c>
      <c r="F260" s="91">
        <f t="shared" si="36"/>
        <v>0.11431034217224764</v>
      </c>
      <c r="G260" s="91">
        <f t="shared" si="37"/>
        <v>4.6068668545801881E-3</v>
      </c>
      <c r="H260" s="65">
        <f t="shared" si="39"/>
        <v>0.11891720902682783</v>
      </c>
    </row>
    <row r="261" spans="1:8">
      <c r="A261" s="68">
        <f t="shared" si="42"/>
        <v>247</v>
      </c>
      <c r="B261" s="69">
        <f t="shared" si="42"/>
        <v>45172</v>
      </c>
      <c r="C261" s="90" t="str">
        <f t="shared" si="34"/>
        <v>구간3</v>
      </c>
      <c r="D261" s="68">
        <f t="shared" si="35"/>
        <v>92</v>
      </c>
      <c r="E261" s="54">
        <f>COUNTIF($C$15:C261,C261)</f>
        <v>65</v>
      </c>
      <c r="F261" s="91">
        <f t="shared" si="36"/>
        <v>0.11431034217224764</v>
      </c>
      <c r="G261" s="91">
        <f t="shared" si="37"/>
        <v>4.6788491491830033E-3</v>
      </c>
      <c r="H261" s="65">
        <f t="shared" si="39"/>
        <v>0.11898919132143064</v>
      </c>
    </row>
    <row r="262" spans="1:8">
      <c r="A262" s="68">
        <f t="shared" si="42"/>
        <v>248</v>
      </c>
      <c r="B262" s="69">
        <f t="shared" si="42"/>
        <v>45173</v>
      </c>
      <c r="C262" s="90" t="str">
        <f t="shared" si="34"/>
        <v>구간3</v>
      </c>
      <c r="D262" s="68">
        <f t="shared" si="35"/>
        <v>92</v>
      </c>
      <c r="E262" s="54">
        <f>COUNTIF($C$15:C262,C262)</f>
        <v>66</v>
      </c>
      <c r="F262" s="91">
        <f t="shared" si="36"/>
        <v>0.11431034217224764</v>
      </c>
      <c r="G262" s="91">
        <f t="shared" si="37"/>
        <v>4.7508314437858194E-3</v>
      </c>
      <c r="H262" s="65">
        <f t="shared" si="39"/>
        <v>0.11906117361603347</v>
      </c>
    </row>
    <row r="263" spans="1:8">
      <c r="A263" s="68">
        <f t="shared" si="42"/>
        <v>249</v>
      </c>
      <c r="B263" s="69">
        <f t="shared" si="42"/>
        <v>45174</v>
      </c>
      <c r="C263" s="90" t="str">
        <f t="shared" si="34"/>
        <v>구간3</v>
      </c>
      <c r="D263" s="68">
        <f t="shared" si="35"/>
        <v>92</v>
      </c>
      <c r="E263" s="54">
        <f>COUNTIF($C$15:C263,C263)</f>
        <v>67</v>
      </c>
      <c r="F263" s="91">
        <f t="shared" si="36"/>
        <v>0.11431034217224764</v>
      </c>
      <c r="G263" s="91">
        <f t="shared" si="37"/>
        <v>4.8228137383886345E-3</v>
      </c>
      <c r="H263" s="65">
        <f t="shared" si="39"/>
        <v>0.11913315591063628</v>
      </c>
    </row>
    <row r="264" spans="1:8">
      <c r="A264" s="68">
        <f t="shared" si="42"/>
        <v>250</v>
      </c>
      <c r="B264" s="69">
        <f t="shared" si="42"/>
        <v>45175</v>
      </c>
      <c r="C264" s="90" t="str">
        <f t="shared" si="34"/>
        <v>구간3</v>
      </c>
      <c r="D264" s="68">
        <f t="shared" si="35"/>
        <v>92</v>
      </c>
      <c r="E264" s="54">
        <f>COUNTIF($C$15:C264,C264)</f>
        <v>68</v>
      </c>
      <c r="F264" s="91">
        <f t="shared" si="36"/>
        <v>0.11431034217224764</v>
      </c>
      <c r="G264" s="91">
        <f t="shared" si="37"/>
        <v>4.8947960329914497E-3</v>
      </c>
      <c r="H264" s="65">
        <f t="shared" si="39"/>
        <v>0.11920513820523909</v>
      </c>
    </row>
    <row r="265" spans="1:8">
      <c r="A265" s="68">
        <f t="shared" si="42"/>
        <v>251</v>
      </c>
      <c r="B265" s="69">
        <f t="shared" si="42"/>
        <v>45176</v>
      </c>
      <c r="C265" s="90" t="str">
        <f t="shared" si="34"/>
        <v>구간3</v>
      </c>
      <c r="D265" s="68">
        <f t="shared" si="35"/>
        <v>92</v>
      </c>
      <c r="E265" s="54">
        <f>COUNTIF($C$15:C265,C265)</f>
        <v>69</v>
      </c>
      <c r="F265" s="91">
        <f t="shared" si="36"/>
        <v>0.11431034217224764</v>
      </c>
      <c r="G265" s="91">
        <f t="shared" si="37"/>
        <v>4.9667783275942649E-3</v>
      </c>
      <c r="H265" s="65">
        <f t="shared" si="39"/>
        <v>0.1192771204998419</v>
      </c>
    </row>
    <row r="266" spans="1:8">
      <c r="A266" s="68">
        <f t="shared" si="42"/>
        <v>252</v>
      </c>
      <c r="B266" s="69">
        <f t="shared" si="42"/>
        <v>45177</v>
      </c>
      <c r="C266" s="90" t="str">
        <f t="shared" si="34"/>
        <v>구간3</v>
      </c>
      <c r="D266" s="68">
        <f t="shared" si="35"/>
        <v>92</v>
      </c>
      <c r="E266" s="54">
        <f>COUNTIF($C$15:C266,C266)</f>
        <v>70</v>
      </c>
      <c r="F266" s="91">
        <f t="shared" si="36"/>
        <v>0.11431034217224764</v>
      </c>
      <c r="G266" s="91">
        <f t="shared" si="37"/>
        <v>5.038760622197081E-3</v>
      </c>
      <c r="H266" s="65">
        <f t="shared" si="39"/>
        <v>0.11934910279444472</v>
      </c>
    </row>
    <row r="267" spans="1:8">
      <c r="A267" s="68">
        <f t="shared" si="42"/>
        <v>253</v>
      </c>
      <c r="B267" s="69">
        <f t="shared" si="42"/>
        <v>45178</v>
      </c>
      <c r="C267" s="90" t="str">
        <f t="shared" si="34"/>
        <v>구간3</v>
      </c>
      <c r="D267" s="68">
        <f t="shared" si="35"/>
        <v>92</v>
      </c>
      <c r="E267" s="54">
        <f>COUNTIF($C$15:C267,C267)</f>
        <v>71</v>
      </c>
      <c r="F267" s="91">
        <f t="shared" si="36"/>
        <v>0.11431034217224764</v>
      </c>
      <c r="G267" s="91">
        <f t="shared" si="37"/>
        <v>5.1107429167998961E-3</v>
      </c>
      <c r="H267" s="65">
        <f t="shared" si="39"/>
        <v>0.11942108508904754</v>
      </c>
    </row>
    <row r="268" spans="1:8">
      <c r="A268" s="68">
        <f t="shared" si="42"/>
        <v>254</v>
      </c>
      <c r="B268" s="69">
        <f t="shared" si="42"/>
        <v>45179</v>
      </c>
      <c r="C268" s="90" t="str">
        <f t="shared" si="34"/>
        <v>구간3</v>
      </c>
      <c r="D268" s="68">
        <f t="shared" si="35"/>
        <v>92</v>
      </c>
      <c r="E268" s="54">
        <f>COUNTIF($C$15:C268,C268)</f>
        <v>72</v>
      </c>
      <c r="F268" s="91">
        <f t="shared" si="36"/>
        <v>0.11431034217224764</v>
      </c>
      <c r="G268" s="91">
        <f t="shared" si="37"/>
        <v>5.1827252114027113E-3</v>
      </c>
      <c r="H268" s="65">
        <f t="shared" si="39"/>
        <v>0.11949306738365036</v>
      </c>
    </row>
    <row r="269" spans="1:8">
      <c r="A269" s="68">
        <f t="shared" si="42"/>
        <v>255</v>
      </c>
      <c r="B269" s="69">
        <f t="shared" si="42"/>
        <v>45180</v>
      </c>
      <c r="C269" s="90" t="str">
        <f t="shared" si="34"/>
        <v>구간3</v>
      </c>
      <c r="D269" s="68">
        <f t="shared" si="35"/>
        <v>92</v>
      </c>
      <c r="E269" s="54">
        <f>COUNTIF($C$15:C269,C269)</f>
        <v>73</v>
      </c>
      <c r="F269" s="91">
        <f t="shared" si="36"/>
        <v>0.11431034217224764</v>
      </c>
      <c r="G269" s="91">
        <f t="shared" si="37"/>
        <v>5.2547075060055274E-3</v>
      </c>
      <c r="H269" s="65">
        <f t="shared" si="39"/>
        <v>0.11956504967825317</v>
      </c>
    </row>
    <row r="270" spans="1:8">
      <c r="A270" s="68">
        <f t="shared" si="42"/>
        <v>256</v>
      </c>
      <c r="B270" s="69">
        <f t="shared" si="42"/>
        <v>45181</v>
      </c>
      <c r="C270" s="90" t="str">
        <f t="shared" si="34"/>
        <v>구간3</v>
      </c>
      <c r="D270" s="68">
        <f t="shared" si="35"/>
        <v>92</v>
      </c>
      <c r="E270" s="54">
        <f>COUNTIF($C$15:C270,C270)</f>
        <v>74</v>
      </c>
      <c r="F270" s="91">
        <f t="shared" si="36"/>
        <v>0.11431034217224764</v>
      </c>
      <c r="G270" s="91">
        <f t="shared" si="37"/>
        <v>5.3266898006083425E-3</v>
      </c>
      <c r="H270" s="65">
        <f t="shared" si="39"/>
        <v>0.11963703197285598</v>
      </c>
    </row>
    <row r="271" spans="1:8">
      <c r="A271" s="68">
        <f t="shared" si="42"/>
        <v>257</v>
      </c>
      <c r="B271" s="69">
        <f t="shared" si="42"/>
        <v>45182</v>
      </c>
      <c r="C271" s="90" t="str">
        <f t="shared" ref="C271:C334" si="43">IF(IFERROR(HLOOKUP(B271,$D$5:$S$6,2,FALSE),"")="",C272,HLOOKUP(B271,$D$5:$S$7,2,FALSE))</f>
        <v>구간3</v>
      </c>
      <c r="D271" s="68">
        <f t="shared" ref="D271:D334" si="44">COUNTIF($C$15:$C$45910,C271)</f>
        <v>92</v>
      </c>
      <c r="E271" s="54">
        <f>COUNTIF($C$15:C271,C271)</f>
        <v>75</v>
      </c>
      <c r="F271" s="91">
        <f t="shared" ref="F271:F334" si="45">HLOOKUP($C271,$D$6:$S$11,6,FALSE)</f>
        <v>0.11431034217224764</v>
      </c>
      <c r="G271" s="91">
        <f t="shared" ref="G271:G334" si="46">HLOOKUP($C271,$D$6:$S$11,5,FALSE)*(E271)</f>
        <v>5.3986720952111577E-3</v>
      </c>
      <c r="H271" s="65">
        <f t="shared" si="39"/>
        <v>0.11970901426745879</v>
      </c>
    </row>
    <row r="272" spans="1:8">
      <c r="A272" s="68">
        <f t="shared" ref="A272:B287" si="47">A271+1</f>
        <v>258</v>
      </c>
      <c r="B272" s="69">
        <f t="shared" si="47"/>
        <v>45183</v>
      </c>
      <c r="C272" s="90" t="str">
        <f t="shared" si="43"/>
        <v>구간3</v>
      </c>
      <c r="D272" s="68">
        <f t="shared" si="44"/>
        <v>92</v>
      </c>
      <c r="E272" s="54">
        <f>COUNTIF($C$15:C272,C272)</f>
        <v>76</v>
      </c>
      <c r="F272" s="91">
        <f t="shared" si="45"/>
        <v>0.11431034217224764</v>
      </c>
      <c r="G272" s="91">
        <f t="shared" si="46"/>
        <v>5.4706543898139738E-3</v>
      </c>
      <c r="H272" s="65">
        <f t="shared" ref="H272:H335" si="48">F272+G272</f>
        <v>0.11978099656206162</v>
      </c>
    </row>
    <row r="273" spans="1:8">
      <c r="A273" s="68">
        <f t="shared" si="47"/>
        <v>259</v>
      </c>
      <c r="B273" s="69">
        <f t="shared" si="47"/>
        <v>45184</v>
      </c>
      <c r="C273" s="90" t="str">
        <f t="shared" si="43"/>
        <v>구간3</v>
      </c>
      <c r="D273" s="68">
        <f t="shared" si="44"/>
        <v>92</v>
      </c>
      <c r="E273" s="54">
        <f>COUNTIF($C$15:C273,C273)</f>
        <v>77</v>
      </c>
      <c r="F273" s="91">
        <f t="shared" si="45"/>
        <v>0.11431034217224764</v>
      </c>
      <c r="G273" s="91">
        <f t="shared" si="46"/>
        <v>5.542636684416789E-3</v>
      </c>
      <c r="H273" s="65">
        <f t="shared" si="48"/>
        <v>0.11985297885666443</v>
      </c>
    </row>
    <row r="274" spans="1:8">
      <c r="A274" s="68">
        <f t="shared" si="47"/>
        <v>260</v>
      </c>
      <c r="B274" s="69">
        <f t="shared" si="47"/>
        <v>45185</v>
      </c>
      <c r="C274" s="90" t="str">
        <f t="shared" si="43"/>
        <v>구간3</v>
      </c>
      <c r="D274" s="68">
        <f t="shared" si="44"/>
        <v>92</v>
      </c>
      <c r="E274" s="54">
        <f>COUNTIF($C$15:C274,C274)</f>
        <v>78</v>
      </c>
      <c r="F274" s="91">
        <f t="shared" si="45"/>
        <v>0.11431034217224764</v>
      </c>
      <c r="G274" s="91">
        <f t="shared" si="46"/>
        <v>5.6146189790196041E-3</v>
      </c>
      <c r="H274" s="65">
        <f t="shared" si="48"/>
        <v>0.11992496115126725</v>
      </c>
    </row>
    <row r="275" spans="1:8">
      <c r="A275" s="68">
        <f t="shared" si="47"/>
        <v>261</v>
      </c>
      <c r="B275" s="69">
        <f t="shared" si="47"/>
        <v>45186</v>
      </c>
      <c r="C275" s="90" t="str">
        <f t="shared" si="43"/>
        <v>구간3</v>
      </c>
      <c r="D275" s="68">
        <f t="shared" si="44"/>
        <v>92</v>
      </c>
      <c r="E275" s="54">
        <f>COUNTIF($C$15:C275,C275)</f>
        <v>79</v>
      </c>
      <c r="F275" s="91">
        <f t="shared" si="45"/>
        <v>0.11431034217224764</v>
      </c>
      <c r="G275" s="91">
        <f t="shared" si="46"/>
        <v>5.6866012736224193E-3</v>
      </c>
      <c r="H275" s="65">
        <f t="shared" si="48"/>
        <v>0.11999694344587006</v>
      </c>
    </row>
    <row r="276" spans="1:8">
      <c r="A276" s="68">
        <f t="shared" si="47"/>
        <v>262</v>
      </c>
      <c r="B276" s="69">
        <f t="shared" si="47"/>
        <v>45187</v>
      </c>
      <c r="C276" s="90" t="str">
        <f t="shared" si="43"/>
        <v>구간3</v>
      </c>
      <c r="D276" s="68">
        <f t="shared" si="44"/>
        <v>92</v>
      </c>
      <c r="E276" s="54">
        <f>COUNTIF($C$15:C276,C276)</f>
        <v>80</v>
      </c>
      <c r="F276" s="91">
        <f t="shared" si="45"/>
        <v>0.11431034217224764</v>
      </c>
      <c r="G276" s="91">
        <f t="shared" si="46"/>
        <v>5.7585835682252354E-3</v>
      </c>
      <c r="H276" s="65">
        <f t="shared" si="48"/>
        <v>0.12006892574047287</v>
      </c>
    </row>
    <row r="277" spans="1:8">
      <c r="A277" s="68">
        <f t="shared" si="47"/>
        <v>263</v>
      </c>
      <c r="B277" s="69">
        <f t="shared" si="47"/>
        <v>45188</v>
      </c>
      <c r="C277" s="90" t="str">
        <f t="shared" si="43"/>
        <v>구간3</v>
      </c>
      <c r="D277" s="68">
        <f t="shared" si="44"/>
        <v>92</v>
      </c>
      <c r="E277" s="54">
        <f>COUNTIF($C$15:C277,C277)</f>
        <v>81</v>
      </c>
      <c r="F277" s="91">
        <f t="shared" si="45"/>
        <v>0.11431034217224764</v>
      </c>
      <c r="G277" s="91">
        <f t="shared" si="46"/>
        <v>5.8305658628280506E-3</v>
      </c>
      <c r="H277" s="65">
        <f t="shared" si="48"/>
        <v>0.1201409080350757</v>
      </c>
    </row>
    <row r="278" spans="1:8">
      <c r="A278" s="68">
        <f t="shared" si="47"/>
        <v>264</v>
      </c>
      <c r="B278" s="69">
        <f t="shared" si="47"/>
        <v>45189</v>
      </c>
      <c r="C278" s="90" t="str">
        <f t="shared" si="43"/>
        <v>구간3</v>
      </c>
      <c r="D278" s="68">
        <f t="shared" si="44"/>
        <v>92</v>
      </c>
      <c r="E278" s="54">
        <f>COUNTIF($C$15:C278,C278)</f>
        <v>82</v>
      </c>
      <c r="F278" s="91">
        <f t="shared" si="45"/>
        <v>0.11431034217224764</v>
      </c>
      <c r="G278" s="91">
        <f t="shared" si="46"/>
        <v>5.9025481574308657E-3</v>
      </c>
      <c r="H278" s="65">
        <f t="shared" si="48"/>
        <v>0.12021289032967851</v>
      </c>
    </row>
    <row r="279" spans="1:8">
      <c r="A279" s="68">
        <f t="shared" si="47"/>
        <v>265</v>
      </c>
      <c r="B279" s="69">
        <f t="shared" si="47"/>
        <v>45190</v>
      </c>
      <c r="C279" s="90" t="str">
        <f t="shared" si="43"/>
        <v>구간3</v>
      </c>
      <c r="D279" s="68">
        <f t="shared" si="44"/>
        <v>92</v>
      </c>
      <c r="E279" s="54">
        <f>COUNTIF($C$15:C279,C279)</f>
        <v>83</v>
      </c>
      <c r="F279" s="91">
        <f t="shared" si="45"/>
        <v>0.11431034217224764</v>
      </c>
      <c r="G279" s="91">
        <f t="shared" si="46"/>
        <v>5.9745304520336818E-3</v>
      </c>
      <c r="H279" s="65">
        <f t="shared" si="48"/>
        <v>0.12028487262428132</v>
      </c>
    </row>
    <row r="280" spans="1:8">
      <c r="A280" s="68">
        <f t="shared" si="47"/>
        <v>266</v>
      </c>
      <c r="B280" s="69">
        <f t="shared" si="47"/>
        <v>45191</v>
      </c>
      <c r="C280" s="90" t="str">
        <f t="shared" si="43"/>
        <v>구간3</v>
      </c>
      <c r="D280" s="68">
        <f t="shared" si="44"/>
        <v>92</v>
      </c>
      <c r="E280" s="54">
        <f>COUNTIF($C$15:C280,C280)</f>
        <v>84</v>
      </c>
      <c r="F280" s="91">
        <f t="shared" si="45"/>
        <v>0.11431034217224764</v>
      </c>
      <c r="G280" s="91">
        <f t="shared" si="46"/>
        <v>6.046512746636497E-3</v>
      </c>
      <c r="H280" s="65">
        <f t="shared" si="48"/>
        <v>0.12035685491888413</v>
      </c>
    </row>
    <row r="281" spans="1:8">
      <c r="A281" s="68">
        <f t="shared" si="47"/>
        <v>267</v>
      </c>
      <c r="B281" s="69">
        <f t="shared" si="47"/>
        <v>45192</v>
      </c>
      <c r="C281" s="90" t="str">
        <f t="shared" si="43"/>
        <v>구간3</v>
      </c>
      <c r="D281" s="68">
        <f t="shared" si="44"/>
        <v>92</v>
      </c>
      <c r="E281" s="54">
        <f>COUNTIF($C$15:C281,C281)</f>
        <v>85</v>
      </c>
      <c r="F281" s="91">
        <f t="shared" si="45"/>
        <v>0.11431034217224764</v>
      </c>
      <c r="G281" s="91">
        <f t="shared" si="46"/>
        <v>6.1184950412393121E-3</v>
      </c>
      <c r="H281" s="65">
        <f t="shared" si="48"/>
        <v>0.12042883721348696</v>
      </c>
    </row>
    <row r="282" spans="1:8">
      <c r="A282" s="68">
        <f t="shared" si="47"/>
        <v>268</v>
      </c>
      <c r="B282" s="69">
        <f t="shared" si="47"/>
        <v>45193</v>
      </c>
      <c r="C282" s="90" t="str">
        <f t="shared" si="43"/>
        <v>구간3</v>
      </c>
      <c r="D282" s="68">
        <f t="shared" si="44"/>
        <v>92</v>
      </c>
      <c r="E282" s="54">
        <f>COUNTIF($C$15:C282,C282)</f>
        <v>86</v>
      </c>
      <c r="F282" s="91">
        <f t="shared" si="45"/>
        <v>0.11431034217224764</v>
      </c>
      <c r="G282" s="91">
        <f t="shared" si="46"/>
        <v>6.1904773358421282E-3</v>
      </c>
      <c r="H282" s="65">
        <f t="shared" si="48"/>
        <v>0.12050081950808977</v>
      </c>
    </row>
    <row r="283" spans="1:8">
      <c r="A283" s="68">
        <f t="shared" si="47"/>
        <v>269</v>
      </c>
      <c r="B283" s="69">
        <f t="shared" si="47"/>
        <v>45194</v>
      </c>
      <c r="C283" s="90" t="str">
        <f t="shared" si="43"/>
        <v>구간3</v>
      </c>
      <c r="D283" s="68">
        <f t="shared" si="44"/>
        <v>92</v>
      </c>
      <c r="E283" s="54">
        <f>COUNTIF($C$15:C283,C283)</f>
        <v>87</v>
      </c>
      <c r="F283" s="91">
        <f t="shared" si="45"/>
        <v>0.11431034217224764</v>
      </c>
      <c r="G283" s="91">
        <f t="shared" si="46"/>
        <v>6.2624596304449434E-3</v>
      </c>
      <c r="H283" s="65">
        <f t="shared" si="48"/>
        <v>0.12057280180269259</v>
      </c>
    </row>
    <row r="284" spans="1:8">
      <c r="A284" s="68">
        <f t="shared" si="47"/>
        <v>270</v>
      </c>
      <c r="B284" s="69">
        <f t="shared" si="47"/>
        <v>45195</v>
      </c>
      <c r="C284" s="90" t="str">
        <f t="shared" si="43"/>
        <v>구간3</v>
      </c>
      <c r="D284" s="68">
        <f t="shared" si="44"/>
        <v>92</v>
      </c>
      <c r="E284" s="54">
        <f>COUNTIF($C$15:C284,C284)</f>
        <v>88</v>
      </c>
      <c r="F284" s="91">
        <f t="shared" si="45"/>
        <v>0.11431034217224764</v>
      </c>
      <c r="G284" s="91">
        <f t="shared" si="46"/>
        <v>6.3344419250477586E-3</v>
      </c>
      <c r="H284" s="65">
        <f t="shared" si="48"/>
        <v>0.1206447840972954</v>
      </c>
    </row>
    <row r="285" spans="1:8">
      <c r="A285" s="68">
        <f t="shared" si="47"/>
        <v>271</v>
      </c>
      <c r="B285" s="69">
        <f t="shared" si="47"/>
        <v>45196</v>
      </c>
      <c r="C285" s="90" t="str">
        <f t="shared" si="43"/>
        <v>구간3</v>
      </c>
      <c r="D285" s="68">
        <f t="shared" si="44"/>
        <v>92</v>
      </c>
      <c r="E285" s="54">
        <f>COUNTIF($C$15:C285,C285)</f>
        <v>89</v>
      </c>
      <c r="F285" s="91">
        <f t="shared" si="45"/>
        <v>0.11431034217224764</v>
      </c>
      <c r="G285" s="91">
        <f t="shared" si="46"/>
        <v>6.4064242196505737E-3</v>
      </c>
      <c r="H285" s="65">
        <f t="shared" si="48"/>
        <v>0.12071676639189821</v>
      </c>
    </row>
    <row r="286" spans="1:8">
      <c r="A286" s="68">
        <f t="shared" si="47"/>
        <v>272</v>
      </c>
      <c r="B286" s="69">
        <f t="shared" si="47"/>
        <v>45197</v>
      </c>
      <c r="C286" s="90" t="str">
        <f t="shared" si="43"/>
        <v>구간3</v>
      </c>
      <c r="D286" s="68">
        <f t="shared" si="44"/>
        <v>92</v>
      </c>
      <c r="E286" s="54">
        <f>COUNTIF($C$15:C286,C286)</f>
        <v>90</v>
      </c>
      <c r="F286" s="91">
        <f t="shared" si="45"/>
        <v>0.11431034217224764</v>
      </c>
      <c r="G286" s="91">
        <f t="shared" si="46"/>
        <v>6.4784065142533898E-3</v>
      </c>
      <c r="H286" s="65">
        <f t="shared" si="48"/>
        <v>0.12078874868650104</v>
      </c>
    </row>
    <row r="287" spans="1:8">
      <c r="A287" s="68">
        <f t="shared" si="47"/>
        <v>273</v>
      </c>
      <c r="B287" s="69">
        <f t="shared" si="47"/>
        <v>45198</v>
      </c>
      <c r="C287" s="90" t="str">
        <f t="shared" si="43"/>
        <v>구간3</v>
      </c>
      <c r="D287" s="68">
        <f t="shared" si="44"/>
        <v>92</v>
      </c>
      <c r="E287" s="54">
        <f>COUNTIF($C$15:C287,C287)</f>
        <v>91</v>
      </c>
      <c r="F287" s="91">
        <f t="shared" si="45"/>
        <v>0.11431034217224764</v>
      </c>
      <c r="G287" s="91">
        <f t="shared" si="46"/>
        <v>6.550388808856205E-3</v>
      </c>
      <c r="H287" s="65">
        <f t="shared" si="48"/>
        <v>0.12086073098110385</v>
      </c>
    </row>
    <row r="288" spans="1:8">
      <c r="A288" s="68">
        <f t="shared" ref="A288:B303" si="49">A287+1</f>
        <v>274</v>
      </c>
      <c r="B288" s="69">
        <f t="shared" si="49"/>
        <v>45199</v>
      </c>
      <c r="C288" s="90" t="str">
        <f t="shared" si="43"/>
        <v>구간3</v>
      </c>
      <c r="D288" s="68">
        <f t="shared" si="44"/>
        <v>92</v>
      </c>
      <c r="E288" s="54">
        <f>COUNTIF($C$15:C288,C288)</f>
        <v>92</v>
      </c>
      <c r="F288" s="91">
        <f t="shared" si="45"/>
        <v>0.11431034217224764</v>
      </c>
      <c r="G288" s="91">
        <f t="shared" si="46"/>
        <v>6.6223711034590202E-3</v>
      </c>
      <c r="H288" s="65">
        <f t="shared" si="48"/>
        <v>0.12093271327570666</v>
      </c>
    </row>
    <row r="289" spans="1:8">
      <c r="A289" s="68">
        <f t="shared" si="49"/>
        <v>275</v>
      </c>
      <c r="B289" s="69">
        <f t="shared" si="49"/>
        <v>45200</v>
      </c>
      <c r="C289" s="90" t="str">
        <f t="shared" si="43"/>
        <v>구간4</v>
      </c>
      <c r="D289" s="68">
        <f t="shared" si="44"/>
        <v>92</v>
      </c>
      <c r="E289" s="54">
        <f>COUNTIF($C$15:C289,C289)</f>
        <v>1</v>
      </c>
      <c r="F289" s="91">
        <f t="shared" si="45"/>
        <v>0.12093271327570666</v>
      </c>
      <c r="G289" s="91">
        <f t="shared" si="46"/>
        <v>5.7323095095088183E-5</v>
      </c>
      <c r="H289" s="65">
        <f t="shared" si="48"/>
        <v>0.12099003637080175</v>
      </c>
    </row>
    <row r="290" spans="1:8">
      <c r="A290" s="68">
        <f t="shared" si="49"/>
        <v>276</v>
      </c>
      <c r="B290" s="69">
        <f t="shared" si="49"/>
        <v>45201</v>
      </c>
      <c r="C290" s="90" t="str">
        <f t="shared" si="43"/>
        <v>구간4</v>
      </c>
      <c r="D290" s="68">
        <f t="shared" si="44"/>
        <v>92</v>
      </c>
      <c r="E290" s="54">
        <f>COUNTIF($C$15:C290,C290)</f>
        <v>2</v>
      </c>
      <c r="F290" s="91">
        <f t="shared" si="45"/>
        <v>0.12093271327570666</v>
      </c>
      <c r="G290" s="91">
        <f t="shared" si="46"/>
        <v>1.1464619019017637E-4</v>
      </c>
      <c r="H290" s="65">
        <f t="shared" si="48"/>
        <v>0.12104735946589684</v>
      </c>
    </row>
    <row r="291" spans="1:8">
      <c r="A291" s="68">
        <f t="shared" si="49"/>
        <v>277</v>
      </c>
      <c r="B291" s="69">
        <f t="shared" si="49"/>
        <v>45202</v>
      </c>
      <c r="C291" s="90" t="str">
        <f t="shared" si="43"/>
        <v>구간4</v>
      </c>
      <c r="D291" s="68">
        <f t="shared" si="44"/>
        <v>92</v>
      </c>
      <c r="E291" s="54">
        <f>COUNTIF($C$15:C291,C291)</f>
        <v>3</v>
      </c>
      <c r="F291" s="91">
        <f t="shared" si="45"/>
        <v>0.12093271327570666</v>
      </c>
      <c r="G291" s="91">
        <f t="shared" si="46"/>
        <v>1.7196928528526455E-4</v>
      </c>
      <c r="H291" s="65">
        <f t="shared" si="48"/>
        <v>0.12110468256099192</v>
      </c>
    </row>
    <row r="292" spans="1:8">
      <c r="A292" s="68">
        <f t="shared" si="49"/>
        <v>278</v>
      </c>
      <c r="B292" s="69">
        <f t="shared" si="49"/>
        <v>45203</v>
      </c>
      <c r="C292" s="90" t="str">
        <f t="shared" si="43"/>
        <v>구간4</v>
      </c>
      <c r="D292" s="68">
        <f t="shared" si="44"/>
        <v>92</v>
      </c>
      <c r="E292" s="54">
        <f>COUNTIF($C$15:C292,C292)</f>
        <v>4</v>
      </c>
      <c r="F292" s="91">
        <f t="shared" si="45"/>
        <v>0.12093271327570666</v>
      </c>
      <c r="G292" s="91">
        <f t="shared" si="46"/>
        <v>2.2929238038035273E-4</v>
      </c>
      <c r="H292" s="65">
        <f t="shared" si="48"/>
        <v>0.12116200565608702</v>
      </c>
    </row>
    <row r="293" spans="1:8">
      <c r="A293" s="68">
        <f t="shared" si="49"/>
        <v>279</v>
      </c>
      <c r="B293" s="69">
        <f t="shared" si="49"/>
        <v>45204</v>
      </c>
      <c r="C293" s="90" t="str">
        <f t="shared" si="43"/>
        <v>구간4</v>
      </c>
      <c r="D293" s="68">
        <f t="shared" si="44"/>
        <v>92</v>
      </c>
      <c r="E293" s="54">
        <f>COUNTIF($C$15:C293,C293)</f>
        <v>5</v>
      </c>
      <c r="F293" s="91">
        <f t="shared" si="45"/>
        <v>0.12093271327570666</v>
      </c>
      <c r="G293" s="91">
        <f t="shared" si="46"/>
        <v>2.8661547547544091E-4</v>
      </c>
      <c r="H293" s="65">
        <f t="shared" si="48"/>
        <v>0.1212193287511821</v>
      </c>
    </row>
    <row r="294" spans="1:8">
      <c r="A294" s="68">
        <f t="shared" si="49"/>
        <v>280</v>
      </c>
      <c r="B294" s="69">
        <f t="shared" si="49"/>
        <v>45205</v>
      </c>
      <c r="C294" s="90" t="str">
        <f t="shared" si="43"/>
        <v>구간4</v>
      </c>
      <c r="D294" s="68">
        <f t="shared" si="44"/>
        <v>92</v>
      </c>
      <c r="E294" s="54">
        <f>COUNTIF($C$15:C294,C294)</f>
        <v>6</v>
      </c>
      <c r="F294" s="91">
        <f t="shared" si="45"/>
        <v>0.12093271327570666</v>
      </c>
      <c r="G294" s="91">
        <f t="shared" si="46"/>
        <v>3.439385705705291E-4</v>
      </c>
      <c r="H294" s="65">
        <f t="shared" si="48"/>
        <v>0.12127665184627719</v>
      </c>
    </row>
    <row r="295" spans="1:8">
      <c r="A295" s="68">
        <f t="shared" si="49"/>
        <v>281</v>
      </c>
      <c r="B295" s="69">
        <f t="shared" si="49"/>
        <v>45206</v>
      </c>
      <c r="C295" s="90" t="str">
        <f t="shared" si="43"/>
        <v>구간4</v>
      </c>
      <c r="D295" s="68">
        <f t="shared" si="44"/>
        <v>92</v>
      </c>
      <c r="E295" s="54">
        <f>COUNTIF($C$15:C295,C295)</f>
        <v>7</v>
      </c>
      <c r="F295" s="91">
        <f t="shared" si="45"/>
        <v>0.12093271327570666</v>
      </c>
      <c r="G295" s="91">
        <f t="shared" si="46"/>
        <v>4.0126166566561728E-4</v>
      </c>
      <c r="H295" s="65">
        <f t="shared" si="48"/>
        <v>0.12133397494137228</v>
      </c>
    </row>
    <row r="296" spans="1:8">
      <c r="A296" s="68">
        <f t="shared" si="49"/>
        <v>282</v>
      </c>
      <c r="B296" s="69">
        <f t="shared" si="49"/>
        <v>45207</v>
      </c>
      <c r="C296" s="90" t="str">
        <f t="shared" si="43"/>
        <v>구간4</v>
      </c>
      <c r="D296" s="68">
        <f t="shared" si="44"/>
        <v>92</v>
      </c>
      <c r="E296" s="54">
        <f>COUNTIF($C$15:C296,C296)</f>
        <v>8</v>
      </c>
      <c r="F296" s="91">
        <f t="shared" si="45"/>
        <v>0.12093271327570666</v>
      </c>
      <c r="G296" s="91">
        <f t="shared" si="46"/>
        <v>4.5858476076070546E-4</v>
      </c>
      <c r="H296" s="65">
        <f t="shared" si="48"/>
        <v>0.12139129803646737</v>
      </c>
    </row>
    <row r="297" spans="1:8">
      <c r="A297" s="68">
        <f t="shared" si="49"/>
        <v>283</v>
      </c>
      <c r="B297" s="69">
        <f t="shared" si="49"/>
        <v>45208</v>
      </c>
      <c r="C297" s="90" t="str">
        <f t="shared" si="43"/>
        <v>구간4</v>
      </c>
      <c r="D297" s="68">
        <f t="shared" si="44"/>
        <v>92</v>
      </c>
      <c r="E297" s="54">
        <f>COUNTIF($C$15:C297,C297)</f>
        <v>9</v>
      </c>
      <c r="F297" s="91">
        <f t="shared" si="45"/>
        <v>0.12093271327570666</v>
      </c>
      <c r="G297" s="91">
        <f t="shared" si="46"/>
        <v>5.159078558557937E-4</v>
      </c>
      <c r="H297" s="65">
        <f t="shared" si="48"/>
        <v>0.12144862113156246</v>
      </c>
    </row>
    <row r="298" spans="1:8">
      <c r="A298" s="68">
        <f t="shared" si="49"/>
        <v>284</v>
      </c>
      <c r="B298" s="69">
        <f t="shared" si="49"/>
        <v>45209</v>
      </c>
      <c r="C298" s="90" t="str">
        <f t="shared" si="43"/>
        <v>구간4</v>
      </c>
      <c r="D298" s="68">
        <f t="shared" si="44"/>
        <v>92</v>
      </c>
      <c r="E298" s="54">
        <f>COUNTIF($C$15:C298,C298)</f>
        <v>10</v>
      </c>
      <c r="F298" s="91">
        <f t="shared" si="45"/>
        <v>0.12093271327570666</v>
      </c>
      <c r="G298" s="91">
        <f t="shared" si="46"/>
        <v>5.7323095095088183E-4</v>
      </c>
      <c r="H298" s="65">
        <f t="shared" si="48"/>
        <v>0.12150594422665754</v>
      </c>
    </row>
    <row r="299" spans="1:8">
      <c r="A299" s="68">
        <f t="shared" si="49"/>
        <v>285</v>
      </c>
      <c r="B299" s="69">
        <f t="shared" si="49"/>
        <v>45210</v>
      </c>
      <c r="C299" s="90" t="str">
        <f t="shared" si="43"/>
        <v>구간4</v>
      </c>
      <c r="D299" s="68">
        <f t="shared" si="44"/>
        <v>92</v>
      </c>
      <c r="E299" s="54">
        <f>COUNTIF($C$15:C299,C299)</f>
        <v>11</v>
      </c>
      <c r="F299" s="91">
        <f t="shared" si="45"/>
        <v>0.12093271327570666</v>
      </c>
      <c r="G299" s="91">
        <f t="shared" si="46"/>
        <v>6.3055404604596996E-4</v>
      </c>
      <c r="H299" s="65">
        <f t="shared" si="48"/>
        <v>0.12156326732175263</v>
      </c>
    </row>
    <row r="300" spans="1:8">
      <c r="A300" s="68">
        <f t="shared" si="49"/>
        <v>286</v>
      </c>
      <c r="B300" s="69">
        <f t="shared" si="49"/>
        <v>45211</v>
      </c>
      <c r="C300" s="90" t="str">
        <f t="shared" si="43"/>
        <v>구간4</v>
      </c>
      <c r="D300" s="68">
        <f t="shared" si="44"/>
        <v>92</v>
      </c>
      <c r="E300" s="54">
        <f>COUNTIF($C$15:C300,C300)</f>
        <v>12</v>
      </c>
      <c r="F300" s="91">
        <f t="shared" si="45"/>
        <v>0.12093271327570666</v>
      </c>
      <c r="G300" s="91">
        <f t="shared" si="46"/>
        <v>6.8787714114105819E-4</v>
      </c>
      <c r="H300" s="65">
        <f t="shared" si="48"/>
        <v>0.12162059041684772</v>
      </c>
    </row>
    <row r="301" spans="1:8">
      <c r="A301" s="68">
        <f t="shared" si="49"/>
        <v>287</v>
      </c>
      <c r="B301" s="69">
        <f t="shared" si="49"/>
        <v>45212</v>
      </c>
      <c r="C301" s="90" t="str">
        <f t="shared" si="43"/>
        <v>구간4</v>
      </c>
      <c r="D301" s="68">
        <f t="shared" si="44"/>
        <v>92</v>
      </c>
      <c r="E301" s="54">
        <f>COUNTIF($C$15:C301,C301)</f>
        <v>13</v>
      </c>
      <c r="F301" s="91">
        <f t="shared" si="45"/>
        <v>0.12093271327570666</v>
      </c>
      <c r="G301" s="91">
        <f t="shared" si="46"/>
        <v>7.4520023623614643E-4</v>
      </c>
      <c r="H301" s="65">
        <f t="shared" si="48"/>
        <v>0.12167791351194281</v>
      </c>
    </row>
    <row r="302" spans="1:8">
      <c r="A302" s="68">
        <f t="shared" si="49"/>
        <v>288</v>
      </c>
      <c r="B302" s="69">
        <f t="shared" si="49"/>
        <v>45213</v>
      </c>
      <c r="C302" s="90" t="str">
        <f t="shared" si="43"/>
        <v>구간4</v>
      </c>
      <c r="D302" s="68">
        <f t="shared" si="44"/>
        <v>92</v>
      </c>
      <c r="E302" s="54">
        <f>COUNTIF($C$15:C302,C302)</f>
        <v>14</v>
      </c>
      <c r="F302" s="91">
        <f t="shared" si="45"/>
        <v>0.12093271327570666</v>
      </c>
      <c r="G302" s="91">
        <f t="shared" si="46"/>
        <v>8.0252333133123456E-4</v>
      </c>
      <c r="H302" s="65">
        <f t="shared" si="48"/>
        <v>0.1217352366070379</v>
      </c>
    </row>
    <row r="303" spans="1:8">
      <c r="A303" s="68">
        <f t="shared" si="49"/>
        <v>289</v>
      </c>
      <c r="B303" s="69">
        <f t="shared" si="49"/>
        <v>45214</v>
      </c>
      <c r="C303" s="90" t="str">
        <f t="shared" si="43"/>
        <v>구간4</v>
      </c>
      <c r="D303" s="68">
        <f t="shared" si="44"/>
        <v>92</v>
      </c>
      <c r="E303" s="54">
        <f>COUNTIF($C$15:C303,C303)</f>
        <v>15</v>
      </c>
      <c r="F303" s="91">
        <f t="shared" si="45"/>
        <v>0.12093271327570666</v>
      </c>
      <c r="G303" s="91">
        <f t="shared" si="46"/>
        <v>8.5984642642632269E-4</v>
      </c>
      <c r="H303" s="65">
        <f t="shared" si="48"/>
        <v>0.12179255970213299</v>
      </c>
    </row>
    <row r="304" spans="1:8">
      <c r="A304" s="68">
        <f t="shared" ref="A304:B319" si="50">A303+1</f>
        <v>290</v>
      </c>
      <c r="B304" s="69">
        <f t="shared" si="50"/>
        <v>45215</v>
      </c>
      <c r="C304" s="90" t="str">
        <f t="shared" si="43"/>
        <v>구간4</v>
      </c>
      <c r="D304" s="68">
        <f t="shared" si="44"/>
        <v>92</v>
      </c>
      <c r="E304" s="54">
        <f>COUNTIF($C$15:C304,C304)</f>
        <v>16</v>
      </c>
      <c r="F304" s="91">
        <f t="shared" si="45"/>
        <v>0.12093271327570666</v>
      </c>
      <c r="G304" s="91">
        <f t="shared" si="46"/>
        <v>9.1716952152141092E-4</v>
      </c>
      <c r="H304" s="65">
        <f t="shared" si="48"/>
        <v>0.12184988279722807</v>
      </c>
    </row>
    <row r="305" spans="1:8">
      <c r="A305" s="68">
        <f t="shared" si="50"/>
        <v>291</v>
      </c>
      <c r="B305" s="69">
        <f t="shared" si="50"/>
        <v>45216</v>
      </c>
      <c r="C305" s="90" t="str">
        <f t="shared" si="43"/>
        <v>구간4</v>
      </c>
      <c r="D305" s="68">
        <f t="shared" si="44"/>
        <v>92</v>
      </c>
      <c r="E305" s="54">
        <f>COUNTIF($C$15:C305,C305)</f>
        <v>17</v>
      </c>
      <c r="F305" s="91">
        <f t="shared" si="45"/>
        <v>0.12093271327570666</v>
      </c>
      <c r="G305" s="91">
        <f t="shared" si="46"/>
        <v>9.7449261661649916E-4</v>
      </c>
      <c r="H305" s="65">
        <f t="shared" si="48"/>
        <v>0.12190720589232316</v>
      </c>
    </row>
    <row r="306" spans="1:8">
      <c r="A306" s="68">
        <f t="shared" si="50"/>
        <v>292</v>
      </c>
      <c r="B306" s="69">
        <f t="shared" si="50"/>
        <v>45217</v>
      </c>
      <c r="C306" s="90" t="str">
        <f t="shared" si="43"/>
        <v>구간4</v>
      </c>
      <c r="D306" s="68">
        <f t="shared" si="44"/>
        <v>92</v>
      </c>
      <c r="E306" s="54">
        <f>COUNTIF($C$15:C306,C306)</f>
        <v>18</v>
      </c>
      <c r="F306" s="91">
        <f t="shared" si="45"/>
        <v>0.12093271327570666</v>
      </c>
      <c r="G306" s="91">
        <f t="shared" si="46"/>
        <v>1.0318157117115874E-3</v>
      </c>
      <c r="H306" s="65">
        <f t="shared" si="48"/>
        <v>0.12196452898741825</v>
      </c>
    </row>
    <row r="307" spans="1:8">
      <c r="A307" s="68">
        <f t="shared" si="50"/>
        <v>293</v>
      </c>
      <c r="B307" s="69">
        <f t="shared" si="50"/>
        <v>45218</v>
      </c>
      <c r="C307" s="90" t="str">
        <f t="shared" si="43"/>
        <v>구간4</v>
      </c>
      <c r="D307" s="68">
        <f t="shared" si="44"/>
        <v>92</v>
      </c>
      <c r="E307" s="54">
        <f>COUNTIF($C$15:C307,C307)</f>
        <v>19</v>
      </c>
      <c r="F307" s="91">
        <f t="shared" si="45"/>
        <v>0.12093271327570666</v>
      </c>
      <c r="G307" s="91">
        <f t="shared" si="46"/>
        <v>1.0891388068066754E-3</v>
      </c>
      <c r="H307" s="65">
        <f t="shared" si="48"/>
        <v>0.12202185208251334</v>
      </c>
    </row>
    <row r="308" spans="1:8">
      <c r="A308" s="68">
        <f t="shared" si="50"/>
        <v>294</v>
      </c>
      <c r="B308" s="69">
        <f t="shared" si="50"/>
        <v>45219</v>
      </c>
      <c r="C308" s="90" t="str">
        <f t="shared" si="43"/>
        <v>구간4</v>
      </c>
      <c r="D308" s="68">
        <f t="shared" si="44"/>
        <v>92</v>
      </c>
      <c r="E308" s="54">
        <f>COUNTIF($C$15:C308,C308)</f>
        <v>20</v>
      </c>
      <c r="F308" s="91">
        <f t="shared" si="45"/>
        <v>0.12093271327570666</v>
      </c>
      <c r="G308" s="91">
        <f t="shared" si="46"/>
        <v>1.1464619019017637E-3</v>
      </c>
      <c r="H308" s="65">
        <f t="shared" si="48"/>
        <v>0.12207917517760843</v>
      </c>
    </row>
    <row r="309" spans="1:8">
      <c r="A309" s="68">
        <f t="shared" si="50"/>
        <v>295</v>
      </c>
      <c r="B309" s="69">
        <f t="shared" si="50"/>
        <v>45220</v>
      </c>
      <c r="C309" s="90" t="str">
        <f t="shared" si="43"/>
        <v>구간4</v>
      </c>
      <c r="D309" s="68">
        <f t="shared" si="44"/>
        <v>92</v>
      </c>
      <c r="E309" s="54">
        <f>COUNTIF($C$15:C309,C309)</f>
        <v>21</v>
      </c>
      <c r="F309" s="91">
        <f t="shared" si="45"/>
        <v>0.12093271327570666</v>
      </c>
      <c r="G309" s="91">
        <f t="shared" si="46"/>
        <v>1.2037849969968519E-3</v>
      </c>
      <c r="H309" s="65">
        <f t="shared" si="48"/>
        <v>0.12213649827270351</v>
      </c>
    </row>
    <row r="310" spans="1:8">
      <c r="A310" s="68">
        <f t="shared" si="50"/>
        <v>296</v>
      </c>
      <c r="B310" s="69">
        <f t="shared" si="50"/>
        <v>45221</v>
      </c>
      <c r="C310" s="90" t="str">
        <f t="shared" si="43"/>
        <v>구간4</v>
      </c>
      <c r="D310" s="68">
        <f t="shared" si="44"/>
        <v>92</v>
      </c>
      <c r="E310" s="54">
        <f>COUNTIF($C$15:C310,C310)</f>
        <v>22</v>
      </c>
      <c r="F310" s="91">
        <f t="shared" si="45"/>
        <v>0.12093271327570666</v>
      </c>
      <c r="G310" s="91">
        <f t="shared" si="46"/>
        <v>1.2611080920919399E-3</v>
      </c>
      <c r="H310" s="65">
        <f t="shared" si="48"/>
        <v>0.12219382136779861</v>
      </c>
    </row>
    <row r="311" spans="1:8">
      <c r="A311" s="68">
        <f t="shared" si="50"/>
        <v>297</v>
      </c>
      <c r="B311" s="69">
        <f t="shared" si="50"/>
        <v>45222</v>
      </c>
      <c r="C311" s="90" t="str">
        <f t="shared" si="43"/>
        <v>구간4</v>
      </c>
      <c r="D311" s="68">
        <f t="shared" si="44"/>
        <v>92</v>
      </c>
      <c r="E311" s="54">
        <f>COUNTIF($C$15:C311,C311)</f>
        <v>23</v>
      </c>
      <c r="F311" s="91">
        <f t="shared" si="45"/>
        <v>0.12093271327570666</v>
      </c>
      <c r="G311" s="91">
        <f t="shared" si="46"/>
        <v>1.3184311871870281E-3</v>
      </c>
      <c r="H311" s="65">
        <f t="shared" si="48"/>
        <v>0.12225114446289369</v>
      </c>
    </row>
    <row r="312" spans="1:8">
      <c r="A312" s="68">
        <f t="shared" si="50"/>
        <v>298</v>
      </c>
      <c r="B312" s="69">
        <f t="shared" si="50"/>
        <v>45223</v>
      </c>
      <c r="C312" s="90" t="str">
        <f t="shared" si="43"/>
        <v>구간4</v>
      </c>
      <c r="D312" s="68">
        <f t="shared" si="44"/>
        <v>92</v>
      </c>
      <c r="E312" s="54">
        <f>COUNTIF($C$15:C312,C312)</f>
        <v>24</v>
      </c>
      <c r="F312" s="91">
        <f t="shared" si="45"/>
        <v>0.12093271327570666</v>
      </c>
      <c r="G312" s="91">
        <f t="shared" si="46"/>
        <v>1.3757542822821164E-3</v>
      </c>
      <c r="H312" s="65">
        <f t="shared" si="48"/>
        <v>0.12230846755798878</v>
      </c>
    </row>
    <row r="313" spans="1:8">
      <c r="A313" s="68">
        <f t="shared" si="50"/>
        <v>299</v>
      </c>
      <c r="B313" s="69">
        <f t="shared" si="50"/>
        <v>45224</v>
      </c>
      <c r="C313" s="90" t="str">
        <f t="shared" si="43"/>
        <v>구간4</v>
      </c>
      <c r="D313" s="68">
        <f t="shared" si="44"/>
        <v>92</v>
      </c>
      <c r="E313" s="54">
        <f>COUNTIF($C$15:C313,C313)</f>
        <v>25</v>
      </c>
      <c r="F313" s="91">
        <f t="shared" si="45"/>
        <v>0.12093271327570666</v>
      </c>
      <c r="G313" s="91">
        <f t="shared" si="46"/>
        <v>1.4330773773772046E-3</v>
      </c>
      <c r="H313" s="65">
        <f t="shared" si="48"/>
        <v>0.12236579065308387</v>
      </c>
    </row>
    <row r="314" spans="1:8">
      <c r="A314" s="68">
        <f t="shared" si="50"/>
        <v>300</v>
      </c>
      <c r="B314" s="69">
        <f t="shared" si="50"/>
        <v>45225</v>
      </c>
      <c r="C314" s="90" t="str">
        <f t="shared" si="43"/>
        <v>구간4</v>
      </c>
      <c r="D314" s="68">
        <f t="shared" si="44"/>
        <v>92</v>
      </c>
      <c r="E314" s="54">
        <f>COUNTIF($C$15:C314,C314)</f>
        <v>26</v>
      </c>
      <c r="F314" s="91">
        <f t="shared" si="45"/>
        <v>0.12093271327570666</v>
      </c>
      <c r="G314" s="91">
        <f t="shared" si="46"/>
        <v>1.4904004724722929E-3</v>
      </c>
      <c r="H314" s="65">
        <f t="shared" si="48"/>
        <v>0.12242311374817895</v>
      </c>
    </row>
    <row r="315" spans="1:8">
      <c r="A315" s="68">
        <f t="shared" si="50"/>
        <v>301</v>
      </c>
      <c r="B315" s="69">
        <f t="shared" si="50"/>
        <v>45226</v>
      </c>
      <c r="C315" s="90" t="str">
        <f t="shared" si="43"/>
        <v>구간4</v>
      </c>
      <c r="D315" s="68">
        <f t="shared" si="44"/>
        <v>92</v>
      </c>
      <c r="E315" s="54">
        <f>COUNTIF($C$15:C315,C315)</f>
        <v>27</v>
      </c>
      <c r="F315" s="91">
        <f t="shared" si="45"/>
        <v>0.12093271327570666</v>
      </c>
      <c r="G315" s="91">
        <f t="shared" si="46"/>
        <v>1.5477235675673809E-3</v>
      </c>
      <c r="H315" s="65">
        <f t="shared" si="48"/>
        <v>0.12248043684327405</v>
      </c>
    </row>
    <row r="316" spans="1:8">
      <c r="A316" s="68">
        <f t="shared" si="50"/>
        <v>302</v>
      </c>
      <c r="B316" s="69">
        <f t="shared" si="50"/>
        <v>45227</v>
      </c>
      <c r="C316" s="90" t="str">
        <f t="shared" si="43"/>
        <v>구간4</v>
      </c>
      <c r="D316" s="68">
        <f t="shared" si="44"/>
        <v>92</v>
      </c>
      <c r="E316" s="54">
        <f>COUNTIF($C$15:C316,C316)</f>
        <v>28</v>
      </c>
      <c r="F316" s="91">
        <f t="shared" si="45"/>
        <v>0.12093271327570666</v>
      </c>
      <c r="G316" s="91">
        <f t="shared" si="46"/>
        <v>1.6050466626624691E-3</v>
      </c>
      <c r="H316" s="65">
        <f t="shared" si="48"/>
        <v>0.12253775993836913</v>
      </c>
    </row>
    <row r="317" spans="1:8">
      <c r="A317" s="68">
        <f t="shared" si="50"/>
        <v>303</v>
      </c>
      <c r="B317" s="69">
        <f t="shared" si="50"/>
        <v>45228</v>
      </c>
      <c r="C317" s="90" t="str">
        <f t="shared" si="43"/>
        <v>구간4</v>
      </c>
      <c r="D317" s="68">
        <f t="shared" si="44"/>
        <v>92</v>
      </c>
      <c r="E317" s="54">
        <f>COUNTIF($C$15:C317,C317)</f>
        <v>29</v>
      </c>
      <c r="F317" s="91">
        <f t="shared" si="45"/>
        <v>0.12093271327570666</v>
      </c>
      <c r="G317" s="91">
        <f t="shared" si="46"/>
        <v>1.6623697577575574E-3</v>
      </c>
      <c r="H317" s="65">
        <f t="shared" si="48"/>
        <v>0.12259508303346422</v>
      </c>
    </row>
    <row r="318" spans="1:8">
      <c r="A318" s="68">
        <f t="shared" si="50"/>
        <v>304</v>
      </c>
      <c r="B318" s="69">
        <f t="shared" si="50"/>
        <v>45229</v>
      </c>
      <c r="C318" s="90" t="str">
        <f t="shared" si="43"/>
        <v>구간4</v>
      </c>
      <c r="D318" s="68">
        <f t="shared" si="44"/>
        <v>92</v>
      </c>
      <c r="E318" s="54">
        <f>COUNTIF($C$15:C318,C318)</f>
        <v>30</v>
      </c>
      <c r="F318" s="91">
        <f t="shared" si="45"/>
        <v>0.12093271327570666</v>
      </c>
      <c r="G318" s="91">
        <f t="shared" si="46"/>
        <v>1.7196928528526454E-3</v>
      </c>
      <c r="H318" s="65">
        <f t="shared" si="48"/>
        <v>0.12265240612855931</v>
      </c>
    </row>
    <row r="319" spans="1:8">
      <c r="A319" s="68">
        <f t="shared" si="50"/>
        <v>305</v>
      </c>
      <c r="B319" s="69">
        <f t="shared" si="50"/>
        <v>45230</v>
      </c>
      <c r="C319" s="90" t="str">
        <f t="shared" si="43"/>
        <v>구간4</v>
      </c>
      <c r="D319" s="68">
        <f t="shared" si="44"/>
        <v>92</v>
      </c>
      <c r="E319" s="54">
        <f>COUNTIF($C$15:C319,C319)</f>
        <v>31</v>
      </c>
      <c r="F319" s="91">
        <f t="shared" si="45"/>
        <v>0.12093271327570666</v>
      </c>
      <c r="G319" s="91">
        <f t="shared" si="46"/>
        <v>1.7770159479477336E-3</v>
      </c>
      <c r="H319" s="65">
        <f t="shared" si="48"/>
        <v>0.12270972922365439</v>
      </c>
    </row>
    <row r="320" spans="1:8">
      <c r="A320" s="68">
        <f t="shared" ref="A320:B335" si="51">A319+1</f>
        <v>306</v>
      </c>
      <c r="B320" s="69">
        <f t="shared" si="51"/>
        <v>45231</v>
      </c>
      <c r="C320" s="90" t="str">
        <f t="shared" si="43"/>
        <v>구간4</v>
      </c>
      <c r="D320" s="68">
        <f t="shared" si="44"/>
        <v>92</v>
      </c>
      <c r="E320" s="54">
        <f>COUNTIF($C$15:C320,C320)</f>
        <v>32</v>
      </c>
      <c r="F320" s="91">
        <f t="shared" si="45"/>
        <v>0.12093271327570666</v>
      </c>
      <c r="G320" s="91">
        <f t="shared" si="46"/>
        <v>1.8343390430428218E-3</v>
      </c>
      <c r="H320" s="65">
        <f t="shared" si="48"/>
        <v>0.12276705231874949</v>
      </c>
    </row>
    <row r="321" spans="1:8">
      <c r="A321" s="68">
        <f t="shared" si="51"/>
        <v>307</v>
      </c>
      <c r="B321" s="69">
        <f t="shared" si="51"/>
        <v>45232</v>
      </c>
      <c r="C321" s="90" t="str">
        <f t="shared" si="43"/>
        <v>구간4</v>
      </c>
      <c r="D321" s="68">
        <f t="shared" si="44"/>
        <v>92</v>
      </c>
      <c r="E321" s="54">
        <f>COUNTIF($C$15:C321,C321)</f>
        <v>33</v>
      </c>
      <c r="F321" s="91">
        <f t="shared" si="45"/>
        <v>0.12093271327570666</v>
      </c>
      <c r="G321" s="91">
        <f t="shared" si="46"/>
        <v>1.8916621381379101E-3</v>
      </c>
      <c r="H321" s="65">
        <f t="shared" si="48"/>
        <v>0.12282437541384457</v>
      </c>
    </row>
    <row r="322" spans="1:8">
      <c r="A322" s="68">
        <f t="shared" si="51"/>
        <v>308</v>
      </c>
      <c r="B322" s="69">
        <f t="shared" si="51"/>
        <v>45233</v>
      </c>
      <c r="C322" s="90" t="str">
        <f t="shared" si="43"/>
        <v>구간4</v>
      </c>
      <c r="D322" s="68">
        <f t="shared" si="44"/>
        <v>92</v>
      </c>
      <c r="E322" s="54">
        <f>COUNTIF($C$15:C322,C322)</f>
        <v>34</v>
      </c>
      <c r="F322" s="91">
        <f t="shared" si="45"/>
        <v>0.12093271327570666</v>
      </c>
      <c r="G322" s="91">
        <f t="shared" si="46"/>
        <v>1.9489852332329983E-3</v>
      </c>
      <c r="H322" s="65">
        <f t="shared" si="48"/>
        <v>0.12288169850893967</v>
      </c>
    </row>
    <row r="323" spans="1:8">
      <c r="A323" s="68">
        <f t="shared" si="51"/>
        <v>309</v>
      </c>
      <c r="B323" s="69">
        <f t="shared" si="51"/>
        <v>45234</v>
      </c>
      <c r="C323" s="90" t="str">
        <f t="shared" si="43"/>
        <v>구간4</v>
      </c>
      <c r="D323" s="68">
        <f t="shared" si="44"/>
        <v>92</v>
      </c>
      <c r="E323" s="54">
        <f>COUNTIF($C$15:C323,C323)</f>
        <v>35</v>
      </c>
      <c r="F323" s="91">
        <f t="shared" si="45"/>
        <v>0.12093271327570666</v>
      </c>
      <c r="G323" s="91">
        <f t="shared" si="46"/>
        <v>2.0063083283280866E-3</v>
      </c>
      <c r="H323" s="65">
        <f t="shared" si="48"/>
        <v>0.12293902160403475</v>
      </c>
    </row>
    <row r="324" spans="1:8">
      <c r="A324" s="68">
        <f t="shared" si="51"/>
        <v>310</v>
      </c>
      <c r="B324" s="69">
        <f t="shared" si="51"/>
        <v>45235</v>
      </c>
      <c r="C324" s="90" t="str">
        <f t="shared" si="43"/>
        <v>구간4</v>
      </c>
      <c r="D324" s="68">
        <f t="shared" si="44"/>
        <v>92</v>
      </c>
      <c r="E324" s="54">
        <f>COUNTIF($C$15:C324,C324)</f>
        <v>36</v>
      </c>
      <c r="F324" s="91">
        <f t="shared" si="45"/>
        <v>0.12093271327570666</v>
      </c>
      <c r="G324" s="91">
        <f t="shared" si="46"/>
        <v>2.0636314234231748E-3</v>
      </c>
      <c r="H324" s="65">
        <f t="shared" si="48"/>
        <v>0.12299634469912984</v>
      </c>
    </row>
    <row r="325" spans="1:8">
      <c r="A325" s="68">
        <f t="shared" si="51"/>
        <v>311</v>
      </c>
      <c r="B325" s="69">
        <f t="shared" si="51"/>
        <v>45236</v>
      </c>
      <c r="C325" s="90" t="str">
        <f t="shared" si="43"/>
        <v>구간4</v>
      </c>
      <c r="D325" s="68">
        <f t="shared" si="44"/>
        <v>92</v>
      </c>
      <c r="E325" s="54">
        <f>COUNTIF($C$15:C325,C325)</f>
        <v>37</v>
      </c>
      <c r="F325" s="91">
        <f t="shared" si="45"/>
        <v>0.12093271327570666</v>
      </c>
      <c r="G325" s="91">
        <f t="shared" si="46"/>
        <v>2.1209545185182626E-3</v>
      </c>
      <c r="H325" s="65">
        <f t="shared" si="48"/>
        <v>0.12305366779422493</v>
      </c>
    </row>
    <row r="326" spans="1:8">
      <c r="A326" s="68">
        <f t="shared" si="51"/>
        <v>312</v>
      </c>
      <c r="B326" s="69">
        <f t="shared" si="51"/>
        <v>45237</v>
      </c>
      <c r="C326" s="90" t="str">
        <f t="shared" si="43"/>
        <v>구간4</v>
      </c>
      <c r="D326" s="68">
        <f t="shared" si="44"/>
        <v>92</v>
      </c>
      <c r="E326" s="54">
        <f>COUNTIF($C$15:C326,C326)</f>
        <v>38</v>
      </c>
      <c r="F326" s="91">
        <f t="shared" si="45"/>
        <v>0.12093271327570666</v>
      </c>
      <c r="G326" s="91">
        <f t="shared" si="46"/>
        <v>2.1782776136133508E-3</v>
      </c>
      <c r="H326" s="65">
        <f t="shared" si="48"/>
        <v>0.12311099088932001</v>
      </c>
    </row>
    <row r="327" spans="1:8">
      <c r="A327" s="68">
        <f t="shared" si="51"/>
        <v>313</v>
      </c>
      <c r="B327" s="69">
        <f t="shared" si="51"/>
        <v>45238</v>
      </c>
      <c r="C327" s="90" t="str">
        <f t="shared" si="43"/>
        <v>구간4</v>
      </c>
      <c r="D327" s="68">
        <f t="shared" si="44"/>
        <v>92</v>
      </c>
      <c r="E327" s="54">
        <f>COUNTIF($C$15:C327,C327)</f>
        <v>39</v>
      </c>
      <c r="F327" s="91">
        <f t="shared" si="45"/>
        <v>0.12093271327570666</v>
      </c>
      <c r="G327" s="91">
        <f t="shared" si="46"/>
        <v>2.2356007087084391E-3</v>
      </c>
      <c r="H327" s="65">
        <f t="shared" si="48"/>
        <v>0.12316831398441511</v>
      </c>
    </row>
    <row r="328" spans="1:8">
      <c r="A328" s="68">
        <f t="shared" si="51"/>
        <v>314</v>
      </c>
      <c r="B328" s="69">
        <f t="shared" si="51"/>
        <v>45239</v>
      </c>
      <c r="C328" s="90" t="str">
        <f t="shared" si="43"/>
        <v>구간4</v>
      </c>
      <c r="D328" s="68">
        <f t="shared" si="44"/>
        <v>92</v>
      </c>
      <c r="E328" s="54">
        <f>COUNTIF($C$15:C328,C328)</f>
        <v>40</v>
      </c>
      <c r="F328" s="91">
        <f t="shared" si="45"/>
        <v>0.12093271327570666</v>
      </c>
      <c r="G328" s="91">
        <f t="shared" si="46"/>
        <v>2.2929238038035273E-3</v>
      </c>
      <c r="H328" s="65">
        <f t="shared" si="48"/>
        <v>0.12322563707951019</v>
      </c>
    </row>
    <row r="329" spans="1:8">
      <c r="A329" s="68">
        <f t="shared" si="51"/>
        <v>315</v>
      </c>
      <c r="B329" s="69">
        <f t="shared" si="51"/>
        <v>45240</v>
      </c>
      <c r="C329" s="90" t="str">
        <f t="shared" si="43"/>
        <v>구간4</v>
      </c>
      <c r="D329" s="68">
        <f t="shared" si="44"/>
        <v>92</v>
      </c>
      <c r="E329" s="54">
        <f>COUNTIF($C$15:C329,C329)</f>
        <v>41</v>
      </c>
      <c r="F329" s="91">
        <f t="shared" si="45"/>
        <v>0.12093271327570666</v>
      </c>
      <c r="G329" s="91">
        <f t="shared" si="46"/>
        <v>2.3502468988986155E-3</v>
      </c>
      <c r="H329" s="65">
        <f t="shared" si="48"/>
        <v>0.12328296017460527</v>
      </c>
    </row>
    <row r="330" spans="1:8">
      <c r="A330" s="68">
        <f t="shared" si="51"/>
        <v>316</v>
      </c>
      <c r="B330" s="69">
        <f t="shared" si="51"/>
        <v>45241</v>
      </c>
      <c r="C330" s="90" t="str">
        <f t="shared" si="43"/>
        <v>구간4</v>
      </c>
      <c r="D330" s="68">
        <f t="shared" si="44"/>
        <v>92</v>
      </c>
      <c r="E330" s="54">
        <f>COUNTIF($C$15:C330,C330)</f>
        <v>42</v>
      </c>
      <c r="F330" s="91">
        <f t="shared" si="45"/>
        <v>0.12093271327570666</v>
      </c>
      <c r="G330" s="91">
        <f t="shared" si="46"/>
        <v>2.4075699939937038E-3</v>
      </c>
      <c r="H330" s="65">
        <f t="shared" si="48"/>
        <v>0.12334028326970037</v>
      </c>
    </row>
    <row r="331" spans="1:8">
      <c r="A331" s="68">
        <f t="shared" si="51"/>
        <v>317</v>
      </c>
      <c r="B331" s="69">
        <f t="shared" si="51"/>
        <v>45242</v>
      </c>
      <c r="C331" s="90" t="str">
        <f t="shared" si="43"/>
        <v>구간4</v>
      </c>
      <c r="D331" s="68">
        <f t="shared" si="44"/>
        <v>92</v>
      </c>
      <c r="E331" s="54">
        <f>COUNTIF($C$15:C331,C331)</f>
        <v>43</v>
      </c>
      <c r="F331" s="91">
        <f t="shared" si="45"/>
        <v>0.12093271327570666</v>
      </c>
      <c r="G331" s="91">
        <f t="shared" si="46"/>
        <v>2.464893089088792E-3</v>
      </c>
      <c r="H331" s="65">
        <f t="shared" si="48"/>
        <v>0.12339760636479545</v>
      </c>
    </row>
    <row r="332" spans="1:8">
      <c r="A332" s="68">
        <f t="shared" si="51"/>
        <v>318</v>
      </c>
      <c r="B332" s="69">
        <f t="shared" si="51"/>
        <v>45243</v>
      </c>
      <c r="C332" s="90" t="str">
        <f t="shared" si="43"/>
        <v>구간4</v>
      </c>
      <c r="D332" s="68">
        <f t="shared" si="44"/>
        <v>92</v>
      </c>
      <c r="E332" s="54">
        <f>COUNTIF($C$15:C332,C332)</f>
        <v>44</v>
      </c>
      <c r="F332" s="91">
        <f t="shared" si="45"/>
        <v>0.12093271327570666</v>
      </c>
      <c r="G332" s="91">
        <f t="shared" si="46"/>
        <v>2.5222161841838798E-3</v>
      </c>
      <c r="H332" s="65">
        <f t="shared" si="48"/>
        <v>0.12345492945989055</v>
      </c>
    </row>
    <row r="333" spans="1:8">
      <c r="A333" s="68">
        <f t="shared" si="51"/>
        <v>319</v>
      </c>
      <c r="B333" s="69">
        <f t="shared" si="51"/>
        <v>45244</v>
      </c>
      <c r="C333" s="90" t="str">
        <f t="shared" si="43"/>
        <v>구간4</v>
      </c>
      <c r="D333" s="68">
        <f t="shared" si="44"/>
        <v>92</v>
      </c>
      <c r="E333" s="54">
        <f>COUNTIF($C$15:C333,C333)</f>
        <v>45</v>
      </c>
      <c r="F333" s="91">
        <f t="shared" si="45"/>
        <v>0.12093271327570666</v>
      </c>
      <c r="G333" s="91">
        <f t="shared" si="46"/>
        <v>2.5795392792789681E-3</v>
      </c>
      <c r="H333" s="65">
        <f t="shared" si="48"/>
        <v>0.12351225255498563</v>
      </c>
    </row>
    <row r="334" spans="1:8">
      <c r="A334" s="68">
        <f t="shared" si="51"/>
        <v>320</v>
      </c>
      <c r="B334" s="69">
        <f t="shared" si="51"/>
        <v>45245</v>
      </c>
      <c r="C334" s="90" t="str">
        <f t="shared" si="43"/>
        <v>구간4</v>
      </c>
      <c r="D334" s="68">
        <f t="shared" si="44"/>
        <v>92</v>
      </c>
      <c r="E334" s="54">
        <f>COUNTIF($C$15:C334,C334)</f>
        <v>46</v>
      </c>
      <c r="F334" s="91">
        <f t="shared" si="45"/>
        <v>0.12093271327570666</v>
      </c>
      <c r="G334" s="91">
        <f t="shared" si="46"/>
        <v>2.6368623743740563E-3</v>
      </c>
      <c r="H334" s="65">
        <f t="shared" si="48"/>
        <v>0.12356957565008073</v>
      </c>
    </row>
    <row r="335" spans="1:8">
      <c r="A335" s="68">
        <f t="shared" si="51"/>
        <v>321</v>
      </c>
      <c r="B335" s="69">
        <f t="shared" si="51"/>
        <v>45246</v>
      </c>
      <c r="C335" s="90" t="str">
        <f t="shared" ref="C335:C398" si="52">IF(IFERROR(HLOOKUP(B335,$D$5:$S$6,2,FALSE),"")="",C336,HLOOKUP(B335,$D$5:$S$7,2,FALSE))</f>
        <v>구간4</v>
      </c>
      <c r="D335" s="68">
        <f t="shared" ref="D335:D398" si="53">COUNTIF($C$15:$C$45910,C335)</f>
        <v>92</v>
      </c>
      <c r="E335" s="54">
        <f>COUNTIF($C$15:C335,C335)</f>
        <v>47</v>
      </c>
      <c r="F335" s="91">
        <f t="shared" ref="F335:F398" si="54">HLOOKUP($C335,$D$6:$S$11,6,FALSE)</f>
        <v>0.12093271327570666</v>
      </c>
      <c r="G335" s="91">
        <f t="shared" ref="G335:G398" si="55">HLOOKUP($C335,$D$6:$S$11,5,FALSE)*(E335)</f>
        <v>2.6941854694691445E-3</v>
      </c>
      <c r="H335" s="65">
        <f t="shared" si="48"/>
        <v>0.12362689874517581</v>
      </c>
    </row>
    <row r="336" spans="1:8">
      <c r="A336" s="68">
        <f t="shared" ref="A336:B351" si="56">A335+1</f>
        <v>322</v>
      </c>
      <c r="B336" s="69">
        <f t="shared" si="56"/>
        <v>45247</v>
      </c>
      <c r="C336" s="90" t="str">
        <f t="shared" si="52"/>
        <v>구간4</v>
      </c>
      <c r="D336" s="68">
        <f t="shared" si="53"/>
        <v>92</v>
      </c>
      <c r="E336" s="54">
        <f>COUNTIF($C$15:C336,C336)</f>
        <v>48</v>
      </c>
      <c r="F336" s="91">
        <f t="shared" si="54"/>
        <v>0.12093271327570666</v>
      </c>
      <c r="G336" s="91">
        <f t="shared" si="55"/>
        <v>2.7515085645642328E-3</v>
      </c>
      <c r="H336" s="65">
        <f t="shared" ref="H336:H399" si="57">F336+G336</f>
        <v>0.12368422184027089</v>
      </c>
    </row>
    <row r="337" spans="1:8">
      <c r="A337" s="68">
        <f t="shared" si="56"/>
        <v>323</v>
      </c>
      <c r="B337" s="69">
        <f t="shared" si="56"/>
        <v>45248</v>
      </c>
      <c r="C337" s="90" t="str">
        <f t="shared" si="52"/>
        <v>구간4</v>
      </c>
      <c r="D337" s="68">
        <f t="shared" si="53"/>
        <v>92</v>
      </c>
      <c r="E337" s="54">
        <f>COUNTIF($C$15:C337,C337)</f>
        <v>49</v>
      </c>
      <c r="F337" s="91">
        <f t="shared" si="54"/>
        <v>0.12093271327570666</v>
      </c>
      <c r="G337" s="91">
        <f t="shared" si="55"/>
        <v>2.808831659659321E-3</v>
      </c>
      <c r="H337" s="65">
        <f t="shared" si="57"/>
        <v>0.12374154493536599</v>
      </c>
    </row>
    <row r="338" spans="1:8">
      <c r="A338" s="68">
        <f t="shared" si="56"/>
        <v>324</v>
      </c>
      <c r="B338" s="69">
        <f t="shared" si="56"/>
        <v>45249</v>
      </c>
      <c r="C338" s="90" t="str">
        <f t="shared" si="52"/>
        <v>구간4</v>
      </c>
      <c r="D338" s="68">
        <f t="shared" si="53"/>
        <v>92</v>
      </c>
      <c r="E338" s="54">
        <f>COUNTIF($C$15:C338,C338)</f>
        <v>50</v>
      </c>
      <c r="F338" s="91">
        <f t="shared" si="54"/>
        <v>0.12093271327570666</v>
      </c>
      <c r="G338" s="91">
        <f t="shared" si="55"/>
        <v>2.8661547547544092E-3</v>
      </c>
      <c r="H338" s="65">
        <f t="shared" si="57"/>
        <v>0.12379886803046107</v>
      </c>
    </row>
    <row r="339" spans="1:8">
      <c r="A339" s="68">
        <f t="shared" si="56"/>
        <v>325</v>
      </c>
      <c r="B339" s="69">
        <f t="shared" si="56"/>
        <v>45250</v>
      </c>
      <c r="C339" s="90" t="str">
        <f t="shared" si="52"/>
        <v>구간4</v>
      </c>
      <c r="D339" s="68">
        <f t="shared" si="53"/>
        <v>92</v>
      </c>
      <c r="E339" s="54">
        <f>COUNTIF($C$15:C339,C339)</f>
        <v>51</v>
      </c>
      <c r="F339" s="91">
        <f t="shared" si="54"/>
        <v>0.12093271327570666</v>
      </c>
      <c r="G339" s="91">
        <f t="shared" si="55"/>
        <v>2.9234778498494975E-3</v>
      </c>
      <c r="H339" s="65">
        <f t="shared" si="57"/>
        <v>0.12385619112555617</v>
      </c>
    </row>
    <row r="340" spans="1:8">
      <c r="A340" s="68">
        <f t="shared" si="56"/>
        <v>326</v>
      </c>
      <c r="B340" s="69">
        <f t="shared" si="56"/>
        <v>45251</v>
      </c>
      <c r="C340" s="90" t="str">
        <f t="shared" si="52"/>
        <v>구간4</v>
      </c>
      <c r="D340" s="68">
        <f t="shared" si="53"/>
        <v>92</v>
      </c>
      <c r="E340" s="54">
        <f>COUNTIF($C$15:C340,C340)</f>
        <v>52</v>
      </c>
      <c r="F340" s="91">
        <f t="shared" si="54"/>
        <v>0.12093271327570666</v>
      </c>
      <c r="G340" s="91">
        <f t="shared" si="55"/>
        <v>2.9808009449445857E-3</v>
      </c>
      <c r="H340" s="65">
        <f t="shared" si="57"/>
        <v>0.12391351422065125</v>
      </c>
    </row>
    <row r="341" spans="1:8">
      <c r="A341" s="68">
        <f t="shared" si="56"/>
        <v>327</v>
      </c>
      <c r="B341" s="69">
        <f t="shared" si="56"/>
        <v>45252</v>
      </c>
      <c r="C341" s="90" t="str">
        <f t="shared" si="52"/>
        <v>구간4</v>
      </c>
      <c r="D341" s="68">
        <f t="shared" si="53"/>
        <v>92</v>
      </c>
      <c r="E341" s="54">
        <f>COUNTIF($C$15:C341,C341)</f>
        <v>53</v>
      </c>
      <c r="F341" s="91">
        <f t="shared" si="54"/>
        <v>0.12093271327570666</v>
      </c>
      <c r="G341" s="91">
        <f t="shared" si="55"/>
        <v>3.0381240400396735E-3</v>
      </c>
      <c r="H341" s="65">
        <f t="shared" si="57"/>
        <v>0.12397083731574633</v>
      </c>
    </row>
    <row r="342" spans="1:8">
      <c r="A342" s="68">
        <f t="shared" si="56"/>
        <v>328</v>
      </c>
      <c r="B342" s="69">
        <f t="shared" si="56"/>
        <v>45253</v>
      </c>
      <c r="C342" s="90" t="str">
        <f t="shared" si="52"/>
        <v>구간4</v>
      </c>
      <c r="D342" s="68">
        <f t="shared" si="53"/>
        <v>92</v>
      </c>
      <c r="E342" s="54">
        <f>COUNTIF($C$15:C342,C342)</f>
        <v>54</v>
      </c>
      <c r="F342" s="91">
        <f t="shared" si="54"/>
        <v>0.12093271327570666</v>
      </c>
      <c r="G342" s="91">
        <f t="shared" si="55"/>
        <v>3.0954471351347618E-3</v>
      </c>
      <c r="H342" s="65">
        <f t="shared" si="57"/>
        <v>0.12402816041084143</v>
      </c>
    </row>
    <row r="343" spans="1:8">
      <c r="A343" s="68">
        <f t="shared" si="56"/>
        <v>329</v>
      </c>
      <c r="B343" s="69">
        <f t="shared" si="56"/>
        <v>45254</v>
      </c>
      <c r="C343" s="90" t="str">
        <f t="shared" si="52"/>
        <v>구간4</v>
      </c>
      <c r="D343" s="68">
        <f t="shared" si="53"/>
        <v>92</v>
      </c>
      <c r="E343" s="54">
        <f>COUNTIF($C$15:C343,C343)</f>
        <v>55</v>
      </c>
      <c r="F343" s="91">
        <f t="shared" si="54"/>
        <v>0.12093271327570666</v>
      </c>
      <c r="G343" s="91">
        <f t="shared" si="55"/>
        <v>3.15277023022985E-3</v>
      </c>
      <c r="H343" s="65">
        <f t="shared" si="57"/>
        <v>0.12408548350593651</v>
      </c>
    </row>
    <row r="344" spans="1:8">
      <c r="A344" s="68">
        <f t="shared" si="56"/>
        <v>330</v>
      </c>
      <c r="B344" s="69">
        <f t="shared" si="56"/>
        <v>45255</v>
      </c>
      <c r="C344" s="90" t="str">
        <f t="shared" si="52"/>
        <v>구간4</v>
      </c>
      <c r="D344" s="68">
        <f t="shared" si="53"/>
        <v>92</v>
      </c>
      <c r="E344" s="54">
        <f>COUNTIF($C$15:C344,C344)</f>
        <v>56</v>
      </c>
      <c r="F344" s="91">
        <f t="shared" si="54"/>
        <v>0.12093271327570666</v>
      </c>
      <c r="G344" s="91">
        <f t="shared" si="55"/>
        <v>3.2100933253249382E-3</v>
      </c>
      <c r="H344" s="65">
        <f t="shared" si="57"/>
        <v>0.12414280660103161</v>
      </c>
    </row>
    <row r="345" spans="1:8">
      <c r="A345" s="68">
        <f t="shared" si="56"/>
        <v>331</v>
      </c>
      <c r="B345" s="69">
        <f t="shared" si="56"/>
        <v>45256</v>
      </c>
      <c r="C345" s="90" t="str">
        <f t="shared" si="52"/>
        <v>구간4</v>
      </c>
      <c r="D345" s="68">
        <f t="shared" si="53"/>
        <v>92</v>
      </c>
      <c r="E345" s="54">
        <f>COUNTIF($C$15:C345,C345)</f>
        <v>57</v>
      </c>
      <c r="F345" s="91">
        <f t="shared" si="54"/>
        <v>0.12093271327570666</v>
      </c>
      <c r="G345" s="91">
        <f t="shared" si="55"/>
        <v>3.2674164204200265E-3</v>
      </c>
      <c r="H345" s="65">
        <f t="shared" si="57"/>
        <v>0.12420012969612669</v>
      </c>
    </row>
    <row r="346" spans="1:8">
      <c r="A346" s="68">
        <f t="shared" si="56"/>
        <v>332</v>
      </c>
      <c r="B346" s="69">
        <f t="shared" si="56"/>
        <v>45257</v>
      </c>
      <c r="C346" s="90" t="str">
        <f t="shared" si="52"/>
        <v>구간4</v>
      </c>
      <c r="D346" s="68">
        <f t="shared" si="53"/>
        <v>92</v>
      </c>
      <c r="E346" s="54">
        <f>COUNTIF($C$15:C346,C346)</f>
        <v>58</v>
      </c>
      <c r="F346" s="91">
        <f t="shared" si="54"/>
        <v>0.12093271327570666</v>
      </c>
      <c r="G346" s="91">
        <f t="shared" si="55"/>
        <v>3.3247395155151147E-3</v>
      </c>
      <c r="H346" s="65">
        <f t="shared" si="57"/>
        <v>0.12425745279122177</v>
      </c>
    </row>
    <row r="347" spans="1:8">
      <c r="A347" s="68">
        <f t="shared" si="56"/>
        <v>333</v>
      </c>
      <c r="B347" s="69">
        <f t="shared" si="56"/>
        <v>45258</v>
      </c>
      <c r="C347" s="90" t="str">
        <f t="shared" si="52"/>
        <v>구간4</v>
      </c>
      <c r="D347" s="68">
        <f t="shared" si="53"/>
        <v>92</v>
      </c>
      <c r="E347" s="54">
        <f>COUNTIF($C$15:C347,C347)</f>
        <v>59</v>
      </c>
      <c r="F347" s="91">
        <f t="shared" si="54"/>
        <v>0.12093271327570666</v>
      </c>
      <c r="G347" s="91">
        <f t="shared" si="55"/>
        <v>3.3820626106102029E-3</v>
      </c>
      <c r="H347" s="65">
        <f t="shared" si="57"/>
        <v>0.12431477588631687</v>
      </c>
    </row>
    <row r="348" spans="1:8">
      <c r="A348" s="68">
        <f t="shared" si="56"/>
        <v>334</v>
      </c>
      <c r="B348" s="69">
        <f t="shared" si="56"/>
        <v>45259</v>
      </c>
      <c r="C348" s="90" t="str">
        <f t="shared" si="52"/>
        <v>구간4</v>
      </c>
      <c r="D348" s="68">
        <f t="shared" si="53"/>
        <v>92</v>
      </c>
      <c r="E348" s="54">
        <f>COUNTIF($C$15:C348,C348)</f>
        <v>60</v>
      </c>
      <c r="F348" s="91">
        <f t="shared" si="54"/>
        <v>0.12093271327570666</v>
      </c>
      <c r="G348" s="91">
        <f t="shared" si="55"/>
        <v>3.4393857057052907E-3</v>
      </c>
      <c r="H348" s="65">
        <f t="shared" si="57"/>
        <v>0.12437209898141195</v>
      </c>
    </row>
    <row r="349" spans="1:8">
      <c r="A349" s="68">
        <f t="shared" si="56"/>
        <v>335</v>
      </c>
      <c r="B349" s="69">
        <f t="shared" si="56"/>
        <v>45260</v>
      </c>
      <c r="C349" s="90" t="str">
        <f t="shared" si="52"/>
        <v>구간4</v>
      </c>
      <c r="D349" s="68">
        <f t="shared" si="53"/>
        <v>92</v>
      </c>
      <c r="E349" s="54">
        <f>COUNTIF($C$15:C349,C349)</f>
        <v>61</v>
      </c>
      <c r="F349" s="91">
        <f t="shared" si="54"/>
        <v>0.12093271327570666</v>
      </c>
      <c r="G349" s="91">
        <f t="shared" si="55"/>
        <v>3.496708800800379E-3</v>
      </c>
      <c r="H349" s="65">
        <f t="shared" si="57"/>
        <v>0.12442942207650705</v>
      </c>
    </row>
    <row r="350" spans="1:8">
      <c r="A350" s="68">
        <f t="shared" si="56"/>
        <v>336</v>
      </c>
      <c r="B350" s="69">
        <f t="shared" si="56"/>
        <v>45261</v>
      </c>
      <c r="C350" s="90" t="str">
        <f t="shared" si="52"/>
        <v>구간4</v>
      </c>
      <c r="D350" s="68">
        <f t="shared" si="53"/>
        <v>92</v>
      </c>
      <c r="E350" s="54">
        <f>COUNTIF($C$15:C350,C350)</f>
        <v>62</v>
      </c>
      <c r="F350" s="91">
        <f t="shared" si="54"/>
        <v>0.12093271327570666</v>
      </c>
      <c r="G350" s="91">
        <f t="shared" si="55"/>
        <v>3.5540318958954672E-3</v>
      </c>
      <c r="H350" s="65">
        <f t="shared" si="57"/>
        <v>0.12448674517160213</v>
      </c>
    </row>
    <row r="351" spans="1:8">
      <c r="A351" s="68">
        <f t="shared" si="56"/>
        <v>337</v>
      </c>
      <c r="B351" s="69">
        <f t="shared" si="56"/>
        <v>45262</v>
      </c>
      <c r="C351" s="90" t="str">
        <f t="shared" si="52"/>
        <v>구간4</v>
      </c>
      <c r="D351" s="68">
        <f t="shared" si="53"/>
        <v>92</v>
      </c>
      <c r="E351" s="54">
        <f>COUNTIF($C$15:C351,C351)</f>
        <v>63</v>
      </c>
      <c r="F351" s="91">
        <f t="shared" si="54"/>
        <v>0.12093271327570666</v>
      </c>
      <c r="G351" s="91">
        <f t="shared" si="55"/>
        <v>3.6113549909905555E-3</v>
      </c>
      <c r="H351" s="65">
        <f t="shared" si="57"/>
        <v>0.12454406826669721</v>
      </c>
    </row>
    <row r="352" spans="1:8">
      <c r="A352" s="68">
        <f t="shared" ref="A352:B367" si="58">A351+1</f>
        <v>338</v>
      </c>
      <c r="B352" s="69">
        <f t="shared" si="58"/>
        <v>45263</v>
      </c>
      <c r="C352" s="90" t="str">
        <f t="shared" si="52"/>
        <v>구간4</v>
      </c>
      <c r="D352" s="68">
        <f t="shared" si="53"/>
        <v>92</v>
      </c>
      <c r="E352" s="54">
        <f>COUNTIF($C$15:C352,C352)</f>
        <v>64</v>
      </c>
      <c r="F352" s="91">
        <f t="shared" si="54"/>
        <v>0.12093271327570666</v>
      </c>
      <c r="G352" s="91">
        <f t="shared" si="55"/>
        <v>3.6686780860856437E-3</v>
      </c>
      <c r="H352" s="65">
        <f t="shared" si="57"/>
        <v>0.12460139136179231</v>
      </c>
    </row>
    <row r="353" spans="1:8">
      <c r="A353" s="68">
        <f t="shared" si="58"/>
        <v>339</v>
      </c>
      <c r="B353" s="69">
        <f t="shared" si="58"/>
        <v>45264</v>
      </c>
      <c r="C353" s="90" t="str">
        <f t="shared" si="52"/>
        <v>구간4</v>
      </c>
      <c r="D353" s="68">
        <f t="shared" si="53"/>
        <v>92</v>
      </c>
      <c r="E353" s="54">
        <f>COUNTIF($C$15:C353,C353)</f>
        <v>65</v>
      </c>
      <c r="F353" s="91">
        <f t="shared" si="54"/>
        <v>0.12093271327570666</v>
      </c>
      <c r="G353" s="91">
        <f t="shared" si="55"/>
        <v>3.7260011811807319E-3</v>
      </c>
      <c r="H353" s="65">
        <f t="shared" si="57"/>
        <v>0.12465871445688739</v>
      </c>
    </row>
    <row r="354" spans="1:8">
      <c r="A354" s="68">
        <f t="shared" si="58"/>
        <v>340</v>
      </c>
      <c r="B354" s="69">
        <f t="shared" si="58"/>
        <v>45265</v>
      </c>
      <c r="C354" s="90" t="str">
        <f t="shared" si="52"/>
        <v>구간4</v>
      </c>
      <c r="D354" s="68">
        <f t="shared" si="53"/>
        <v>92</v>
      </c>
      <c r="E354" s="54">
        <f>COUNTIF($C$15:C354,C354)</f>
        <v>66</v>
      </c>
      <c r="F354" s="91">
        <f t="shared" si="54"/>
        <v>0.12093271327570666</v>
      </c>
      <c r="G354" s="91">
        <f t="shared" si="55"/>
        <v>3.7833242762758202E-3</v>
      </c>
      <c r="H354" s="65">
        <f t="shared" si="57"/>
        <v>0.12471603755198249</v>
      </c>
    </row>
    <row r="355" spans="1:8">
      <c r="A355" s="68">
        <f t="shared" si="58"/>
        <v>341</v>
      </c>
      <c r="B355" s="69">
        <f t="shared" si="58"/>
        <v>45266</v>
      </c>
      <c r="C355" s="90" t="str">
        <f t="shared" si="52"/>
        <v>구간4</v>
      </c>
      <c r="D355" s="68">
        <f t="shared" si="53"/>
        <v>92</v>
      </c>
      <c r="E355" s="54">
        <f>COUNTIF($C$15:C355,C355)</f>
        <v>67</v>
      </c>
      <c r="F355" s="91">
        <f t="shared" si="54"/>
        <v>0.12093271327570666</v>
      </c>
      <c r="G355" s="91">
        <f t="shared" si="55"/>
        <v>3.8406473713709084E-3</v>
      </c>
      <c r="H355" s="65">
        <f t="shared" si="57"/>
        <v>0.12477336064707757</v>
      </c>
    </row>
    <row r="356" spans="1:8">
      <c r="A356" s="68">
        <f t="shared" si="58"/>
        <v>342</v>
      </c>
      <c r="B356" s="69">
        <f t="shared" si="58"/>
        <v>45267</v>
      </c>
      <c r="C356" s="90" t="str">
        <f t="shared" si="52"/>
        <v>구간4</v>
      </c>
      <c r="D356" s="68">
        <f t="shared" si="53"/>
        <v>92</v>
      </c>
      <c r="E356" s="54">
        <f>COUNTIF($C$15:C356,C356)</f>
        <v>68</v>
      </c>
      <c r="F356" s="91">
        <f t="shared" si="54"/>
        <v>0.12093271327570666</v>
      </c>
      <c r="G356" s="91">
        <f t="shared" si="55"/>
        <v>3.8979704664659966E-3</v>
      </c>
      <c r="H356" s="65">
        <f t="shared" si="57"/>
        <v>0.12483068374217265</v>
      </c>
    </row>
    <row r="357" spans="1:8">
      <c r="A357" s="68">
        <f t="shared" si="58"/>
        <v>343</v>
      </c>
      <c r="B357" s="69">
        <f t="shared" si="58"/>
        <v>45268</v>
      </c>
      <c r="C357" s="90" t="str">
        <f t="shared" si="52"/>
        <v>구간4</v>
      </c>
      <c r="D357" s="68">
        <f t="shared" si="53"/>
        <v>92</v>
      </c>
      <c r="E357" s="54">
        <f>COUNTIF($C$15:C357,C357)</f>
        <v>69</v>
      </c>
      <c r="F357" s="91">
        <f t="shared" si="54"/>
        <v>0.12093271327570666</v>
      </c>
      <c r="G357" s="91">
        <f t="shared" si="55"/>
        <v>3.9552935615610844E-3</v>
      </c>
      <c r="H357" s="65">
        <f t="shared" si="57"/>
        <v>0.12488800683726775</v>
      </c>
    </row>
    <row r="358" spans="1:8">
      <c r="A358" s="68">
        <f t="shared" si="58"/>
        <v>344</v>
      </c>
      <c r="B358" s="69">
        <f t="shared" si="58"/>
        <v>45269</v>
      </c>
      <c r="C358" s="90" t="str">
        <f t="shared" si="52"/>
        <v>구간4</v>
      </c>
      <c r="D358" s="68">
        <f t="shared" si="53"/>
        <v>92</v>
      </c>
      <c r="E358" s="54">
        <f>COUNTIF($C$15:C358,C358)</f>
        <v>70</v>
      </c>
      <c r="F358" s="91">
        <f t="shared" si="54"/>
        <v>0.12093271327570666</v>
      </c>
      <c r="G358" s="91">
        <f t="shared" si="55"/>
        <v>4.0126166566561731E-3</v>
      </c>
      <c r="H358" s="65">
        <f t="shared" si="57"/>
        <v>0.12494532993236283</v>
      </c>
    </row>
    <row r="359" spans="1:8">
      <c r="A359" s="68">
        <f t="shared" si="58"/>
        <v>345</v>
      </c>
      <c r="B359" s="69">
        <f t="shared" si="58"/>
        <v>45270</v>
      </c>
      <c r="C359" s="90" t="str">
        <f t="shared" si="52"/>
        <v>구간4</v>
      </c>
      <c r="D359" s="68">
        <f t="shared" si="53"/>
        <v>92</v>
      </c>
      <c r="E359" s="54">
        <f>COUNTIF($C$15:C359,C359)</f>
        <v>71</v>
      </c>
      <c r="F359" s="91">
        <f t="shared" si="54"/>
        <v>0.12093271327570666</v>
      </c>
      <c r="G359" s="91">
        <f t="shared" si="55"/>
        <v>4.0699397517512609E-3</v>
      </c>
      <c r="H359" s="65">
        <f t="shared" si="57"/>
        <v>0.12500265302745792</v>
      </c>
    </row>
    <row r="360" spans="1:8">
      <c r="A360" s="68">
        <f t="shared" si="58"/>
        <v>346</v>
      </c>
      <c r="B360" s="69">
        <f t="shared" si="58"/>
        <v>45271</v>
      </c>
      <c r="C360" s="90" t="str">
        <f t="shared" si="52"/>
        <v>구간4</v>
      </c>
      <c r="D360" s="68">
        <f t="shared" si="53"/>
        <v>92</v>
      </c>
      <c r="E360" s="54">
        <f>COUNTIF($C$15:C360,C360)</f>
        <v>72</v>
      </c>
      <c r="F360" s="91">
        <f t="shared" si="54"/>
        <v>0.12093271327570666</v>
      </c>
      <c r="G360" s="91">
        <f t="shared" si="55"/>
        <v>4.1272628468463496E-3</v>
      </c>
      <c r="H360" s="65">
        <f t="shared" si="57"/>
        <v>0.12505997612255301</v>
      </c>
    </row>
    <row r="361" spans="1:8">
      <c r="A361" s="68">
        <f t="shared" si="58"/>
        <v>347</v>
      </c>
      <c r="B361" s="69">
        <f t="shared" si="58"/>
        <v>45272</v>
      </c>
      <c r="C361" s="90" t="str">
        <f t="shared" si="52"/>
        <v>구간4</v>
      </c>
      <c r="D361" s="68">
        <f t="shared" si="53"/>
        <v>92</v>
      </c>
      <c r="E361" s="54">
        <f>COUNTIF($C$15:C361,C361)</f>
        <v>73</v>
      </c>
      <c r="F361" s="91">
        <f t="shared" si="54"/>
        <v>0.12093271327570666</v>
      </c>
      <c r="G361" s="91">
        <f t="shared" si="55"/>
        <v>4.1845859419414374E-3</v>
      </c>
      <c r="H361" s="65">
        <f t="shared" si="57"/>
        <v>0.12511729921764811</v>
      </c>
    </row>
    <row r="362" spans="1:8">
      <c r="A362" s="68">
        <f t="shared" si="58"/>
        <v>348</v>
      </c>
      <c r="B362" s="69">
        <f t="shared" si="58"/>
        <v>45273</v>
      </c>
      <c r="C362" s="90" t="str">
        <f t="shared" si="52"/>
        <v>구간4</v>
      </c>
      <c r="D362" s="68">
        <f t="shared" si="53"/>
        <v>92</v>
      </c>
      <c r="E362" s="54">
        <f>COUNTIF($C$15:C362,C362)</f>
        <v>74</v>
      </c>
      <c r="F362" s="91">
        <f t="shared" si="54"/>
        <v>0.12093271327570666</v>
      </c>
      <c r="G362" s="91">
        <f t="shared" si="55"/>
        <v>4.2419090370365252E-3</v>
      </c>
      <c r="H362" s="65">
        <f t="shared" si="57"/>
        <v>0.12517462231274318</v>
      </c>
    </row>
    <row r="363" spans="1:8">
      <c r="A363" s="68">
        <f t="shared" si="58"/>
        <v>349</v>
      </c>
      <c r="B363" s="69">
        <f t="shared" si="58"/>
        <v>45274</v>
      </c>
      <c r="C363" s="90" t="str">
        <f t="shared" si="52"/>
        <v>구간4</v>
      </c>
      <c r="D363" s="68">
        <f t="shared" si="53"/>
        <v>92</v>
      </c>
      <c r="E363" s="54">
        <f>COUNTIF($C$15:C363,C363)</f>
        <v>75</v>
      </c>
      <c r="F363" s="91">
        <f t="shared" si="54"/>
        <v>0.12093271327570666</v>
      </c>
      <c r="G363" s="91">
        <f t="shared" si="55"/>
        <v>4.2992321321316139E-3</v>
      </c>
      <c r="H363" s="65">
        <f t="shared" si="57"/>
        <v>0.12523194540783827</v>
      </c>
    </row>
    <row r="364" spans="1:8">
      <c r="A364" s="68">
        <f t="shared" si="58"/>
        <v>350</v>
      </c>
      <c r="B364" s="69">
        <f t="shared" si="58"/>
        <v>45275</v>
      </c>
      <c r="C364" s="90" t="str">
        <f t="shared" si="52"/>
        <v>구간4</v>
      </c>
      <c r="D364" s="68">
        <f t="shared" si="53"/>
        <v>92</v>
      </c>
      <c r="E364" s="54">
        <f>COUNTIF($C$15:C364,C364)</f>
        <v>76</v>
      </c>
      <c r="F364" s="91">
        <f t="shared" si="54"/>
        <v>0.12093271327570666</v>
      </c>
      <c r="G364" s="91">
        <f t="shared" si="55"/>
        <v>4.3565552272267017E-3</v>
      </c>
      <c r="H364" s="65">
        <f t="shared" si="57"/>
        <v>0.12528926850293337</v>
      </c>
    </row>
    <row r="365" spans="1:8">
      <c r="A365" s="68">
        <f t="shared" si="58"/>
        <v>351</v>
      </c>
      <c r="B365" s="69">
        <f t="shared" si="58"/>
        <v>45276</v>
      </c>
      <c r="C365" s="90" t="str">
        <f t="shared" si="52"/>
        <v>구간4</v>
      </c>
      <c r="D365" s="68">
        <f t="shared" si="53"/>
        <v>92</v>
      </c>
      <c r="E365" s="54">
        <f>COUNTIF($C$15:C365,C365)</f>
        <v>77</v>
      </c>
      <c r="F365" s="91">
        <f t="shared" si="54"/>
        <v>0.12093271327570666</v>
      </c>
      <c r="G365" s="91">
        <f t="shared" si="55"/>
        <v>4.4138783223217903E-3</v>
      </c>
      <c r="H365" s="65">
        <f t="shared" si="57"/>
        <v>0.12534659159802847</v>
      </c>
    </row>
    <row r="366" spans="1:8">
      <c r="A366" s="68">
        <f t="shared" si="58"/>
        <v>352</v>
      </c>
      <c r="B366" s="69">
        <f t="shared" si="58"/>
        <v>45277</v>
      </c>
      <c r="C366" s="90" t="str">
        <f t="shared" si="52"/>
        <v>구간4</v>
      </c>
      <c r="D366" s="68">
        <f t="shared" si="53"/>
        <v>92</v>
      </c>
      <c r="E366" s="54">
        <f>COUNTIF($C$15:C366,C366)</f>
        <v>78</v>
      </c>
      <c r="F366" s="91">
        <f t="shared" si="54"/>
        <v>0.12093271327570666</v>
      </c>
      <c r="G366" s="91">
        <f t="shared" si="55"/>
        <v>4.4712014174168781E-3</v>
      </c>
      <c r="H366" s="65">
        <f t="shared" si="57"/>
        <v>0.12540391469312354</v>
      </c>
    </row>
    <row r="367" spans="1:8">
      <c r="A367" s="68">
        <f t="shared" si="58"/>
        <v>353</v>
      </c>
      <c r="B367" s="69">
        <f t="shared" si="58"/>
        <v>45278</v>
      </c>
      <c r="C367" s="90" t="str">
        <f t="shared" si="52"/>
        <v>구간4</v>
      </c>
      <c r="D367" s="68">
        <f t="shared" si="53"/>
        <v>92</v>
      </c>
      <c r="E367" s="54">
        <f>COUNTIF($C$15:C367,C367)</f>
        <v>79</v>
      </c>
      <c r="F367" s="91">
        <f t="shared" si="54"/>
        <v>0.12093271327570666</v>
      </c>
      <c r="G367" s="91">
        <f t="shared" si="55"/>
        <v>4.5285245125119668E-3</v>
      </c>
      <c r="H367" s="65">
        <f t="shared" si="57"/>
        <v>0.12546123778821863</v>
      </c>
    </row>
    <row r="368" spans="1:8">
      <c r="A368" s="68">
        <f t="shared" ref="A368:B383" si="59">A367+1</f>
        <v>354</v>
      </c>
      <c r="B368" s="69">
        <f t="shared" si="59"/>
        <v>45279</v>
      </c>
      <c r="C368" s="90" t="str">
        <f t="shared" si="52"/>
        <v>구간4</v>
      </c>
      <c r="D368" s="68">
        <f t="shared" si="53"/>
        <v>92</v>
      </c>
      <c r="E368" s="54">
        <f>COUNTIF($C$15:C368,C368)</f>
        <v>80</v>
      </c>
      <c r="F368" s="91">
        <f t="shared" si="54"/>
        <v>0.12093271327570666</v>
      </c>
      <c r="G368" s="91">
        <f t="shared" si="55"/>
        <v>4.5858476076070546E-3</v>
      </c>
      <c r="H368" s="65">
        <f t="shared" si="57"/>
        <v>0.12551856088331373</v>
      </c>
    </row>
    <row r="369" spans="1:8">
      <c r="A369" s="68">
        <f t="shared" si="59"/>
        <v>355</v>
      </c>
      <c r="B369" s="69">
        <f t="shared" si="59"/>
        <v>45280</v>
      </c>
      <c r="C369" s="90" t="str">
        <f t="shared" si="52"/>
        <v>구간4</v>
      </c>
      <c r="D369" s="68">
        <f t="shared" si="53"/>
        <v>92</v>
      </c>
      <c r="E369" s="54">
        <f>COUNTIF($C$15:C369,C369)</f>
        <v>81</v>
      </c>
      <c r="F369" s="91">
        <f t="shared" si="54"/>
        <v>0.12093271327570666</v>
      </c>
      <c r="G369" s="91">
        <f t="shared" si="55"/>
        <v>4.6431707027021424E-3</v>
      </c>
      <c r="H369" s="65">
        <f t="shared" si="57"/>
        <v>0.1255758839784088</v>
      </c>
    </row>
    <row r="370" spans="1:8">
      <c r="A370" s="68">
        <f t="shared" si="59"/>
        <v>356</v>
      </c>
      <c r="B370" s="69">
        <f t="shared" si="59"/>
        <v>45281</v>
      </c>
      <c r="C370" s="90" t="str">
        <f t="shared" si="52"/>
        <v>구간4</v>
      </c>
      <c r="D370" s="68">
        <f t="shared" si="53"/>
        <v>92</v>
      </c>
      <c r="E370" s="54">
        <f>COUNTIF($C$15:C370,C370)</f>
        <v>82</v>
      </c>
      <c r="F370" s="91">
        <f t="shared" si="54"/>
        <v>0.12093271327570666</v>
      </c>
      <c r="G370" s="91">
        <f t="shared" si="55"/>
        <v>4.7004937977972311E-3</v>
      </c>
      <c r="H370" s="65">
        <f t="shared" si="57"/>
        <v>0.12563320707350389</v>
      </c>
    </row>
    <row r="371" spans="1:8">
      <c r="A371" s="68">
        <f t="shared" si="59"/>
        <v>357</v>
      </c>
      <c r="B371" s="69">
        <f t="shared" si="59"/>
        <v>45282</v>
      </c>
      <c r="C371" s="90" t="str">
        <f t="shared" si="52"/>
        <v>구간4</v>
      </c>
      <c r="D371" s="68">
        <f t="shared" si="53"/>
        <v>92</v>
      </c>
      <c r="E371" s="54">
        <f>COUNTIF($C$15:C371,C371)</f>
        <v>83</v>
      </c>
      <c r="F371" s="91">
        <f t="shared" si="54"/>
        <v>0.12093271327570666</v>
      </c>
      <c r="G371" s="91">
        <f t="shared" si="55"/>
        <v>4.7578168928923189E-3</v>
      </c>
      <c r="H371" s="65">
        <f t="shared" si="57"/>
        <v>0.12569053016859899</v>
      </c>
    </row>
    <row r="372" spans="1:8">
      <c r="A372" s="68">
        <f t="shared" si="59"/>
        <v>358</v>
      </c>
      <c r="B372" s="69">
        <f t="shared" si="59"/>
        <v>45283</v>
      </c>
      <c r="C372" s="90" t="str">
        <f t="shared" si="52"/>
        <v>구간4</v>
      </c>
      <c r="D372" s="68">
        <f t="shared" si="53"/>
        <v>92</v>
      </c>
      <c r="E372" s="54">
        <f>COUNTIF($C$15:C372,C372)</f>
        <v>84</v>
      </c>
      <c r="F372" s="91">
        <f t="shared" si="54"/>
        <v>0.12093271327570666</v>
      </c>
      <c r="G372" s="91">
        <f t="shared" si="55"/>
        <v>4.8151399879874076E-3</v>
      </c>
      <c r="H372" s="65">
        <f t="shared" si="57"/>
        <v>0.12574785326369406</v>
      </c>
    </row>
    <row r="373" spans="1:8">
      <c r="A373" s="68">
        <f t="shared" si="59"/>
        <v>359</v>
      </c>
      <c r="B373" s="69">
        <f t="shared" si="59"/>
        <v>45284</v>
      </c>
      <c r="C373" s="90" t="str">
        <f t="shared" si="52"/>
        <v>구간4</v>
      </c>
      <c r="D373" s="68">
        <f t="shared" si="53"/>
        <v>92</v>
      </c>
      <c r="E373" s="54">
        <f>COUNTIF($C$15:C373,C373)</f>
        <v>85</v>
      </c>
      <c r="F373" s="91">
        <f t="shared" si="54"/>
        <v>0.12093271327570666</v>
      </c>
      <c r="G373" s="91">
        <f t="shared" si="55"/>
        <v>4.8724630830824954E-3</v>
      </c>
      <c r="H373" s="65">
        <f t="shared" si="57"/>
        <v>0.12580517635878916</v>
      </c>
    </row>
    <row r="374" spans="1:8">
      <c r="A374" s="68">
        <f t="shared" si="59"/>
        <v>360</v>
      </c>
      <c r="B374" s="69">
        <f t="shared" si="59"/>
        <v>45285</v>
      </c>
      <c r="C374" s="90" t="str">
        <f t="shared" si="52"/>
        <v>구간4</v>
      </c>
      <c r="D374" s="68">
        <f t="shared" si="53"/>
        <v>92</v>
      </c>
      <c r="E374" s="54">
        <f>COUNTIF($C$15:C374,C374)</f>
        <v>86</v>
      </c>
      <c r="F374" s="91">
        <f t="shared" si="54"/>
        <v>0.12093271327570666</v>
      </c>
      <c r="G374" s="91">
        <f t="shared" si="55"/>
        <v>4.929786178177584E-3</v>
      </c>
      <c r="H374" s="65">
        <f t="shared" si="57"/>
        <v>0.12586249945388425</v>
      </c>
    </row>
    <row r="375" spans="1:8">
      <c r="A375" s="68">
        <f t="shared" si="59"/>
        <v>361</v>
      </c>
      <c r="B375" s="69">
        <f t="shared" si="59"/>
        <v>45286</v>
      </c>
      <c r="C375" s="90" t="str">
        <f t="shared" si="52"/>
        <v>구간4</v>
      </c>
      <c r="D375" s="68">
        <f t="shared" si="53"/>
        <v>92</v>
      </c>
      <c r="E375" s="54">
        <f>COUNTIF($C$15:C375,C375)</f>
        <v>87</v>
      </c>
      <c r="F375" s="91">
        <f t="shared" si="54"/>
        <v>0.12093271327570666</v>
      </c>
      <c r="G375" s="91">
        <f t="shared" si="55"/>
        <v>4.9871092732726718E-3</v>
      </c>
      <c r="H375" s="65">
        <f t="shared" si="57"/>
        <v>0.12591982254897932</v>
      </c>
    </row>
    <row r="376" spans="1:8">
      <c r="A376" s="68">
        <f t="shared" si="59"/>
        <v>362</v>
      </c>
      <c r="B376" s="69">
        <f t="shared" si="59"/>
        <v>45287</v>
      </c>
      <c r="C376" s="90" t="str">
        <f t="shared" si="52"/>
        <v>구간4</v>
      </c>
      <c r="D376" s="68">
        <f t="shared" si="53"/>
        <v>92</v>
      </c>
      <c r="E376" s="54">
        <f>COUNTIF($C$15:C376,C376)</f>
        <v>88</v>
      </c>
      <c r="F376" s="91">
        <f t="shared" si="54"/>
        <v>0.12093271327570666</v>
      </c>
      <c r="G376" s="91">
        <f t="shared" si="55"/>
        <v>5.0444323683677596E-3</v>
      </c>
      <c r="H376" s="65">
        <f t="shared" si="57"/>
        <v>0.12597714564407442</v>
      </c>
    </row>
    <row r="377" spans="1:8">
      <c r="A377" s="68">
        <f t="shared" si="59"/>
        <v>363</v>
      </c>
      <c r="B377" s="69">
        <f t="shared" si="59"/>
        <v>45288</v>
      </c>
      <c r="C377" s="90" t="str">
        <f t="shared" si="52"/>
        <v>구간4</v>
      </c>
      <c r="D377" s="68">
        <f t="shared" si="53"/>
        <v>92</v>
      </c>
      <c r="E377" s="54">
        <f>COUNTIF($C$15:C377,C377)</f>
        <v>89</v>
      </c>
      <c r="F377" s="91">
        <f t="shared" si="54"/>
        <v>0.12093271327570666</v>
      </c>
      <c r="G377" s="91">
        <f t="shared" si="55"/>
        <v>5.1017554634628483E-3</v>
      </c>
      <c r="H377" s="65">
        <f t="shared" si="57"/>
        <v>0.12603446873916951</v>
      </c>
    </row>
    <row r="378" spans="1:8">
      <c r="A378" s="68">
        <f t="shared" si="59"/>
        <v>364</v>
      </c>
      <c r="B378" s="69">
        <f t="shared" si="59"/>
        <v>45289</v>
      </c>
      <c r="C378" s="90" t="str">
        <f t="shared" si="52"/>
        <v>구간4</v>
      </c>
      <c r="D378" s="68">
        <f t="shared" si="53"/>
        <v>92</v>
      </c>
      <c r="E378" s="54">
        <f>COUNTIF($C$15:C378,C378)</f>
        <v>90</v>
      </c>
      <c r="F378" s="91">
        <f t="shared" si="54"/>
        <v>0.12093271327570666</v>
      </c>
      <c r="G378" s="91">
        <f t="shared" si="55"/>
        <v>5.1590785585579361E-3</v>
      </c>
      <c r="H378" s="65">
        <f t="shared" si="57"/>
        <v>0.12609179183426461</v>
      </c>
    </row>
    <row r="379" spans="1:8">
      <c r="A379" s="68">
        <f t="shared" si="59"/>
        <v>365</v>
      </c>
      <c r="B379" s="69">
        <f t="shared" si="59"/>
        <v>45290</v>
      </c>
      <c r="C379" s="90" t="str">
        <f t="shared" si="52"/>
        <v>구간4</v>
      </c>
      <c r="D379" s="68">
        <f t="shared" si="53"/>
        <v>92</v>
      </c>
      <c r="E379" s="54">
        <f>COUNTIF($C$15:C379,C379)</f>
        <v>91</v>
      </c>
      <c r="F379" s="91">
        <f t="shared" si="54"/>
        <v>0.12093271327570666</v>
      </c>
      <c r="G379" s="91">
        <f t="shared" si="55"/>
        <v>5.2164016536530248E-3</v>
      </c>
      <c r="H379" s="65">
        <f t="shared" si="57"/>
        <v>0.12614911492935968</v>
      </c>
    </row>
    <row r="380" spans="1:8">
      <c r="A380" s="68">
        <f t="shared" si="59"/>
        <v>366</v>
      </c>
      <c r="B380" s="69">
        <f t="shared" si="59"/>
        <v>45291</v>
      </c>
      <c r="C380" s="90" t="str">
        <f t="shared" si="52"/>
        <v>구간4</v>
      </c>
      <c r="D380" s="68">
        <f t="shared" si="53"/>
        <v>92</v>
      </c>
      <c r="E380" s="54">
        <f>COUNTIF($C$15:C380,C380)</f>
        <v>92</v>
      </c>
      <c r="F380" s="91">
        <f t="shared" si="54"/>
        <v>0.12093271327570666</v>
      </c>
      <c r="G380" s="91">
        <f t="shared" si="55"/>
        <v>5.2737247487481126E-3</v>
      </c>
      <c r="H380" s="65">
        <f t="shared" si="57"/>
        <v>0.12620643802445478</v>
      </c>
    </row>
    <row r="381" spans="1:8">
      <c r="A381" s="68">
        <f t="shared" si="59"/>
        <v>367</v>
      </c>
      <c r="B381" s="69">
        <f t="shared" si="59"/>
        <v>45292</v>
      </c>
      <c r="C381" s="90" t="str">
        <f t="shared" si="52"/>
        <v>구간5</v>
      </c>
      <c r="D381" s="68">
        <f t="shared" si="53"/>
        <v>91</v>
      </c>
      <c r="E381" s="54">
        <f>COUNTIF($C$15:C381,C381)</f>
        <v>1</v>
      </c>
      <c r="F381" s="91">
        <f t="shared" si="54"/>
        <v>0.12620643802445478</v>
      </c>
      <c r="G381" s="91">
        <f t="shared" si="55"/>
        <v>3.9693752681380575E-5</v>
      </c>
      <c r="H381" s="65">
        <f t="shared" si="57"/>
        <v>0.12624613177713614</v>
      </c>
    </row>
    <row r="382" spans="1:8">
      <c r="A382" s="68">
        <f t="shared" si="59"/>
        <v>368</v>
      </c>
      <c r="B382" s="69">
        <f t="shared" si="59"/>
        <v>45293</v>
      </c>
      <c r="C382" s="90" t="str">
        <f t="shared" si="52"/>
        <v>구간5</v>
      </c>
      <c r="D382" s="68">
        <f t="shared" si="53"/>
        <v>91</v>
      </c>
      <c r="E382" s="54">
        <f>COUNTIF($C$15:C382,C382)</f>
        <v>2</v>
      </c>
      <c r="F382" s="91">
        <f t="shared" si="54"/>
        <v>0.12620643802445478</v>
      </c>
      <c r="G382" s="91">
        <f t="shared" si="55"/>
        <v>7.938750536276115E-5</v>
      </c>
      <c r="H382" s="65">
        <f t="shared" si="57"/>
        <v>0.12628582552981754</v>
      </c>
    </row>
    <row r="383" spans="1:8">
      <c r="A383" s="68">
        <f t="shared" si="59"/>
        <v>369</v>
      </c>
      <c r="B383" s="69">
        <f t="shared" si="59"/>
        <v>45294</v>
      </c>
      <c r="C383" s="90" t="str">
        <f t="shared" si="52"/>
        <v>구간5</v>
      </c>
      <c r="D383" s="68">
        <f t="shared" si="53"/>
        <v>91</v>
      </c>
      <c r="E383" s="54">
        <f>COUNTIF($C$15:C383,C383)</f>
        <v>3</v>
      </c>
      <c r="F383" s="91">
        <f t="shared" si="54"/>
        <v>0.12620643802445478</v>
      </c>
      <c r="G383" s="91">
        <f t="shared" si="55"/>
        <v>1.1908125804414173E-4</v>
      </c>
      <c r="H383" s="65">
        <f t="shared" si="57"/>
        <v>0.12632551928249891</v>
      </c>
    </row>
    <row r="384" spans="1:8">
      <c r="A384" s="68">
        <f t="shared" ref="A384:B399" si="60">A383+1</f>
        <v>370</v>
      </c>
      <c r="B384" s="69">
        <f t="shared" si="60"/>
        <v>45295</v>
      </c>
      <c r="C384" s="90" t="str">
        <f t="shared" si="52"/>
        <v>구간5</v>
      </c>
      <c r="D384" s="68">
        <f t="shared" si="53"/>
        <v>91</v>
      </c>
      <c r="E384" s="54">
        <f>COUNTIF($C$15:C384,C384)</f>
        <v>4</v>
      </c>
      <c r="F384" s="91">
        <f t="shared" si="54"/>
        <v>0.12620643802445478</v>
      </c>
      <c r="G384" s="91">
        <f t="shared" si="55"/>
        <v>1.587750107255223E-4</v>
      </c>
      <c r="H384" s="65">
        <f t="shared" si="57"/>
        <v>0.12636521303518031</v>
      </c>
    </row>
    <row r="385" spans="1:8">
      <c r="A385" s="68">
        <f t="shared" si="60"/>
        <v>371</v>
      </c>
      <c r="B385" s="69">
        <f t="shared" si="60"/>
        <v>45296</v>
      </c>
      <c r="C385" s="90" t="str">
        <f t="shared" si="52"/>
        <v>구간5</v>
      </c>
      <c r="D385" s="68">
        <f t="shared" si="53"/>
        <v>91</v>
      </c>
      <c r="E385" s="54">
        <f>COUNTIF($C$15:C385,C385)</f>
        <v>5</v>
      </c>
      <c r="F385" s="91">
        <f t="shared" si="54"/>
        <v>0.12620643802445478</v>
      </c>
      <c r="G385" s="91">
        <f t="shared" si="55"/>
        <v>1.9846876340690289E-4</v>
      </c>
      <c r="H385" s="65">
        <f t="shared" si="57"/>
        <v>0.12640490678786168</v>
      </c>
    </row>
    <row r="386" spans="1:8">
      <c r="A386" s="68">
        <f t="shared" si="60"/>
        <v>372</v>
      </c>
      <c r="B386" s="69">
        <f t="shared" si="60"/>
        <v>45297</v>
      </c>
      <c r="C386" s="90" t="str">
        <f t="shared" si="52"/>
        <v>구간5</v>
      </c>
      <c r="D386" s="68">
        <f t="shared" si="53"/>
        <v>91</v>
      </c>
      <c r="E386" s="54">
        <f>COUNTIF($C$15:C386,C386)</f>
        <v>6</v>
      </c>
      <c r="F386" s="91">
        <f t="shared" si="54"/>
        <v>0.12620643802445478</v>
      </c>
      <c r="G386" s="91">
        <f t="shared" si="55"/>
        <v>2.3816251608828345E-4</v>
      </c>
      <c r="H386" s="65">
        <f t="shared" si="57"/>
        <v>0.12644460054054307</v>
      </c>
    </row>
    <row r="387" spans="1:8">
      <c r="A387" s="68">
        <f t="shared" si="60"/>
        <v>373</v>
      </c>
      <c r="B387" s="69">
        <f t="shared" si="60"/>
        <v>45298</v>
      </c>
      <c r="C387" s="90" t="str">
        <f t="shared" si="52"/>
        <v>구간5</v>
      </c>
      <c r="D387" s="68">
        <f t="shared" si="53"/>
        <v>91</v>
      </c>
      <c r="E387" s="54">
        <f>COUNTIF($C$15:C387,C387)</f>
        <v>7</v>
      </c>
      <c r="F387" s="91">
        <f t="shared" si="54"/>
        <v>0.12620643802445478</v>
      </c>
      <c r="G387" s="91">
        <f t="shared" si="55"/>
        <v>2.7785626876966401E-4</v>
      </c>
      <c r="H387" s="65">
        <f t="shared" si="57"/>
        <v>0.12648429429322444</v>
      </c>
    </row>
    <row r="388" spans="1:8">
      <c r="A388" s="68">
        <f t="shared" si="60"/>
        <v>374</v>
      </c>
      <c r="B388" s="69">
        <f t="shared" si="60"/>
        <v>45299</v>
      </c>
      <c r="C388" s="90" t="str">
        <f t="shared" si="52"/>
        <v>구간5</v>
      </c>
      <c r="D388" s="68">
        <f t="shared" si="53"/>
        <v>91</v>
      </c>
      <c r="E388" s="54">
        <f>COUNTIF($C$15:C388,C388)</f>
        <v>8</v>
      </c>
      <c r="F388" s="91">
        <f t="shared" si="54"/>
        <v>0.12620643802445478</v>
      </c>
      <c r="G388" s="91">
        <f t="shared" si="55"/>
        <v>3.175500214510446E-4</v>
      </c>
      <c r="H388" s="65">
        <f t="shared" si="57"/>
        <v>0.12652398804590581</v>
      </c>
    </row>
    <row r="389" spans="1:8">
      <c r="A389" s="68">
        <f t="shared" si="60"/>
        <v>375</v>
      </c>
      <c r="B389" s="69">
        <f t="shared" si="60"/>
        <v>45300</v>
      </c>
      <c r="C389" s="90" t="str">
        <f t="shared" si="52"/>
        <v>구간5</v>
      </c>
      <c r="D389" s="68">
        <f t="shared" si="53"/>
        <v>91</v>
      </c>
      <c r="E389" s="54">
        <f>COUNTIF($C$15:C389,C389)</f>
        <v>9</v>
      </c>
      <c r="F389" s="91">
        <f t="shared" si="54"/>
        <v>0.12620643802445478</v>
      </c>
      <c r="G389" s="91">
        <f t="shared" si="55"/>
        <v>3.5724377413242519E-4</v>
      </c>
      <c r="H389" s="65">
        <f t="shared" si="57"/>
        <v>0.12656368179858721</v>
      </c>
    </row>
    <row r="390" spans="1:8">
      <c r="A390" s="68">
        <f t="shared" si="60"/>
        <v>376</v>
      </c>
      <c r="B390" s="69">
        <f t="shared" si="60"/>
        <v>45301</v>
      </c>
      <c r="C390" s="90" t="str">
        <f t="shared" si="52"/>
        <v>구간5</v>
      </c>
      <c r="D390" s="68">
        <f t="shared" si="53"/>
        <v>91</v>
      </c>
      <c r="E390" s="54">
        <f>COUNTIF($C$15:C390,C390)</f>
        <v>10</v>
      </c>
      <c r="F390" s="91">
        <f t="shared" si="54"/>
        <v>0.12620643802445478</v>
      </c>
      <c r="G390" s="91">
        <f t="shared" si="55"/>
        <v>3.9693752681380578E-4</v>
      </c>
      <c r="H390" s="65">
        <f t="shared" si="57"/>
        <v>0.12660337555126858</v>
      </c>
    </row>
    <row r="391" spans="1:8">
      <c r="A391" s="68">
        <f t="shared" si="60"/>
        <v>377</v>
      </c>
      <c r="B391" s="69">
        <f t="shared" si="60"/>
        <v>45302</v>
      </c>
      <c r="C391" s="90" t="str">
        <f t="shared" si="52"/>
        <v>구간5</v>
      </c>
      <c r="D391" s="68">
        <f t="shared" si="53"/>
        <v>91</v>
      </c>
      <c r="E391" s="54">
        <f>COUNTIF($C$15:C391,C391)</f>
        <v>11</v>
      </c>
      <c r="F391" s="91">
        <f t="shared" si="54"/>
        <v>0.12620643802445478</v>
      </c>
      <c r="G391" s="91">
        <f t="shared" si="55"/>
        <v>4.3663127949518631E-4</v>
      </c>
      <c r="H391" s="65">
        <f t="shared" si="57"/>
        <v>0.12664306930394997</v>
      </c>
    </row>
    <row r="392" spans="1:8">
      <c r="A392" s="68">
        <f t="shared" si="60"/>
        <v>378</v>
      </c>
      <c r="B392" s="69">
        <f t="shared" si="60"/>
        <v>45303</v>
      </c>
      <c r="C392" s="90" t="str">
        <f t="shared" si="52"/>
        <v>구간5</v>
      </c>
      <c r="D392" s="68">
        <f t="shared" si="53"/>
        <v>91</v>
      </c>
      <c r="E392" s="54">
        <f>COUNTIF($C$15:C392,C392)</f>
        <v>12</v>
      </c>
      <c r="F392" s="91">
        <f t="shared" si="54"/>
        <v>0.12620643802445478</v>
      </c>
      <c r="G392" s="91">
        <f t="shared" si="55"/>
        <v>4.763250321765669E-4</v>
      </c>
      <c r="H392" s="65">
        <f t="shared" si="57"/>
        <v>0.12668276305663134</v>
      </c>
    </row>
    <row r="393" spans="1:8">
      <c r="A393" s="68">
        <f t="shared" si="60"/>
        <v>379</v>
      </c>
      <c r="B393" s="69">
        <f t="shared" si="60"/>
        <v>45304</v>
      </c>
      <c r="C393" s="90" t="str">
        <f t="shared" si="52"/>
        <v>구간5</v>
      </c>
      <c r="D393" s="68">
        <f t="shared" si="53"/>
        <v>91</v>
      </c>
      <c r="E393" s="54">
        <f>COUNTIF($C$15:C393,C393)</f>
        <v>13</v>
      </c>
      <c r="F393" s="91">
        <f t="shared" si="54"/>
        <v>0.12620643802445478</v>
      </c>
      <c r="G393" s="91">
        <f t="shared" si="55"/>
        <v>5.1601878485794744E-4</v>
      </c>
      <c r="H393" s="65">
        <f t="shared" si="57"/>
        <v>0.12672245680931271</v>
      </c>
    </row>
    <row r="394" spans="1:8">
      <c r="A394" s="68">
        <f t="shared" si="60"/>
        <v>380</v>
      </c>
      <c r="B394" s="69">
        <f t="shared" si="60"/>
        <v>45305</v>
      </c>
      <c r="C394" s="90" t="str">
        <f t="shared" si="52"/>
        <v>구간5</v>
      </c>
      <c r="D394" s="68">
        <f t="shared" si="53"/>
        <v>91</v>
      </c>
      <c r="E394" s="54">
        <f>COUNTIF($C$15:C394,C394)</f>
        <v>14</v>
      </c>
      <c r="F394" s="91">
        <f t="shared" si="54"/>
        <v>0.12620643802445478</v>
      </c>
      <c r="G394" s="91">
        <f t="shared" si="55"/>
        <v>5.5571253753932803E-4</v>
      </c>
      <c r="H394" s="65">
        <f t="shared" si="57"/>
        <v>0.12676215056199411</v>
      </c>
    </row>
    <row r="395" spans="1:8">
      <c r="A395" s="68">
        <f t="shared" si="60"/>
        <v>381</v>
      </c>
      <c r="B395" s="69">
        <f t="shared" si="60"/>
        <v>45306</v>
      </c>
      <c r="C395" s="90" t="str">
        <f t="shared" si="52"/>
        <v>구간5</v>
      </c>
      <c r="D395" s="68">
        <f t="shared" si="53"/>
        <v>91</v>
      </c>
      <c r="E395" s="54">
        <f>COUNTIF($C$15:C395,C395)</f>
        <v>15</v>
      </c>
      <c r="F395" s="91">
        <f t="shared" si="54"/>
        <v>0.12620643802445478</v>
      </c>
      <c r="G395" s="91">
        <f t="shared" si="55"/>
        <v>5.9540629022070861E-4</v>
      </c>
      <c r="H395" s="65">
        <f t="shared" si="57"/>
        <v>0.12680184431467548</v>
      </c>
    </row>
    <row r="396" spans="1:8">
      <c r="A396" s="68">
        <f t="shared" si="60"/>
        <v>382</v>
      </c>
      <c r="B396" s="69">
        <f t="shared" si="60"/>
        <v>45307</v>
      </c>
      <c r="C396" s="90" t="str">
        <f t="shared" si="52"/>
        <v>구간5</v>
      </c>
      <c r="D396" s="68">
        <f t="shared" si="53"/>
        <v>91</v>
      </c>
      <c r="E396" s="54">
        <f>COUNTIF($C$15:C396,C396)</f>
        <v>16</v>
      </c>
      <c r="F396" s="91">
        <f t="shared" si="54"/>
        <v>0.12620643802445478</v>
      </c>
      <c r="G396" s="91">
        <f t="shared" si="55"/>
        <v>6.351000429020892E-4</v>
      </c>
      <c r="H396" s="65">
        <f t="shared" si="57"/>
        <v>0.12684153806735687</v>
      </c>
    </row>
    <row r="397" spans="1:8">
      <c r="A397" s="68">
        <f t="shared" si="60"/>
        <v>383</v>
      </c>
      <c r="B397" s="69">
        <f t="shared" si="60"/>
        <v>45308</v>
      </c>
      <c r="C397" s="90" t="str">
        <f t="shared" si="52"/>
        <v>구간5</v>
      </c>
      <c r="D397" s="68">
        <f t="shared" si="53"/>
        <v>91</v>
      </c>
      <c r="E397" s="54">
        <f>COUNTIF($C$15:C397,C397)</f>
        <v>17</v>
      </c>
      <c r="F397" s="91">
        <f t="shared" si="54"/>
        <v>0.12620643802445478</v>
      </c>
      <c r="G397" s="91">
        <f t="shared" si="55"/>
        <v>6.7479379558346979E-4</v>
      </c>
      <c r="H397" s="65">
        <f t="shared" si="57"/>
        <v>0.12688123182003824</v>
      </c>
    </row>
    <row r="398" spans="1:8">
      <c r="A398" s="68">
        <f t="shared" si="60"/>
        <v>384</v>
      </c>
      <c r="B398" s="69">
        <f t="shared" si="60"/>
        <v>45309</v>
      </c>
      <c r="C398" s="90" t="str">
        <f t="shared" si="52"/>
        <v>구간5</v>
      </c>
      <c r="D398" s="68">
        <f t="shared" si="53"/>
        <v>91</v>
      </c>
      <c r="E398" s="54">
        <f>COUNTIF($C$15:C398,C398)</f>
        <v>18</v>
      </c>
      <c r="F398" s="91">
        <f t="shared" si="54"/>
        <v>0.12620643802445478</v>
      </c>
      <c r="G398" s="91">
        <f t="shared" si="55"/>
        <v>7.1448754826485038E-4</v>
      </c>
      <c r="H398" s="65">
        <f t="shared" si="57"/>
        <v>0.12692092557271964</v>
      </c>
    </row>
    <row r="399" spans="1:8">
      <c r="A399" s="68">
        <f t="shared" si="60"/>
        <v>385</v>
      </c>
      <c r="B399" s="69">
        <f t="shared" si="60"/>
        <v>45310</v>
      </c>
      <c r="C399" s="90" t="str">
        <f t="shared" ref="C399:C462" si="61">IF(IFERROR(HLOOKUP(B399,$D$5:$S$6,2,FALSE),"")="",C400,HLOOKUP(B399,$D$5:$S$7,2,FALSE))</f>
        <v>구간5</v>
      </c>
      <c r="D399" s="68">
        <f t="shared" ref="D399:D462" si="62">COUNTIF($C$15:$C$45910,C399)</f>
        <v>91</v>
      </c>
      <c r="E399" s="54">
        <f>COUNTIF($C$15:C399,C399)</f>
        <v>19</v>
      </c>
      <c r="F399" s="91">
        <f t="shared" ref="F399:F462" si="63">HLOOKUP($C399,$D$6:$S$11,6,FALSE)</f>
        <v>0.12620643802445478</v>
      </c>
      <c r="G399" s="91">
        <f t="shared" ref="G399:G462" si="64">HLOOKUP($C399,$D$6:$S$11,5,FALSE)*(E399)</f>
        <v>7.5418130094623097E-4</v>
      </c>
      <c r="H399" s="65">
        <f t="shared" si="57"/>
        <v>0.12696061932540101</v>
      </c>
    </row>
    <row r="400" spans="1:8">
      <c r="A400" s="68">
        <f t="shared" ref="A400:B415" si="65">A399+1</f>
        <v>386</v>
      </c>
      <c r="B400" s="69">
        <f t="shared" si="65"/>
        <v>45311</v>
      </c>
      <c r="C400" s="90" t="str">
        <f t="shared" si="61"/>
        <v>구간5</v>
      </c>
      <c r="D400" s="68">
        <f t="shared" si="62"/>
        <v>91</v>
      </c>
      <c r="E400" s="54">
        <f>COUNTIF($C$15:C400,C400)</f>
        <v>20</v>
      </c>
      <c r="F400" s="91">
        <f t="shared" si="63"/>
        <v>0.12620643802445478</v>
      </c>
      <c r="G400" s="91">
        <f t="shared" si="64"/>
        <v>7.9387505362761156E-4</v>
      </c>
      <c r="H400" s="65">
        <f t="shared" ref="H400:H463" si="66">F400+G400</f>
        <v>0.12700031307808238</v>
      </c>
    </row>
    <row r="401" spans="1:8">
      <c r="A401" s="68">
        <f t="shared" si="65"/>
        <v>387</v>
      </c>
      <c r="B401" s="69">
        <f t="shared" si="65"/>
        <v>45312</v>
      </c>
      <c r="C401" s="90" t="str">
        <f t="shared" si="61"/>
        <v>구간5</v>
      </c>
      <c r="D401" s="68">
        <f t="shared" si="62"/>
        <v>91</v>
      </c>
      <c r="E401" s="54">
        <f>COUNTIF($C$15:C401,C401)</f>
        <v>21</v>
      </c>
      <c r="F401" s="91">
        <f t="shared" si="63"/>
        <v>0.12620643802445478</v>
      </c>
      <c r="G401" s="91">
        <f t="shared" si="64"/>
        <v>8.3356880630899204E-4</v>
      </c>
      <c r="H401" s="65">
        <f t="shared" si="66"/>
        <v>0.12704000683076377</v>
      </c>
    </row>
    <row r="402" spans="1:8">
      <c r="A402" s="68">
        <f t="shared" si="65"/>
        <v>388</v>
      </c>
      <c r="B402" s="69">
        <f t="shared" si="65"/>
        <v>45313</v>
      </c>
      <c r="C402" s="90" t="str">
        <f t="shared" si="61"/>
        <v>구간5</v>
      </c>
      <c r="D402" s="68">
        <f t="shared" si="62"/>
        <v>91</v>
      </c>
      <c r="E402" s="54">
        <f>COUNTIF($C$15:C402,C402)</f>
        <v>22</v>
      </c>
      <c r="F402" s="91">
        <f t="shared" si="63"/>
        <v>0.12620643802445478</v>
      </c>
      <c r="G402" s="91">
        <f t="shared" si="64"/>
        <v>8.7326255899037263E-4</v>
      </c>
      <c r="H402" s="65">
        <f t="shared" si="66"/>
        <v>0.12707970058344514</v>
      </c>
    </row>
    <row r="403" spans="1:8">
      <c r="A403" s="68">
        <f t="shared" si="65"/>
        <v>389</v>
      </c>
      <c r="B403" s="69">
        <f t="shared" si="65"/>
        <v>45314</v>
      </c>
      <c r="C403" s="90" t="str">
        <f t="shared" si="61"/>
        <v>구간5</v>
      </c>
      <c r="D403" s="68">
        <f t="shared" si="62"/>
        <v>91</v>
      </c>
      <c r="E403" s="54">
        <f>COUNTIF($C$15:C403,C403)</f>
        <v>23</v>
      </c>
      <c r="F403" s="91">
        <f t="shared" si="63"/>
        <v>0.12620643802445478</v>
      </c>
      <c r="G403" s="91">
        <f t="shared" si="64"/>
        <v>9.1295631167175322E-4</v>
      </c>
      <c r="H403" s="65">
        <f t="shared" si="66"/>
        <v>0.12711939433612654</v>
      </c>
    </row>
    <row r="404" spans="1:8">
      <c r="A404" s="68">
        <f t="shared" si="65"/>
        <v>390</v>
      </c>
      <c r="B404" s="69">
        <f t="shared" si="65"/>
        <v>45315</v>
      </c>
      <c r="C404" s="90" t="str">
        <f t="shared" si="61"/>
        <v>구간5</v>
      </c>
      <c r="D404" s="68">
        <f t="shared" si="62"/>
        <v>91</v>
      </c>
      <c r="E404" s="54">
        <f>COUNTIF($C$15:C404,C404)</f>
        <v>24</v>
      </c>
      <c r="F404" s="91">
        <f t="shared" si="63"/>
        <v>0.12620643802445478</v>
      </c>
      <c r="G404" s="91">
        <f t="shared" si="64"/>
        <v>9.5265006435313381E-4</v>
      </c>
      <c r="H404" s="65">
        <f t="shared" si="66"/>
        <v>0.12715908808880791</v>
      </c>
    </row>
    <row r="405" spans="1:8">
      <c r="A405" s="68">
        <f t="shared" si="65"/>
        <v>391</v>
      </c>
      <c r="B405" s="69">
        <f t="shared" si="65"/>
        <v>45316</v>
      </c>
      <c r="C405" s="90" t="str">
        <f t="shared" si="61"/>
        <v>구간5</v>
      </c>
      <c r="D405" s="68">
        <f t="shared" si="62"/>
        <v>91</v>
      </c>
      <c r="E405" s="54">
        <f>COUNTIF($C$15:C405,C405)</f>
        <v>25</v>
      </c>
      <c r="F405" s="91">
        <f t="shared" si="63"/>
        <v>0.12620643802445478</v>
      </c>
      <c r="G405" s="91">
        <f t="shared" si="64"/>
        <v>9.9234381703451439E-4</v>
      </c>
      <c r="H405" s="65">
        <f t="shared" si="66"/>
        <v>0.12719878184148928</v>
      </c>
    </row>
    <row r="406" spans="1:8">
      <c r="A406" s="68">
        <f t="shared" si="65"/>
        <v>392</v>
      </c>
      <c r="B406" s="69">
        <f t="shared" si="65"/>
        <v>45317</v>
      </c>
      <c r="C406" s="90" t="str">
        <f t="shared" si="61"/>
        <v>구간5</v>
      </c>
      <c r="D406" s="68">
        <f t="shared" si="62"/>
        <v>91</v>
      </c>
      <c r="E406" s="54">
        <f>COUNTIF($C$15:C406,C406)</f>
        <v>26</v>
      </c>
      <c r="F406" s="91">
        <f t="shared" si="63"/>
        <v>0.12620643802445478</v>
      </c>
      <c r="G406" s="91">
        <f t="shared" si="64"/>
        <v>1.0320375697158949E-3</v>
      </c>
      <c r="H406" s="65">
        <f t="shared" si="66"/>
        <v>0.12723847559417067</v>
      </c>
    </row>
    <row r="407" spans="1:8">
      <c r="A407" s="68">
        <f t="shared" si="65"/>
        <v>393</v>
      </c>
      <c r="B407" s="69">
        <f t="shared" si="65"/>
        <v>45318</v>
      </c>
      <c r="C407" s="90" t="str">
        <f t="shared" si="61"/>
        <v>구간5</v>
      </c>
      <c r="D407" s="68">
        <f t="shared" si="62"/>
        <v>91</v>
      </c>
      <c r="E407" s="54">
        <f>COUNTIF($C$15:C407,C407)</f>
        <v>27</v>
      </c>
      <c r="F407" s="91">
        <f t="shared" si="63"/>
        <v>0.12620643802445478</v>
      </c>
      <c r="G407" s="91">
        <f t="shared" si="64"/>
        <v>1.0717313223972756E-3</v>
      </c>
      <c r="H407" s="65">
        <f t="shared" si="66"/>
        <v>0.12727816934685204</v>
      </c>
    </row>
    <row r="408" spans="1:8">
      <c r="A408" s="68">
        <f t="shared" si="65"/>
        <v>394</v>
      </c>
      <c r="B408" s="69">
        <f t="shared" si="65"/>
        <v>45319</v>
      </c>
      <c r="C408" s="90" t="str">
        <f t="shared" si="61"/>
        <v>구간5</v>
      </c>
      <c r="D408" s="68">
        <f t="shared" si="62"/>
        <v>91</v>
      </c>
      <c r="E408" s="54">
        <f>COUNTIF($C$15:C408,C408)</f>
        <v>28</v>
      </c>
      <c r="F408" s="91">
        <f t="shared" si="63"/>
        <v>0.12620643802445478</v>
      </c>
      <c r="G408" s="91">
        <f t="shared" si="64"/>
        <v>1.1114250750786561E-3</v>
      </c>
      <c r="H408" s="65">
        <f t="shared" si="66"/>
        <v>0.12731786309953344</v>
      </c>
    </row>
    <row r="409" spans="1:8">
      <c r="A409" s="68">
        <f t="shared" si="65"/>
        <v>395</v>
      </c>
      <c r="B409" s="69">
        <f t="shared" si="65"/>
        <v>45320</v>
      </c>
      <c r="C409" s="90" t="str">
        <f t="shared" si="61"/>
        <v>구간5</v>
      </c>
      <c r="D409" s="68">
        <f t="shared" si="62"/>
        <v>91</v>
      </c>
      <c r="E409" s="54">
        <f>COUNTIF($C$15:C409,C409)</f>
        <v>29</v>
      </c>
      <c r="F409" s="91">
        <f t="shared" si="63"/>
        <v>0.12620643802445478</v>
      </c>
      <c r="G409" s="91">
        <f t="shared" si="64"/>
        <v>1.1511188277600367E-3</v>
      </c>
      <c r="H409" s="65">
        <f t="shared" si="66"/>
        <v>0.12735755685221481</v>
      </c>
    </row>
    <row r="410" spans="1:8">
      <c r="A410" s="68">
        <f t="shared" si="65"/>
        <v>396</v>
      </c>
      <c r="B410" s="69">
        <f t="shared" si="65"/>
        <v>45321</v>
      </c>
      <c r="C410" s="90" t="str">
        <f t="shared" si="61"/>
        <v>구간5</v>
      </c>
      <c r="D410" s="68">
        <f t="shared" si="62"/>
        <v>91</v>
      </c>
      <c r="E410" s="54">
        <f>COUNTIF($C$15:C410,C410)</f>
        <v>30</v>
      </c>
      <c r="F410" s="91">
        <f t="shared" si="63"/>
        <v>0.12620643802445478</v>
      </c>
      <c r="G410" s="91">
        <f t="shared" si="64"/>
        <v>1.1908125804414172E-3</v>
      </c>
      <c r="H410" s="65">
        <f t="shared" si="66"/>
        <v>0.12739725060489621</v>
      </c>
    </row>
    <row r="411" spans="1:8">
      <c r="A411" s="68">
        <f t="shared" si="65"/>
        <v>397</v>
      </c>
      <c r="B411" s="69">
        <f t="shared" si="65"/>
        <v>45322</v>
      </c>
      <c r="C411" s="90" t="str">
        <f t="shared" si="61"/>
        <v>구간5</v>
      </c>
      <c r="D411" s="68">
        <f t="shared" si="62"/>
        <v>91</v>
      </c>
      <c r="E411" s="54">
        <f>COUNTIF($C$15:C411,C411)</f>
        <v>31</v>
      </c>
      <c r="F411" s="91">
        <f t="shared" si="63"/>
        <v>0.12620643802445478</v>
      </c>
      <c r="G411" s="91">
        <f t="shared" si="64"/>
        <v>1.2305063331227979E-3</v>
      </c>
      <c r="H411" s="65">
        <f t="shared" si="66"/>
        <v>0.12743694435757758</v>
      </c>
    </row>
    <row r="412" spans="1:8">
      <c r="A412" s="68">
        <f t="shared" si="65"/>
        <v>398</v>
      </c>
      <c r="B412" s="69">
        <f t="shared" si="65"/>
        <v>45323</v>
      </c>
      <c r="C412" s="90" t="str">
        <f t="shared" si="61"/>
        <v>구간5</v>
      </c>
      <c r="D412" s="68">
        <f t="shared" si="62"/>
        <v>91</v>
      </c>
      <c r="E412" s="54">
        <f>COUNTIF($C$15:C412,C412)</f>
        <v>32</v>
      </c>
      <c r="F412" s="91">
        <f t="shared" si="63"/>
        <v>0.12620643802445478</v>
      </c>
      <c r="G412" s="91">
        <f t="shared" si="64"/>
        <v>1.2702000858041784E-3</v>
      </c>
      <c r="H412" s="65">
        <f t="shared" si="66"/>
        <v>0.12747663811025894</v>
      </c>
    </row>
    <row r="413" spans="1:8">
      <c r="A413" s="68">
        <f t="shared" si="65"/>
        <v>399</v>
      </c>
      <c r="B413" s="69">
        <f t="shared" si="65"/>
        <v>45324</v>
      </c>
      <c r="C413" s="90" t="str">
        <f t="shared" si="61"/>
        <v>구간5</v>
      </c>
      <c r="D413" s="68">
        <f t="shared" si="62"/>
        <v>91</v>
      </c>
      <c r="E413" s="54">
        <f>COUNTIF($C$15:C413,C413)</f>
        <v>33</v>
      </c>
      <c r="F413" s="91">
        <f t="shared" si="63"/>
        <v>0.12620643802445478</v>
      </c>
      <c r="G413" s="91">
        <f t="shared" si="64"/>
        <v>1.3098938384855589E-3</v>
      </c>
      <c r="H413" s="65">
        <f t="shared" si="66"/>
        <v>0.12751633186294034</v>
      </c>
    </row>
    <row r="414" spans="1:8">
      <c r="A414" s="68">
        <f t="shared" si="65"/>
        <v>400</v>
      </c>
      <c r="B414" s="69">
        <f t="shared" si="65"/>
        <v>45325</v>
      </c>
      <c r="C414" s="90" t="str">
        <f t="shared" si="61"/>
        <v>구간5</v>
      </c>
      <c r="D414" s="68">
        <f t="shared" si="62"/>
        <v>91</v>
      </c>
      <c r="E414" s="54">
        <f>COUNTIF($C$15:C414,C414)</f>
        <v>34</v>
      </c>
      <c r="F414" s="91">
        <f t="shared" si="63"/>
        <v>0.12620643802445478</v>
      </c>
      <c r="G414" s="91">
        <f t="shared" si="64"/>
        <v>1.3495875911669396E-3</v>
      </c>
      <c r="H414" s="65">
        <f t="shared" si="66"/>
        <v>0.12755602561562171</v>
      </c>
    </row>
    <row r="415" spans="1:8">
      <c r="A415" s="68">
        <f t="shared" si="65"/>
        <v>401</v>
      </c>
      <c r="B415" s="69">
        <f t="shared" si="65"/>
        <v>45326</v>
      </c>
      <c r="C415" s="90" t="str">
        <f t="shared" si="61"/>
        <v>구간5</v>
      </c>
      <c r="D415" s="68">
        <f t="shared" si="62"/>
        <v>91</v>
      </c>
      <c r="E415" s="54">
        <f>COUNTIF($C$15:C415,C415)</f>
        <v>35</v>
      </c>
      <c r="F415" s="91">
        <f t="shared" si="63"/>
        <v>0.12620643802445478</v>
      </c>
      <c r="G415" s="91">
        <f t="shared" si="64"/>
        <v>1.3892813438483201E-3</v>
      </c>
      <c r="H415" s="65">
        <f t="shared" si="66"/>
        <v>0.12759571936830311</v>
      </c>
    </row>
    <row r="416" spans="1:8">
      <c r="A416" s="68">
        <f t="shared" ref="A416:B431" si="67">A415+1</f>
        <v>402</v>
      </c>
      <c r="B416" s="69">
        <f t="shared" si="67"/>
        <v>45327</v>
      </c>
      <c r="C416" s="90" t="str">
        <f t="shared" si="61"/>
        <v>구간5</v>
      </c>
      <c r="D416" s="68">
        <f t="shared" si="62"/>
        <v>91</v>
      </c>
      <c r="E416" s="54">
        <f>COUNTIF($C$15:C416,C416)</f>
        <v>36</v>
      </c>
      <c r="F416" s="91">
        <f t="shared" si="63"/>
        <v>0.12620643802445478</v>
      </c>
      <c r="G416" s="91">
        <f t="shared" si="64"/>
        <v>1.4289750965297008E-3</v>
      </c>
      <c r="H416" s="65">
        <f t="shared" si="66"/>
        <v>0.12763541312098448</v>
      </c>
    </row>
    <row r="417" spans="1:8">
      <c r="A417" s="68">
        <f t="shared" si="67"/>
        <v>403</v>
      </c>
      <c r="B417" s="69">
        <f t="shared" si="67"/>
        <v>45328</v>
      </c>
      <c r="C417" s="90" t="str">
        <f t="shared" si="61"/>
        <v>구간5</v>
      </c>
      <c r="D417" s="68">
        <f t="shared" si="62"/>
        <v>91</v>
      </c>
      <c r="E417" s="54">
        <f>COUNTIF($C$15:C417,C417)</f>
        <v>37</v>
      </c>
      <c r="F417" s="91">
        <f t="shared" si="63"/>
        <v>0.12620643802445478</v>
      </c>
      <c r="G417" s="91">
        <f t="shared" si="64"/>
        <v>1.4686688492110812E-3</v>
      </c>
      <c r="H417" s="65">
        <f t="shared" si="66"/>
        <v>0.12767510687366584</v>
      </c>
    </row>
    <row r="418" spans="1:8">
      <c r="A418" s="68">
        <f t="shared" si="67"/>
        <v>404</v>
      </c>
      <c r="B418" s="69">
        <f t="shared" si="67"/>
        <v>45329</v>
      </c>
      <c r="C418" s="90" t="str">
        <f t="shared" si="61"/>
        <v>구간5</v>
      </c>
      <c r="D418" s="68">
        <f t="shared" si="62"/>
        <v>91</v>
      </c>
      <c r="E418" s="54">
        <f>COUNTIF($C$15:C418,C418)</f>
        <v>38</v>
      </c>
      <c r="F418" s="91">
        <f t="shared" si="63"/>
        <v>0.12620643802445478</v>
      </c>
      <c r="G418" s="91">
        <f t="shared" si="64"/>
        <v>1.5083626018924619E-3</v>
      </c>
      <c r="H418" s="65">
        <f t="shared" si="66"/>
        <v>0.12771480062634724</v>
      </c>
    </row>
    <row r="419" spans="1:8">
      <c r="A419" s="68">
        <f t="shared" si="67"/>
        <v>405</v>
      </c>
      <c r="B419" s="69">
        <f t="shared" si="67"/>
        <v>45330</v>
      </c>
      <c r="C419" s="90" t="str">
        <f t="shared" si="61"/>
        <v>구간5</v>
      </c>
      <c r="D419" s="68">
        <f t="shared" si="62"/>
        <v>91</v>
      </c>
      <c r="E419" s="54">
        <f>COUNTIF($C$15:C419,C419)</f>
        <v>39</v>
      </c>
      <c r="F419" s="91">
        <f t="shared" si="63"/>
        <v>0.12620643802445478</v>
      </c>
      <c r="G419" s="91">
        <f t="shared" si="64"/>
        <v>1.5480563545738424E-3</v>
      </c>
      <c r="H419" s="65">
        <f t="shared" si="66"/>
        <v>0.12775449437902861</v>
      </c>
    </row>
    <row r="420" spans="1:8">
      <c r="A420" s="68">
        <f t="shared" si="67"/>
        <v>406</v>
      </c>
      <c r="B420" s="69">
        <f t="shared" si="67"/>
        <v>45331</v>
      </c>
      <c r="C420" s="90" t="str">
        <f t="shared" si="61"/>
        <v>구간5</v>
      </c>
      <c r="D420" s="68">
        <f t="shared" si="62"/>
        <v>91</v>
      </c>
      <c r="E420" s="54">
        <f>COUNTIF($C$15:C420,C420)</f>
        <v>40</v>
      </c>
      <c r="F420" s="91">
        <f t="shared" si="63"/>
        <v>0.12620643802445478</v>
      </c>
      <c r="G420" s="91">
        <f t="shared" si="64"/>
        <v>1.5877501072552231E-3</v>
      </c>
      <c r="H420" s="65">
        <f t="shared" si="66"/>
        <v>0.12779418813171001</v>
      </c>
    </row>
    <row r="421" spans="1:8">
      <c r="A421" s="68">
        <f t="shared" si="67"/>
        <v>407</v>
      </c>
      <c r="B421" s="69">
        <f t="shared" si="67"/>
        <v>45332</v>
      </c>
      <c r="C421" s="90" t="str">
        <f t="shared" si="61"/>
        <v>구간5</v>
      </c>
      <c r="D421" s="68">
        <f t="shared" si="62"/>
        <v>91</v>
      </c>
      <c r="E421" s="54">
        <f>COUNTIF($C$15:C421,C421)</f>
        <v>41</v>
      </c>
      <c r="F421" s="91">
        <f t="shared" si="63"/>
        <v>0.12620643802445478</v>
      </c>
      <c r="G421" s="91">
        <f t="shared" si="64"/>
        <v>1.6274438599366036E-3</v>
      </c>
      <c r="H421" s="65">
        <f t="shared" si="66"/>
        <v>0.12783388188439138</v>
      </c>
    </row>
    <row r="422" spans="1:8">
      <c r="A422" s="68">
        <f t="shared" si="67"/>
        <v>408</v>
      </c>
      <c r="B422" s="69">
        <f t="shared" si="67"/>
        <v>45333</v>
      </c>
      <c r="C422" s="90" t="str">
        <f t="shared" si="61"/>
        <v>구간5</v>
      </c>
      <c r="D422" s="68">
        <f t="shared" si="62"/>
        <v>91</v>
      </c>
      <c r="E422" s="54">
        <f>COUNTIF($C$15:C422,C422)</f>
        <v>42</v>
      </c>
      <c r="F422" s="91">
        <f t="shared" si="63"/>
        <v>0.12620643802445478</v>
      </c>
      <c r="G422" s="91">
        <f t="shared" si="64"/>
        <v>1.6671376126179841E-3</v>
      </c>
      <c r="H422" s="65">
        <f t="shared" si="66"/>
        <v>0.12787357563707277</v>
      </c>
    </row>
    <row r="423" spans="1:8">
      <c r="A423" s="68">
        <f t="shared" si="67"/>
        <v>409</v>
      </c>
      <c r="B423" s="69">
        <f t="shared" si="67"/>
        <v>45334</v>
      </c>
      <c r="C423" s="90" t="str">
        <f t="shared" si="61"/>
        <v>구간5</v>
      </c>
      <c r="D423" s="68">
        <f t="shared" si="62"/>
        <v>91</v>
      </c>
      <c r="E423" s="54">
        <f>COUNTIF($C$15:C423,C423)</f>
        <v>43</v>
      </c>
      <c r="F423" s="91">
        <f t="shared" si="63"/>
        <v>0.12620643802445478</v>
      </c>
      <c r="G423" s="91">
        <f t="shared" si="64"/>
        <v>1.7068313652993648E-3</v>
      </c>
      <c r="H423" s="65">
        <f t="shared" si="66"/>
        <v>0.12791326938975414</v>
      </c>
    </row>
    <row r="424" spans="1:8">
      <c r="A424" s="68">
        <f t="shared" si="67"/>
        <v>410</v>
      </c>
      <c r="B424" s="69">
        <f t="shared" si="67"/>
        <v>45335</v>
      </c>
      <c r="C424" s="90" t="str">
        <f t="shared" si="61"/>
        <v>구간5</v>
      </c>
      <c r="D424" s="68">
        <f t="shared" si="62"/>
        <v>91</v>
      </c>
      <c r="E424" s="54">
        <f>COUNTIF($C$15:C424,C424)</f>
        <v>44</v>
      </c>
      <c r="F424" s="91">
        <f t="shared" si="63"/>
        <v>0.12620643802445478</v>
      </c>
      <c r="G424" s="91">
        <f t="shared" si="64"/>
        <v>1.7465251179807453E-3</v>
      </c>
      <c r="H424" s="65">
        <f t="shared" si="66"/>
        <v>0.12795296314243551</v>
      </c>
    </row>
    <row r="425" spans="1:8">
      <c r="A425" s="68">
        <f t="shared" si="67"/>
        <v>411</v>
      </c>
      <c r="B425" s="69">
        <f t="shared" si="67"/>
        <v>45336</v>
      </c>
      <c r="C425" s="90" t="str">
        <f t="shared" si="61"/>
        <v>구간5</v>
      </c>
      <c r="D425" s="68">
        <f t="shared" si="62"/>
        <v>91</v>
      </c>
      <c r="E425" s="54">
        <f>COUNTIF($C$15:C425,C425)</f>
        <v>45</v>
      </c>
      <c r="F425" s="91">
        <f t="shared" si="63"/>
        <v>0.12620643802445478</v>
      </c>
      <c r="G425" s="91">
        <f t="shared" si="64"/>
        <v>1.786218870662126E-3</v>
      </c>
      <c r="H425" s="65">
        <f t="shared" si="66"/>
        <v>0.12799265689511691</v>
      </c>
    </row>
    <row r="426" spans="1:8">
      <c r="A426" s="68">
        <f t="shared" si="67"/>
        <v>412</v>
      </c>
      <c r="B426" s="69">
        <f t="shared" si="67"/>
        <v>45337</v>
      </c>
      <c r="C426" s="90" t="str">
        <f t="shared" si="61"/>
        <v>구간5</v>
      </c>
      <c r="D426" s="68">
        <f t="shared" si="62"/>
        <v>91</v>
      </c>
      <c r="E426" s="54">
        <f>COUNTIF($C$15:C426,C426)</f>
        <v>46</v>
      </c>
      <c r="F426" s="91">
        <f t="shared" si="63"/>
        <v>0.12620643802445478</v>
      </c>
      <c r="G426" s="91">
        <f t="shared" si="64"/>
        <v>1.8259126233435064E-3</v>
      </c>
      <c r="H426" s="65">
        <f t="shared" si="66"/>
        <v>0.12803235064779828</v>
      </c>
    </row>
    <row r="427" spans="1:8">
      <c r="A427" s="68">
        <f t="shared" si="67"/>
        <v>413</v>
      </c>
      <c r="B427" s="69">
        <f t="shared" si="67"/>
        <v>45338</v>
      </c>
      <c r="C427" s="90" t="str">
        <f t="shared" si="61"/>
        <v>구간5</v>
      </c>
      <c r="D427" s="68">
        <f t="shared" si="62"/>
        <v>91</v>
      </c>
      <c r="E427" s="54">
        <f>COUNTIF($C$15:C427,C427)</f>
        <v>47</v>
      </c>
      <c r="F427" s="91">
        <f t="shared" si="63"/>
        <v>0.12620643802445478</v>
      </c>
      <c r="G427" s="91">
        <f t="shared" si="64"/>
        <v>1.8656063760248871E-3</v>
      </c>
      <c r="H427" s="65">
        <f t="shared" si="66"/>
        <v>0.12807204440047967</v>
      </c>
    </row>
    <row r="428" spans="1:8">
      <c r="A428" s="68">
        <f t="shared" si="67"/>
        <v>414</v>
      </c>
      <c r="B428" s="69">
        <f t="shared" si="67"/>
        <v>45339</v>
      </c>
      <c r="C428" s="90" t="str">
        <f t="shared" si="61"/>
        <v>구간5</v>
      </c>
      <c r="D428" s="68">
        <f t="shared" si="62"/>
        <v>91</v>
      </c>
      <c r="E428" s="54">
        <f>COUNTIF($C$15:C428,C428)</f>
        <v>48</v>
      </c>
      <c r="F428" s="91">
        <f t="shared" si="63"/>
        <v>0.12620643802445478</v>
      </c>
      <c r="G428" s="91">
        <f t="shared" si="64"/>
        <v>1.9053001287062676E-3</v>
      </c>
      <c r="H428" s="65">
        <f t="shared" si="66"/>
        <v>0.12811173815316104</v>
      </c>
    </row>
    <row r="429" spans="1:8">
      <c r="A429" s="68">
        <f t="shared" si="67"/>
        <v>415</v>
      </c>
      <c r="B429" s="69">
        <f t="shared" si="67"/>
        <v>45340</v>
      </c>
      <c r="C429" s="90" t="str">
        <f t="shared" si="61"/>
        <v>구간5</v>
      </c>
      <c r="D429" s="68">
        <f t="shared" si="62"/>
        <v>91</v>
      </c>
      <c r="E429" s="54">
        <f>COUNTIF($C$15:C429,C429)</f>
        <v>49</v>
      </c>
      <c r="F429" s="91">
        <f t="shared" si="63"/>
        <v>0.12620643802445478</v>
      </c>
      <c r="G429" s="91">
        <f t="shared" si="64"/>
        <v>1.9449938813876481E-3</v>
      </c>
      <c r="H429" s="65">
        <f t="shared" si="66"/>
        <v>0.12815143190584241</v>
      </c>
    </row>
    <row r="430" spans="1:8">
      <c r="A430" s="68">
        <f t="shared" si="67"/>
        <v>416</v>
      </c>
      <c r="B430" s="69">
        <f t="shared" si="67"/>
        <v>45341</v>
      </c>
      <c r="C430" s="90" t="str">
        <f t="shared" si="61"/>
        <v>구간5</v>
      </c>
      <c r="D430" s="68">
        <f t="shared" si="62"/>
        <v>91</v>
      </c>
      <c r="E430" s="54">
        <f>COUNTIF($C$15:C430,C430)</f>
        <v>50</v>
      </c>
      <c r="F430" s="91">
        <f t="shared" si="63"/>
        <v>0.12620643802445478</v>
      </c>
      <c r="G430" s="91">
        <f t="shared" si="64"/>
        <v>1.9846876340690288E-3</v>
      </c>
      <c r="H430" s="65">
        <f t="shared" si="66"/>
        <v>0.12819112565852381</v>
      </c>
    </row>
    <row r="431" spans="1:8">
      <c r="A431" s="68">
        <f t="shared" si="67"/>
        <v>417</v>
      </c>
      <c r="B431" s="69">
        <f t="shared" si="67"/>
        <v>45342</v>
      </c>
      <c r="C431" s="90" t="str">
        <f t="shared" si="61"/>
        <v>구간5</v>
      </c>
      <c r="D431" s="68">
        <f t="shared" si="62"/>
        <v>91</v>
      </c>
      <c r="E431" s="54">
        <f>COUNTIF($C$15:C431,C431)</f>
        <v>51</v>
      </c>
      <c r="F431" s="91">
        <f t="shared" si="63"/>
        <v>0.12620643802445478</v>
      </c>
      <c r="G431" s="91">
        <f t="shared" si="64"/>
        <v>2.0243813867504095E-3</v>
      </c>
      <c r="H431" s="65">
        <f t="shared" si="66"/>
        <v>0.12823081941120518</v>
      </c>
    </row>
    <row r="432" spans="1:8">
      <c r="A432" s="68">
        <f t="shared" ref="A432:B447" si="68">A431+1</f>
        <v>418</v>
      </c>
      <c r="B432" s="69">
        <f t="shared" si="68"/>
        <v>45343</v>
      </c>
      <c r="C432" s="90" t="str">
        <f t="shared" si="61"/>
        <v>구간5</v>
      </c>
      <c r="D432" s="68">
        <f t="shared" si="62"/>
        <v>91</v>
      </c>
      <c r="E432" s="54">
        <f>COUNTIF($C$15:C432,C432)</f>
        <v>52</v>
      </c>
      <c r="F432" s="91">
        <f t="shared" si="63"/>
        <v>0.12620643802445478</v>
      </c>
      <c r="G432" s="91">
        <f t="shared" si="64"/>
        <v>2.0640751394317897E-3</v>
      </c>
      <c r="H432" s="65">
        <f t="shared" si="66"/>
        <v>0.12827051316388657</v>
      </c>
    </row>
    <row r="433" spans="1:8">
      <c r="A433" s="68">
        <f t="shared" si="68"/>
        <v>419</v>
      </c>
      <c r="B433" s="69">
        <f t="shared" si="68"/>
        <v>45344</v>
      </c>
      <c r="C433" s="90" t="str">
        <f t="shared" si="61"/>
        <v>구간5</v>
      </c>
      <c r="D433" s="68">
        <f t="shared" si="62"/>
        <v>91</v>
      </c>
      <c r="E433" s="54">
        <f>COUNTIF($C$15:C433,C433)</f>
        <v>53</v>
      </c>
      <c r="F433" s="91">
        <f t="shared" si="63"/>
        <v>0.12620643802445478</v>
      </c>
      <c r="G433" s="91">
        <f t="shared" si="64"/>
        <v>2.1037688921131704E-3</v>
      </c>
      <c r="H433" s="65">
        <f t="shared" si="66"/>
        <v>0.12831020691656794</v>
      </c>
    </row>
    <row r="434" spans="1:8">
      <c r="A434" s="68">
        <f t="shared" si="68"/>
        <v>420</v>
      </c>
      <c r="B434" s="69">
        <f t="shared" si="68"/>
        <v>45345</v>
      </c>
      <c r="C434" s="90" t="str">
        <f t="shared" si="61"/>
        <v>구간5</v>
      </c>
      <c r="D434" s="68">
        <f t="shared" si="62"/>
        <v>91</v>
      </c>
      <c r="E434" s="54">
        <f>COUNTIF($C$15:C434,C434)</f>
        <v>54</v>
      </c>
      <c r="F434" s="91">
        <f t="shared" si="63"/>
        <v>0.12620643802445478</v>
      </c>
      <c r="G434" s="91">
        <f t="shared" si="64"/>
        <v>2.1434626447945511E-3</v>
      </c>
      <c r="H434" s="65">
        <f t="shared" si="66"/>
        <v>0.12834990066924934</v>
      </c>
    </row>
    <row r="435" spans="1:8">
      <c r="A435" s="68">
        <f t="shared" si="68"/>
        <v>421</v>
      </c>
      <c r="B435" s="69">
        <f t="shared" si="68"/>
        <v>45346</v>
      </c>
      <c r="C435" s="90" t="str">
        <f t="shared" si="61"/>
        <v>구간5</v>
      </c>
      <c r="D435" s="68">
        <f t="shared" si="62"/>
        <v>91</v>
      </c>
      <c r="E435" s="54">
        <f>COUNTIF($C$15:C435,C435)</f>
        <v>55</v>
      </c>
      <c r="F435" s="91">
        <f t="shared" si="63"/>
        <v>0.12620643802445478</v>
      </c>
      <c r="G435" s="91">
        <f t="shared" si="64"/>
        <v>2.1831563974759318E-3</v>
      </c>
      <c r="H435" s="65">
        <f t="shared" si="66"/>
        <v>0.12838959442193071</v>
      </c>
    </row>
    <row r="436" spans="1:8">
      <c r="A436" s="68">
        <f t="shared" si="68"/>
        <v>422</v>
      </c>
      <c r="B436" s="69">
        <f t="shared" si="68"/>
        <v>45347</v>
      </c>
      <c r="C436" s="90" t="str">
        <f t="shared" si="61"/>
        <v>구간5</v>
      </c>
      <c r="D436" s="68">
        <f t="shared" si="62"/>
        <v>91</v>
      </c>
      <c r="E436" s="54">
        <f>COUNTIF($C$15:C436,C436)</f>
        <v>56</v>
      </c>
      <c r="F436" s="91">
        <f t="shared" si="63"/>
        <v>0.12620643802445478</v>
      </c>
      <c r="G436" s="91">
        <f t="shared" si="64"/>
        <v>2.2228501501573121E-3</v>
      </c>
      <c r="H436" s="65">
        <f t="shared" si="66"/>
        <v>0.12842928817461208</v>
      </c>
    </row>
    <row r="437" spans="1:8">
      <c r="A437" s="68">
        <f t="shared" si="68"/>
        <v>423</v>
      </c>
      <c r="B437" s="69">
        <f t="shared" si="68"/>
        <v>45348</v>
      </c>
      <c r="C437" s="90" t="str">
        <f t="shared" si="61"/>
        <v>구간5</v>
      </c>
      <c r="D437" s="68">
        <f t="shared" si="62"/>
        <v>91</v>
      </c>
      <c r="E437" s="54">
        <f>COUNTIF($C$15:C437,C437)</f>
        <v>57</v>
      </c>
      <c r="F437" s="91">
        <f t="shared" si="63"/>
        <v>0.12620643802445478</v>
      </c>
      <c r="G437" s="91">
        <f t="shared" si="64"/>
        <v>2.2625439028386928E-3</v>
      </c>
      <c r="H437" s="65">
        <f t="shared" si="66"/>
        <v>0.12846898192729347</v>
      </c>
    </row>
    <row r="438" spans="1:8">
      <c r="A438" s="68">
        <f t="shared" si="68"/>
        <v>424</v>
      </c>
      <c r="B438" s="69">
        <f t="shared" si="68"/>
        <v>45349</v>
      </c>
      <c r="C438" s="90" t="str">
        <f t="shared" si="61"/>
        <v>구간5</v>
      </c>
      <c r="D438" s="68">
        <f t="shared" si="62"/>
        <v>91</v>
      </c>
      <c r="E438" s="54">
        <f>COUNTIF($C$15:C438,C438)</f>
        <v>58</v>
      </c>
      <c r="F438" s="91">
        <f t="shared" si="63"/>
        <v>0.12620643802445478</v>
      </c>
      <c r="G438" s="91">
        <f t="shared" si="64"/>
        <v>2.3022376555200735E-3</v>
      </c>
      <c r="H438" s="65">
        <f t="shared" si="66"/>
        <v>0.12850867567997484</v>
      </c>
    </row>
    <row r="439" spans="1:8">
      <c r="A439" s="68">
        <f t="shared" si="68"/>
        <v>425</v>
      </c>
      <c r="B439" s="69">
        <f t="shared" si="68"/>
        <v>45350</v>
      </c>
      <c r="C439" s="90" t="str">
        <f t="shared" si="61"/>
        <v>구간5</v>
      </c>
      <c r="D439" s="68">
        <f t="shared" si="62"/>
        <v>91</v>
      </c>
      <c r="E439" s="54">
        <f>COUNTIF($C$15:C439,C439)</f>
        <v>59</v>
      </c>
      <c r="F439" s="91">
        <f t="shared" si="63"/>
        <v>0.12620643802445478</v>
      </c>
      <c r="G439" s="91">
        <f t="shared" si="64"/>
        <v>2.3419314082014538E-3</v>
      </c>
      <c r="H439" s="65">
        <f t="shared" si="66"/>
        <v>0.12854836943265624</v>
      </c>
    </row>
    <row r="440" spans="1:8">
      <c r="A440" s="68">
        <f t="shared" si="68"/>
        <v>426</v>
      </c>
      <c r="B440" s="69">
        <f t="shared" si="68"/>
        <v>45351</v>
      </c>
      <c r="C440" s="90" t="str">
        <f t="shared" si="61"/>
        <v>구간5</v>
      </c>
      <c r="D440" s="68">
        <f t="shared" si="62"/>
        <v>91</v>
      </c>
      <c r="E440" s="54">
        <f>COUNTIF($C$15:C440,C440)</f>
        <v>60</v>
      </c>
      <c r="F440" s="91">
        <f t="shared" si="63"/>
        <v>0.12620643802445478</v>
      </c>
      <c r="G440" s="91">
        <f t="shared" si="64"/>
        <v>2.3816251608828345E-3</v>
      </c>
      <c r="H440" s="65">
        <f t="shared" si="66"/>
        <v>0.12858806318533761</v>
      </c>
    </row>
    <row r="441" spans="1:8">
      <c r="A441" s="68">
        <f t="shared" si="68"/>
        <v>427</v>
      </c>
      <c r="B441" s="69">
        <f t="shared" si="68"/>
        <v>45352</v>
      </c>
      <c r="C441" s="90" t="str">
        <f t="shared" si="61"/>
        <v>구간5</v>
      </c>
      <c r="D441" s="68">
        <f t="shared" si="62"/>
        <v>91</v>
      </c>
      <c r="E441" s="54">
        <f>COUNTIF($C$15:C441,C441)</f>
        <v>61</v>
      </c>
      <c r="F441" s="91">
        <f t="shared" si="63"/>
        <v>0.12620643802445478</v>
      </c>
      <c r="G441" s="91">
        <f t="shared" si="64"/>
        <v>2.4213189135642152E-3</v>
      </c>
      <c r="H441" s="65">
        <f t="shared" si="66"/>
        <v>0.12862775693801898</v>
      </c>
    </row>
    <row r="442" spans="1:8">
      <c r="A442" s="68">
        <f t="shared" si="68"/>
        <v>428</v>
      </c>
      <c r="B442" s="69">
        <f t="shared" si="68"/>
        <v>45353</v>
      </c>
      <c r="C442" s="90" t="str">
        <f t="shared" si="61"/>
        <v>구간5</v>
      </c>
      <c r="D442" s="68">
        <f t="shared" si="62"/>
        <v>91</v>
      </c>
      <c r="E442" s="54">
        <f>COUNTIF($C$15:C442,C442)</f>
        <v>62</v>
      </c>
      <c r="F442" s="91">
        <f t="shared" si="63"/>
        <v>0.12620643802445478</v>
      </c>
      <c r="G442" s="91">
        <f t="shared" si="64"/>
        <v>2.4610126662455959E-3</v>
      </c>
      <c r="H442" s="65">
        <f t="shared" si="66"/>
        <v>0.12866745069070037</v>
      </c>
    </row>
    <row r="443" spans="1:8">
      <c r="A443" s="68">
        <f t="shared" si="68"/>
        <v>429</v>
      </c>
      <c r="B443" s="69">
        <f t="shared" si="68"/>
        <v>45354</v>
      </c>
      <c r="C443" s="90" t="str">
        <f t="shared" si="61"/>
        <v>구간5</v>
      </c>
      <c r="D443" s="68">
        <f t="shared" si="62"/>
        <v>91</v>
      </c>
      <c r="E443" s="54">
        <f>COUNTIF($C$15:C443,C443)</f>
        <v>63</v>
      </c>
      <c r="F443" s="91">
        <f t="shared" si="63"/>
        <v>0.12620643802445478</v>
      </c>
      <c r="G443" s="91">
        <f t="shared" si="64"/>
        <v>2.5007064189269761E-3</v>
      </c>
      <c r="H443" s="65">
        <f t="shared" si="66"/>
        <v>0.12870714444338174</v>
      </c>
    </row>
    <row r="444" spans="1:8">
      <c r="A444" s="68">
        <f t="shared" si="68"/>
        <v>430</v>
      </c>
      <c r="B444" s="69">
        <f t="shared" si="68"/>
        <v>45355</v>
      </c>
      <c r="C444" s="90" t="str">
        <f t="shared" si="61"/>
        <v>구간5</v>
      </c>
      <c r="D444" s="68">
        <f t="shared" si="62"/>
        <v>91</v>
      </c>
      <c r="E444" s="54">
        <f>COUNTIF($C$15:C444,C444)</f>
        <v>64</v>
      </c>
      <c r="F444" s="91">
        <f t="shared" si="63"/>
        <v>0.12620643802445478</v>
      </c>
      <c r="G444" s="91">
        <f t="shared" si="64"/>
        <v>2.5404001716083568E-3</v>
      </c>
      <c r="H444" s="65">
        <f t="shared" si="66"/>
        <v>0.12874683819606314</v>
      </c>
    </row>
    <row r="445" spans="1:8">
      <c r="A445" s="68">
        <f t="shared" si="68"/>
        <v>431</v>
      </c>
      <c r="B445" s="69">
        <f t="shared" si="68"/>
        <v>45356</v>
      </c>
      <c r="C445" s="90" t="str">
        <f t="shared" si="61"/>
        <v>구간5</v>
      </c>
      <c r="D445" s="68">
        <f t="shared" si="62"/>
        <v>91</v>
      </c>
      <c r="E445" s="54">
        <f>COUNTIF($C$15:C445,C445)</f>
        <v>65</v>
      </c>
      <c r="F445" s="91">
        <f t="shared" si="63"/>
        <v>0.12620643802445478</v>
      </c>
      <c r="G445" s="91">
        <f t="shared" si="64"/>
        <v>2.5800939242897375E-3</v>
      </c>
      <c r="H445" s="65">
        <f t="shared" si="66"/>
        <v>0.12878653194874451</v>
      </c>
    </row>
    <row r="446" spans="1:8">
      <c r="A446" s="68">
        <f t="shared" si="68"/>
        <v>432</v>
      </c>
      <c r="B446" s="69">
        <f t="shared" si="68"/>
        <v>45357</v>
      </c>
      <c r="C446" s="90" t="str">
        <f t="shared" si="61"/>
        <v>구간5</v>
      </c>
      <c r="D446" s="68">
        <f t="shared" si="62"/>
        <v>91</v>
      </c>
      <c r="E446" s="54">
        <f>COUNTIF($C$15:C446,C446)</f>
        <v>66</v>
      </c>
      <c r="F446" s="91">
        <f t="shared" si="63"/>
        <v>0.12620643802445478</v>
      </c>
      <c r="G446" s="91">
        <f t="shared" si="64"/>
        <v>2.6197876769711178E-3</v>
      </c>
      <c r="H446" s="65">
        <f t="shared" si="66"/>
        <v>0.12882622570142591</v>
      </c>
    </row>
    <row r="447" spans="1:8">
      <c r="A447" s="68">
        <f t="shared" si="68"/>
        <v>433</v>
      </c>
      <c r="B447" s="69">
        <f t="shared" si="68"/>
        <v>45358</v>
      </c>
      <c r="C447" s="90" t="str">
        <f t="shared" si="61"/>
        <v>구간5</v>
      </c>
      <c r="D447" s="68">
        <f t="shared" si="62"/>
        <v>91</v>
      </c>
      <c r="E447" s="54">
        <f>COUNTIF($C$15:C447,C447)</f>
        <v>67</v>
      </c>
      <c r="F447" s="91">
        <f t="shared" si="63"/>
        <v>0.12620643802445478</v>
      </c>
      <c r="G447" s="91">
        <f t="shared" si="64"/>
        <v>2.6594814296524985E-3</v>
      </c>
      <c r="H447" s="65">
        <f t="shared" si="66"/>
        <v>0.12886591945410727</v>
      </c>
    </row>
    <row r="448" spans="1:8">
      <c r="A448" s="68">
        <f t="shared" ref="A448:B463" si="69">A447+1</f>
        <v>434</v>
      </c>
      <c r="B448" s="69">
        <f t="shared" si="69"/>
        <v>45359</v>
      </c>
      <c r="C448" s="90" t="str">
        <f t="shared" si="61"/>
        <v>구간5</v>
      </c>
      <c r="D448" s="68">
        <f t="shared" si="62"/>
        <v>91</v>
      </c>
      <c r="E448" s="54">
        <f>COUNTIF($C$15:C448,C448)</f>
        <v>68</v>
      </c>
      <c r="F448" s="91">
        <f t="shared" si="63"/>
        <v>0.12620643802445478</v>
      </c>
      <c r="G448" s="91">
        <f t="shared" si="64"/>
        <v>2.6991751823338792E-3</v>
      </c>
      <c r="H448" s="65">
        <f t="shared" si="66"/>
        <v>0.12890561320678864</v>
      </c>
    </row>
    <row r="449" spans="1:8">
      <c r="A449" s="68">
        <f t="shared" si="69"/>
        <v>435</v>
      </c>
      <c r="B449" s="69">
        <f t="shared" si="69"/>
        <v>45360</v>
      </c>
      <c r="C449" s="90" t="str">
        <f t="shared" si="61"/>
        <v>구간5</v>
      </c>
      <c r="D449" s="68">
        <f t="shared" si="62"/>
        <v>91</v>
      </c>
      <c r="E449" s="54">
        <f>COUNTIF($C$15:C449,C449)</f>
        <v>69</v>
      </c>
      <c r="F449" s="91">
        <f t="shared" si="63"/>
        <v>0.12620643802445478</v>
      </c>
      <c r="G449" s="91">
        <f t="shared" si="64"/>
        <v>2.7388689350152599E-3</v>
      </c>
      <c r="H449" s="65">
        <f t="shared" si="66"/>
        <v>0.12894530695947004</v>
      </c>
    </row>
    <row r="450" spans="1:8">
      <c r="A450" s="68">
        <f t="shared" si="69"/>
        <v>436</v>
      </c>
      <c r="B450" s="69">
        <f t="shared" si="69"/>
        <v>45361</v>
      </c>
      <c r="C450" s="90" t="str">
        <f t="shared" si="61"/>
        <v>구간5</v>
      </c>
      <c r="D450" s="68">
        <f t="shared" si="62"/>
        <v>91</v>
      </c>
      <c r="E450" s="54">
        <f>COUNTIF($C$15:C450,C450)</f>
        <v>70</v>
      </c>
      <c r="F450" s="91">
        <f t="shared" si="63"/>
        <v>0.12620643802445478</v>
      </c>
      <c r="G450" s="91">
        <f t="shared" si="64"/>
        <v>2.7785626876966401E-3</v>
      </c>
      <c r="H450" s="65">
        <f t="shared" si="66"/>
        <v>0.12898500071215141</v>
      </c>
    </row>
    <row r="451" spans="1:8">
      <c r="A451" s="68">
        <f t="shared" si="69"/>
        <v>437</v>
      </c>
      <c r="B451" s="69">
        <f t="shared" si="69"/>
        <v>45362</v>
      </c>
      <c r="C451" s="90" t="str">
        <f t="shared" si="61"/>
        <v>구간5</v>
      </c>
      <c r="D451" s="68">
        <f t="shared" si="62"/>
        <v>91</v>
      </c>
      <c r="E451" s="54">
        <f>COUNTIF($C$15:C451,C451)</f>
        <v>71</v>
      </c>
      <c r="F451" s="91">
        <f t="shared" si="63"/>
        <v>0.12620643802445478</v>
      </c>
      <c r="G451" s="91">
        <f t="shared" si="64"/>
        <v>2.8182564403780208E-3</v>
      </c>
      <c r="H451" s="65">
        <f t="shared" si="66"/>
        <v>0.12902469446483281</v>
      </c>
    </row>
    <row r="452" spans="1:8">
      <c r="A452" s="68">
        <f t="shared" si="69"/>
        <v>438</v>
      </c>
      <c r="B452" s="69">
        <f t="shared" si="69"/>
        <v>45363</v>
      </c>
      <c r="C452" s="90" t="str">
        <f t="shared" si="61"/>
        <v>구간5</v>
      </c>
      <c r="D452" s="68">
        <f t="shared" si="62"/>
        <v>91</v>
      </c>
      <c r="E452" s="54">
        <f>COUNTIF($C$15:C452,C452)</f>
        <v>72</v>
      </c>
      <c r="F452" s="91">
        <f t="shared" si="63"/>
        <v>0.12620643802445478</v>
      </c>
      <c r="G452" s="91">
        <f t="shared" si="64"/>
        <v>2.8579501930594015E-3</v>
      </c>
      <c r="H452" s="65">
        <f t="shared" si="66"/>
        <v>0.12906438821751418</v>
      </c>
    </row>
    <row r="453" spans="1:8">
      <c r="A453" s="68">
        <f t="shared" si="69"/>
        <v>439</v>
      </c>
      <c r="B453" s="69">
        <f t="shared" si="69"/>
        <v>45364</v>
      </c>
      <c r="C453" s="90" t="str">
        <f t="shared" si="61"/>
        <v>구간5</v>
      </c>
      <c r="D453" s="68">
        <f t="shared" si="62"/>
        <v>91</v>
      </c>
      <c r="E453" s="54">
        <f>COUNTIF($C$15:C453,C453)</f>
        <v>73</v>
      </c>
      <c r="F453" s="91">
        <f t="shared" si="63"/>
        <v>0.12620643802445478</v>
      </c>
      <c r="G453" s="91">
        <f t="shared" si="64"/>
        <v>2.8976439457407818E-3</v>
      </c>
      <c r="H453" s="65">
        <f t="shared" si="66"/>
        <v>0.12910408197019554</v>
      </c>
    </row>
    <row r="454" spans="1:8">
      <c r="A454" s="68">
        <f t="shared" si="69"/>
        <v>440</v>
      </c>
      <c r="B454" s="69">
        <f t="shared" si="69"/>
        <v>45365</v>
      </c>
      <c r="C454" s="90" t="str">
        <f t="shared" si="61"/>
        <v>구간5</v>
      </c>
      <c r="D454" s="68">
        <f t="shared" si="62"/>
        <v>91</v>
      </c>
      <c r="E454" s="54">
        <f>COUNTIF($C$15:C454,C454)</f>
        <v>74</v>
      </c>
      <c r="F454" s="91">
        <f t="shared" si="63"/>
        <v>0.12620643802445478</v>
      </c>
      <c r="G454" s="91">
        <f t="shared" si="64"/>
        <v>2.9373376984221625E-3</v>
      </c>
      <c r="H454" s="65">
        <f t="shared" si="66"/>
        <v>0.12914377572287694</v>
      </c>
    </row>
    <row r="455" spans="1:8">
      <c r="A455" s="68">
        <f t="shared" si="69"/>
        <v>441</v>
      </c>
      <c r="B455" s="69">
        <f t="shared" si="69"/>
        <v>45366</v>
      </c>
      <c r="C455" s="90" t="str">
        <f t="shared" si="61"/>
        <v>구간5</v>
      </c>
      <c r="D455" s="68">
        <f t="shared" si="62"/>
        <v>91</v>
      </c>
      <c r="E455" s="54">
        <f>COUNTIF($C$15:C455,C455)</f>
        <v>75</v>
      </c>
      <c r="F455" s="91">
        <f t="shared" si="63"/>
        <v>0.12620643802445478</v>
      </c>
      <c r="G455" s="91">
        <f t="shared" si="64"/>
        <v>2.9770314511035432E-3</v>
      </c>
      <c r="H455" s="65">
        <f t="shared" si="66"/>
        <v>0.12918346947555831</v>
      </c>
    </row>
    <row r="456" spans="1:8">
      <c r="A456" s="68">
        <f t="shared" si="69"/>
        <v>442</v>
      </c>
      <c r="B456" s="69">
        <f t="shared" si="69"/>
        <v>45367</v>
      </c>
      <c r="C456" s="90" t="str">
        <f t="shared" si="61"/>
        <v>구간5</v>
      </c>
      <c r="D456" s="68">
        <f t="shared" si="62"/>
        <v>91</v>
      </c>
      <c r="E456" s="54">
        <f>COUNTIF($C$15:C456,C456)</f>
        <v>76</v>
      </c>
      <c r="F456" s="91">
        <f t="shared" si="63"/>
        <v>0.12620643802445478</v>
      </c>
      <c r="G456" s="91">
        <f t="shared" si="64"/>
        <v>3.0167252037849239E-3</v>
      </c>
      <c r="H456" s="65">
        <f t="shared" si="66"/>
        <v>0.12922316322823971</v>
      </c>
    </row>
    <row r="457" spans="1:8">
      <c r="A457" s="68">
        <f t="shared" si="69"/>
        <v>443</v>
      </c>
      <c r="B457" s="69">
        <f t="shared" si="69"/>
        <v>45368</v>
      </c>
      <c r="C457" s="90" t="str">
        <f t="shared" si="61"/>
        <v>구간5</v>
      </c>
      <c r="D457" s="68">
        <f t="shared" si="62"/>
        <v>91</v>
      </c>
      <c r="E457" s="54">
        <f>COUNTIF($C$15:C457,C457)</f>
        <v>77</v>
      </c>
      <c r="F457" s="91">
        <f t="shared" si="63"/>
        <v>0.12620643802445478</v>
      </c>
      <c r="G457" s="91">
        <f t="shared" si="64"/>
        <v>3.0564189564663041E-3</v>
      </c>
      <c r="H457" s="65">
        <f t="shared" si="66"/>
        <v>0.12926285698092108</v>
      </c>
    </row>
    <row r="458" spans="1:8">
      <c r="A458" s="68">
        <f t="shared" si="69"/>
        <v>444</v>
      </c>
      <c r="B458" s="69">
        <f t="shared" si="69"/>
        <v>45369</v>
      </c>
      <c r="C458" s="90" t="str">
        <f t="shared" si="61"/>
        <v>구간5</v>
      </c>
      <c r="D458" s="68">
        <f t="shared" si="62"/>
        <v>91</v>
      </c>
      <c r="E458" s="54">
        <f>COUNTIF($C$15:C458,C458)</f>
        <v>78</v>
      </c>
      <c r="F458" s="91">
        <f t="shared" si="63"/>
        <v>0.12620643802445478</v>
      </c>
      <c r="G458" s="91">
        <f t="shared" si="64"/>
        <v>3.0961127091476848E-3</v>
      </c>
      <c r="H458" s="65">
        <f t="shared" si="66"/>
        <v>0.12930255073360247</v>
      </c>
    </row>
    <row r="459" spans="1:8">
      <c r="A459" s="68">
        <f t="shared" si="69"/>
        <v>445</v>
      </c>
      <c r="B459" s="69">
        <f t="shared" si="69"/>
        <v>45370</v>
      </c>
      <c r="C459" s="90" t="str">
        <f t="shared" si="61"/>
        <v>구간5</v>
      </c>
      <c r="D459" s="68">
        <f t="shared" si="62"/>
        <v>91</v>
      </c>
      <c r="E459" s="54">
        <f>COUNTIF($C$15:C459,C459)</f>
        <v>79</v>
      </c>
      <c r="F459" s="91">
        <f t="shared" si="63"/>
        <v>0.12620643802445478</v>
      </c>
      <c r="G459" s="91">
        <f t="shared" si="64"/>
        <v>3.1358064618290655E-3</v>
      </c>
      <c r="H459" s="65">
        <f t="shared" si="66"/>
        <v>0.12934224448628384</v>
      </c>
    </row>
    <row r="460" spans="1:8">
      <c r="A460" s="68">
        <f t="shared" si="69"/>
        <v>446</v>
      </c>
      <c r="B460" s="69">
        <f t="shared" si="69"/>
        <v>45371</v>
      </c>
      <c r="C460" s="90" t="str">
        <f t="shared" si="61"/>
        <v>구간5</v>
      </c>
      <c r="D460" s="68">
        <f t="shared" si="62"/>
        <v>91</v>
      </c>
      <c r="E460" s="54">
        <f>COUNTIF($C$15:C460,C460)</f>
        <v>80</v>
      </c>
      <c r="F460" s="91">
        <f t="shared" si="63"/>
        <v>0.12620643802445478</v>
      </c>
      <c r="G460" s="91">
        <f t="shared" si="64"/>
        <v>3.1755002145104462E-3</v>
      </c>
      <c r="H460" s="65">
        <f t="shared" si="66"/>
        <v>0.12938193823896521</v>
      </c>
    </row>
    <row r="461" spans="1:8">
      <c r="A461" s="68">
        <f t="shared" si="69"/>
        <v>447</v>
      </c>
      <c r="B461" s="69">
        <f t="shared" si="69"/>
        <v>45372</v>
      </c>
      <c r="C461" s="90" t="str">
        <f t="shared" si="61"/>
        <v>구간5</v>
      </c>
      <c r="D461" s="68">
        <f t="shared" si="62"/>
        <v>91</v>
      </c>
      <c r="E461" s="54">
        <f>COUNTIF($C$15:C461,C461)</f>
        <v>81</v>
      </c>
      <c r="F461" s="91">
        <f t="shared" si="63"/>
        <v>0.12620643802445478</v>
      </c>
      <c r="G461" s="91">
        <f t="shared" si="64"/>
        <v>3.2151939671918265E-3</v>
      </c>
      <c r="H461" s="65">
        <f t="shared" si="66"/>
        <v>0.12942163199164661</v>
      </c>
    </row>
    <row r="462" spans="1:8">
      <c r="A462" s="68">
        <f t="shared" si="69"/>
        <v>448</v>
      </c>
      <c r="B462" s="69">
        <f t="shared" si="69"/>
        <v>45373</v>
      </c>
      <c r="C462" s="90" t="str">
        <f t="shared" si="61"/>
        <v>구간5</v>
      </c>
      <c r="D462" s="68">
        <f t="shared" si="62"/>
        <v>91</v>
      </c>
      <c r="E462" s="54">
        <f>COUNTIF($C$15:C462,C462)</f>
        <v>82</v>
      </c>
      <c r="F462" s="91">
        <f t="shared" si="63"/>
        <v>0.12620643802445478</v>
      </c>
      <c r="G462" s="91">
        <f t="shared" si="64"/>
        <v>3.2548877198732072E-3</v>
      </c>
      <c r="H462" s="65">
        <f t="shared" si="66"/>
        <v>0.12946132574432798</v>
      </c>
    </row>
    <row r="463" spans="1:8">
      <c r="A463" s="68">
        <f t="shared" si="69"/>
        <v>449</v>
      </c>
      <c r="B463" s="69">
        <f t="shared" si="69"/>
        <v>45374</v>
      </c>
      <c r="C463" s="90" t="str">
        <f t="shared" ref="C463:C526" si="70">IF(IFERROR(HLOOKUP(B463,$D$5:$S$6,2,FALSE),"")="",C464,HLOOKUP(B463,$D$5:$S$7,2,FALSE))</f>
        <v>구간5</v>
      </c>
      <c r="D463" s="68">
        <f t="shared" ref="D463:D526" si="71">COUNTIF($C$15:$C$45910,C463)</f>
        <v>91</v>
      </c>
      <c r="E463" s="54">
        <f>COUNTIF($C$15:C463,C463)</f>
        <v>83</v>
      </c>
      <c r="F463" s="91">
        <f t="shared" ref="F463:F526" si="72">HLOOKUP($C463,$D$6:$S$11,6,FALSE)</f>
        <v>0.12620643802445478</v>
      </c>
      <c r="G463" s="91">
        <f t="shared" ref="G463:G526" si="73">HLOOKUP($C463,$D$6:$S$11,5,FALSE)*(E463)</f>
        <v>3.2945814725545879E-3</v>
      </c>
      <c r="H463" s="65">
        <f t="shared" si="66"/>
        <v>0.12950101949700937</v>
      </c>
    </row>
    <row r="464" spans="1:8">
      <c r="A464" s="68">
        <f t="shared" ref="A464:B479" si="74">A463+1</f>
        <v>450</v>
      </c>
      <c r="B464" s="69">
        <f t="shared" si="74"/>
        <v>45375</v>
      </c>
      <c r="C464" s="90" t="str">
        <f t="shared" si="70"/>
        <v>구간5</v>
      </c>
      <c r="D464" s="68">
        <f t="shared" si="71"/>
        <v>91</v>
      </c>
      <c r="E464" s="54">
        <f>COUNTIF($C$15:C464,C464)</f>
        <v>84</v>
      </c>
      <c r="F464" s="91">
        <f t="shared" si="72"/>
        <v>0.12620643802445478</v>
      </c>
      <c r="G464" s="91">
        <f t="shared" si="73"/>
        <v>3.3342752252359682E-3</v>
      </c>
      <c r="H464" s="65">
        <f t="shared" ref="H464:H527" si="75">F464+G464</f>
        <v>0.12954071324969074</v>
      </c>
    </row>
    <row r="465" spans="1:8">
      <c r="A465" s="68">
        <f t="shared" si="74"/>
        <v>451</v>
      </c>
      <c r="B465" s="69">
        <f t="shared" si="74"/>
        <v>45376</v>
      </c>
      <c r="C465" s="90" t="str">
        <f t="shared" si="70"/>
        <v>구간5</v>
      </c>
      <c r="D465" s="68">
        <f t="shared" si="71"/>
        <v>91</v>
      </c>
      <c r="E465" s="54">
        <f>COUNTIF($C$15:C465,C465)</f>
        <v>85</v>
      </c>
      <c r="F465" s="91">
        <f t="shared" si="72"/>
        <v>0.12620643802445478</v>
      </c>
      <c r="G465" s="91">
        <f t="shared" si="73"/>
        <v>3.3739689779173489E-3</v>
      </c>
      <c r="H465" s="65">
        <f t="shared" si="75"/>
        <v>0.12958040700237211</v>
      </c>
    </row>
    <row r="466" spans="1:8">
      <c r="A466" s="68">
        <f t="shared" si="74"/>
        <v>452</v>
      </c>
      <c r="B466" s="69">
        <f t="shared" si="74"/>
        <v>45377</v>
      </c>
      <c r="C466" s="90" t="str">
        <f t="shared" si="70"/>
        <v>구간5</v>
      </c>
      <c r="D466" s="68">
        <f t="shared" si="71"/>
        <v>91</v>
      </c>
      <c r="E466" s="54">
        <f>COUNTIF($C$15:C466,C466)</f>
        <v>86</v>
      </c>
      <c r="F466" s="91">
        <f t="shared" si="72"/>
        <v>0.12620643802445478</v>
      </c>
      <c r="G466" s="91">
        <f t="shared" si="73"/>
        <v>3.4136627305987296E-3</v>
      </c>
      <c r="H466" s="65">
        <f t="shared" si="75"/>
        <v>0.12962010075505351</v>
      </c>
    </row>
    <row r="467" spans="1:8">
      <c r="A467" s="68">
        <f t="shared" si="74"/>
        <v>453</v>
      </c>
      <c r="B467" s="69">
        <f t="shared" si="74"/>
        <v>45378</v>
      </c>
      <c r="C467" s="90" t="str">
        <f t="shared" si="70"/>
        <v>구간5</v>
      </c>
      <c r="D467" s="68">
        <f t="shared" si="71"/>
        <v>91</v>
      </c>
      <c r="E467" s="54">
        <f>COUNTIF($C$15:C467,C467)</f>
        <v>87</v>
      </c>
      <c r="F467" s="91">
        <f t="shared" si="72"/>
        <v>0.12620643802445478</v>
      </c>
      <c r="G467" s="91">
        <f t="shared" si="73"/>
        <v>3.4533564832801102E-3</v>
      </c>
      <c r="H467" s="65">
        <f t="shared" si="75"/>
        <v>0.12965979450773488</v>
      </c>
    </row>
    <row r="468" spans="1:8">
      <c r="A468" s="68">
        <f t="shared" si="74"/>
        <v>454</v>
      </c>
      <c r="B468" s="69">
        <f t="shared" si="74"/>
        <v>45379</v>
      </c>
      <c r="C468" s="90" t="str">
        <f t="shared" si="70"/>
        <v>구간5</v>
      </c>
      <c r="D468" s="68">
        <f t="shared" si="71"/>
        <v>91</v>
      </c>
      <c r="E468" s="54">
        <f>COUNTIF($C$15:C468,C468)</f>
        <v>88</v>
      </c>
      <c r="F468" s="91">
        <f t="shared" si="72"/>
        <v>0.12620643802445478</v>
      </c>
      <c r="G468" s="91">
        <f t="shared" si="73"/>
        <v>3.4930502359614905E-3</v>
      </c>
      <c r="H468" s="65">
        <f t="shared" si="75"/>
        <v>0.12969948826041627</v>
      </c>
    </row>
    <row r="469" spans="1:8">
      <c r="A469" s="68">
        <f t="shared" si="74"/>
        <v>455</v>
      </c>
      <c r="B469" s="69">
        <f t="shared" si="74"/>
        <v>45380</v>
      </c>
      <c r="C469" s="90" t="str">
        <f t="shared" si="70"/>
        <v>구간5</v>
      </c>
      <c r="D469" s="68">
        <f t="shared" si="71"/>
        <v>91</v>
      </c>
      <c r="E469" s="54">
        <f>COUNTIF($C$15:C469,C469)</f>
        <v>89</v>
      </c>
      <c r="F469" s="91">
        <f t="shared" si="72"/>
        <v>0.12620643802445478</v>
      </c>
      <c r="G469" s="91">
        <f t="shared" si="73"/>
        <v>3.5327439886428712E-3</v>
      </c>
      <c r="H469" s="65">
        <f t="shared" si="75"/>
        <v>0.12973918201309764</v>
      </c>
    </row>
    <row r="470" spans="1:8">
      <c r="A470" s="68">
        <f t="shared" si="74"/>
        <v>456</v>
      </c>
      <c r="B470" s="69">
        <f t="shared" si="74"/>
        <v>45381</v>
      </c>
      <c r="C470" s="90" t="str">
        <f t="shared" si="70"/>
        <v>구간5</v>
      </c>
      <c r="D470" s="68">
        <f t="shared" si="71"/>
        <v>91</v>
      </c>
      <c r="E470" s="54">
        <f>COUNTIF($C$15:C470,C470)</f>
        <v>90</v>
      </c>
      <c r="F470" s="91">
        <f t="shared" si="72"/>
        <v>0.12620643802445478</v>
      </c>
      <c r="G470" s="91">
        <f t="shared" si="73"/>
        <v>3.5724377413242519E-3</v>
      </c>
      <c r="H470" s="65">
        <f t="shared" si="75"/>
        <v>0.12977887576577904</v>
      </c>
    </row>
    <row r="471" spans="1:8">
      <c r="A471" s="68">
        <f t="shared" si="74"/>
        <v>457</v>
      </c>
      <c r="B471" s="69">
        <f t="shared" si="74"/>
        <v>45382</v>
      </c>
      <c r="C471" s="90" t="str">
        <f t="shared" si="70"/>
        <v>구간5</v>
      </c>
      <c r="D471" s="68">
        <f t="shared" si="71"/>
        <v>91</v>
      </c>
      <c r="E471" s="54">
        <f>COUNTIF($C$15:C471,C471)</f>
        <v>91</v>
      </c>
      <c r="F471" s="91">
        <f t="shared" si="72"/>
        <v>0.12620643802445478</v>
      </c>
      <c r="G471" s="91">
        <f t="shared" si="73"/>
        <v>3.6121314940056322E-3</v>
      </c>
      <c r="H471" s="65">
        <f t="shared" si="75"/>
        <v>0.12981856951846041</v>
      </c>
    </row>
    <row r="472" spans="1:8">
      <c r="A472" s="68">
        <f t="shared" si="74"/>
        <v>458</v>
      </c>
      <c r="B472" s="69">
        <f t="shared" si="74"/>
        <v>45383</v>
      </c>
      <c r="C472" s="90" t="str">
        <f t="shared" si="70"/>
        <v>구간6</v>
      </c>
      <c r="D472" s="68">
        <f t="shared" si="71"/>
        <v>91</v>
      </c>
      <c r="E472" s="54">
        <f>COUNTIF($C$15:C472,C472)</f>
        <v>1</v>
      </c>
      <c r="F472" s="91">
        <f t="shared" si="72"/>
        <v>0.12981856951846041</v>
      </c>
      <c r="G472" s="91">
        <f t="shared" si="73"/>
        <v>4.0392547234140078E-5</v>
      </c>
      <c r="H472" s="65">
        <f t="shared" si="75"/>
        <v>0.12985896206569456</v>
      </c>
    </row>
    <row r="473" spans="1:8">
      <c r="A473" s="68">
        <f t="shared" si="74"/>
        <v>459</v>
      </c>
      <c r="B473" s="69">
        <f t="shared" si="74"/>
        <v>45384</v>
      </c>
      <c r="C473" s="90" t="str">
        <f t="shared" si="70"/>
        <v>구간6</v>
      </c>
      <c r="D473" s="68">
        <f t="shared" si="71"/>
        <v>91</v>
      </c>
      <c r="E473" s="54">
        <f>COUNTIF($C$15:C473,C473)</f>
        <v>2</v>
      </c>
      <c r="F473" s="91">
        <f t="shared" si="72"/>
        <v>0.12981856951846041</v>
      </c>
      <c r="G473" s="91">
        <f t="shared" si="73"/>
        <v>8.0785094468280156E-5</v>
      </c>
      <c r="H473" s="65">
        <f t="shared" si="75"/>
        <v>0.12989935461292867</v>
      </c>
    </row>
    <row r="474" spans="1:8">
      <c r="A474" s="68">
        <f t="shared" si="74"/>
        <v>460</v>
      </c>
      <c r="B474" s="69">
        <f t="shared" si="74"/>
        <v>45385</v>
      </c>
      <c r="C474" s="90" t="str">
        <f t="shared" si="70"/>
        <v>구간6</v>
      </c>
      <c r="D474" s="68">
        <f t="shared" si="71"/>
        <v>91</v>
      </c>
      <c r="E474" s="54">
        <f>COUNTIF($C$15:C474,C474)</f>
        <v>3</v>
      </c>
      <c r="F474" s="91">
        <f t="shared" si="72"/>
        <v>0.12981856951846041</v>
      </c>
      <c r="G474" s="91">
        <f t="shared" si="73"/>
        <v>1.2117764170242024E-4</v>
      </c>
      <c r="H474" s="65">
        <f t="shared" si="75"/>
        <v>0.12993974716016282</v>
      </c>
    </row>
    <row r="475" spans="1:8">
      <c r="A475" s="68">
        <f t="shared" si="74"/>
        <v>461</v>
      </c>
      <c r="B475" s="69">
        <f t="shared" si="74"/>
        <v>45386</v>
      </c>
      <c r="C475" s="90" t="str">
        <f t="shared" si="70"/>
        <v>구간6</v>
      </c>
      <c r="D475" s="68">
        <f t="shared" si="71"/>
        <v>91</v>
      </c>
      <c r="E475" s="54">
        <f>COUNTIF($C$15:C475,C475)</f>
        <v>4</v>
      </c>
      <c r="F475" s="91">
        <f t="shared" si="72"/>
        <v>0.12981856951846041</v>
      </c>
      <c r="G475" s="91">
        <f t="shared" si="73"/>
        <v>1.6157018893656031E-4</v>
      </c>
      <c r="H475" s="65">
        <f t="shared" si="75"/>
        <v>0.12998013970739697</v>
      </c>
    </row>
    <row r="476" spans="1:8">
      <c r="A476" s="68">
        <f t="shared" si="74"/>
        <v>462</v>
      </c>
      <c r="B476" s="69">
        <f t="shared" si="74"/>
        <v>45387</v>
      </c>
      <c r="C476" s="90" t="str">
        <f t="shared" si="70"/>
        <v>구간6</v>
      </c>
      <c r="D476" s="68">
        <f t="shared" si="71"/>
        <v>91</v>
      </c>
      <c r="E476" s="54">
        <f>COUNTIF($C$15:C476,C476)</f>
        <v>5</v>
      </c>
      <c r="F476" s="91">
        <f t="shared" si="72"/>
        <v>0.12981856951846041</v>
      </c>
      <c r="G476" s="91">
        <f t="shared" si="73"/>
        <v>2.0196273617070038E-4</v>
      </c>
      <c r="H476" s="65">
        <f t="shared" si="75"/>
        <v>0.13002053225463112</v>
      </c>
    </row>
    <row r="477" spans="1:8">
      <c r="A477" s="68">
        <f t="shared" si="74"/>
        <v>463</v>
      </c>
      <c r="B477" s="69">
        <f t="shared" si="74"/>
        <v>45388</v>
      </c>
      <c r="C477" s="90" t="str">
        <f t="shared" si="70"/>
        <v>구간6</v>
      </c>
      <c r="D477" s="68">
        <f t="shared" si="71"/>
        <v>91</v>
      </c>
      <c r="E477" s="54">
        <f>COUNTIF($C$15:C477,C477)</f>
        <v>6</v>
      </c>
      <c r="F477" s="91">
        <f t="shared" si="72"/>
        <v>0.12981856951846041</v>
      </c>
      <c r="G477" s="91">
        <f t="shared" si="73"/>
        <v>2.4235528340484048E-4</v>
      </c>
      <c r="H477" s="65">
        <f t="shared" si="75"/>
        <v>0.13006092480186524</v>
      </c>
    </row>
    <row r="478" spans="1:8">
      <c r="A478" s="68">
        <f t="shared" si="74"/>
        <v>464</v>
      </c>
      <c r="B478" s="69">
        <f t="shared" si="74"/>
        <v>45389</v>
      </c>
      <c r="C478" s="90" t="str">
        <f t="shared" si="70"/>
        <v>구간6</v>
      </c>
      <c r="D478" s="68">
        <f t="shared" si="71"/>
        <v>91</v>
      </c>
      <c r="E478" s="54">
        <f>COUNTIF($C$15:C478,C478)</f>
        <v>7</v>
      </c>
      <c r="F478" s="91">
        <f t="shared" si="72"/>
        <v>0.12981856951846041</v>
      </c>
      <c r="G478" s="91">
        <f t="shared" si="73"/>
        <v>2.8274783063898053E-4</v>
      </c>
      <c r="H478" s="65">
        <f t="shared" si="75"/>
        <v>0.13010131734909938</v>
      </c>
    </row>
    <row r="479" spans="1:8">
      <c r="A479" s="68">
        <f t="shared" si="74"/>
        <v>465</v>
      </c>
      <c r="B479" s="69">
        <f t="shared" si="74"/>
        <v>45390</v>
      </c>
      <c r="C479" s="90" t="str">
        <f t="shared" si="70"/>
        <v>구간6</v>
      </c>
      <c r="D479" s="68">
        <f t="shared" si="71"/>
        <v>91</v>
      </c>
      <c r="E479" s="54">
        <f>COUNTIF($C$15:C479,C479)</f>
        <v>8</v>
      </c>
      <c r="F479" s="91">
        <f t="shared" si="72"/>
        <v>0.12981856951846041</v>
      </c>
      <c r="G479" s="91">
        <f t="shared" si="73"/>
        <v>3.2314037787312062E-4</v>
      </c>
      <c r="H479" s="65">
        <f t="shared" si="75"/>
        <v>0.13014170989633353</v>
      </c>
    </row>
    <row r="480" spans="1:8">
      <c r="A480" s="68">
        <f t="shared" ref="A480:B495" si="76">A479+1</f>
        <v>466</v>
      </c>
      <c r="B480" s="69">
        <f t="shared" si="76"/>
        <v>45391</v>
      </c>
      <c r="C480" s="90" t="str">
        <f t="shared" si="70"/>
        <v>구간6</v>
      </c>
      <c r="D480" s="68">
        <f t="shared" si="71"/>
        <v>91</v>
      </c>
      <c r="E480" s="54">
        <f>COUNTIF($C$15:C480,C480)</f>
        <v>9</v>
      </c>
      <c r="F480" s="91">
        <f t="shared" si="72"/>
        <v>0.12981856951846041</v>
      </c>
      <c r="G480" s="91">
        <f t="shared" si="73"/>
        <v>3.6353292510726072E-4</v>
      </c>
      <c r="H480" s="65">
        <f t="shared" si="75"/>
        <v>0.13018210244356768</v>
      </c>
    </row>
    <row r="481" spans="1:8">
      <c r="A481" s="68">
        <f t="shared" si="76"/>
        <v>467</v>
      </c>
      <c r="B481" s="69">
        <f t="shared" si="76"/>
        <v>45392</v>
      </c>
      <c r="C481" s="90" t="str">
        <f t="shared" si="70"/>
        <v>구간6</v>
      </c>
      <c r="D481" s="68">
        <f t="shared" si="71"/>
        <v>91</v>
      </c>
      <c r="E481" s="54">
        <f>COUNTIF($C$15:C481,C481)</f>
        <v>10</v>
      </c>
      <c r="F481" s="91">
        <f t="shared" si="72"/>
        <v>0.12981856951846041</v>
      </c>
      <c r="G481" s="91">
        <f t="shared" si="73"/>
        <v>4.0392547234140077E-4</v>
      </c>
      <c r="H481" s="65">
        <f t="shared" si="75"/>
        <v>0.1302224949908018</v>
      </c>
    </row>
    <row r="482" spans="1:8">
      <c r="A482" s="68">
        <f t="shared" si="76"/>
        <v>468</v>
      </c>
      <c r="B482" s="69">
        <f t="shared" si="76"/>
        <v>45393</v>
      </c>
      <c r="C482" s="90" t="str">
        <f t="shared" si="70"/>
        <v>구간6</v>
      </c>
      <c r="D482" s="68">
        <f t="shared" si="71"/>
        <v>91</v>
      </c>
      <c r="E482" s="54">
        <f>COUNTIF($C$15:C482,C482)</f>
        <v>11</v>
      </c>
      <c r="F482" s="91">
        <f t="shared" si="72"/>
        <v>0.12981856951846041</v>
      </c>
      <c r="G482" s="91">
        <f t="shared" si="73"/>
        <v>4.4431801957554087E-4</v>
      </c>
      <c r="H482" s="65">
        <f t="shared" si="75"/>
        <v>0.13026288753803594</v>
      </c>
    </row>
    <row r="483" spans="1:8">
      <c r="A483" s="68">
        <f t="shared" si="76"/>
        <v>469</v>
      </c>
      <c r="B483" s="69">
        <f t="shared" si="76"/>
        <v>45394</v>
      </c>
      <c r="C483" s="90" t="str">
        <f t="shared" si="70"/>
        <v>구간6</v>
      </c>
      <c r="D483" s="68">
        <f t="shared" si="71"/>
        <v>91</v>
      </c>
      <c r="E483" s="54">
        <f>COUNTIF($C$15:C483,C483)</f>
        <v>12</v>
      </c>
      <c r="F483" s="91">
        <f t="shared" si="72"/>
        <v>0.12981856951846041</v>
      </c>
      <c r="G483" s="91">
        <f t="shared" si="73"/>
        <v>4.8471056680968096E-4</v>
      </c>
      <c r="H483" s="65">
        <f t="shared" si="75"/>
        <v>0.13030328008527009</v>
      </c>
    </row>
    <row r="484" spans="1:8">
      <c r="A484" s="68">
        <f t="shared" si="76"/>
        <v>470</v>
      </c>
      <c r="B484" s="69">
        <f t="shared" si="76"/>
        <v>45395</v>
      </c>
      <c r="C484" s="90" t="str">
        <f t="shared" si="70"/>
        <v>구간6</v>
      </c>
      <c r="D484" s="68">
        <f t="shared" si="71"/>
        <v>91</v>
      </c>
      <c r="E484" s="54">
        <f>COUNTIF($C$15:C484,C484)</f>
        <v>13</v>
      </c>
      <c r="F484" s="91">
        <f t="shared" si="72"/>
        <v>0.12981856951846041</v>
      </c>
      <c r="G484" s="91">
        <f t="shared" si="73"/>
        <v>5.2510311404382101E-4</v>
      </c>
      <c r="H484" s="65">
        <f t="shared" si="75"/>
        <v>0.13034367263250424</v>
      </c>
    </row>
    <row r="485" spans="1:8">
      <c r="A485" s="68">
        <f t="shared" si="76"/>
        <v>471</v>
      </c>
      <c r="B485" s="69">
        <f t="shared" si="76"/>
        <v>45396</v>
      </c>
      <c r="C485" s="90" t="str">
        <f t="shared" si="70"/>
        <v>구간6</v>
      </c>
      <c r="D485" s="68">
        <f t="shared" si="71"/>
        <v>91</v>
      </c>
      <c r="E485" s="54">
        <f>COUNTIF($C$15:C485,C485)</f>
        <v>14</v>
      </c>
      <c r="F485" s="91">
        <f t="shared" si="72"/>
        <v>0.12981856951846041</v>
      </c>
      <c r="G485" s="91">
        <f t="shared" si="73"/>
        <v>5.6549566127796105E-4</v>
      </c>
      <c r="H485" s="65">
        <f t="shared" si="75"/>
        <v>0.13038406517973836</v>
      </c>
    </row>
    <row r="486" spans="1:8">
      <c r="A486" s="68">
        <f t="shared" si="76"/>
        <v>472</v>
      </c>
      <c r="B486" s="69">
        <f t="shared" si="76"/>
        <v>45397</v>
      </c>
      <c r="C486" s="90" t="str">
        <f t="shared" si="70"/>
        <v>구간6</v>
      </c>
      <c r="D486" s="68">
        <f t="shared" si="71"/>
        <v>91</v>
      </c>
      <c r="E486" s="54">
        <f>COUNTIF($C$15:C486,C486)</f>
        <v>15</v>
      </c>
      <c r="F486" s="91">
        <f t="shared" si="72"/>
        <v>0.12981856951846041</v>
      </c>
      <c r="G486" s="91">
        <f t="shared" si="73"/>
        <v>6.058882085121012E-4</v>
      </c>
      <c r="H486" s="65">
        <f t="shared" si="75"/>
        <v>0.1304244577269725</v>
      </c>
    </row>
    <row r="487" spans="1:8">
      <c r="A487" s="68">
        <f t="shared" si="76"/>
        <v>473</v>
      </c>
      <c r="B487" s="69">
        <f t="shared" si="76"/>
        <v>45398</v>
      </c>
      <c r="C487" s="90" t="str">
        <f t="shared" si="70"/>
        <v>구간6</v>
      </c>
      <c r="D487" s="68">
        <f t="shared" si="71"/>
        <v>91</v>
      </c>
      <c r="E487" s="54">
        <f>COUNTIF($C$15:C487,C487)</f>
        <v>16</v>
      </c>
      <c r="F487" s="91">
        <f t="shared" si="72"/>
        <v>0.12981856951846041</v>
      </c>
      <c r="G487" s="91">
        <f t="shared" si="73"/>
        <v>6.4628075574624125E-4</v>
      </c>
      <c r="H487" s="65">
        <f t="shared" si="75"/>
        <v>0.13046485027420665</v>
      </c>
    </row>
    <row r="488" spans="1:8">
      <c r="A488" s="68">
        <f t="shared" si="76"/>
        <v>474</v>
      </c>
      <c r="B488" s="69">
        <f t="shared" si="76"/>
        <v>45399</v>
      </c>
      <c r="C488" s="90" t="str">
        <f t="shared" si="70"/>
        <v>구간6</v>
      </c>
      <c r="D488" s="68">
        <f t="shared" si="71"/>
        <v>91</v>
      </c>
      <c r="E488" s="54">
        <f>COUNTIF($C$15:C488,C488)</f>
        <v>17</v>
      </c>
      <c r="F488" s="91">
        <f t="shared" si="72"/>
        <v>0.12981856951846041</v>
      </c>
      <c r="G488" s="91">
        <f t="shared" si="73"/>
        <v>6.8667330298038129E-4</v>
      </c>
      <c r="H488" s="65">
        <f t="shared" si="75"/>
        <v>0.1305052428214408</v>
      </c>
    </row>
    <row r="489" spans="1:8">
      <c r="A489" s="68">
        <f t="shared" si="76"/>
        <v>475</v>
      </c>
      <c r="B489" s="69">
        <f t="shared" si="76"/>
        <v>45400</v>
      </c>
      <c r="C489" s="90" t="str">
        <f t="shared" si="70"/>
        <v>구간6</v>
      </c>
      <c r="D489" s="68">
        <f t="shared" si="71"/>
        <v>91</v>
      </c>
      <c r="E489" s="54">
        <f>COUNTIF($C$15:C489,C489)</f>
        <v>18</v>
      </c>
      <c r="F489" s="91">
        <f t="shared" si="72"/>
        <v>0.12981856951846041</v>
      </c>
      <c r="G489" s="91">
        <f t="shared" si="73"/>
        <v>7.2706585021452145E-4</v>
      </c>
      <c r="H489" s="65">
        <f t="shared" si="75"/>
        <v>0.13054563536867492</v>
      </c>
    </row>
    <row r="490" spans="1:8">
      <c r="A490" s="68">
        <f t="shared" si="76"/>
        <v>476</v>
      </c>
      <c r="B490" s="69">
        <f t="shared" si="76"/>
        <v>45401</v>
      </c>
      <c r="C490" s="90" t="str">
        <f t="shared" si="70"/>
        <v>구간6</v>
      </c>
      <c r="D490" s="68">
        <f t="shared" si="71"/>
        <v>91</v>
      </c>
      <c r="E490" s="54">
        <f>COUNTIF($C$15:C490,C490)</f>
        <v>19</v>
      </c>
      <c r="F490" s="91">
        <f t="shared" si="72"/>
        <v>0.12981856951846041</v>
      </c>
      <c r="G490" s="91">
        <f t="shared" si="73"/>
        <v>7.6745839744866149E-4</v>
      </c>
      <c r="H490" s="65">
        <f t="shared" si="75"/>
        <v>0.13058602791590906</v>
      </c>
    </row>
    <row r="491" spans="1:8">
      <c r="A491" s="68">
        <f t="shared" si="76"/>
        <v>477</v>
      </c>
      <c r="B491" s="69">
        <f t="shared" si="76"/>
        <v>45402</v>
      </c>
      <c r="C491" s="90" t="str">
        <f t="shared" si="70"/>
        <v>구간6</v>
      </c>
      <c r="D491" s="68">
        <f t="shared" si="71"/>
        <v>91</v>
      </c>
      <c r="E491" s="54">
        <f>COUNTIF($C$15:C491,C491)</f>
        <v>20</v>
      </c>
      <c r="F491" s="91">
        <f t="shared" si="72"/>
        <v>0.12981856951846041</v>
      </c>
      <c r="G491" s="91">
        <f t="shared" si="73"/>
        <v>8.0785094468280153E-4</v>
      </c>
      <c r="H491" s="65">
        <f t="shared" si="75"/>
        <v>0.13062642046314321</v>
      </c>
    </row>
    <row r="492" spans="1:8">
      <c r="A492" s="68">
        <f t="shared" si="76"/>
        <v>478</v>
      </c>
      <c r="B492" s="69">
        <f t="shared" si="76"/>
        <v>45403</v>
      </c>
      <c r="C492" s="90" t="str">
        <f t="shared" si="70"/>
        <v>구간6</v>
      </c>
      <c r="D492" s="68">
        <f t="shared" si="71"/>
        <v>91</v>
      </c>
      <c r="E492" s="54">
        <f>COUNTIF($C$15:C492,C492)</f>
        <v>21</v>
      </c>
      <c r="F492" s="91">
        <f t="shared" si="72"/>
        <v>0.12981856951846041</v>
      </c>
      <c r="G492" s="91">
        <f t="shared" si="73"/>
        <v>8.4824349191694169E-4</v>
      </c>
      <c r="H492" s="65">
        <f t="shared" si="75"/>
        <v>0.13066681301037736</v>
      </c>
    </row>
    <row r="493" spans="1:8">
      <c r="A493" s="68">
        <f t="shared" si="76"/>
        <v>479</v>
      </c>
      <c r="B493" s="69">
        <f t="shared" si="76"/>
        <v>45404</v>
      </c>
      <c r="C493" s="90" t="str">
        <f t="shared" si="70"/>
        <v>구간6</v>
      </c>
      <c r="D493" s="68">
        <f t="shared" si="71"/>
        <v>91</v>
      </c>
      <c r="E493" s="54">
        <f>COUNTIF($C$15:C493,C493)</f>
        <v>22</v>
      </c>
      <c r="F493" s="91">
        <f t="shared" si="72"/>
        <v>0.12981856951846041</v>
      </c>
      <c r="G493" s="91">
        <f t="shared" si="73"/>
        <v>8.8863603915108173E-4</v>
      </c>
      <c r="H493" s="65">
        <f t="shared" si="75"/>
        <v>0.13070720555761148</v>
      </c>
    </row>
    <row r="494" spans="1:8">
      <c r="A494" s="68">
        <f t="shared" si="76"/>
        <v>480</v>
      </c>
      <c r="B494" s="69">
        <f t="shared" si="76"/>
        <v>45405</v>
      </c>
      <c r="C494" s="90" t="str">
        <f t="shared" si="70"/>
        <v>구간6</v>
      </c>
      <c r="D494" s="68">
        <f t="shared" si="71"/>
        <v>91</v>
      </c>
      <c r="E494" s="54">
        <f>COUNTIF($C$15:C494,C494)</f>
        <v>23</v>
      </c>
      <c r="F494" s="91">
        <f t="shared" si="72"/>
        <v>0.12981856951846041</v>
      </c>
      <c r="G494" s="91">
        <f t="shared" si="73"/>
        <v>9.2902858638522177E-4</v>
      </c>
      <c r="H494" s="65">
        <f t="shared" si="75"/>
        <v>0.13074759810484562</v>
      </c>
    </row>
    <row r="495" spans="1:8">
      <c r="A495" s="68">
        <f t="shared" si="76"/>
        <v>481</v>
      </c>
      <c r="B495" s="69">
        <f t="shared" si="76"/>
        <v>45406</v>
      </c>
      <c r="C495" s="90" t="str">
        <f t="shared" si="70"/>
        <v>구간6</v>
      </c>
      <c r="D495" s="68">
        <f t="shared" si="71"/>
        <v>91</v>
      </c>
      <c r="E495" s="54">
        <f>COUNTIF($C$15:C495,C495)</f>
        <v>24</v>
      </c>
      <c r="F495" s="91">
        <f t="shared" si="72"/>
        <v>0.12981856951846041</v>
      </c>
      <c r="G495" s="91">
        <f t="shared" si="73"/>
        <v>9.6942113361936193E-4</v>
      </c>
      <c r="H495" s="65">
        <f t="shared" si="75"/>
        <v>0.13078799065207977</v>
      </c>
    </row>
    <row r="496" spans="1:8">
      <c r="A496" s="68">
        <f t="shared" ref="A496:B511" si="77">A495+1</f>
        <v>482</v>
      </c>
      <c r="B496" s="69">
        <f t="shared" si="77"/>
        <v>45407</v>
      </c>
      <c r="C496" s="90" t="str">
        <f t="shared" si="70"/>
        <v>구간6</v>
      </c>
      <c r="D496" s="68">
        <f t="shared" si="71"/>
        <v>91</v>
      </c>
      <c r="E496" s="54">
        <f>COUNTIF($C$15:C496,C496)</f>
        <v>25</v>
      </c>
      <c r="F496" s="91">
        <f t="shared" si="72"/>
        <v>0.12981856951846041</v>
      </c>
      <c r="G496" s="91">
        <f t="shared" si="73"/>
        <v>1.0098136808535019E-3</v>
      </c>
      <c r="H496" s="65">
        <f t="shared" si="75"/>
        <v>0.13082838319931392</v>
      </c>
    </row>
    <row r="497" spans="1:8">
      <c r="A497" s="68">
        <f t="shared" si="77"/>
        <v>483</v>
      </c>
      <c r="B497" s="69">
        <f t="shared" si="77"/>
        <v>45408</v>
      </c>
      <c r="C497" s="90" t="str">
        <f t="shared" si="70"/>
        <v>구간6</v>
      </c>
      <c r="D497" s="68">
        <f t="shared" si="71"/>
        <v>91</v>
      </c>
      <c r="E497" s="54">
        <f>COUNTIF($C$15:C497,C497)</f>
        <v>26</v>
      </c>
      <c r="F497" s="91">
        <f t="shared" si="72"/>
        <v>0.12981856951846041</v>
      </c>
      <c r="G497" s="91">
        <f t="shared" si="73"/>
        <v>1.050206228087642E-3</v>
      </c>
      <c r="H497" s="65">
        <f t="shared" si="75"/>
        <v>0.13086877574654804</v>
      </c>
    </row>
    <row r="498" spans="1:8">
      <c r="A498" s="68">
        <f t="shared" si="77"/>
        <v>484</v>
      </c>
      <c r="B498" s="69">
        <f t="shared" si="77"/>
        <v>45409</v>
      </c>
      <c r="C498" s="90" t="str">
        <f t="shared" si="70"/>
        <v>구간6</v>
      </c>
      <c r="D498" s="68">
        <f t="shared" si="71"/>
        <v>91</v>
      </c>
      <c r="E498" s="54">
        <f>COUNTIF($C$15:C498,C498)</f>
        <v>27</v>
      </c>
      <c r="F498" s="91">
        <f t="shared" si="72"/>
        <v>0.12981856951846041</v>
      </c>
      <c r="G498" s="91">
        <f t="shared" si="73"/>
        <v>1.0905987753217822E-3</v>
      </c>
      <c r="H498" s="65">
        <f t="shared" si="75"/>
        <v>0.13090916829378219</v>
      </c>
    </row>
    <row r="499" spans="1:8">
      <c r="A499" s="68">
        <f t="shared" si="77"/>
        <v>485</v>
      </c>
      <c r="B499" s="69">
        <f t="shared" si="77"/>
        <v>45410</v>
      </c>
      <c r="C499" s="90" t="str">
        <f t="shared" si="70"/>
        <v>구간6</v>
      </c>
      <c r="D499" s="68">
        <f t="shared" si="71"/>
        <v>91</v>
      </c>
      <c r="E499" s="54">
        <f>COUNTIF($C$15:C499,C499)</f>
        <v>28</v>
      </c>
      <c r="F499" s="91">
        <f t="shared" si="72"/>
        <v>0.12981856951846041</v>
      </c>
      <c r="G499" s="91">
        <f t="shared" si="73"/>
        <v>1.1309913225559221E-3</v>
      </c>
      <c r="H499" s="65">
        <f t="shared" si="75"/>
        <v>0.13094956084101633</v>
      </c>
    </row>
    <row r="500" spans="1:8">
      <c r="A500" s="68">
        <f t="shared" si="77"/>
        <v>486</v>
      </c>
      <c r="B500" s="69">
        <f t="shared" si="77"/>
        <v>45411</v>
      </c>
      <c r="C500" s="90" t="str">
        <f t="shared" si="70"/>
        <v>구간6</v>
      </c>
      <c r="D500" s="68">
        <f t="shared" si="71"/>
        <v>91</v>
      </c>
      <c r="E500" s="54">
        <f>COUNTIF($C$15:C500,C500)</f>
        <v>29</v>
      </c>
      <c r="F500" s="91">
        <f t="shared" si="72"/>
        <v>0.12981856951846041</v>
      </c>
      <c r="G500" s="91">
        <f t="shared" si="73"/>
        <v>1.1713838697900623E-3</v>
      </c>
      <c r="H500" s="65">
        <f t="shared" si="75"/>
        <v>0.13098995338825048</v>
      </c>
    </row>
    <row r="501" spans="1:8">
      <c r="A501" s="68">
        <f t="shared" si="77"/>
        <v>487</v>
      </c>
      <c r="B501" s="69">
        <f t="shared" si="77"/>
        <v>45412</v>
      </c>
      <c r="C501" s="90" t="str">
        <f t="shared" si="70"/>
        <v>구간6</v>
      </c>
      <c r="D501" s="68">
        <f t="shared" si="71"/>
        <v>91</v>
      </c>
      <c r="E501" s="54">
        <f>COUNTIF($C$15:C501,C501)</f>
        <v>30</v>
      </c>
      <c r="F501" s="91">
        <f t="shared" si="72"/>
        <v>0.12981856951846041</v>
      </c>
      <c r="G501" s="91">
        <f t="shared" si="73"/>
        <v>1.2117764170242024E-3</v>
      </c>
      <c r="H501" s="65">
        <f t="shared" si="75"/>
        <v>0.1310303459354846</v>
      </c>
    </row>
    <row r="502" spans="1:8">
      <c r="A502" s="68">
        <f t="shared" si="77"/>
        <v>488</v>
      </c>
      <c r="B502" s="69">
        <f t="shared" si="77"/>
        <v>45413</v>
      </c>
      <c r="C502" s="90" t="str">
        <f t="shared" si="70"/>
        <v>구간6</v>
      </c>
      <c r="D502" s="68">
        <f t="shared" si="71"/>
        <v>91</v>
      </c>
      <c r="E502" s="54">
        <f>COUNTIF($C$15:C502,C502)</f>
        <v>31</v>
      </c>
      <c r="F502" s="91">
        <f t="shared" si="72"/>
        <v>0.12981856951846041</v>
      </c>
      <c r="G502" s="91">
        <f t="shared" si="73"/>
        <v>1.2521689642583423E-3</v>
      </c>
      <c r="H502" s="65">
        <f t="shared" si="75"/>
        <v>0.13107073848271875</v>
      </c>
    </row>
    <row r="503" spans="1:8">
      <c r="A503" s="68">
        <f t="shared" si="77"/>
        <v>489</v>
      </c>
      <c r="B503" s="69">
        <f t="shared" si="77"/>
        <v>45414</v>
      </c>
      <c r="C503" s="90" t="str">
        <f t="shared" si="70"/>
        <v>구간6</v>
      </c>
      <c r="D503" s="68">
        <f t="shared" si="71"/>
        <v>91</v>
      </c>
      <c r="E503" s="54">
        <f>COUNTIF($C$15:C503,C503)</f>
        <v>32</v>
      </c>
      <c r="F503" s="91">
        <f t="shared" si="72"/>
        <v>0.12981856951846041</v>
      </c>
      <c r="G503" s="91">
        <f t="shared" si="73"/>
        <v>1.2925615114924825E-3</v>
      </c>
      <c r="H503" s="65">
        <f t="shared" si="75"/>
        <v>0.13111113102995289</v>
      </c>
    </row>
    <row r="504" spans="1:8">
      <c r="A504" s="68">
        <f t="shared" si="77"/>
        <v>490</v>
      </c>
      <c r="B504" s="69">
        <f t="shared" si="77"/>
        <v>45415</v>
      </c>
      <c r="C504" s="90" t="str">
        <f t="shared" si="70"/>
        <v>구간6</v>
      </c>
      <c r="D504" s="68">
        <f t="shared" si="71"/>
        <v>91</v>
      </c>
      <c r="E504" s="54">
        <f>COUNTIF($C$15:C504,C504)</f>
        <v>33</v>
      </c>
      <c r="F504" s="91">
        <f t="shared" si="72"/>
        <v>0.12981856951846041</v>
      </c>
      <c r="G504" s="91">
        <f t="shared" si="73"/>
        <v>1.3329540587266226E-3</v>
      </c>
      <c r="H504" s="65">
        <f t="shared" si="75"/>
        <v>0.13115152357718704</v>
      </c>
    </row>
    <row r="505" spans="1:8">
      <c r="A505" s="68">
        <f t="shared" si="77"/>
        <v>491</v>
      </c>
      <c r="B505" s="69">
        <f t="shared" si="77"/>
        <v>45416</v>
      </c>
      <c r="C505" s="90" t="str">
        <f t="shared" si="70"/>
        <v>구간6</v>
      </c>
      <c r="D505" s="68">
        <f t="shared" si="71"/>
        <v>91</v>
      </c>
      <c r="E505" s="54">
        <f>COUNTIF($C$15:C505,C505)</f>
        <v>34</v>
      </c>
      <c r="F505" s="91">
        <f t="shared" si="72"/>
        <v>0.12981856951846041</v>
      </c>
      <c r="G505" s="91">
        <f t="shared" si="73"/>
        <v>1.3733466059607626E-3</v>
      </c>
      <c r="H505" s="65">
        <f t="shared" si="75"/>
        <v>0.13119191612442116</v>
      </c>
    </row>
    <row r="506" spans="1:8">
      <c r="A506" s="68">
        <f t="shared" si="77"/>
        <v>492</v>
      </c>
      <c r="B506" s="69">
        <f t="shared" si="77"/>
        <v>45417</v>
      </c>
      <c r="C506" s="90" t="str">
        <f t="shared" si="70"/>
        <v>구간6</v>
      </c>
      <c r="D506" s="68">
        <f t="shared" si="71"/>
        <v>91</v>
      </c>
      <c r="E506" s="54">
        <f>COUNTIF($C$15:C506,C506)</f>
        <v>35</v>
      </c>
      <c r="F506" s="91">
        <f t="shared" si="72"/>
        <v>0.12981856951846041</v>
      </c>
      <c r="G506" s="91">
        <f t="shared" si="73"/>
        <v>1.4137391531949027E-3</v>
      </c>
      <c r="H506" s="65">
        <f t="shared" si="75"/>
        <v>0.13123230867165531</v>
      </c>
    </row>
    <row r="507" spans="1:8">
      <c r="A507" s="68">
        <f t="shared" si="77"/>
        <v>493</v>
      </c>
      <c r="B507" s="69">
        <f t="shared" si="77"/>
        <v>45418</v>
      </c>
      <c r="C507" s="90" t="str">
        <f t="shared" si="70"/>
        <v>구간6</v>
      </c>
      <c r="D507" s="68">
        <f t="shared" si="71"/>
        <v>91</v>
      </c>
      <c r="E507" s="54">
        <f>COUNTIF($C$15:C507,C507)</f>
        <v>36</v>
      </c>
      <c r="F507" s="91">
        <f t="shared" si="72"/>
        <v>0.12981856951846041</v>
      </c>
      <c r="G507" s="91">
        <f t="shared" si="73"/>
        <v>1.4541317004290429E-3</v>
      </c>
      <c r="H507" s="65">
        <f t="shared" si="75"/>
        <v>0.13127270121888945</v>
      </c>
    </row>
    <row r="508" spans="1:8">
      <c r="A508" s="68">
        <f t="shared" si="77"/>
        <v>494</v>
      </c>
      <c r="B508" s="69">
        <f t="shared" si="77"/>
        <v>45419</v>
      </c>
      <c r="C508" s="90" t="str">
        <f t="shared" si="70"/>
        <v>구간6</v>
      </c>
      <c r="D508" s="68">
        <f t="shared" si="71"/>
        <v>91</v>
      </c>
      <c r="E508" s="54">
        <f>COUNTIF($C$15:C508,C508)</f>
        <v>37</v>
      </c>
      <c r="F508" s="91">
        <f t="shared" si="72"/>
        <v>0.12981856951846041</v>
      </c>
      <c r="G508" s="91">
        <f t="shared" si="73"/>
        <v>1.4945242476631828E-3</v>
      </c>
      <c r="H508" s="65">
        <f t="shared" si="75"/>
        <v>0.1313130937661236</v>
      </c>
    </row>
    <row r="509" spans="1:8">
      <c r="A509" s="68">
        <f t="shared" si="77"/>
        <v>495</v>
      </c>
      <c r="B509" s="69">
        <f t="shared" si="77"/>
        <v>45420</v>
      </c>
      <c r="C509" s="90" t="str">
        <f t="shared" si="70"/>
        <v>구간6</v>
      </c>
      <c r="D509" s="68">
        <f t="shared" si="71"/>
        <v>91</v>
      </c>
      <c r="E509" s="54">
        <f>COUNTIF($C$15:C509,C509)</f>
        <v>38</v>
      </c>
      <c r="F509" s="91">
        <f t="shared" si="72"/>
        <v>0.12981856951846041</v>
      </c>
      <c r="G509" s="91">
        <f t="shared" si="73"/>
        <v>1.534916794897323E-3</v>
      </c>
      <c r="H509" s="65">
        <f t="shared" si="75"/>
        <v>0.13135348631335772</v>
      </c>
    </row>
    <row r="510" spans="1:8">
      <c r="A510" s="68">
        <f t="shared" si="77"/>
        <v>496</v>
      </c>
      <c r="B510" s="69">
        <f t="shared" si="77"/>
        <v>45421</v>
      </c>
      <c r="C510" s="90" t="str">
        <f t="shared" si="70"/>
        <v>구간6</v>
      </c>
      <c r="D510" s="68">
        <f t="shared" si="71"/>
        <v>91</v>
      </c>
      <c r="E510" s="54">
        <f>COUNTIF($C$15:C510,C510)</f>
        <v>39</v>
      </c>
      <c r="F510" s="91">
        <f t="shared" si="72"/>
        <v>0.12981856951846041</v>
      </c>
      <c r="G510" s="91">
        <f t="shared" si="73"/>
        <v>1.5753093421314631E-3</v>
      </c>
      <c r="H510" s="65">
        <f t="shared" si="75"/>
        <v>0.13139387886059187</v>
      </c>
    </row>
    <row r="511" spans="1:8">
      <c r="A511" s="68">
        <f t="shared" si="77"/>
        <v>497</v>
      </c>
      <c r="B511" s="69">
        <f t="shared" si="77"/>
        <v>45422</v>
      </c>
      <c r="C511" s="90" t="str">
        <f t="shared" si="70"/>
        <v>구간6</v>
      </c>
      <c r="D511" s="68">
        <f t="shared" si="71"/>
        <v>91</v>
      </c>
      <c r="E511" s="54">
        <f>COUNTIF($C$15:C511,C511)</f>
        <v>40</v>
      </c>
      <c r="F511" s="91">
        <f t="shared" si="72"/>
        <v>0.12981856951846041</v>
      </c>
      <c r="G511" s="91">
        <f t="shared" si="73"/>
        <v>1.6157018893656031E-3</v>
      </c>
      <c r="H511" s="65">
        <f t="shared" si="75"/>
        <v>0.13143427140782601</v>
      </c>
    </row>
    <row r="512" spans="1:8">
      <c r="A512" s="68">
        <f t="shared" ref="A512:B527" si="78">A511+1</f>
        <v>498</v>
      </c>
      <c r="B512" s="69">
        <f t="shared" si="78"/>
        <v>45423</v>
      </c>
      <c r="C512" s="90" t="str">
        <f t="shared" si="70"/>
        <v>구간6</v>
      </c>
      <c r="D512" s="68">
        <f t="shared" si="71"/>
        <v>91</v>
      </c>
      <c r="E512" s="54">
        <f>COUNTIF($C$15:C512,C512)</f>
        <v>41</v>
      </c>
      <c r="F512" s="91">
        <f t="shared" si="72"/>
        <v>0.12981856951846041</v>
      </c>
      <c r="G512" s="91">
        <f t="shared" si="73"/>
        <v>1.6560944365997432E-3</v>
      </c>
      <c r="H512" s="65">
        <f t="shared" si="75"/>
        <v>0.13147466395506016</v>
      </c>
    </row>
    <row r="513" spans="1:8">
      <c r="A513" s="68">
        <f t="shared" si="78"/>
        <v>499</v>
      </c>
      <c r="B513" s="69">
        <f t="shared" si="78"/>
        <v>45424</v>
      </c>
      <c r="C513" s="90" t="str">
        <f t="shared" si="70"/>
        <v>구간6</v>
      </c>
      <c r="D513" s="68">
        <f t="shared" si="71"/>
        <v>91</v>
      </c>
      <c r="E513" s="54">
        <f>COUNTIF($C$15:C513,C513)</f>
        <v>42</v>
      </c>
      <c r="F513" s="91">
        <f t="shared" si="72"/>
        <v>0.12981856951846041</v>
      </c>
      <c r="G513" s="91">
        <f t="shared" si="73"/>
        <v>1.6964869838338834E-3</v>
      </c>
      <c r="H513" s="65">
        <f t="shared" si="75"/>
        <v>0.13151505650229428</v>
      </c>
    </row>
    <row r="514" spans="1:8">
      <c r="A514" s="68">
        <f t="shared" si="78"/>
        <v>500</v>
      </c>
      <c r="B514" s="69">
        <f t="shared" si="78"/>
        <v>45425</v>
      </c>
      <c r="C514" s="90" t="str">
        <f t="shared" si="70"/>
        <v>구간6</v>
      </c>
      <c r="D514" s="68">
        <f t="shared" si="71"/>
        <v>91</v>
      </c>
      <c r="E514" s="54">
        <f>COUNTIF($C$15:C514,C514)</f>
        <v>43</v>
      </c>
      <c r="F514" s="91">
        <f t="shared" si="72"/>
        <v>0.12981856951846041</v>
      </c>
      <c r="G514" s="91">
        <f t="shared" si="73"/>
        <v>1.7368795310680233E-3</v>
      </c>
      <c r="H514" s="65">
        <f t="shared" si="75"/>
        <v>0.13155544904952843</v>
      </c>
    </row>
    <row r="515" spans="1:8">
      <c r="A515" s="68">
        <f t="shared" si="78"/>
        <v>501</v>
      </c>
      <c r="B515" s="69">
        <f t="shared" si="78"/>
        <v>45426</v>
      </c>
      <c r="C515" s="90" t="str">
        <f t="shared" si="70"/>
        <v>구간6</v>
      </c>
      <c r="D515" s="68">
        <f t="shared" si="71"/>
        <v>91</v>
      </c>
      <c r="E515" s="54">
        <f>COUNTIF($C$15:C515,C515)</f>
        <v>44</v>
      </c>
      <c r="F515" s="91">
        <f t="shared" si="72"/>
        <v>0.12981856951846041</v>
      </c>
      <c r="G515" s="91">
        <f t="shared" si="73"/>
        <v>1.7772720783021635E-3</v>
      </c>
      <c r="H515" s="65">
        <f t="shared" si="75"/>
        <v>0.13159584159676257</v>
      </c>
    </row>
    <row r="516" spans="1:8">
      <c r="A516" s="68">
        <f t="shared" si="78"/>
        <v>502</v>
      </c>
      <c r="B516" s="69">
        <f t="shared" si="78"/>
        <v>45427</v>
      </c>
      <c r="C516" s="90" t="str">
        <f t="shared" si="70"/>
        <v>구간6</v>
      </c>
      <c r="D516" s="68">
        <f t="shared" si="71"/>
        <v>91</v>
      </c>
      <c r="E516" s="54">
        <f>COUNTIF($C$15:C516,C516)</f>
        <v>45</v>
      </c>
      <c r="F516" s="91">
        <f t="shared" si="72"/>
        <v>0.12981856951846041</v>
      </c>
      <c r="G516" s="91">
        <f t="shared" si="73"/>
        <v>1.8176646255363036E-3</v>
      </c>
      <c r="H516" s="65">
        <f t="shared" si="75"/>
        <v>0.13163623414399672</v>
      </c>
    </row>
    <row r="517" spans="1:8">
      <c r="A517" s="68">
        <f t="shared" si="78"/>
        <v>503</v>
      </c>
      <c r="B517" s="69">
        <f t="shared" si="78"/>
        <v>45428</v>
      </c>
      <c r="C517" s="90" t="str">
        <f t="shared" si="70"/>
        <v>구간6</v>
      </c>
      <c r="D517" s="68">
        <f t="shared" si="71"/>
        <v>91</v>
      </c>
      <c r="E517" s="54">
        <f>COUNTIF($C$15:C517,C517)</f>
        <v>46</v>
      </c>
      <c r="F517" s="91">
        <f t="shared" si="72"/>
        <v>0.12981856951846041</v>
      </c>
      <c r="G517" s="91">
        <f t="shared" si="73"/>
        <v>1.8580571727704435E-3</v>
      </c>
      <c r="H517" s="65">
        <f t="shared" si="75"/>
        <v>0.13167662669123084</v>
      </c>
    </row>
    <row r="518" spans="1:8">
      <c r="A518" s="68">
        <f t="shared" si="78"/>
        <v>504</v>
      </c>
      <c r="B518" s="69">
        <f t="shared" si="78"/>
        <v>45429</v>
      </c>
      <c r="C518" s="90" t="str">
        <f t="shared" si="70"/>
        <v>구간6</v>
      </c>
      <c r="D518" s="68">
        <f t="shared" si="71"/>
        <v>91</v>
      </c>
      <c r="E518" s="54">
        <f>COUNTIF($C$15:C518,C518)</f>
        <v>47</v>
      </c>
      <c r="F518" s="91">
        <f t="shared" si="72"/>
        <v>0.12981856951846041</v>
      </c>
      <c r="G518" s="91">
        <f t="shared" si="73"/>
        <v>1.8984497200045837E-3</v>
      </c>
      <c r="H518" s="65">
        <f t="shared" si="75"/>
        <v>0.13171701923846499</v>
      </c>
    </row>
    <row r="519" spans="1:8">
      <c r="A519" s="68">
        <f t="shared" si="78"/>
        <v>505</v>
      </c>
      <c r="B519" s="69">
        <f t="shared" si="78"/>
        <v>45430</v>
      </c>
      <c r="C519" s="90" t="str">
        <f t="shared" si="70"/>
        <v>구간6</v>
      </c>
      <c r="D519" s="68">
        <f t="shared" si="71"/>
        <v>91</v>
      </c>
      <c r="E519" s="54">
        <f>COUNTIF($C$15:C519,C519)</f>
        <v>48</v>
      </c>
      <c r="F519" s="91">
        <f t="shared" si="72"/>
        <v>0.12981856951846041</v>
      </c>
      <c r="G519" s="91">
        <f t="shared" si="73"/>
        <v>1.9388422672387239E-3</v>
      </c>
      <c r="H519" s="65">
        <f t="shared" si="75"/>
        <v>0.13175741178569914</v>
      </c>
    </row>
    <row r="520" spans="1:8">
      <c r="A520" s="68">
        <f t="shared" si="78"/>
        <v>506</v>
      </c>
      <c r="B520" s="69">
        <f t="shared" si="78"/>
        <v>45431</v>
      </c>
      <c r="C520" s="90" t="str">
        <f t="shared" si="70"/>
        <v>구간6</v>
      </c>
      <c r="D520" s="68">
        <f t="shared" si="71"/>
        <v>91</v>
      </c>
      <c r="E520" s="54">
        <f>COUNTIF($C$15:C520,C520)</f>
        <v>49</v>
      </c>
      <c r="F520" s="91">
        <f t="shared" si="72"/>
        <v>0.12981856951846041</v>
      </c>
      <c r="G520" s="91">
        <f t="shared" si="73"/>
        <v>1.979234814472864E-3</v>
      </c>
      <c r="H520" s="65">
        <f t="shared" si="75"/>
        <v>0.13179780433293328</v>
      </c>
    </row>
    <row r="521" spans="1:8">
      <c r="A521" s="68">
        <f t="shared" si="78"/>
        <v>507</v>
      </c>
      <c r="B521" s="69">
        <f t="shared" si="78"/>
        <v>45432</v>
      </c>
      <c r="C521" s="90" t="str">
        <f t="shared" si="70"/>
        <v>구간6</v>
      </c>
      <c r="D521" s="68">
        <f t="shared" si="71"/>
        <v>91</v>
      </c>
      <c r="E521" s="54">
        <f>COUNTIF($C$15:C521,C521)</f>
        <v>50</v>
      </c>
      <c r="F521" s="91">
        <f t="shared" si="72"/>
        <v>0.12981856951846041</v>
      </c>
      <c r="G521" s="91">
        <f t="shared" si="73"/>
        <v>2.0196273617070037E-3</v>
      </c>
      <c r="H521" s="65">
        <f t="shared" si="75"/>
        <v>0.1318381968801674</v>
      </c>
    </row>
    <row r="522" spans="1:8">
      <c r="A522" s="68">
        <f t="shared" si="78"/>
        <v>508</v>
      </c>
      <c r="B522" s="69">
        <f t="shared" si="78"/>
        <v>45433</v>
      </c>
      <c r="C522" s="90" t="str">
        <f t="shared" si="70"/>
        <v>구간6</v>
      </c>
      <c r="D522" s="68">
        <f t="shared" si="71"/>
        <v>91</v>
      </c>
      <c r="E522" s="54">
        <f>COUNTIF($C$15:C522,C522)</f>
        <v>51</v>
      </c>
      <c r="F522" s="91">
        <f t="shared" si="72"/>
        <v>0.12981856951846041</v>
      </c>
      <c r="G522" s="91">
        <f t="shared" si="73"/>
        <v>2.0600199089411439E-3</v>
      </c>
      <c r="H522" s="65">
        <f t="shared" si="75"/>
        <v>0.13187858942740155</v>
      </c>
    </row>
    <row r="523" spans="1:8">
      <c r="A523" s="68">
        <f t="shared" si="78"/>
        <v>509</v>
      </c>
      <c r="B523" s="69">
        <f t="shared" si="78"/>
        <v>45434</v>
      </c>
      <c r="C523" s="90" t="str">
        <f t="shared" si="70"/>
        <v>구간6</v>
      </c>
      <c r="D523" s="68">
        <f t="shared" si="71"/>
        <v>91</v>
      </c>
      <c r="E523" s="54">
        <f>COUNTIF($C$15:C523,C523)</f>
        <v>52</v>
      </c>
      <c r="F523" s="91">
        <f t="shared" si="72"/>
        <v>0.12981856951846041</v>
      </c>
      <c r="G523" s="91">
        <f t="shared" si="73"/>
        <v>2.100412456175284E-3</v>
      </c>
      <c r="H523" s="65">
        <f t="shared" si="75"/>
        <v>0.1319189819746357</v>
      </c>
    </row>
    <row r="524" spans="1:8">
      <c r="A524" s="68">
        <f t="shared" si="78"/>
        <v>510</v>
      </c>
      <c r="B524" s="69">
        <f t="shared" si="78"/>
        <v>45435</v>
      </c>
      <c r="C524" s="90" t="str">
        <f t="shared" si="70"/>
        <v>구간6</v>
      </c>
      <c r="D524" s="68">
        <f t="shared" si="71"/>
        <v>91</v>
      </c>
      <c r="E524" s="54">
        <f>COUNTIF($C$15:C524,C524)</f>
        <v>53</v>
      </c>
      <c r="F524" s="91">
        <f t="shared" si="72"/>
        <v>0.12981856951846041</v>
      </c>
      <c r="G524" s="91">
        <f t="shared" si="73"/>
        <v>2.1408050034094242E-3</v>
      </c>
      <c r="H524" s="65">
        <f t="shared" si="75"/>
        <v>0.13195937452186984</v>
      </c>
    </row>
    <row r="525" spans="1:8">
      <c r="A525" s="68">
        <f t="shared" si="78"/>
        <v>511</v>
      </c>
      <c r="B525" s="69">
        <f t="shared" si="78"/>
        <v>45436</v>
      </c>
      <c r="C525" s="90" t="str">
        <f t="shared" si="70"/>
        <v>구간6</v>
      </c>
      <c r="D525" s="68">
        <f t="shared" si="71"/>
        <v>91</v>
      </c>
      <c r="E525" s="54">
        <f>COUNTIF($C$15:C525,C525)</f>
        <v>54</v>
      </c>
      <c r="F525" s="91">
        <f t="shared" si="72"/>
        <v>0.12981856951846041</v>
      </c>
      <c r="G525" s="91">
        <f t="shared" si="73"/>
        <v>2.1811975506435643E-3</v>
      </c>
      <c r="H525" s="65">
        <f t="shared" si="75"/>
        <v>0.13199976706910396</v>
      </c>
    </row>
    <row r="526" spans="1:8">
      <c r="A526" s="68">
        <f t="shared" si="78"/>
        <v>512</v>
      </c>
      <c r="B526" s="69">
        <f t="shared" si="78"/>
        <v>45437</v>
      </c>
      <c r="C526" s="90" t="str">
        <f t="shared" si="70"/>
        <v>구간6</v>
      </c>
      <c r="D526" s="68">
        <f t="shared" si="71"/>
        <v>91</v>
      </c>
      <c r="E526" s="54">
        <f>COUNTIF($C$15:C526,C526)</f>
        <v>55</v>
      </c>
      <c r="F526" s="91">
        <f t="shared" si="72"/>
        <v>0.12981856951846041</v>
      </c>
      <c r="G526" s="91">
        <f t="shared" si="73"/>
        <v>2.2215900978777045E-3</v>
      </c>
      <c r="H526" s="65">
        <f t="shared" si="75"/>
        <v>0.13204015961633811</v>
      </c>
    </row>
    <row r="527" spans="1:8">
      <c r="A527" s="68">
        <f t="shared" si="78"/>
        <v>513</v>
      </c>
      <c r="B527" s="69">
        <f t="shared" si="78"/>
        <v>45438</v>
      </c>
      <c r="C527" s="90" t="str">
        <f t="shared" ref="C527:C590" si="79">IF(IFERROR(HLOOKUP(B527,$D$5:$S$6,2,FALSE),"")="",C528,HLOOKUP(B527,$D$5:$S$7,2,FALSE))</f>
        <v>구간6</v>
      </c>
      <c r="D527" s="68">
        <f t="shared" ref="D527:D590" si="80">COUNTIF($C$15:$C$45910,C527)</f>
        <v>91</v>
      </c>
      <c r="E527" s="54">
        <f>COUNTIF($C$15:C527,C527)</f>
        <v>56</v>
      </c>
      <c r="F527" s="91">
        <f t="shared" ref="F527:F590" si="81">HLOOKUP($C527,$D$6:$S$11,6,FALSE)</f>
        <v>0.12981856951846041</v>
      </c>
      <c r="G527" s="91">
        <f t="shared" ref="G527:G590" si="82">HLOOKUP($C527,$D$6:$S$11,5,FALSE)*(E527)</f>
        <v>2.2619826451118442E-3</v>
      </c>
      <c r="H527" s="65">
        <f t="shared" si="75"/>
        <v>0.13208055216357226</v>
      </c>
    </row>
    <row r="528" spans="1:8">
      <c r="A528" s="68">
        <f t="shared" ref="A528:B543" si="83">A527+1</f>
        <v>514</v>
      </c>
      <c r="B528" s="69">
        <f t="shared" si="83"/>
        <v>45439</v>
      </c>
      <c r="C528" s="90" t="str">
        <f t="shared" si="79"/>
        <v>구간6</v>
      </c>
      <c r="D528" s="68">
        <f t="shared" si="80"/>
        <v>91</v>
      </c>
      <c r="E528" s="54">
        <f>COUNTIF($C$15:C528,C528)</f>
        <v>57</v>
      </c>
      <c r="F528" s="91">
        <f t="shared" si="81"/>
        <v>0.12981856951846041</v>
      </c>
      <c r="G528" s="91">
        <f t="shared" si="82"/>
        <v>2.3023751923459844E-3</v>
      </c>
      <c r="H528" s="65">
        <f t="shared" ref="H528:H591" si="84">F528+G528</f>
        <v>0.1321209447108064</v>
      </c>
    </row>
    <row r="529" spans="1:8">
      <c r="A529" s="68">
        <f t="shared" si="83"/>
        <v>515</v>
      </c>
      <c r="B529" s="69">
        <f t="shared" si="83"/>
        <v>45440</v>
      </c>
      <c r="C529" s="90" t="str">
        <f t="shared" si="79"/>
        <v>구간6</v>
      </c>
      <c r="D529" s="68">
        <f t="shared" si="80"/>
        <v>91</v>
      </c>
      <c r="E529" s="54">
        <f>COUNTIF($C$15:C529,C529)</f>
        <v>58</v>
      </c>
      <c r="F529" s="91">
        <f t="shared" si="81"/>
        <v>0.12981856951846041</v>
      </c>
      <c r="G529" s="91">
        <f t="shared" si="82"/>
        <v>2.3427677395801245E-3</v>
      </c>
      <c r="H529" s="65">
        <f t="shared" si="84"/>
        <v>0.13216133725804052</v>
      </c>
    </row>
    <row r="530" spans="1:8">
      <c r="A530" s="68">
        <f t="shared" si="83"/>
        <v>516</v>
      </c>
      <c r="B530" s="69">
        <f t="shared" si="83"/>
        <v>45441</v>
      </c>
      <c r="C530" s="90" t="str">
        <f t="shared" si="79"/>
        <v>구간6</v>
      </c>
      <c r="D530" s="68">
        <f t="shared" si="80"/>
        <v>91</v>
      </c>
      <c r="E530" s="54">
        <f>COUNTIF($C$15:C530,C530)</f>
        <v>59</v>
      </c>
      <c r="F530" s="91">
        <f t="shared" si="81"/>
        <v>0.12981856951846041</v>
      </c>
      <c r="G530" s="91">
        <f t="shared" si="82"/>
        <v>2.3831602868142647E-3</v>
      </c>
      <c r="H530" s="65">
        <f t="shared" si="84"/>
        <v>0.13220172980527467</v>
      </c>
    </row>
    <row r="531" spans="1:8">
      <c r="A531" s="68">
        <f t="shared" si="83"/>
        <v>517</v>
      </c>
      <c r="B531" s="69">
        <f t="shared" si="83"/>
        <v>45442</v>
      </c>
      <c r="C531" s="90" t="str">
        <f t="shared" si="79"/>
        <v>구간6</v>
      </c>
      <c r="D531" s="68">
        <f t="shared" si="80"/>
        <v>91</v>
      </c>
      <c r="E531" s="54">
        <f>COUNTIF($C$15:C531,C531)</f>
        <v>60</v>
      </c>
      <c r="F531" s="91">
        <f t="shared" si="81"/>
        <v>0.12981856951846041</v>
      </c>
      <c r="G531" s="91">
        <f t="shared" si="82"/>
        <v>2.4235528340484048E-3</v>
      </c>
      <c r="H531" s="65">
        <f t="shared" si="84"/>
        <v>0.13224212235250882</v>
      </c>
    </row>
    <row r="532" spans="1:8">
      <c r="A532" s="68">
        <f t="shared" si="83"/>
        <v>518</v>
      </c>
      <c r="B532" s="69">
        <f t="shared" si="83"/>
        <v>45443</v>
      </c>
      <c r="C532" s="90" t="str">
        <f t="shared" si="79"/>
        <v>구간6</v>
      </c>
      <c r="D532" s="68">
        <f t="shared" si="80"/>
        <v>91</v>
      </c>
      <c r="E532" s="54">
        <f>COUNTIF($C$15:C532,C532)</f>
        <v>61</v>
      </c>
      <c r="F532" s="91">
        <f t="shared" si="81"/>
        <v>0.12981856951846041</v>
      </c>
      <c r="G532" s="91">
        <f t="shared" si="82"/>
        <v>2.463945381282545E-3</v>
      </c>
      <c r="H532" s="65">
        <f t="shared" si="84"/>
        <v>0.13228251489974296</v>
      </c>
    </row>
    <row r="533" spans="1:8">
      <c r="A533" s="68">
        <f t="shared" si="83"/>
        <v>519</v>
      </c>
      <c r="B533" s="69">
        <f t="shared" si="83"/>
        <v>45444</v>
      </c>
      <c r="C533" s="90" t="str">
        <f t="shared" si="79"/>
        <v>구간6</v>
      </c>
      <c r="D533" s="68">
        <f t="shared" si="80"/>
        <v>91</v>
      </c>
      <c r="E533" s="54">
        <f>COUNTIF($C$15:C533,C533)</f>
        <v>62</v>
      </c>
      <c r="F533" s="91">
        <f t="shared" si="81"/>
        <v>0.12981856951846041</v>
      </c>
      <c r="G533" s="91">
        <f t="shared" si="82"/>
        <v>2.5043379285166847E-3</v>
      </c>
      <c r="H533" s="65">
        <f t="shared" si="84"/>
        <v>0.13232290744697708</v>
      </c>
    </row>
    <row r="534" spans="1:8">
      <c r="A534" s="68">
        <f t="shared" si="83"/>
        <v>520</v>
      </c>
      <c r="B534" s="69">
        <f t="shared" si="83"/>
        <v>45445</v>
      </c>
      <c r="C534" s="90" t="str">
        <f t="shared" si="79"/>
        <v>구간6</v>
      </c>
      <c r="D534" s="68">
        <f t="shared" si="80"/>
        <v>91</v>
      </c>
      <c r="E534" s="54">
        <f>COUNTIF($C$15:C534,C534)</f>
        <v>63</v>
      </c>
      <c r="F534" s="91">
        <f t="shared" si="81"/>
        <v>0.12981856951846041</v>
      </c>
      <c r="G534" s="91">
        <f t="shared" si="82"/>
        <v>2.5447304757508248E-3</v>
      </c>
      <c r="H534" s="65">
        <f t="shared" si="84"/>
        <v>0.13236329999421123</v>
      </c>
    </row>
    <row r="535" spans="1:8">
      <c r="A535" s="68">
        <f t="shared" si="83"/>
        <v>521</v>
      </c>
      <c r="B535" s="69">
        <f t="shared" si="83"/>
        <v>45446</v>
      </c>
      <c r="C535" s="90" t="str">
        <f t="shared" si="79"/>
        <v>구간6</v>
      </c>
      <c r="D535" s="68">
        <f t="shared" si="80"/>
        <v>91</v>
      </c>
      <c r="E535" s="54">
        <f>COUNTIF($C$15:C535,C535)</f>
        <v>64</v>
      </c>
      <c r="F535" s="91">
        <f t="shared" si="81"/>
        <v>0.12981856951846041</v>
      </c>
      <c r="G535" s="91">
        <f t="shared" si="82"/>
        <v>2.585123022984965E-3</v>
      </c>
      <c r="H535" s="65">
        <f t="shared" si="84"/>
        <v>0.13240369254144538</v>
      </c>
    </row>
    <row r="536" spans="1:8">
      <c r="A536" s="68">
        <f t="shared" si="83"/>
        <v>522</v>
      </c>
      <c r="B536" s="69">
        <f t="shared" si="83"/>
        <v>45447</v>
      </c>
      <c r="C536" s="90" t="str">
        <f t="shared" si="79"/>
        <v>구간6</v>
      </c>
      <c r="D536" s="68">
        <f t="shared" si="80"/>
        <v>91</v>
      </c>
      <c r="E536" s="54">
        <f>COUNTIF($C$15:C536,C536)</f>
        <v>65</v>
      </c>
      <c r="F536" s="91">
        <f t="shared" si="81"/>
        <v>0.12981856951846041</v>
      </c>
      <c r="G536" s="91">
        <f t="shared" si="82"/>
        <v>2.6255155702191051E-3</v>
      </c>
      <c r="H536" s="65">
        <f t="shared" si="84"/>
        <v>0.13244408508867953</v>
      </c>
    </row>
    <row r="537" spans="1:8">
      <c r="A537" s="68">
        <f t="shared" si="83"/>
        <v>523</v>
      </c>
      <c r="B537" s="69">
        <f t="shared" si="83"/>
        <v>45448</v>
      </c>
      <c r="C537" s="90" t="str">
        <f t="shared" si="79"/>
        <v>구간6</v>
      </c>
      <c r="D537" s="68">
        <f t="shared" si="80"/>
        <v>91</v>
      </c>
      <c r="E537" s="54">
        <f>COUNTIF($C$15:C537,C537)</f>
        <v>66</v>
      </c>
      <c r="F537" s="91">
        <f t="shared" si="81"/>
        <v>0.12981856951846041</v>
      </c>
      <c r="G537" s="91">
        <f t="shared" si="82"/>
        <v>2.6659081174532453E-3</v>
      </c>
      <c r="H537" s="65">
        <f t="shared" si="84"/>
        <v>0.13248447763591364</v>
      </c>
    </row>
    <row r="538" spans="1:8">
      <c r="A538" s="68">
        <f t="shared" si="83"/>
        <v>524</v>
      </c>
      <c r="B538" s="69">
        <f t="shared" si="83"/>
        <v>45449</v>
      </c>
      <c r="C538" s="90" t="str">
        <f t="shared" si="79"/>
        <v>구간6</v>
      </c>
      <c r="D538" s="68">
        <f t="shared" si="80"/>
        <v>91</v>
      </c>
      <c r="E538" s="54">
        <f>COUNTIF($C$15:C538,C538)</f>
        <v>67</v>
      </c>
      <c r="F538" s="91">
        <f t="shared" si="81"/>
        <v>0.12981856951846041</v>
      </c>
      <c r="G538" s="91">
        <f t="shared" si="82"/>
        <v>2.706300664687385E-3</v>
      </c>
      <c r="H538" s="65">
        <f t="shared" si="84"/>
        <v>0.13252487018314779</v>
      </c>
    </row>
    <row r="539" spans="1:8">
      <c r="A539" s="68">
        <f t="shared" si="83"/>
        <v>525</v>
      </c>
      <c r="B539" s="69">
        <f t="shared" si="83"/>
        <v>45450</v>
      </c>
      <c r="C539" s="90" t="str">
        <f t="shared" si="79"/>
        <v>구간6</v>
      </c>
      <c r="D539" s="68">
        <f t="shared" si="80"/>
        <v>91</v>
      </c>
      <c r="E539" s="54">
        <f>COUNTIF($C$15:C539,C539)</f>
        <v>68</v>
      </c>
      <c r="F539" s="91">
        <f t="shared" si="81"/>
        <v>0.12981856951846041</v>
      </c>
      <c r="G539" s="91">
        <f t="shared" si="82"/>
        <v>2.7466932119215252E-3</v>
      </c>
      <c r="H539" s="65">
        <f t="shared" si="84"/>
        <v>0.13256526273038194</v>
      </c>
    </row>
    <row r="540" spans="1:8">
      <c r="A540" s="68">
        <f t="shared" si="83"/>
        <v>526</v>
      </c>
      <c r="B540" s="69">
        <f t="shared" si="83"/>
        <v>45451</v>
      </c>
      <c r="C540" s="90" t="str">
        <f t="shared" si="79"/>
        <v>구간6</v>
      </c>
      <c r="D540" s="68">
        <f t="shared" si="80"/>
        <v>91</v>
      </c>
      <c r="E540" s="54">
        <f>COUNTIF($C$15:C540,C540)</f>
        <v>69</v>
      </c>
      <c r="F540" s="91">
        <f t="shared" si="81"/>
        <v>0.12981856951846041</v>
      </c>
      <c r="G540" s="91">
        <f t="shared" si="82"/>
        <v>2.7870857591556653E-3</v>
      </c>
      <c r="H540" s="65">
        <f t="shared" si="84"/>
        <v>0.13260565527761609</v>
      </c>
    </row>
    <row r="541" spans="1:8">
      <c r="A541" s="68">
        <f t="shared" si="83"/>
        <v>527</v>
      </c>
      <c r="B541" s="69">
        <f t="shared" si="83"/>
        <v>45452</v>
      </c>
      <c r="C541" s="90" t="str">
        <f t="shared" si="79"/>
        <v>구간6</v>
      </c>
      <c r="D541" s="68">
        <f t="shared" si="80"/>
        <v>91</v>
      </c>
      <c r="E541" s="54">
        <f>COUNTIF($C$15:C541,C541)</f>
        <v>70</v>
      </c>
      <c r="F541" s="91">
        <f t="shared" si="81"/>
        <v>0.12981856951846041</v>
      </c>
      <c r="G541" s="91">
        <f t="shared" si="82"/>
        <v>2.8274783063898055E-3</v>
      </c>
      <c r="H541" s="65">
        <f t="shared" si="84"/>
        <v>0.13264604782485021</v>
      </c>
    </row>
    <row r="542" spans="1:8">
      <c r="A542" s="68">
        <f t="shared" si="83"/>
        <v>528</v>
      </c>
      <c r="B542" s="69">
        <f t="shared" si="83"/>
        <v>45453</v>
      </c>
      <c r="C542" s="90" t="str">
        <f t="shared" si="79"/>
        <v>구간6</v>
      </c>
      <c r="D542" s="68">
        <f t="shared" si="80"/>
        <v>91</v>
      </c>
      <c r="E542" s="54">
        <f>COUNTIF($C$15:C542,C542)</f>
        <v>71</v>
      </c>
      <c r="F542" s="91">
        <f t="shared" si="81"/>
        <v>0.12981856951846041</v>
      </c>
      <c r="G542" s="91">
        <f t="shared" si="82"/>
        <v>2.8678708536239456E-3</v>
      </c>
      <c r="H542" s="65">
        <f t="shared" si="84"/>
        <v>0.13268644037208435</v>
      </c>
    </row>
    <row r="543" spans="1:8">
      <c r="A543" s="68">
        <f t="shared" si="83"/>
        <v>529</v>
      </c>
      <c r="B543" s="69">
        <f t="shared" si="83"/>
        <v>45454</v>
      </c>
      <c r="C543" s="90" t="str">
        <f t="shared" si="79"/>
        <v>구간6</v>
      </c>
      <c r="D543" s="68">
        <f t="shared" si="80"/>
        <v>91</v>
      </c>
      <c r="E543" s="54">
        <f>COUNTIF($C$15:C543,C543)</f>
        <v>72</v>
      </c>
      <c r="F543" s="91">
        <f t="shared" si="81"/>
        <v>0.12981856951846041</v>
      </c>
      <c r="G543" s="91">
        <f t="shared" si="82"/>
        <v>2.9082634008580858E-3</v>
      </c>
      <c r="H543" s="65">
        <f t="shared" si="84"/>
        <v>0.1327268329193185</v>
      </c>
    </row>
    <row r="544" spans="1:8">
      <c r="A544" s="68">
        <f t="shared" ref="A544:B559" si="85">A543+1</f>
        <v>530</v>
      </c>
      <c r="B544" s="69">
        <f t="shared" si="85"/>
        <v>45455</v>
      </c>
      <c r="C544" s="90" t="str">
        <f t="shared" si="79"/>
        <v>구간6</v>
      </c>
      <c r="D544" s="68">
        <f t="shared" si="80"/>
        <v>91</v>
      </c>
      <c r="E544" s="54">
        <f>COUNTIF($C$15:C544,C544)</f>
        <v>73</v>
      </c>
      <c r="F544" s="91">
        <f t="shared" si="81"/>
        <v>0.12981856951846041</v>
      </c>
      <c r="G544" s="91">
        <f t="shared" si="82"/>
        <v>2.9486559480922255E-3</v>
      </c>
      <c r="H544" s="65">
        <f t="shared" si="84"/>
        <v>0.13276722546655265</v>
      </c>
    </row>
    <row r="545" spans="1:8">
      <c r="A545" s="68">
        <f t="shared" si="85"/>
        <v>531</v>
      </c>
      <c r="B545" s="69">
        <f t="shared" si="85"/>
        <v>45456</v>
      </c>
      <c r="C545" s="90" t="str">
        <f t="shared" si="79"/>
        <v>구간6</v>
      </c>
      <c r="D545" s="68">
        <f t="shared" si="80"/>
        <v>91</v>
      </c>
      <c r="E545" s="54">
        <f>COUNTIF($C$15:C545,C545)</f>
        <v>74</v>
      </c>
      <c r="F545" s="91">
        <f t="shared" si="81"/>
        <v>0.12981856951846041</v>
      </c>
      <c r="G545" s="91">
        <f t="shared" si="82"/>
        <v>2.9890484953263657E-3</v>
      </c>
      <c r="H545" s="65">
        <f t="shared" si="84"/>
        <v>0.13280761801378677</v>
      </c>
    </row>
    <row r="546" spans="1:8">
      <c r="A546" s="68">
        <f t="shared" si="85"/>
        <v>532</v>
      </c>
      <c r="B546" s="69">
        <f t="shared" si="85"/>
        <v>45457</v>
      </c>
      <c r="C546" s="90" t="str">
        <f t="shared" si="79"/>
        <v>구간6</v>
      </c>
      <c r="D546" s="68">
        <f t="shared" si="80"/>
        <v>91</v>
      </c>
      <c r="E546" s="54">
        <f>COUNTIF($C$15:C546,C546)</f>
        <v>75</v>
      </c>
      <c r="F546" s="91">
        <f t="shared" si="81"/>
        <v>0.12981856951846041</v>
      </c>
      <c r="G546" s="91">
        <f t="shared" si="82"/>
        <v>3.0294410425605058E-3</v>
      </c>
      <c r="H546" s="65">
        <f t="shared" si="84"/>
        <v>0.13284801056102091</v>
      </c>
    </row>
    <row r="547" spans="1:8">
      <c r="A547" s="68">
        <f t="shared" si="85"/>
        <v>533</v>
      </c>
      <c r="B547" s="69">
        <f t="shared" si="85"/>
        <v>45458</v>
      </c>
      <c r="C547" s="90" t="str">
        <f t="shared" si="79"/>
        <v>구간6</v>
      </c>
      <c r="D547" s="68">
        <f t="shared" si="80"/>
        <v>91</v>
      </c>
      <c r="E547" s="54">
        <f>COUNTIF($C$15:C547,C547)</f>
        <v>76</v>
      </c>
      <c r="F547" s="91">
        <f t="shared" si="81"/>
        <v>0.12981856951846041</v>
      </c>
      <c r="G547" s="91">
        <f t="shared" si="82"/>
        <v>3.069833589794646E-3</v>
      </c>
      <c r="H547" s="65">
        <f t="shared" si="84"/>
        <v>0.13288840310825506</v>
      </c>
    </row>
    <row r="548" spans="1:8">
      <c r="A548" s="68">
        <f t="shared" si="85"/>
        <v>534</v>
      </c>
      <c r="B548" s="69">
        <f t="shared" si="85"/>
        <v>45459</v>
      </c>
      <c r="C548" s="90" t="str">
        <f t="shared" si="79"/>
        <v>구간6</v>
      </c>
      <c r="D548" s="68">
        <f t="shared" si="80"/>
        <v>91</v>
      </c>
      <c r="E548" s="54">
        <f>COUNTIF($C$15:C548,C548)</f>
        <v>77</v>
      </c>
      <c r="F548" s="91">
        <f t="shared" si="81"/>
        <v>0.12981856951846041</v>
      </c>
      <c r="G548" s="91">
        <f t="shared" si="82"/>
        <v>3.1102261370287861E-3</v>
      </c>
      <c r="H548" s="65">
        <f t="shared" si="84"/>
        <v>0.13292879565548921</v>
      </c>
    </row>
    <row r="549" spans="1:8">
      <c r="A549" s="68">
        <f t="shared" si="85"/>
        <v>535</v>
      </c>
      <c r="B549" s="69">
        <f t="shared" si="85"/>
        <v>45460</v>
      </c>
      <c r="C549" s="90" t="str">
        <f t="shared" si="79"/>
        <v>구간6</v>
      </c>
      <c r="D549" s="68">
        <f t="shared" si="80"/>
        <v>91</v>
      </c>
      <c r="E549" s="54">
        <f>COUNTIF($C$15:C549,C549)</f>
        <v>78</v>
      </c>
      <c r="F549" s="91">
        <f t="shared" si="81"/>
        <v>0.12981856951846041</v>
      </c>
      <c r="G549" s="91">
        <f t="shared" si="82"/>
        <v>3.1506186842629263E-3</v>
      </c>
      <c r="H549" s="65">
        <f t="shared" si="84"/>
        <v>0.13296918820272333</v>
      </c>
    </row>
    <row r="550" spans="1:8">
      <c r="A550" s="68">
        <f t="shared" si="85"/>
        <v>536</v>
      </c>
      <c r="B550" s="69">
        <f t="shared" si="85"/>
        <v>45461</v>
      </c>
      <c r="C550" s="90" t="str">
        <f t="shared" si="79"/>
        <v>구간6</v>
      </c>
      <c r="D550" s="68">
        <f t="shared" si="80"/>
        <v>91</v>
      </c>
      <c r="E550" s="54">
        <f>COUNTIF($C$15:C550,C550)</f>
        <v>79</v>
      </c>
      <c r="F550" s="91">
        <f t="shared" si="81"/>
        <v>0.12981856951846041</v>
      </c>
      <c r="G550" s="91">
        <f t="shared" si="82"/>
        <v>3.191011231497066E-3</v>
      </c>
      <c r="H550" s="65">
        <f t="shared" si="84"/>
        <v>0.13300958074995747</v>
      </c>
    </row>
    <row r="551" spans="1:8">
      <c r="A551" s="68">
        <f t="shared" si="85"/>
        <v>537</v>
      </c>
      <c r="B551" s="69">
        <f t="shared" si="85"/>
        <v>45462</v>
      </c>
      <c r="C551" s="90" t="str">
        <f t="shared" si="79"/>
        <v>구간6</v>
      </c>
      <c r="D551" s="68">
        <f t="shared" si="80"/>
        <v>91</v>
      </c>
      <c r="E551" s="54">
        <f>COUNTIF($C$15:C551,C551)</f>
        <v>80</v>
      </c>
      <c r="F551" s="91">
        <f t="shared" si="81"/>
        <v>0.12981856951846041</v>
      </c>
      <c r="G551" s="91">
        <f t="shared" si="82"/>
        <v>3.2314037787312061E-3</v>
      </c>
      <c r="H551" s="65">
        <f t="shared" si="84"/>
        <v>0.13304997329719162</v>
      </c>
    </row>
    <row r="552" spans="1:8">
      <c r="A552" s="68">
        <f t="shared" si="85"/>
        <v>538</v>
      </c>
      <c r="B552" s="69">
        <f t="shared" si="85"/>
        <v>45463</v>
      </c>
      <c r="C552" s="90" t="str">
        <f t="shared" si="79"/>
        <v>구간6</v>
      </c>
      <c r="D552" s="68">
        <f t="shared" si="80"/>
        <v>91</v>
      </c>
      <c r="E552" s="54">
        <f>COUNTIF($C$15:C552,C552)</f>
        <v>81</v>
      </c>
      <c r="F552" s="91">
        <f t="shared" si="81"/>
        <v>0.12981856951846041</v>
      </c>
      <c r="G552" s="91">
        <f t="shared" si="82"/>
        <v>3.2717963259653463E-3</v>
      </c>
      <c r="H552" s="65">
        <f t="shared" si="84"/>
        <v>0.13309036584442577</v>
      </c>
    </row>
    <row r="553" spans="1:8">
      <c r="A553" s="68">
        <f t="shared" si="85"/>
        <v>539</v>
      </c>
      <c r="B553" s="69">
        <f t="shared" si="85"/>
        <v>45464</v>
      </c>
      <c r="C553" s="90" t="str">
        <f t="shared" si="79"/>
        <v>구간6</v>
      </c>
      <c r="D553" s="68">
        <f t="shared" si="80"/>
        <v>91</v>
      </c>
      <c r="E553" s="54">
        <f>COUNTIF($C$15:C553,C553)</f>
        <v>82</v>
      </c>
      <c r="F553" s="91">
        <f t="shared" si="81"/>
        <v>0.12981856951846041</v>
      </c>
      <c r="G553" s="91">
        <f t="shared" si="82"/>
        <v>3.3121888731994864E-3</v>
      </c>
      <c r="H553" s="65">
        <f t="shared" si="84"/>
        <v>0.13313075839165989</v>
      </c>
    </row>
    <row r="554" spans="1:8">
      <c r="A554" s="68">
        <f t="shared" si="85"/>
        <v>540</v>
      </c>
      <c r="B554" s="69">
        <f t="shared" si="85"/>
        <v>45465</v>
      </c>
      <c r="C554" s="90" t="str">
        <f t="shared" si="79"/>
        <v>구간6</v>
      </c>
      <c r="D554" s="68">
        <f t="shared" si="80"/>
        <v>91</v>
      </c>
      <c r="E554" s="54">
        <f>COUNTIF($C$15:C554,C554)</f>
        <v>83</v>
      </c>
      <c r="F554" s="91">
        <f t="shared" si="81"/>
        <v>0.12981856951846041</v>
      </c>
      <c r="G554" s="91">
        <f t="shared" si="82"/>
        <v>3.3525814204336266E-3</v>
      </c>
      <c r="H554" s="65">
        <f t="shared" si="84"/>
        <v>0.13317115093889403</v>
      </c>
    </row>
    <row r="555" spans="1:8">
      <c r="A555" s="68">
        <f t="shared" si="85"/>
        <v>541</v>
      </c>
      <c r="B555" s="69">
        <f t="shared" si="85"/>
        <v>45466</v>
      </c>
      <c r="C555" s="90" t="str">
        <f t="shared" si="79"/>
        <v>구간6</v>
      </c>
      <c r="D555" s="68">
        <f t="shared" si="80"/>
        <v>91</v>
      </c>
      <c r="E555" s="54">
        <f>COUNTIF($C$15:C555,C555)</f>
        <v>84</v>
      </c>
      <c r="F555" s="91">
        <f t="shared" si="81"/>
        <v>0.12981856951846041</v>
      </c>
      <c r="G555" s="91">
        <f t="shared" si="82"/>
        <v>3.3929739676677667E-3</v>
      </c>
      <c r="H555" s="65">
        <f t="shared" si="84"/>
        <v>0.13321154348612818</v>
      </c>
    </row>
    <row r="556" spans="1:8">
      <c r="A556" s="68">
        <f t="shared" si="85"/>
        <v>542</v>
      </c>
      <c r="B556" s="69">
        <f t="shared" si="85"/>
        <v>45467</v>
      </c>
      <c r="C556" s="90" t="str">
        <f t="shared" si="79"/>
        <v>구간6</v>
      </c>
      <c r="D556" s="68">
        <f t="shared" si="80"/>
        <v>91</v>
      </c>
      <c r="E556" s="54">
        <f>COUNTIF($C$15:C556,C556)</f>
        <v>85</v>
      </c>
      <c r="F556" s="91">
        <f t="shared" si="81"/>
        <v>0.12981856951846041</v>
      </c>
      <c r="G556" s="91">
        <f t="shared" si="82"/>
        <v>3.4333665149019065E-3</v>
      </c>
      <c r="H556" s="65">
        <f t="shared" si="84"/>
        <v>0.13325193603336233</v>
      </c>
    </row>
    <row r="557" spans="1:8">
      <c r="A557" s="68">
        <f t="shared" si="85"/>
        <v>543</v>
      </c>
      <c r="B557" s="69">
        <f t="shared" si="85"/>
        <v>45468</v>
      </c>
      <c r="C557" s="90" t="str">
        <f t="shared" si="79"/>
        <v>구간6</v>
      </c>
      <c r="D557" s="68">
        <f t="shared" si="80"/>
        <v>91</v>
      </c>
      <c r="E557" s="54">
        <f>COUNTIF($C$15:C557,C557)</f>
        <v>86</v>
      </c>
      <c r="F557" s="91">
        <f t="shared" si="81"/>
        <v>0.12981856951846041</v>
      </c>
      <c r="G557" s="91">
        <f t="shared" si="82"/>
        <v>3.4737590621360466E-3</v>
      </c>
      <c r="H557" s="65">
        <f t="shared" si="84"/>
        <v>0.13329232858059645</v>
      </c>
    </row>
    <row r="558" spans="1:8">
      <c r="A558" s="68">
        <f t="shared" si="85"/>
        <v>544</v>
      </c>
      <c r="B558" s="69">
        <f t="shared" si="85"/>
        <v>45469</v>
      </c>
      <c r="C558" s="90" t="str">
        <f t="shared" si="79"/>
        <v>구간6</v>
      </c>
      <c r="D558" s="68">
        <f t="shared" si="80"/>
        <v>91</v>
      </c>
      <c r="E558" s="54">
        <f>COUNTIF($C$15:C558,C558)</f>
        <v>87</v>
      </c>
      <c r="F558" s="91">
        <f t="shared" si="81"/>
        <v>0.12981856951846041</v>
      </c>
      <c r="G558" s="91">
        <f t="shared" si="82"/>
        <v>3.5141516093701868E-3</v>
      </c>
      <c r="H558" s="65">
        <f t="shared" si="84"/>
        <v>0.13333272112783059</v>
      </c>
    </row>
    <row r="559" spans="1:8">
      <c r="A559" s="68">
        <f t="shared" si="85"/>
        <v>545</v>
      </c>
      <c r="B559" s="69">
        <f t="shared" si="85"/>
        <v>45470</v>
      </c>
      <c r="C559" s="90" t="str">
        <f t="shared" si="79"/>
        <v>구간6</v>
      </c>
      <c r="D559" s="68">
        <f t="shared" si="80"/>
        <v>91</v>
      </c>
      <c r="E559" s="54">
        <f>COUNTIF($C$15:C559,C559)</f>
        <v>88</v>
      </c>
      <c r="F559" s="91">
        <f t="shared" si="81"/>
        <v>0.12981856951846041</v>
      </c>
      <c r="G559" s="91">
        <f t="shared" si="82"/>
        <v>3.5545441566043269E-3</v>
      </c>
      <c r="H559" s="65">
        <f t="shared" si="84"/>
        <v>0.13337311367506474</v>
      </c>
    </row>
    <row r="560" spans="1:8">
      <c r="A560" s="68">
        <f t="shared" ref="A560:B575" si="86">A559+1</f>
        <v>546</v>
      </c>
      <c r="B560" s="69">
        <f t="shared" si="86"/>
        <v>45471</v>
      </c>
      <c r="C560" s="90" t="str">
        <f t="shared" si="79"/>
        <v>구간6</v>
      </c>
      <c r="D560" s="68">
        <f t="shared" si="80"/>
        <v>91</v>
      </c>
      <c r="E560" s="54">
        <f>COUNTIF($C$15:C560,C560)</f>
        <v>89</v>
      </c>
      <c r="F560" s="91">
        <f t="shared" si="81"/>
        <v>0.12981856951846041</v>
      </c>
      <c r="G560" s="91">
        <f t="shared" si="82"/>
        <v>3.5949367038384671E-3</v>
      </c>
      <c r="H560" s="65">
        <f t="shared" si="84"/>
        <v>0.13341350622229889</v>
      </c>
    </row>
    <row r="561" spans="1:8">
      <c r="A561" s="68">
        <f t="shared" si="86"/>
        <v>547</v>
      </c>
      <c r="B561" s="69">
        <f t="shared" si="86"/>
        <v>45472</v>
      </c>
      <c r="C561" s="90" t="str">
        <f t="shared" si="79"/>
        <v>구간6</v>
      </c>
      <c r="D561" s="68">
        <f t="shared" si="80"/>
        <v>91</v>
      </c>
      <c r="E561" s="54">
        <f>COUNTIF($C$15:C561,C561)</f>
        <v>90</v>
      </c>
      <c r="F561" s="91">
        <f t="shared" si="81"/>
        <v>0.12981856951846041</v>
      </c>
      <c r="G561" s="91">
        <f t="shared" si="82"/>
        <v>3.6353292510726072E-3</v>
      </c>
      <c r="H561" s="65">
        <f t="shared" si="84"/>
        <v>0.13345389876953301</v>
      </c>
    </row>
    <row r="562" spans="1:8">
      <c r="A562" s="68">
        <f t="shared" si="86"/>
        <v>548</v>
      </c>
      <c r="B562" s="69">
        <f t="shared" si="86"/>
        <v>45473</v>
      </c>
      <c r="C562" s="90" t="str">
        <f t="shared" si="79"/>
        <v>구간6</v>
      </c>
      <c r="D562" s="68">
        <f t="shared" si="80"/>
        <v>91</v>
      </c>
      <c r="E562" s="54">
        <f>COUNTIF($C$15:C562,C562)</f>
        <v>91</v>
      </c>
      <c r="F562" s="91">
        <f t="shared" si="81"/>
        <v>0.12981856951846041</v>
      </c>
      <c r="G562" s="91">
        <f t="shared" si="82"/>
        <v>3.6757217983067469E-3</v>
      </c>
      <c r="H562" s="65">
        <f t="shared" si="84"/>
        <v>0.13349429131676716</v>
      </c>
    </row>
    <row r="563" spans="1:8">
      <c r="A563" s="68">
        <f t="shared" si="86"/>
        <v>549</v>
      </c>
      <c r="B563" s="69">
        <f t="shared" si="86"/>
        <v>45474</v>
      </c>
      <c r="C563" s="90" t="str">
        <f t="shared" si="79"/>
        <v>구간7</v>
      </c>
      <c r="D563" s="68">
        <f t="shared" si="80"/>
        <v>92</v>
      </c>
      <c r="E563" s="54">
        <f>COUNTIF($C$15:C563,C563)</f>
        <v>1</v>
      </c>
      <c r="F563" s="91">
        <f t="shared" si="81"/>
        <v>0.13349429131676716</v>
      </c>
      <c r="G563" s="91">
        <f t="shared" si="82"/>
        <v>4.7418003741233024E-5</v>
      </c>
      <c r="H563" s="65">
        <f t="shared" si="84"/>
        <v>0.13354170932050838</v>
      </c>
    </row>
    <row r="564" spans="1:8">
      <c r="A564" s="68">
        <f t="shared" si="86"/>
        <v>550</v>
      </c>
      <c r="B564" s="69">
        <f t="shared" si="86"/>
        <v>45475</v>
      </c>
      <c r="C564" s="90" t="str">
        <f t="shared" si="79"/>
        <v>구간7</v>
      </c>
      <c r="D564" s="68">
        <f t="shared" si="80"/>
        <v>92</v>
      </c>
      <c r="E564" s="54">
        <f>COUNTIF($C$15:C564,C564)</f>
        <v>2</v>
      </c>
      <c r="F564" s="91">
        <f t="shared" si="81"/>
        <v>0.13349429131676716</v>
      </c>
      <c r="G564" s="91">
        <f t="shared" si="82"/>
        <v>9.4836007482466047E-5</v>
      </c>
      <c r="H564" s="65">
        <f t="shared" si="84"/>
        <v>0.13358912732424963</v>
      </c>
    </row>
    <row r="565" spans="1:8">
      <c r="A565" s="68">
        <f t="shared" si="86"/>
        <v>551</v>
      </c>
      <c r="B565" s="69">
        <f t="shared" si="86"/>
        <v>45476</v>
      </c>
      <c r="C565" s="90" t="str">
        <f t="shared" si="79"/>
        <v>구간7</v>
      </c>
      <c r="D565" s="68">
        <f t="shared" si="80"/>
        <v>92</v>
      </c>
      <c r="E565" s="54">
        <f>COUNTIF($C$15:C565,C565)</f>
        <v>3</v>
      </c>
      <c r="F565" s="91">
        <f t="shared" si="81"/>
        <v>0.13349429131676716</v>
      </c>
      <c r="G565" s="91">
        <f t="shared" si="82"/>
        <v>1.4225401122369908E-4</v>
      </c>
      <c r="H565" s="65">
        <f t="shared" si="84"/>
        <v>0.13363654532799085</v>
      </c>
    </row>
    <row r="566" spans="1:8">
      <c r="A566" s="68">
        <f t="shared" si="86"/>
        <v>552</v>
      </c>
      <c r="B566" s="69">
        <f t="shared" si="86"/>
        <v>45477</v>
      </c>
      <c r="C566" s="90" t="str">
        <f t="shared" si="79"/>
        <v>구간7</v>
      </c>
      <c r="D566" s="68">
        <f t="shared" si="80"/>
        <v>92</v>
      </c>
      <c r="E566" s="54">
        <f>COUNTIF($C$15:C566,C566)</f>
        <v>4</v>
      </c>
      <c r="F566" s="91">
        <f t="shared" si="81"/>
        <v>0.13349429131676716</v>
      </c>
      <c r="G566" s="91">
        <f t="shared" si="82"/>
        <v>1.8967201496493209E-4</v>
      </c>
      <c r="H566" s="65">
        <f t="shared" si="84"/>
        <v>0.13368396333173208</v>
      </c>
    </row>
    <row r="567" spans="1:8">
      <c r="A567" s="68">
        <f t="shared" si="86"/>
        <v>553</v>
      </c>
      <c r="B567" s="69">
        <f t="shared" si="86"/>
        <v>45478</v>
      </c>
      <c r="C567" s="90" t="str">
        <f t="shared" si="79"/>
        <v>구간7</v>
      </c>
      <c r="D567" s="68">
        <f t="shared" si="80"/>
        <v>92</v>
      </c>
      <c r="E567" s="54">
        <f>COUNTIF($C$15:C567,C567)</f>
        <v>5</v>
      </c>
      <c r="F567" s="91">
        <f t="shared" si="81"/>
        <v>0.13349429131676716</v>
      </c>
      <c r="G567" s="91">
        <f t="shared" si="82"/>
        <v>2.3709001870616511E-4</v>
      </c>
      <c r="H567" s="65">
        <f t="shared" si="84"/>
        <v>0.13373138133547333</v>
      </c>
    </row>
    <row r="568" spans="1:8">
      <c r="A568" s="68">
        <f t="shared" si="86"/>
        <v>554</v>
      </c>
      <c r="B568" s="69">
        <f t="shared" si="86"/>
        <v>45479</v>
      </c>
      <c r="C568" s="90" t="str">
        <f t="shared" si="79"/>
        <v>구간7</v>
      </c>
      <c r="D568" s="68">
        <f t="shared" si="80"/>
        <v>92</v>
      </c>
      <c r="E568" s="54">
        <f>COUNTIF($C$15:C568,C568)</f>
        <v>6</v>
      </c>
      <c r="F568" s="91">
        <f t="shared" si="81"/>
        <v>0.13349429131676716</v>
      </c>
      <c r="G568" s="91">
        <f t="shared" si="82"/>
        <v>2.8450802244739816E-4</v>
      </c>
      <c r="H568" s="65">
        <f t="shared" si="84"/>
        <v>0.13377879933921455</v>
      </c>
    </row>
    <row r="569" spans="1:8">
      <c r="A569" s="68">
        <f t="shared" si="86"/>
        <v>555</v>
      </c>
      <c r="B569" s="69">
        <f t="shared" si="86"/>
        <v>45480</v>
      </c>
      <c r="C569" s="90" t="str">
        <f t="shared" si="79"/>
        <v>구간7</v>
      </c>
      <c r="D569" s="68">
        <f t="shared" si="80"/>
        <v>92</v>
      </c>
      <c r="E569" s="54">
        <f>COUNTIF($C$15:C569,C569)</f>
        <v>7</v>
      </c>
      <c r="F569" s="91">
        <f t="shared" si="81"/>
        <v>0.13349429131676716</v>
      </c>
      <c r="G569" s="91">
        <f t="shared" si="82"/>
        <v>3.3192602618863114E-4</v>
      </c>
      <c r="H569" s="65">
        <f t="shared" si="84"/>
        <v>0.1338262173429558</v>
      </c>
    </row>
    <row r="570" spans="1:8">
      <c r="A570" s="68">
        <f t="shared" si="86"/>
        <v>556</v>
      </c>
      <c r="B570" s="69">
        <f t="shared" si="86"/>
        <v>45481</v>
      </c>
      <c r="C570" s="90" t="str">
        <f t="shared" si="79"/>
        <v>구간7</v>
      </c>
      <c r="D570" s="68">
        <f t="shared" si="80"/>
        <v>92</v>
      </c>
      <c r="E570" s="54">
        <f>COUNTIF($C$15:C570,C570)</f>
        <v>8</v>
      </c>
      <c r="F570" s="91">
        <f t="shared" si="81"/>
        <v>0.13349429131676716</v>
      </c>
      <c r="G570" s="91">
        <f t="shared" si="82"/>
        <v>3.7934402992986419E-4</v>
      </c>
      <c r="H570" s="65">
        <f t="shared" si="84"/>
        <v>0.13387363534669702</v>
      </c>
    </row>
    <row r="571" spans="1:8">
      <c r="A571" s="68">
        <f t="shared" si="86"/>
        <v>557</v>
      </c>
      <c r="B571" s="69">
        <f t="shared" si="86"/>
        <v>45482</v>
      </c>
      <c r="C571" s="90" t="str">
        <f t="shared" si="79"/>
        <v>구간7</v>
      </c>
      <c r="D571" s="68">
        <f t="shared" si="80"/>
        <v>92</v>
      </c>
      <c r="E571" s="54">
        <f>COUNTIF($C$15:C571,C571)</f>
        <v>9</v>
      </c>
      <c r="F571" s="91">
        <f t="shared" si="81"/>
        <v>0.13349429131676716</v>
      </c>
      <c r="G571" s="91">
        <f t="shared" si="82"/>
        <v>4.2676203367109723E-4</v>
      </c>
      <c r="H571" s="65">
        <f t="shared" si="84"/>
        <v>0.13392105335043825</v>
      </c>
    </row>
    <row r="572" spans="1:8">
      <c r="A572" s="68">
        <f t="shared" si="86"/>
        <v>558</v>
      </c>
      <c r="B572" s="69">
        <f t="shared" si="86"/>
        <v>45483</v>
      </c>
      <c r="C572" s="90" t="str">
        <f t="shared" si="79"/>
        <v>구간7</v>
      </c>
      <c r="D572" s="68">
        <f t="shared" si="80"/>
        <v>92</v>
      </c>
      <c r="E572" s="54">
        <f>COUNTIF($C$15:C572,C572)</f>
        <v>10</v>
      </c>
      <c r="F572" s="91">
        <f t="shared" si="81"/>
        <v>0.13349429131676716</v>
      </c>
      <c r="G572" s="91">
        <f t="shared" si="82"/>
        <v>4.7418003741233022E-4</v>
      </c>
      <c r="H572" s="65">
        <f t="shared" si="84"/>
        <v>0.1339684713541795</v>
      </c>
    </row>
    <row r="573" spans="1:8">
      <c r="A573" s="68">
        <f t="shared" si="86"/>
        <v>559</v>
      </c>
      <c r="B573" s="69">
        <f t="shared" si="86"/>
        <v>45484</v>
      </c>
      <c r="C573" s="90" t="str">
        <f t="shared" si="79"/>
        <v>구간7</v>
      </c>
      <c r="D573" s="68">
        <f t="shared" si="80"/>
        <v>92</v>
      </c>
      <c r="E573" s="54">
        <f>COUNTIF($C$15:C573,C573)</f>
        <v>11</v>
      </c>
      <c r="F573" s="91">
        <f t="shared" si="81"/>
        <v>0.13349429131676716</v>
      </c>
      <c r="G573" s="91">
        <f t="shared" si="82"/>
        <v>5.2159804115356327E-4</v>
      </c>
      <c r="H573" s="65">
        <f t="shared" si="84"/>
        <v>0.13401588935792072</v>
      </c>
    </row>
    <row r="574" spans="1:8">
      <c r="A574" s="68">
        <f t="shared" si="86"/>
        <v>560</v>
      </c>
      <c r="B574" s="69">
        <f t="shared" si="86"/>
        <v>45485</v>
      </c>
      <c r="C574" s="90" t="str">
        <f t="shared" si="79"/>
        <v>구간7</v>
      </c>
      <c r="D574" s="68">
        <f t="shared" si="80"/>
        <v>92</v>
      </c>
      <c r="E574" s="54">
        <f>COUNTIF($C$15:C574,C574)</f>
        <v>12</v>
      </c>
      <c r="F574" s="91">
        <f t="shared" si="81"/>
        <v>0.13349429131676716</v>
      </c>
      <c r="G574" s="91">
        <f t="shared" si="82"/>
        <v>5.6901604489479631E-4</v>
      </c>
      <c r="H574" s="65">
        <f t="shared" si="84"/>
        <v>0.13406330736166194</v>
      </c>
    </row>
    <row r="575" spans="1:8">
      <c r="A575" s="68">
        <f t="shared" si="86"/>
        <v>561</v>
      </c>
      <c r="B575" s="69">
        <f t="shared" si="86"/>
        <v>45486</v>
      </c>
      <c r="C575" s="90" t="str">
        <f t="shared" si="79"/>
        <v>구간7</v>
      </c>
      <c r="D575" s="68">
        <f t="shared" si="80"/>
        <v>92</v>
      </c>
      <c r="E575" s="54">
        <f>COUNTIF($C$15:C575,C575)</f>
        <v>13</v>
      </c>
      <c r="F575" s="91">
        <f t="shared" si="81"/>
        <v>0.13349429131676716</v>
      </c>
      <c r="G575" s="91">
        <f t="shared" si="82"/>
        <v>6.1643404863602935E-4</v>
      </c>
      <c r="H575" s="65">
        <f t="shared" si="84"/>
        <v>0.13411072536540319</v>
      </c>
    </row>
    <row r="576" spans="1:8">
      <c r="A576" s="68">
        <f t="shared" ref="A576:B591" si="87">A575+1</f>
        <v>562</v>
      </c>
      <c r="B576" s="69">
        <f t="shared" si="87"/>
        <v>45487</v>
      </c>
      <c r="C576" s="90" t="str">
        <f t="shared" si="79"/>
        <v>구간7</v>
      </c>
      <c r="D576" s="68">
        <f t="shared" si="80"/>
        <v>92</v>
      </c>
      <c r="E576" s="54">
        <f>COUNTIF($C$15:C576,C576)</f>
        <v>14</v>
      </c>
      <c r="F576" s="91">
        <f t="shared" si="81"/>
        <v>0.13349429131676716</v>
      </c>
      <c r="G576" s="91">
        <f t="shared" si="82"/>
        <v>6.6385205237726229E-4</v>
      </c>
      <c r="H576" s="65">
        <f t="shared" si="84"/>
        <v>0.13415814336914442</v>
      </c>
    </row>
    <row r="577" spans="1:8">
      <c r="A577" s="68">
        <f t="shared" si="87"/>
        <v>563</v>
      </c>
      <c r="B577" s="69">
        <f t="shared" si="87"/>
        <v>45488</v>
      </c>
      <c r="C577" s="90" t="str">
        <f t="shared" si="79"/>
        <v>구간7</v>
      </c>
      <c r="D577" s="68">
        <f t="shared" si="80"/>
        <v>92</v>
      </c>
      <c r="E577" s="54">
        <f>COUNTIF($C$15:C577,C577)</f>
        <v>15</v>
      </c>
      <c r="F577" s="91">
        <f t="shared" si="81"/>
        <v>0.13349429131676716</v>
      </c>
      <c r="G577" s="91">
        <f t="shared" si="82"/>
        <v>7.1127005611849533E-4</v>
      </c>
      <c r="H577" s="65">
        <f t="shared" si="84"/>
        <v>0.13420556137288564</v>
      </c>
    </row>
    <row r="578" spans="1:8">
      <c r="A578" s="68">
        <f t="shared" si="87"/>
        <v>564</v>
      </c>
      <c r="B578" s="69">
        <f t="shared" si="87"/>
        <v>45489</v>
      </c>
      <c r="C578" s="90" t="str">
        <f t="shared" si="79"/>
        <v>구간7</v>
      </c>
      <c r="D578" s="68">
        <f t="shared" si="80"/>
        <v>92</v>
      </c>
      <c r="E578" s="54">
        <f>COUNTIF($C$15:C578,C578)</f>
        <v>16</v>
      </c>
      <c r="F578" s="91">
        <f t="shared" si="81"/>
        <v>0.13349429131676716</v>
      </c>
      <c r="G578" s="91">
        <f t="shared" si="82"/>
        <v>7.5868805985972838E-4</v>
      </c>
      <c r="H578" s="65">
        <f t="shared" si="84"/>
        <v>0.13425297937662689</v>
      </c>
    </row>
    <row r="579" spans="1:8">
      <c r="A579" s="68">
        <f t="shared" si="87"/>
        <v>565</v>
      </c>
      <c r="B579" s="69">
        <f t="shared" si="87"/>
        <v>45490</v>
      </c>
      <c r="C579" s="90" t="str">
        <f t="shared" si="79"/>
        <v>구간7</v>
      </c>
      <c r="D579" s="68">
        <f t="shared" si="80"/>
        <v>92</v>
      </c>
      <c r="E579" s="54">
        <f>COUNTIF($C$15:C579,C579)</f>
        <v>17</v>
      </c>
      <c r="F579" s="91">
        <f t="shared" si="81"/>
        <v>0.13349429131676716</v>
      </c>
      <c r="G579" s="91">
        <f t="shared" si="82"/>
        <v>8.0610606360096142E-4</v>
      </c>
      <c r="H579" s="65">
        <f t="shared" si="84"/>
        <v>0.13430039738036811</v>
      </c>
    </row>
    <row r="580" spans="1:8">
      <c r="A580" s="68">
        <f t="shared" si="87"/>
        <v>566</v>
      </c>
      <c r="B580" s="69">
        <f t="shared" si="87"/>
        <v>45491</v>
      </c>
      <c r="C580" s="90" t="str">
        <f t="shared" si="79"/>
        <v>구간7</v>
      </c>
      <c r="D580" s="68">
        <f t="shared" si="80"/>
        <v>92</v>
      </c>
      <c r="E580" s="54">
        <f>COUNTIF($C$15:C580,C580)</f>
        <v>18</v>
      </c>
      <c r="F580" s="91">
        <f t="shared" si="81"/>
        <v>0.13349429131676716</v>
      </c>
      <c r="G580" s="91">
        <f t="shared" si="82"/>
        <v>8.5352406734219447E-4</v>
      </c>
      <c r="H580" s="65">
        <f t="shared" si="84"/>
        <v>0.13434781538410934</v>
      </c>
    </row>
    <row r="581" spans="1:8">
      <c r="A581" s="68">
        <f t="shared" si="87"/>
        <v>567</v>
      </c>
      <c r="B581" s="69">
        <f t="shared" si="87"/>
        <v>45492</v>
      </c>
      <c r="C581" s="90" t="str">
        <f t="shared" si="79"/>
        <v>구간7</v>
      </c>
      <c r="D581" s="68">
        <f t="shared" si="80"/>
        <v>92</v>
      </c>
      <c r="E581" s="54">
        <f>COUNTIF($C$15:C581,C581)</f>
        <v>19</v>
      </c>
      <c r="F581" s="91">
        <f t="shared" si="81"/>
        <v>0.13349429131676716</v>
      </c>
      <c r="G581" s="91">
        <f t="shared" si="82"/>
        <v>9.009420710834274E-4</v>
      </c>
      <c r="H581" s="65">
        <f t="shared" si="84"/>
        <v>0.13439523338785059</v>
      </c>
    </row>
    <row r="582" spans="1:8">
      <c r="A582" s="68">
        <f t="shared" si="87"/>
        <v>568</v>
      </c>
      <c r="B582" s="69">
        <f t="shared" si="87"/>
        <v>45493</v>
      </c>
      <c r="C582" s="90" t="str">
        <f t="shared" si="79"/>
        <v>구간7</v>
      </c>
      <c r="D582" s="68">
        <f t="shared" si="80"/>
        <v>92</v>
      </c>
      <c r="E582" s="54">
        <f>COUNTIF($C$15:C582,C582)</f>
        <v>20</v>
      </c>
      <c r="F582" s="91">
        <f t="shared" si="81"/>
        <v>0.13349429131676716</v>
      </c>
      <c r="G582" s="91">
        <f t="shared" si="82"/>
        <v>9.4836007482466044E-4</v>
      </c>
      <c r="H582" s="65">
        <f t="shared" si="84"/>
        <v>0.13444265139159181</v>
      </c>
    </row>
    <row r="583" spans="1:8">
      <c r="A583" s="68">
        <f t="shared" si="87"/>
        <v>569</v>
      </c>
      <c r="B583" s="69">
        <f t="shared" si="87"/>
        <v>45494</v>
      </c>
      <c r="C583" s="90" t="str">
        <f t="shared" si="79"/>
        <v>구간7</v>
      </c>
      <c r="D583" s="68">
        <f t="shared" si="80"/>
        <v>92</v>
      </c>
      <c r="E583" s="54">
        <f>COUNTIF($C$15:C583,C583)</f>
        <v>21</v>
      </c>
      <c r="F583" s="91">
        <f t="shared" si="81"/>
        <v>0.13349429131676716</v>
      </c>
      <c r="G583" s="91">
        <f t="shared" si="82"/>
        <v>9.9577807856589349E-4</v>
      </c>
      <c r="H583" s="65">
        <f t="shared" si="84"/>
        <v>0.13449006939533306</v>
      </c>
    </row>
    <row r="584" spans="1:8">
      <c r="A584" s="68">
        <f t="shared" si="87"/>
        <v>570</v>
      </c>
      <c r="B584" s="69">
        <f t="shared" si="87"/>
        <v>45495</v>
      </c>
      <c r="C584" s="90" t="str">
        <f t="shared" si="79"/>
        <v>구간7</v>
      </c>
      <c r="D584" s="68">
        <f t="shared" si="80"/>
        <v>92</v>
      </c>
      <c r="E584" s="54">
        <f>COUNTIF($C$15:C584,C584)</f>
        <v>22</v>
      </c>
      <c r="F584" s="91">
        <f t="shared" si="81"/>
        <v>0.13349429131676716</v>
      </c>
      <c r="G584" s="91">
        <f t="shared" si="82"/>
        <v>1.0431960823071265E-3</v>
      </c>
      <c r="H584" s="65">
        <f t="shared" si="84"/>
        <v>0.13453748739907428</v>
      </c>
    </row>
    <row r="585" spans="1:8">
      <c r="A585" s="68">
        <f t="shared" si="87"/>
        <v>571</v>
      </c>
      <c r="B585" s="69">
        <f t="shared" si="87"/>
        <v>45496</v>
      </c>
      <c r="C585" s="90" t="str">
        <f t="shared" si="79"/>
        <v>구간7</v>
      </c>
      <c r="D585" s="68">
        <f t="shared" si="80"/>
        <v>92</v>
      </c>
      <c r="E585" s="54">
        <f>COUNTIF($C$15:C585,C585)</f>
        <v>23</v>
      </c>
      <c r="F585" s="91">
        <f t="shared" si="81"/>
        <v>0.13349429131676716</v>
      </c>
      <c r="G585" s="91">
        <f t="shared" si="82"/>
        <v>1.0906140860483596E-3</v>
      </c>
      <c r="H585" s="65">
        <f t="shared" si="84"/>
        <v>0.13458490540281551</v>
      </c>
    </row>
    <row r="586" spans="1:8">
      <c r="A586" s="68">
        <f t="shared" si="87"/>
        <v>572</v>
      </c>
      <c r="B586" s="69">
        <f t="shared" si="87"/>
        <v>45497</v>
      </c>
      <c r="C586" s="90" t="str">
        <f t="shared" si="79"/>
        <v>구간7</v>
      </c>
      <c r="D586" s="68">
        <f t="shared" si="80"/>
        <v>92</v>
      </c>
      <c r="E586" s="54">
        <f>COUNTIF($C$15:C586,C586)</f>
        <v>24</v>
      </c>
      <c r="F586" s="91">
        <f t="shared" si="81"/>
        <v>0.13349429131676716</v>
      </c>
      <c r="G586" s="91">
        <f t="shared" si="82"/>
        <v>1.1380320897895926E-3</v>
      </c>
      <c r="H586" s="65">
        <f t="shared" si="84"/>
        <v>0.13463232340655676</v>
      </c>
    </row>
    <row r="587" spans="1:8">
      <c r="A587" s="68">
        <f t="shared" si="87"/>
        <v>573</v>
      </c>
      <c r="B587" s="69">
        <f t="shared" si="87"/>
        <v>45498</v>
      </c>
      <c r="C587" s="90" t="str">
        <f t="shared" si="79"/>
        <v>구간7</v>
      </c>
      <c r="D587" s="68">
        <f t="shared" si="80"/>
        <v>92</v>
      </c>
      <c r="E587" s="54">
        <f>COUNTIF($C$15:C587,C587)</f>
        <v>25</v>
      </c>
      <c r="F587" s="91">
        <f t="shared" si="81"/>
        <v>0.13349429131676716</v>
      </c>
      <c r="G587" s="91">
        <f t="shared" si="82"/>
        <v>1.1854500935308257E-3</v>
      </c>
      <c r="H587" s="65">
        <f t="shared" si="84"/>
        <v>0.13467974141029798</v>
      </c>
    </row>
    <row r="588" spans="1:8">
      <c r="A588" s="68">
        <f t="shared" si="87"/>
        <v>574</v>
      </c>
      <c r="B588" s="69">
        <f t="shared" si="87"/>
        <v>45499</v>
      </c>
      <c r="C588" s="90" t="str">
        <f t="shared" si="79"/>
        <v>구간7</v>
      </c>
      <c r="D588" s="68">
        <f t="shared" si="80"/>
        <v>92</v>
      </c>
      <c r="E588" s="54">
        <f>COUNTIF($C$15:C588,C588)</f>
        <v>26</v>
      </c>
      <c r="F588" s="91">
        <f t="shared" si="81"/>
        <v>0.13349429131676716</v>
      </c>
      <c r="G588" s="91">
        <f t="shared" si="82"/>
        <v>1.2328680972720587E-3</v>
      </c>
      <c r="H588" s="65">
        <f t="shared" si="84"/>
        <v>0.1347271594140392</v>
      </c>
    </row>
    <row r="589" spans="1:8">
      <c r="A589" s="68">
        <f t="shared" si="87"/>
        <v>575</v>
      </c>
      <c r="B589" s="69">
        <f t="shared" si="87"/>
        <v>45500</v>
      </c>
      <c r="C589" s="90" t="str">
        <f t="shared" si="79"/>
        <v>구간7</v>
      </c>
      <c r="D589" s="68">
        <f t="shared" si="80"/>
        <v>92</v>
      </c>
      <c r="E589" s="54">
        <f>COUNTIF($C$15:C589,C589)</f>
        <v>27</v>
      </c>
      <c r="F589" s="91">
        <f t="shared" si="81"/>
        <v>0.13349429131676716</v>
      </c>
      <c r="G589" s="91">
        <f t="shared" si="82"/>
        <v>1.2802861010132915E-3</v>
      </c>
      <c r="H589" s="65">
        <f t="shared" si="84"/>
        <v>0.13477457741778046</v>
      </c>
    </row>
    <row r="590" spans="1:8">
      <c r="A590" s="68">
        <f t="shared" si="87"/>
        <v>576</v>
      </c>
      <c r="B590" s="69">
        <f t="shared" si="87"/>
        <v>45501</v>
      </c>
      <c r="C590" s="90" t="str">
        <f t="shared" si="79"/>
        <v>구간7</v>
      </c>
      <c r="D590" s="68">
        <f t="shared" si="80"/>
        <v>92</v>
      </c>
      <c r="E590" s="54">
        <f>COUNTIF($C$15:C590,C590)</f>
        <v>28</v>
      </c>
      <c r="F590" s="91">
        <f t="shared" si="81"/>
        <v>0.13349429131676716</v>
      </c>
      <c r="G590" s="91">
        <f t="shared" si="82"/>
        <v>1.3277041047545246E-3</v>
      </c>
      <c r="H590" s="65">
        <f t="shared" si="84"/>
        <v>0.13482199542152168</v>
      </c>
    </row>
    <row r="591" spans="1:8">
      <c r="A591" s="68">
        <f t="shared" si="87"/>
        <v>577</v>
      </c>
      <c r="B591" s="69">
        <f t="shared" si="87"/>
        <v>45502</v>
      </c>
      <c r="C591" s="90" t="str">
        <f t="shared" ref="C591:C654" si="88">IF(IFERROR(HLOOKUP(B591,$D$5:$S$6,2,FALSE),"")="",C592,HLOOKUP(B591,$D$5:$S$7,2,FALSE))</f>
        <v>구간7</v>
      </c>
      <c r="D591" s="68">
        <f t="shared" ref="D591:D654" si="89">COUNTIF($C$15:$C$45910,C591)</f>
        <v>92</v>
      </c>
      <c r="E591" s="54">
        <f>COUNTIF($C$15:C591,C591)</f>
        <v>29</v>
      </c>
      <c r="F591" s="91">
        <f t="shared" ref="F591:F654" si="90">HLOOKUP($C591,$D$6:$S$11,6,FALSE)</f>
        <v>0.13349429131676716</v>
      </c>
      <c r="G591" s="91">
        <f t="shared" ref="G591:G654" si="91">HLOOKUP($C591,$D$6:$S$11,5,FALSE)*(E591)</f>
        <v>1.3751221084957576E-3</v>
      </c>
      <c r="H591" s="65">
        <f t="shared" si="84"/>
        <v>0.1348694134252629</v>
      </c>
    </row>
    <row r="592" spans="1:8">
      <c r="A592" s="68">
        <f t="shared" ref="A592:B607" si="92">A591+1</f>
        <v>578</v>
      </c>
      <c r="B592" s="69">
        <f t="shared" si="92"/>
        <v>45503</v>
      </c>
      <c r="C592" s="90" t="str">
        <f t="shared" si="88"/>
        <v>구간7</v>
      </c>
      <c r="D592" s="68">
        <f t="shared" si="89"/>
        <v>92</v>
      </c>
      <c r="E592" s="54">
        <f>COUNTIF($C$15:C592,C592)</f>
        <v>30</v>
      </c>
      <c r="F592" s="91">
        <f t="shared" si="90"/>
        <v>0.13349429131676716</v>
      </c>
      <c r="G592" s="91">
        <f t="shared" si="91"/>
        <v>1.4225401122369907E-3</v>
      </c>
      <c r="H592" s="65">
        <f t="shared" ref="H592:H655" si="93">F592+G592</f>
        <v>0.13491683142900415</v>
      </c>
    </row>
    <row r="593" spans="1:8">
      <c r="A593" s="68">
        <f t="shared" si="92"/>
        <v>579</v>
      </c>
      <c r="B593" s="69">
        <f t="shared" si="92"/>
        <v>45504</v>
      </c>
      <c r="C593" s="90" t="str">
        <f t="shared" si="88"/>
        <v>구간7</v>
      </c>
      <c r="D593" s="68">
        <f t="shared" si="89"/>
        <v>92</v>
      </c>
      <c r="E593" s="54">
        <f>COUNTIF($C$15:C593,C593)</f>
        <v>31</v>
      </c>
      <c r="F593" s="91">
        <f t="shared" si="90"/>
        <v>0.13349429131676716</v>
      </c>
      <c r="G593" s="91">
        <f t="shared" si="91"/>
        <v>1.4699581159782237E-3</v>
      </c>
      <c r="H593" s="65">
        <f t="shared" si="93"/>
        <v>0.13496424943274538</v>
      </c>
    </row>
    <row r="594" spans="1:8">
      <c r="A594" s="68">
        <f t="shared" si="92"/>
        <v>580</v>
      </c>
      <c r="B594" s="69">
        <f t="shared" si="92"/>
        <v>45505</v>
      </c>
      <c r="C594" s="90" t="str">
        <f t="shared" si="88"/>
        <v>구간7</v>
      </c>
      <c r="D594" s="68">
        <f t="shared" si="89"/>
        <v>92</v>
      </c>
      <c r="E594" s="54">
        <f>COUNTIF($C$15:C594,C594)</f>
        <v>32</v>
      </c>
      <c r="F594" s="91">
        <f t="shared" si="90"/>
        <v>0.13349429131676716</v>
      </c>
      <c r="G594" s="91">
        <f t="shared" si="91"/>
        <v>1.5173761197194568E-3</v>
      </c>
      <c r="H594" s="65">
        <f t="shared" si="93"/>
        <v>0.1350116674364866</v>
      </c>
    </row>
    <row r="595" spans="1:8">
      <c r="A595" s="68">
        <f t="shared" si="92"/>
        <v>581</v>
      </c>
      <c r="B595" s="69">
        <f t="shared" si="92"/>
        <v>45506</v>
      </c>
      <c r="C595" s="90" t="str">
        <f t="shared" si="88"/>
        <v>구간7</v>
      </c>
      <c r="D595" s="68">
        <f t="shared" si="89"/>
        <v>92</v>
      </c>
      <c r="E595" s="54">
        <f>COUNTIF($C$15:C595,C595)</f>
        <v>33</v>
      </c>
      <c r="F595" s="91">
        <f t="shared" si="90"/>
        <v>0.13349429131676716</v>
      </c>
      <c r="G595" s="91">
        <f t="shared" si="91"/>
        <v>1.5647941234606898E-3</v>
      </c>
      <c r="H595" s="65">
        <f t="shared" si="93"/>
        <v>0.13505908544022785</v>
      </c>
    </row>
    <row r="596" spans="1:8">
      <c r="A596" s="68">
        <f t="shared" si="92"/>
        <v>582</v>
      </c>
      <c r="B596" s="69">
        <f t="shared" si="92"/>
        <v>45507</v>
      </c>
      <c r="C596" s="90" t="str">
        <f t="shared" si="88"/>
        <v>구간7</v>
      </c>
      <c r="D596" s="68">
        <f t="shared" si="89"/>
        <v>92</v>
      </c>
      <c r="E596" s="54">
        <f>COUNTIF($C$15:C596,C596)</f>
        <v>34</v>
      </c>
      <c r="F596" s="91">
        <f t="shared" si="90"/>
        <v>0.13349429131676716</v>
      </c>
      <c r="G596" s="91">
        <f t="shared" si="91"/>
        <v>1.6122121272019228E-3</v>
      </c>
      <c r="H596" s="65">
        <f t="shared" si="93"/>
        <v>0.13510650344396907</v>
      </c>
    </row>
    <row r="597" spans="1:8">
      <c r="A597" s="68">
        <f t="shared" si="92"/>
        <v>583</v>
      </c>
      <c r="B597" s="69">
        <f t="shared" si="92"/>
        <v>45508</v>
      </c>
      <c r="C597" s="90" t="str">
        <f t="shared" si="88"/>
        <v>구간7</v>
      </c>
      <c r="D597" s="68">
        <f t="shared" si="89"/>
        <v>92</v>
      </c>
      <c r="E597" s="54">
        <f>COUNTIF($C$15:C597,C597)</f>
        <v>35</v>
      </c>
      <c r="F597" s="91">
        <f t="shared" si="90"/>
        <v>0.13349429131676716</v>
      </c>
      <c r="G597" s="91">
        <f t="shared" si="91"/>
        <v>1.6596301309431559E-3</v>
      </c>
      <c r="H597" s="65">
        <f t="shared" si="93"/>
        <v>0.13515392144771032</v>
      </c>
    </row>
    <row r="598" spans="1:8">
      <c r="A598" s="68">
        <f t="shared" si="92"/>
        <v>584</v>
      </c>
      <c r="B598" s="69">
        <f t="shared" si="92"/>
        <v>45509</v>
      </c>
      <c r="C598" s="90" t="str">
        <f t="shared" si="88"/>
        <v>구간7</v>
      </c>
      <c r="D598" s="68">
        <f t="shared" si="89"/>
        <v>92</v>
      </c>
      <c r="E598" s="54">
        <f>COUNTIF($C$15:C598,C598)</f>
        <v>36</v>
      </c>
      <c r="F598" s="91">
        <f t="shared" si="90"/>
        <v>0.13349429131676716</v>
      </c>
      <c r="G598" s="91">
        <f t="shared" si="91"/>
        <v>1.7070481346843889E-3</v>
      </c>
      <c r="H598" s="65">
        <f t="shared" si="93"/>
        <v>0.13520133945145155</v>
      </c>
    </row>
    <row r="599" spans="1:8">
      <c r="A599" s="68">
        <f t="shared" si="92"/>
        <v>585</v>
      </c>
      <c r="B599" s="69">
        <f t="shared" si="92"/>
        <v>45510</v>
      </c>
      <c r="C599" s="90" t="str">
        <f t="shared" si="88"/>
        <v>구간7</v>
      </c>
      <c r="D599" s="68">
        <f t="shared" si="89"/>
        <v>92</v>
      </c>
      <c r="E599" s="54">
        <f>COUNTIF($C$15:C599,C599)</f>
        <v>37</v>
      </c>
      <c r="F599" s="91">
        <f t="shared" si="90"/>
        <v>0.13349429131676716</v>
      </c>
      <c r="G599" s="91">
        <f t="shared" si="91"/>
        <v>1.754466138425622E-3</v>
      </c>
      <c r="H599" s="65">
        <f t="shared" si="93"/>
        <v>0.13524875745519277</v>
      </c>
    </row>
    <row r="600" spans="1:8">
      <c r="A600" s="68">
        <f t="shared" si="92"/>
        <v>586</v>
      </c>
      <c r="B600" s="69">
        <f t="shared" si="92"/>
        <v>45511</v>
      </c>
      <c r="C600" s="90" t="str">
        <f t="shared" si="88"/>
        <v>구간7</v>
      </c>
      <c r="D600" s="68">
        <f t="shared" si="89"/>
        <v>92</v>
      </c>
      <c r="E600" s="54">
        <f>COUNTIF($C$15:C600,C600)</f>
        <v>38</v>
      </c>
      <c r="F600" s="91">
        <f t="shared" si="90"/>
        <v>0.13349429131676716</v>
      </c>
      <c r="G600" s="91">
        <f t="shared" si="91"/>
        <v>1.8018841421668548E-3</v>
      </c>
      <c r="H600" s="65">
        <f t="shared" si="93"/>
        <v>0.13529617545893402</v>
      </c>
    </row>
    <row r="601" spans="1:8">
      <c r="A601" s="68">
        <f t="shared" si="92"/>
        <v>587</v>
      </c>
      <c r="B601" s="69">
        <f t="shared" si="92"/>
        <v>45512</v>
      </c>
      <c r="C601" s="90" t="str">
        <f t="shared" si="88"/>
        <v>구간7</v>
      </c>
      <c r="D601" s="68">
        <f t="shared" si="89"/>
        <v>92</v>
      </c>
      <c r="E601" s="54">
        <f>COUNTIF($C$15:C601,C601)</f>
        <v>39</v>
      </c>
      <c r="F601" s="91">
        <f t="shared" si="90"/>
        <v>0.13349429131676716</v>
      </c>
      <c r="G601" s="91">
        <f t="shared" si="91"/>
        <v>1.8493021459080878E-3</v>
      </c>
      <c r="H601" s="65">
        <f t="shared" si="93"/>
        <v>0.13534359346267524</v>
      </c>
    </row>
    <row r="602" spans="1:8">
      <c r="A602" s="68">
        <f t="shared" si="92"/>
        <v>588</v>
      </c>
      <c r="B602" s="69">
        <f t="shared" si="92"/>
        <v>45513</v>
      </c>
      <c r="C602" s="90" t="str">
        <f t="shared" si="88"/>
        <v>구간7</v>
      </c>
      <c r="D602" s="68">
        <f t="shared" si="89"/>
        <v>92</v>
      </c>
      <c r="E602" s="54">
        <f>COUNTIF($C$15:C602,C602)</f>
        <v>40</v>
      </c>
      <c r="F602" s="91">
        <f t="shared" si="90"/>
        <v>0.13349429131676716</v>
      </c>
      <c r="G602" s="91">
        <f t="shared" si="91"/>
        <v>1.8967201496493209E-3</v>
      </c>
      <c r="H602" s="65">
        <f t="shared" si="93"/>
        <v>0.13539101146641647</v>
      </c>
    </row>
    <row r="603" spans="1:8">
      <c r="A603" s="68">
        <f t="shared" si="92"/>
        <v>589</v>
      </c>
      <c r="B603" s="69">
        <f t="shared" si="92"/>
        <v>45514</v>
      </c>
      <c r="C603" s="90" t="str">
        <f t="shared" si="88"/>
        <v>구간7</v>
      </c>
      <c r="D603" s="68">
        <f t="shared" si="89"/>
        <v>92</v>
      </c>
      <c r="E603" s="54">
        <f>COUNTIF($C$15:C603,C603)</f>
        <v>41</v>
      </c>
      <c r="F603" s="91">
        <f t="shared" si="90"/>
        <v>0.13349429131676716</v>
      </c>
      <c r="G603" s="91">
        <f t="shared" si="91"/>
        <v>1.9441381533905539E-3</v>
      </c>
      <c r="H603" s="65">
        <f t="shared" si="93"/>
        <v>0.13543842947015772</v>
      </c>
    </row>
    <row r="604" spans="1:8">
      <c r="A604" s="68">
        <f t="shared" si="92"/>
        <v>590</v>
      </c>
      <c r="B604" s="69">
        <f t="shared" si="92"/>
        <v>45515</v>
      </c>
      <c r="C604" s="90" t="str">
        <f t="shared" si="88"/>
        <v>구간7</v>
      </c>
      <c r="D604" s="68">
        <f t="shared" si="89"/>
        <v>92</v>
      </c>
      <c r="E604" s="54">
        <f>COUNTIF($C$15:C604,C604)</f>
        <v>42</v>
      </c>
      <c r="F604" s="91">
        <f t="shared" si="90"/>
        <v>0.13349429131676716</v>
      </c>
      <c r="G604" s="91">
        <f t="shared" si="91"/>
        <v>1.991556157131787E-3</v>
      </c>
      <c r="H604" s="65">
        <f t="shared" si="93"/>
        <v>0.13548584747389894</v>
      </c>
    </row>
    <row r="605" spans="1:8">
      <c r="A605" s="68">
        <f t="shared" si="92"/>
        <v>591</v>
      </c>
      <c r="B605" s="69">
        <f t="shared" si="92"/>
        <v>45516</v>
      </c>
      <c r="C605" s="90" t="str">
        <f t="shared" si="88"/>
        <v>구간7</v>
      </c>
      <c r="D605" s="68">
        <f t="shared" si="89"/>
        <v>92</v>
      </c>
      <c r="E605" s="54">
        <f>COUNTIF($C$15:C605,C605)</f>
        <v>43</v>
      </c>
      <c r="F605" s="91">
        <f t="shared" si="90"/>
        <v>0.13349429131676716</v>
      </c>
      <c r="G605" s="91">
        <f t="shared" si="91"/>
        <v>2.03897416087302E-3</v>
      </c>
      <c r="H605" s="65">
        <f t="shared" si="93"/>
        <v>0.13553326547764016</v>
      </c>
    </row>
    <row r="606" spans="1:8">
      <c r="A606" s="68">
        <f t="shared" si="92"/>
        <v>592</v>
      </c>
      <c r="B606" s="69">
        <f t="shared" si="92"/>
        <v>45517</v>
      </c>
      <c r="C606" s="90" t="str">
        <f t="shared" si="88"/>
        <v>구간7</v>
      </c>
      <c r="D606" s="68">
        <f t="shared" si="89"/>
        <v>92</v>
      </c>
      <c r="E606" s="54">
        <f>COUNTIF($C$15:C606,C606)</f>
        <v>44</v>
      </c>
      <c r="F606" s="91">
        <f t="shared" si="90"/>
        <v>0.13349429131676716</v>
      </c>
      <c r="G606" s="91">
        <f t="shared" si="91"/>
        <v>2.0863921646142531E-3</v>
      </c>
      <c r="H606" s="65">
        <f t="shared" si="93"/>
        <v>0.13558068348138141</v>
      </c>
    </row>
    <row r="607" spans="1:8">
      <c r="A607" s="68">
        <f t="shared" si="92"/>
        <v>593</v>
      </c>
      <c r="B607" s="69">
        <f t="shared" si="92"/>
        <v>45518</v>
      </c>
      <c r="C607" s="90" t="str">
        <f t="shared" si="88"/>
        <v>구간7</v>
      </c>
      <c r="D607" s="68">
        <f t="shared" si="89"/>
        <v>92</v>
      </c>
      <c r="E607" s="54">
        <f>COUNTIF($C$15:C607,C607)</f>
        <v>45</v>
      </c>
      <c r="F607" s="91">
        <f t="shared" si="90"/>
        <v>0.13349429131676716</v>
      </c>
      <c r="G607" s="91">
        <f t="shared" si="91"/>
        <v>2.1338101683554861E-3</v>
      </c>
      <c r="H607" s="65">
        <f t="shared" si="93"/>
        <v>0.13562810148512264</v>
      </c>
    </row>
    <row r="608" spans="1:8">
      <c r="A608" s="68">
        <f t="shared" ref="A608:B623" si="94">A607+1</f>
        <v>594</v>
      </c>
      <c r="B608" s="69">
        <f t="shared" si="94"/>
        <v>45519</v>
      </c>
      <c r="C608" s="90" t="str">
        <f t="shared" si="88"/>
        <v>구간7</v>
      </c>
      <c r="D608" s="68">
        <f t="shared" si="89"/>
        <v>92</v>
      </c>
      <c r="E608" s="54">
        <f>COUNTIF($C$15:C608,C608)</f>
        <v>46</v>
      </c>
      <c r="F608" s="91">
        <f t="shared" si="90"/>
        <v>0.13349429131676716</v>
      </c>
      <c r="G608" s="91">
        <f t="shared" si="91"/>
        <v>2.1812281720967192E-3</v>
      </c>
      <c r="H608" s="65">
        <f t="shared" si="93"/>
        <v>0.13567551948886386</v>
      </c>
    </row>
    <row r="609" spans="1:8">
      <c r="A609" s="68">
        <f t="shared" si="94"/>
        <v>595</v>
      </c>
      <c r="B609" s="69">
        <f t="shared" si="94"/>
        <v>45520</v>
      </c>
      <c r="C609" s="90" t="str">
        <f t="shared" si="88"/>
        <v>구간7</v>
      </c>
      <c r="D609" s="68">
        <f t="shared" si="89"/>
        <v>92</v>
      </c>
      <c r="E609" s="54">
        <f>COUNTIF($C$15:C609,C609)</f>
        <v>47</v>
      </c>
      <c r="F609" s="91">
        <f t="shared" si="90"/>
        <v>0.13349429131676716</v>
      </c>
      <c r="G609" s="91">
        <f t="shared" si="91"/>
        <v>2.2286461758379522E-3</v>
      </c>
      <c r="H609" s="65">
        <f t="shared" si="93"/>
        <v>0.13572293749260511</v>
      </c>
    </row>
    <row r="610" spans="1:8">
      <c r="A610" s="68">
        <f t="shared" si="94"/>
        <v>596</v>
      </c>
      <c r="B610" s="69">
        <f t="shared" si="94"/>
        <v>45521</v>
      </c>
      <c r="C610" s="90" t="str">
        <f t="shared" si="88"/>
        <v>구간7</v>
      </c>
      <c r="D610" s="68">
        <f t="shared" si="89"/>
        <v>92</v>
      </c>
      <c r="E610" s="54">
        <f>COUNTIF($C$15:C610,C610)</f>
        <v>48</v>
      </c>
      <c r="F610" s="91">
        <f t="shared" si="90"/>
        <v>0.13349429131676716</v>
      </c>
      <c r="G610" s="91">
        <f t="shared" si="91"/>
        <v>2.2760641795791852E-3</v>
      </c>
      <c r="H610" s="65">
        <f t="shared" si="93"/>
        <v>0.13577035549634633</v>
      </c>
    </row>
    <row r="611" spans="1:8">
      <c r="A611" s="68">
        <f t="shared" si="94"/>
        <v>597</v>
      </c>
      <c r="B611" s="69">
        <f t="shared" si="94"/>
        <v>45522</v>
      </c>
      <c r="C611" s="90" t="str">
        <f t="shared" si="88"/>
        <v>구간7</v>
      </c>
      <c r="D611" s="68">
        <f t="shared" si="89"/>
        <v>92</v>
      </c>
      <c r="E611" s="54">
        <f>COUNTIF($C$15:C611,C611)</f>
        <v>49</v>
      </c>
      <c r="F611" s="91">
        <f t="shared" si="90"/>
        <v>0.13349429131676716</v>
      </c>
      <c r="G611" s="91">
        <f t="shared" si="91"/>
        <v>2.3234821833204183E-3</v>
      </c>
      <c r="H611" s="65">
        <f t="shared" si="93"/>
        <v>0.13581777350008759</v>
      </c>
    </row>
    <row r="612" spans="1:8">
      <c r="A612" s="68">
        <f t="shared" si="94"/>
        <v>598</v>
      </c>
      <c r="B612" s="69">
        <f t="shared" si="94"/>
        <v>45523</v>
      </c>
      <c r="C612" s="90" t="str">
        <f t="shared" si="88"/>
        <v>구간7</v>
      </c>
      <c r="D612" s="68">
        <f t="shared" si="89"/>
        <v>92</v>
      </c>
      <c r="E612" s="54">
        <f>COUNTIF($C$15:C612,C612)</f>
        <v>50</v>
      </c>
      <c r="F612" s="91">
        <f t="shared" si="90"/>
        <v>0.13349429131676716</v>
      </c>
      <c r="G612" s="91">
        <f t="shared" si="91"/>
        <v>2.3709001870616513E-3</v>
      </c>
      <c r="H612" s="65">
        <f t="shared" si="93"/>
        <v>0.13586519150382881</v>
      </c>
    </row>
    <row r="613" spans="1:8">
      <c r="A613" s="68">
        <f t="shared" si="94"/>
        <v>599</v>
      </c>
      <c r="B613" s="69">
        <f t="shared" si="94"/>
        <v>45524</v>
      </c>
      <c r="C613" s="90" t="str">
        <f t="shared" si="88"/>
        <v>구간7</v>
      </c>
      <c r="D613" s="68">
        <f t="shared" si="89"/>
        <v>92</v>
      </c>
      <c r="E613" s="54">
        <f>COUNTIF($C$15:C613,C613)</f>
        <v>51</v>
      </c>
      <c r="F613" s="91">
        <f t="shared" si="90"/>
        <v>0.13349429131676716</v>
      </c>
      <c r="G613" s="91">
        <f t="shared" si="91"/>
        <v>2.4183181908028844E-3</v>
      </c>
      <c r="H613" s="65">
        <f t="shared" si="93"/>
        <v>0.13591260950757003</v>
      </c>
    </row>
    <row r="614" spans="1:8">
      <c r="A614" s="68">
        <f t="shared" si="94"/>
        <v>600</v>
      </c>
      <c r="B614" s="69">
        <f t="shared" si="94"/>
        <v>45525</v>
      </c>
      <c r="C614" s="90" t="str">
        <f t="shared" si="88"/>
        <v>구간7</v>
      </c>
      <c r="D614" s="68">
        <f t="shared" si="89"/>
        <v>92</v>
      </c>
      <c r="E614" s="54">
        <f>COUNTIF($C$15:C614,C614)</f>
        <v>52</v>
      </c>
      <c r="F614" s="91">
        <f t="shared" si="90"/>
        <v>0.13349429131676716</v>
      </c>
      <c r="G614" s="91">
        <f t="shared" si="91"/>
        <v>2.4657361945441174E-3</v>
      </c>
      <c r="H614" s="65">
        <f t="shared" si="93"/>
        <v>0.13596002751131128</v>
      </c>
    </row>
    <row r="615" spans="1:8">
      <c r="A615" s="68">
        <f t="shared" si="94"/>
        <v>601</v>
      </c>
      <c r="B615" s="69">
        <f t="shared" si="94"/>
        <v>45526</v>
      </c>
      <c r="C615" s="90" t="str">
        <f t="shared" si="88"/>
        <v>구간7</v>
      </c>
      <c r="D615" s="68">
        <f t="shared" si="89"/>
        <v>92</v>
      </c>
      <c r="E615" s="54">
        <f>COUNTIF($C$15:C615,C615)</f>
        <v>53</v>
      </c>
      <c r="F615" s="91">
        <f t="shared" si="90"/>
        <v>0.13349429131676716</v>
      </c>
      <c r="G615" s="91">
        <f t="shared" si="91"/>
        <v>2.5131541982853505E-3</v>
      </c>
      <c r="H615" s="65">
        <f t="shared" si="93"/>
        <v>0.13600744551505251</v>
      </c>
    </row>
    <row r="616" spans="1:8">
      <c r="A616" s="68">
        <f t="shared" si="94"/>
        <v>602</v>
      </c>
      <c r="B616" s="69">
        <f t="shared" si="94"/>
        <v>45527</v>
      </c>
      <c r="C616" s="90" t="str">
        <f t="shared" si="88"/>
        <v>구간7</v>
      </c>
      <c r="D616" s="68">
        <f t="shared" si="89"/>
        <v>92</v>
      </c>
      <c r="E616" s="54">
        <f>COUNTIF($C$15:C616,C616)</f>
        <v>54</v>
      </c>
      <c r="F616" s="91">
        <f t="shared" si="90"/>
        <v>0.13349429131676716</v>
      </c>
      <c r="G616" s="91">
        <f t="shared" si="91"/>
        <v>2.5605722020265831E-3</v>
      </c>
      <c r="H616" s="65">
        <f t="shared" si="93"/>
        <v>0.13605486351879373</v>
      </c>
    </row>
    <row r="617" spans="1:8">
      <c r="A617" s="68">
        <f t="shared" si="94"/>
        <v>603</v>
      </c>
      <c r="B617" s="69">
        <f t="shared" si="94"/>
        <v>45528</v>
      </c>
      <c r="C617" s="90" t="str">
        <f t="shared" si="88"/>
        <v>구간7</v>
      </c>
      <c r="D617" s="68">
        <f t="shared" si="89"/>
        <v>92</v>
      </c>
      <c r="E617" s="54">
        <f>COUNTIF($C$15:C617,C617)</f>
        <v>55</v>
      </c>
      <c r="F617" s="91">
        <f t="shared" si="90"/>
        <v>0.13349429131676716</v>
      </c>
      <c r="G617" s="91">
        <f t="shared" si="91"/>
        <v>2.6079902057678161E-3</v>
      </c>
      <c r="H617" s="65">
        <f t="shared" si="93"/>
        <v>0.13610228152253498</v>
      </c>
    </row>
    <row r="618" spans="1:8">
      <c r="A618" s="68">
        <f t="shared" si="94"/>
        <v>604</v>
      </c>
      <c r="B618" s="69">
        <f t="shared" si="94"/>
        <v>45529</v>
      </c>
      <c r="C618" s="90" t="str">
        <f t="shared" si="88"/>
        <v>구간7</v>
      </c>
      <c r="D618" s="68">
        <f t="shared" si="89"/>
        <v>92</v>
      </c>
      <c r="E618" s="54">
        <f>COUNTIF($C$15:C618,C618)</f>
        <v>56</v>
      </c>
      <c r="F618" s="91">
        <f t="shared" si="90"/>
        <v>0.13349429131676716</v>
      </c>
      <c r="G618" s="91">
        <f t="shared" si="91"/>
        <v>2.6554082095090492E-3</v>
      </c>
      <c r="H618" s="65">
        <f t="shared" si="93"/>
        <v>0.1361496995262762</v>
      </c>
    </row>
    <row r="619" spans="1:8">
      <c r="A619" s="68">
        <f t="shared" si="94"/>
        <v>605</v>
      </c>
      <c r="B619" s="69">
        <f t="shared" si="94"/>
        <v>45530</v>
      </c>
      <c r="C619" s="90" t="str">
        <f t="shared" si="88"/>
        <v>구간7</v>
      </c>
      <c r="D619" s="68">
        <f t="shared" si="89"/>
        <v>92</v>
      </c>
      <c r="E619" s="54">
        <f>COUNTIF($C$15:C619,C619)</f>
        <v>57</v>
      </c>
      <c r="F619" s="91">
        <f t="shared" si="90"/>
        <v>0.13349429131676716</v>
      </c>
      <c r="G619" s="91">
        <f t="shared" si="91"/>
        <v>2.7028262132502822E-3</v>
      </c>
      <c r="H619" s="65">
        <f t="shared" si="93"/>
        <v>0.13619711753001743</v>
      </c>
    </row>
    <row r="620" spans="1:8">
      <c r="A620" s="68">
        <f t="shared" si="94"/>
        <v>606</v>
      </c>
      <c r="B620" s="69">
        <f t="shared" si="94"/>
        <v>45531</v>
      </c>
      <c r="C620" s="90" t="str">
        <f t="shared" si="88"/>
        <v>구간7</v>
      </c>
      <c r="D620" s="68">
        <f t="shared" si="89"/>
        <v>92</v>
      </c>
      <c r="E620" s="54">
        <f>COUNTIF($C$15:C620,C620)</f>
        <v>58</v>
      </c>
      <c r="F620" s="91">
        <f t="shared" si="90"/>
        <v>0.13349429131676716</v>
      </c>
      <c r="G620" s="91">
        <f t="shared" si="91"/>
        <v>2.7502442169915152E-3</v>
      </c>
      <c r="H620" s="65">
        <f t="shared" si="93"/>
        <v>0.13624453553375868</v>
      </c>
    </row>
    <row r="621" spans="1:8">
      <c r="A621" s="68">
        <f t="shared" si="94"/>
        <v>607</v>
      </c>
      <c r="B621" s="69">
        <f t="shared" si="94"/>
        <v>45532</v>
      </c>
      <c r="C621" s="90" t="str">
        <f t="shared" si="88"/>
        <v>구간7</v>
      </c>
      <c r="D621" s="68">
        <f t="shared" si="89"/>
        <v>92</v>
      </c>
      <c r="E621" s="54">
        <f>COUNTIF($C$15:C621,C621)</f>
        <v>59</v>
      </c>
      <c r="F621" s="91">
        <f t="shared" si="90"/>
        <v>0.13349429131676716</v>
      </c>
      <c r="G621" s="91">
        <f t="shared" si="91"/>
        <v>2.7976622207327483E-3</v>
      </c>
      <c r="H621" s="65">
        <f t="shared" si="93"/>
        <v>0.1362919535374999</v>
      </c>
    </row>
    <row r="622" spans="1:8">
      <c r="A622" s="68">
        <f t="shared" si="94"/>
        <v>608</v>
      </c>
      <c r="B622" s="69">
        <f t="shared" si="94"/>
        <v>45533</v>
      </c>
      <c r="C622" s="90" t="str">
        <f t="shared" si="88"/>
        <v>구간7</v>
      </c>
      <c r="D622" s="68">
        <f t="shared" si="89"/>
        <v>92</v>
      </c>
      <c r="E622" s="54">
        <f>COUNTIF($C$15:C622,C622)</f>
        <v>60</v>
      </c>
      <c r="F622" s="91">
        <f t="shared" si="90"/>
        <v>0.13349429131676716</v>
      </c>
      <c r="G622" s="91">
        <f t="shared" si="91"/>
        <v>2.8450802244739813E-3</v>
      </c>
      <c r="H622" s="65">
        <f t="shared" si="93"/>
        <v>0.13633937154124115</v>
      </c>
    </row>
    <row r="623" spans="1:8">
      <c r="A623" s="68">
        <f t="shared" si="94"/>
        <v>609</v>
      </c>
      <c r="B623" s="69">
        <f t="shared" si="94"/>
        <v>45534</v>
      </c>
      <c r="C623" s="90" t="str">
        <f t="shared" si="88"/>
        <v>구간7</v>
      </c>
      <c r="D623" s="68">
        <f t="shared" si="89"/>
        <v>92</v>
      </c>
      <c r="E623" s="54">
        <f>COUNTIF($C$15:C623,C623)</f>
        <v>61</v>
      </c>
      <c r="F623" s="91">
        <f t="shared" si="90"/>
        <v>0.13349429131676716</v>
      </c>
      <c r="G623" s="91">
        <f t="shared" si="91"/>
        <v>2.8924982282152144E-3</v>
      </c>
      <c r="H623" s="65">
        <f t="shared" si="93"/>
        <v>0.13638678954498237</v>
      </c>
    </row>
    <row r="624" spans="1:8">
      <c r="A624" s="68">
        <f t="shared" ref="A624:B639" si="95">A623+1</f>
        <v>610</v>
      </c>
      <c r="B624" s="69">
        <f t="shared" si="95"/>
        <v>45535</v>
      </c>
      <c r="C624" s="90" t="str">
        <f t="shared" si="88"/>
        <v>구간7</v>
      </c>
      <c r="D624" s="68">
        <f t="shared" si="89"/>
        <v>92</v>
      </c>
      <c r="E624" s="54">
        <f>COUNTIF($C$15:C624,C624)</f>
        <v>62</v>
      </c>
      <c r="F624" s="91">
        <f t="shared" si="90"/>
        <v>0.13349429131676716</v>
      </c>
      <c r="G624" s="91">
        <f t="shared" si="91"/>
        <v>2.9399162319564474E-3</v>
      </c>
      <c r="H624" s="65">
        <f t="shared" si="93"/>
        <v>0.1364342075487236</v>
      </c>
    </row>
    <row r="625" spans="1:8">
      <c r="A625" s="68">
        <f t="shared" si="95"/>
        <v>611</v>
      </c>
      <c r="B625" s="69">
        <f t="shared" si="95"/>
        <v>45536</v>
      </c>
      <c r="C625" s="90" t="str">
        <f t="shared" si="88"/>
        <v>구간7</v>
      </c>
      <c r="D625" s="68">
        <f t="shared" si="89"/>
        <v>92</v>
      </c>
      <c r="E625" s="54">
        <f>COUNTIF($C$15:C625,C625)</f>
        <v>63</v>
      </c>
      <c r="F625" s="91">
        <f t="shared" si="90"/>
        <v>0.13349429131676716</v>
      </c>
      <c r="G625" s="91">
        <f t="shared" si="91"/>
        <v>2.9873342356976805E-3</v>
      </c>
      <c r="H625" s="65">
        <f t="shared" si="93"/>
        <v>0.13648162555246485</v>
      </c>
    </row>
    <row r="626" spans="1:8">
      <c r="A626" s="68">
        <f t="shared" si="95"/>
        <v>612</v>
      </c>
      <c r="B626" s="69">
        <f t="shared" si="95"/>
        <v>45537</v>
      </c>
      <c r="C626" s="90" t="str">
        <f t="shared" si="88"/>
        <v>구간7</v>
      </c>
      <c r="D626" s="68">
        <f t="shared" si="89"/>
        <v>92</v>
      </c>
      <c r="E626" s="54">
        <f>COUNTIF($C$15:C626,C626)</f>
        <v>64</v>
      </c>
      <c r="F626" s="91">
        <f t="shared" si="90"/>
        <v>0.13349429131676716</v>
      </c>
      <c r="G626" s="91">
        <f t="shared" si="91"/>
        <v>3.0347522394389135E-3</v>
      </c>
      <c r="H626" s="65">
        <f t="shared" si="93"/>
        <v>0.13652904355620607</v>
      </c>
    </row>
    <row r="627" spans="1:8">
      <c r="A627" s="68">
        <f t="shared" si="95"/>
        <v>613</v>
      </c>
      <c r="B627" s="69">
        <f t="shared" si="95"/>
        <v>45538</v>
      </c>
      <c r="C627" s="90" t="str">
        <f t="shared" si="88"/>
        <v>구간7</v>
      </c>
      <c r="D627" s="68">
        <f t="shared" si="89"/>
        <v>92</v>
      </c>
      <c r="E627" s="54">
        <f>COUNTIF($C$15:C627,C627)</f>
        <v>65</v>
      </c>
      <c r="F627" s="91">
        <f t="shared" si="90"/>
        <v>0.13349429131676716</v>
      </c>
      <c r="G627" s="91">
        <f t="shared" si="91"/>
        <v>3.0821702431801466E-3</v>
      </c>
      <c r="H627" s="65">
        <f t="shared" si="93"/>
        <v>0.13657646155994729</v>
      </c>
    </row>
    <row r="628" spans="1:8">
      <c r="A628" s="68">
        <f t="shared" si="95"/>
        <v>614</v>
      </c>
      <c r="B628" s="69">
        <f t="shared" si="95"/>
        <v>45539</v>
      </c>
      <c r="C628" s="90" t="str">
        <f t="shared" si="88"/>
        <v>구간7</v>
      </c>
      <c r="D628" s="68">
        <f t="shared" si="89"/>
        <v>92</v>
      </c>
      <c r="E628" s="54">
        <f>COUNTIF($C$15:C628,C628)</f>
        <v>66</v>
      </c>
      <c r="F628" s="91">
        <f t="shared" si="90"/>
        <v>0.13349429131676716</v>
      </c>
      <c r="G628" s="91">
        <f t="shared" si="91"/>
        <v>3.1295882469213796E-3</v>
      </c>
      <c r="H628" s="65">
        <f t="shared" si="93"/>
        <v>0.13662387956368854</v>
      </c>
    </row>
    <row r="629" spans="1:8">
      <c r="A629" s="68">
        <f t="shared" si="95"/>
        <v>615</v>
      </c>
      <c r="B629" s="69">
        <f t="shared" si="95"/>
        <v>45540</v>
      </c>
      <c r="C629" s="90" t="str">
        <f t="shared" si="88"/>
        <v>구간7</v>
      </c>
      <c r="D629" s="68">
        <f t="shared" si="89"/>
        <v>92</v>
      </c>
      <c r="E629" s="54">
        <f>COUNTIF($C$15:C629,C629)</f>
        <v>67</v>
      </c>
      <c r="F629" s="91">
        <f t="shared" si="90"/>
        <v>0.13349429131676716</v>
      </c>
      <c r="G629" s="91">
        <f t="shared" si="91"/>
        <v>3.1770062506626126E-3</v>
      </c>
      <c r="H629" s="65">
        <f t="shared" si="93"/>
        <v>0.13667129756742977</v>
      </c>
    </row>
    <row r="630" spans="1:8">
      <c r="A630" s="68">
        <f t="shared" si="95"/>
        <v>616</v>
      </c>
      <c r="B630" s="69">
        <f t="shared" si="95"/>
        <v>45541</v>
      </c>
      <c r="C630" s="90" t="str">
        <f t="shared" si="88"/>
        <v>구간7</v>
      </c>
      <c r="D630" s="68">
        <f t="shared" si="89"/>
        <v>92</v>
      </c>
      <c r="E630" s="54">
        <f>COUNTIF($C$15:C630,C630)</f>
        <v>68</v>
      </c>
      <c r="F630" s="91">
        <f t="shared" si="90"/>
        <v>0.13349429131676716</v>
      </c>
      <c r="G630" s="91">
        <f t="shared" si="91"/>
        <v>3.2244242544038457E-3</v>
      </c>
      <c r="H630" s="65">
        <f t="shared" si="93"/>
        <v>0.13671871557117099</v>
      </c>
    </row>
    <row r="631" spans="1:8">
      <c r="A631" s="68">
        <f t="shared" si="95"/>
        <v>617</v>
      </c>
      <c r="B631" s="69">
        <f t="shared" si="95"/>
        <v>45542</v>
      </c>
      <c r="C631" s="90" t="str">
        <f t="shared" si="88"/>
        <v>구간7</v>
      </c>
      <c r="D631" s="68">
        <f t="shared" si="89"/>
        <v>92</v>
      </c>
      <c r="E631" s="54">
        <f>COUNTIF($C$15:C631,C631)</f>
        <v>69</v>
      </c>
      <c r="F631" s="91">
        <f t="shared" si="90"/>
        <v>0.13349429131676716</v>
      </c>
      <c r="G631" s="91">
        <f t="shared" si="91"/>
        <v>3.2718422581450787E-3</v>
      </c>
      <c r="H631" s="65">
        <f t="shared" si="93"/>
        <v>0.13676613357491224</v>
      </c>
    </row>
    <row r="632" spans="1:8">
      <c r="A632" s="68">
        <f t="shared" si="95"/>
        <v>618</v>
      </c>
      <c r="B632" s="69">
        <f t="shared" si="95"/>
        <v>45543</v>
      </c>
      <c r="C632" s="90" t="str">
        <f t="shared" si="88"/>
        <v>구간7</v>
      </c>
      <c r="D632" s="68">
        <f t="shared" si="89"/>
        <v>92</v>
      </c>
      <c r="E632" s="54">
        <f>COUNTIF($C$15:C632,C632)</f>
        <v>70</v>
      </c>
      <c r="F632" s="91">
        <f t="shared" si="90"/>
        <v>0.13349429131676716</v>
      </c>
      <c r="G632" s="91">
        <f t="shared" si="91"/>
        <v>3.3192602618863118E-3</v>
      </c>
      <c r="H632" s="65">
        <f t="shared" si="93"/>
        <v>0.13681355157865346</v>
      </c>
    </row>
    <row r="633" spans="1:8">
      <c r="A633" s="68">
        <f t="shared" si="95"/>
        <v>619</v>
      </c>
      <c r="B633" s="69">
        <f t="shared" si="95"/>
        <v>45544</v>
      </c>
      <c r="C633" s="90" t="str">
        <f t="shared" si="88"/>
        <v>구간7</v>
      </c>
      <c r="D633" s="68">
        <f t="shared" si="89"/>
        <v>92</v>
      </c>
      <c r="E633" s="54">
        <f>COUNTIF($C$15:C633,C633)</f>
        <v>71</v>
      </c>
      <c r="F633" s="91">
        <f t="shared" si="90"/>
        <v>0.13349429131676716</v>
      </c>
      <c r="G633" s="91">
        <f t="shared" si="91"/>
        <v>3.3666782656275448E-3</v>
      </c>
      <c r="H633" s="65">
        <f t="shared" si="93"/>
        <v>0.13686096958239469</v>
      </c>
    </row>
    <row r="634" spans="1:8">
      <c r="A634" s="68">
        <f t="shared" si="95"/>
        <v>620</v>
      </c>
      <c r="B634" s="69">
        <f t="shared" si="95"/>
        <v>45545</v>
      </c>
      <c r="C634" s="90" t="str">
        <f t="shared" si="88"/>
        <v>구간7</v>
      </c>
      <c r="D634" s="68">
        <f t="shared" si="89"/>
        <v>92</v>
      </c>
      <c r="E634" s="54">
        <f>COUNTIF($C$15:C634,C634)</f>
        <v>72</v>
      </c>
      <c r="F634" s="91">
        <f t="shared" si="90"/>
        <v>0.13349429131676716</v>
      </c>
      <c r="G634" s="91">
        <f t="shared" si="91"/>
        <v>3.4140962693687779E-3</v>
      </c>
      <c r="H634" s="65">
        <f t="shared" si="93"/>
        <v>0.13690838758613594</v>
      </c>
    </row>
    <row r="635" spans="1:8">
      <c r="A635" s="68">
        <f t="shared" si="95"/>
        <v>621</v>
      </c>
      <c r="B635" s="69">
        <f t="shared" si="95"/>
        <v>45546</v>
      </c>
      <c r="C635" s="90" t="str">
        <f t="shared" si="88"/>
        <v>구간7</v>
      </c>
      <c r="D635" s="68">
        <f t="shared" si="89"/>
        <v>92</v>
      </c>
      <c r="E635" s="54">
        <f>COUNTIF($C$15:C635,C635)</f>
        <v>73</v>
      </c>
      <c r="F635" s="91">
        <f t="shared" si="90"/>
        <v>0.13349429131676716</v>
      </c>
      <c r="G635" s="91">
        <f t="shared" si="91"/>
        <v>3.4615142731100109E-3</v>
      </c>
      <c r="H635" s="65">
        <f t="shared" si="93"/>
        <v>0.13695580558987716</v>
      </c>
    </row>
    <row r="636" spans="1:8">
      <c r="A636" s="68">
        <f t="shared" si="95"/>
        <v>622</v>
      </c>
      <c r="B636" s="69">
        <f t="shared" si="95"/>
        <v>45547</v>
      </c>
      <c r="C636" s="90" t="str">
        <f t="shared" si="88"/>
        <v>구간7</v>
      </c>
      <c r="D636" s="68">
        <f t="shared" si="89"/>
        <v>92</v>
      </c>
      <c r="E636" s="54">
        <f>COUNTIF($C$15:C636,C636)</f>
        <v>74</v>
      </c>
      <c r="F636" s="91">
        <f t="shared" si="90"/>
        <v>0.13349429131676716</v>
      </c>
      <c r="G636" s="91">
        <f t="shared" si="91"/>
        <v>3.5089322768512439E-3</v>
      </c>
      <c r="H636" s="65">
        <f t="shared" si="93"/>
        <v>0.13700322359361841</v>
      </c>
    </row>
    <row r="637" spans="1:8">
      <c r="A637" s="68">
        <f t="shared" si="95"/>
        <v>623</v>
      </c>
      <c r="B637" s="69">
        <f t="shared" si="95"/>
        <v>45548</v>
      </c>
      <c r="C637" s="90" t="str">
        <f t="shared" si="88"/>
        <v>구간7</v>
      </c>
      <c r="D637" s="68">
        <f t="shared" si="89"/>
        <v>92</v>
      </c>
      <c r="E637" s="54">
        <f>COUNTIF($C$15:C637,C637)</f>
        <v>75</v>
      </c>
      <c r="F637" s="91">
        <f t="shared" si="90"/>
        <v>0.13349429131676716</v>
      </c>
      <c r="G637" s="91">
        <f t="shared" si="91"/>
        <v>3.5563502805924766E-3</v>
      </c>
      <c r="H637" s="65">
        <f t="shared" si="93"/>
        <v>0.13705064159735963</v>
      </c>
    </row>
    <row r="638" spans="1:8">
      <c r="A638" s="68">
        <f t="shared" si="95"/>
        <v>624</v>
      </c>
      <c r="B638" s="69">
        <f t="shared" si="95"/>
        <v>45549</v>
      </c>
      <c r="C638" s="90" t="str">
        <f t="shared" si="88"/>
        <v>구간7</v>
      </c>
      <c r="D638" s="68">
        <f t="shared" si="89"/>
        <v>92</v>
      </c>
      <c r="E638" s="54">
        <f>COUNTIF($C$15:C638,C638)</f>
        <v>76</v>
      </c>
      <c r="F638" s="91">
        <f t="shared" si="90"/>
        <v>0.13349429131676716</v>
      </c>
      <c r="G638" s="91">
        <f t="shared" si="91"/>
        <v>3.6037682843337096E-3</v>
      </c>
      <c r="H638" s="65">
        <f t="shared" si="93"/>
        <v>0.13709805960110086</v>
      </c>
    </row>
    <row r="639" spans="1:8">
      <c r="A639" s="68">
        <f t="shared" si="95"/>
        <v>625</v>
      </c>
      <c r="B639" s="69">
        <f t="shared" si="95"/>
        <v>45550</v>
      </c>
      <c r="C639" s="90" t="str">
        <f t="shared" si="88"/>
        <v>구간7</v>
      </c>
      <c r="D639" s="68">
        <f t="shared" si="89"/>
        <v>92</v>
      </c>
      <c r="E639" s="54">
        <f>COUNTIF($C$15:C639,C639)</f>
        <v>77</v>
      </c>
      <c r="F639" s="91">
        <f t="shared" si="90"/>
        <v>0.13349429131676716</v>
      </c>
      <c r="G639" s="91">
        <f t="shared" si="91"/>
        <v>3.6511862880749426E-3</v>
      </c>
      <c r="H639" s="65">
        <f t="shared" si="93"/>
        <v>0.13714547760484211</v>
      </c>
    </row>
    <row r="640" spans="1:8">
      <c r="A640" s="68">
        <f t="shared" ref="A640:B655" si="96">A639+1</f>
        <v>626</v>
      </c>
      <c r="B640" s="69">
        <f t="shared" si="96"/>
        <v>45551</v>
      </c>
      <c r="C640" s="90" t="str">
        <f t="shared" si="88"/>
        <v>구간7</v>
      </c>
      <c r="D640" s="68">
        <f t="shared" si="89"/>
        <v>92</v>
      </c>
      <c r="E640" s="54">
        <f>COUNTIF($C$15:C640,C640)</f>
        <v>78</v>
      </c>
      <c r="F640" s="91">
        <f t="shared" si="90"/>
        <v>0.13349429131676716</v>
      </c>
      <c r="G640" s="91">
        <f t="shared" si="91"/>
        <v>3.6986042918161757E-3</v>
      </c>
      <c r="H640" s="65">
        <f t="shared" si="93"/>
        <v>0.13719289560858333</v>
      </c>
    </row>
    <row r="641" spans="1:8">
      <c r="A641" s="68">
        <f t="shared" si="96"/>
        <v>627</v>
      </c>
      <c r="B641" s="69">
        <f t="shared" si="96"/>
        <v>45552</v>
      </c>
      <c r="C641" s="90" t="str">
        <f t="shared" si="88"/>
        <v>구간7</v>
      </c>
      <c r="D641" s="68">
        <f t="shared" si="89"/>
        <v>92</v>
      </c>
      <c r="E641" s="54">
        <f>COUNTIF($C$15:C641,C641)</f>
        <v>79</v>
      </c>
      <c r="F641" s="91">
        <f t="shared" si="90"/>
        <v>0.13349429131676716</v>
      </c>
      <c r="G641" s="91">
        <f t="shared" si="91"/>
        <v>3.7460222955574087E-3</v>
      </c>
      <c r="H641" s="65">
        <f t="shared" si="93"/>
        <v>0.13724031361232455</v>
      </c>
    </row>
    <row r="642" spans="1:8">
      <c r="A642" s="68">
        <f t="shared" si="96"/>
        <v>628</v>
      </c>
      <c r="B642" s="69">
        <f t="shared" si="96"/>
        <v>45553</v>
      </c>
      <c r="C642" s="90" t="str">
        <f t="shared" si="88"/>
        <v>구간7</v>
      </c>
      <c r="D642" s="68">
        <f t="shared" si="89"/>
        <v>92</v>
      </c>
      <c r="E642" s="54">
        <f>COUNTIF($C$15:C642,C642)</f>
        <v>80</v>
      </c>
      <c r="F642" s="91">
        <f t="shared" si="90"/>
        <v>0.13349429131676716</v>
      </c>
      <c r="G642" s="91">
        <f t="shared" si="91"/>
        <v>3.7934402992986418E-3</v>
      </c>
      <c r="H642" s="65">
        <f t="shared" si="93"/>
        <v>0.13728773161606581</v>
      </c>
    </row>
    <row r="643" spans="1:8">
      <c r="A643" s="68">
        <f t="shared" si="96"/>
        <v>629</v>
      </c>
      <c r="B643" s="69">
        <f t="shared" si="96"/>
        <v>45554</v>
      </c>
      <c r="C643" s="90" t="str">
        <f t="shared" si="88"/>
        <v>구간7</v>
      </c>
      <c r="D643" s="68">
        <f t="shared" si="89"/>
        <v>92</v>
      </c>
      <c r="E643" s="54">
        <f>COUNTIF($C$15:C643,C643)</f>
        <v>81</v>
      </c>
      <c r="F643" s="91">
        <f t="shared" si="90"/>
        <v>0.13349429131676716</v>
      </c>
      <c r="G643" s="91">
        <f t="shared" si="91"/>
        <v>3.8408583030398748E-3</v>
      </c>
      <c r="H643" s="65">
        <f t="shared" si="93"/>
        <v>0.13733514961980703</v>
      </c>
    </row>
    <row r="644" spans="1:8">
      <c r="A644" s="68">
        <f t="shared" si="96"/>
        <v>630</v>
      </c>
      <c r="B644" s="69">
        <f t="shared" si="96"/>
        <v>45555</v>
      </c>
      <c r="C644" s="90" t="str">
        <f t="shared" si="88"/>
        <v>구간7</v>
      </c>
      <c r="D644" s="68">
        <f t="shared" si="89"/>
        <v>92</v>
      </c>
      <c r="E644" s="54">
        <f>COUNTIF($C$15:C644,C644)</f>
        <v>82</v>
      </c>
      <c r="F644" s="91">
        <f t="shared" si="90"/>
        <v>0.13349429131676716</v>
      </c>
      <c r="G644" s="91">
        <f t="shared" si="91"/>
        <v>3.8882763067811079E-3</v>
      </c>
      <c r="H644" s="65">
        <f t="shared" si="93"/>
        <v>0.13738256762354825</v>
      </c>
    </row>
    <row r="645" spans="1:8">
      <c r="A645" s="68">
        <f t="shared" si="96"/>
        <v>631</v>
      </c>
      <c r="B645" s="69">
        <f t="shared" si="96"/>
        <v>45556</v>
      </c>
      <c r="C645" s="90" t="str">
        <f t="shared" si="88"/>
        <v>구간7</v>
      </c>
      <c r="D645" s="68">
        <f t="shared" si="89"/>
        <v>92</v>
      </c>
      <c r="E645" s="54">
        <f>COUNTIF($C$15:C645,C645)</f>
        <v>83</v>
      </c>
      <c r="F645" s="91">
        <f t="shared" si="90"/>
        <v>0.13349429131676716</v>
      </c>
      <c r="G645" s="91">
        <f t="shared" si="91"/>
        <v>3.9356943105223413E-3</v>
      </c>
      <c r="H645" s="65">
        <f t="shared" si="93"/>
        <v>0.1374299856272895</v>
      </c>
    </row>
    <row r="646" spans="1:8">
      <c r="A646" s="68">
        <f t="shared" si="96"/>
        <v>632</v>
      </c>
      <c r="B646" s="69">
        <f t="shared" si="96"/>
        <v>45557</v>
      </c>
      <c r="C646" s="90" t="str">
        <f t="shared" si="88"/>
        <v>구간7</v>
      </c>
      <c r="D646" s="68">
        <f t="shared" si="89"/>
        <v>92</v>
      </c>
      <c r="E646" s="54">
        <f>COUNTIF($C$15:C646,C646)</f>
        <v>84</v>
      </c>
      <c r="F646" s="91">
        <f t="shared" si="90"/>
        <v>0.13349429131676716</v>
      </c>
      <c r="G646" s="91">
        <f t="shared" si="91"/>
        <v>3.983112314263574E-3</v>
      </c>
      <c r="H646" s="65">
        <f t="shared" si="93"/>
        <v>0.13747740363103073</v>
      </c>
    </row>
    <row r="647" spans="1:8">
      <c r="A647" s="68">
        <f t="shared" si="96"/>
        <v>633</v>
      </c>
      <c r="B647" s="69">
        <f t="shared" si="96"/>
        <v>45558</v>
      </c>
      <c r="C647" s="90" t="str">
        <f t="shared" si="88"/>
        <v>구간7</v>
      </c>
      <c r="D647" s="68">
        <f t="shared" si="89"/>
        <v>92</v>
      </c>
      <c r="E647" s="54">
        <f>COUNTIF($C$15:C647,C647)</f>
        <v>85</v>
      </c>
      <c r="F647" s="91">
        <f t="shared" si="90"/>
        <v>0.13349429131676716</v>
      </c>
      <c r="G647" s="91">
        <f t="shared" si="91"/>
        <v>4.0305303180048074E-3</v>
      </c>
      <c r="H647" s="65">
        <f t="shared" si="93"/>
        <v>0.13752482163477198</v>
      </c>
    </row>
    <row r="648" spans="1:8">
      <c r="A648" s="68">
        <f t="shared" si="96"/>
        <v>634</v>
      </c>
      <c r="B648" s="69">
        <f t="shared" si="96"/>
        <v>45559</v>
      </c>
      <c r="C648" s="90" t="str">
        <f t="shared" si="88"/>
        <v>구간7</v>
      </c>
      <c r="D648" s="68">
        <f t="shared" si="89"/>
        <v>92</v>
      </c>
      <c r="E648" s="54">
        <f>COUNTIF($C$15:C648,C648)</f>
        <v>86</v>
      </c>
      <c r="F648" s="91">
        <f t="shared" si="90"/>
        <v>0.13349429131676716</v>
      </c>
      <c r="G648" s="91">
        <f t="shared" si="91"/>
        <v>4.07794832174604E-3</v>
      </c>
      <c r="H648" s="65">
        <f t="shared" si="93"/>
        <v>0.1375722396385132</v>
      </c>
    </row>
    <row r="649" spans="1:8">
      <c r="A649" s="68">
        <f t="shared" si="96"/>
        <v>635</v>
      </c>
      <c r="B649" s="69">
        <f t="shared" si="96"/>
        <v>45560</v>
      </c>
      <c r="C649" s="90" t="str">
        <f t="shared" si="88"/>
        <v>구간7</v>
      </c>
      <c r="D649" s="68">
        <f t="shared" si="89"/>
        <v>92</v>
      </c>
      <c r="E649" s="54">
        <f>COUNTIF($C$15:C649,C649)</f>
        <v>87</v>
      </c>
      <c r="F649" s="91">
        <f t="shared" si="90"/>
        <v>0.13349429131676716</v>
      </c>
      <c r="G649" s="91">
        <f t="shared" si="91"/>
        <v>4.1253663254872727E-3</v>
      </c>
      <c r="H649" s="65">
        <f t="shared" si="93"/>
        <v>0.13761965764225442</v>
      </c>
    </row>
    <row r="650" spans="1:8">
      <c r="A650" s="68">
        <f t="shared" si="96"/>
        <v>636</v>
      </c>
      <c r="B650" s="69">
        <f t="shared" si="96"/>
        <v>45561</v>
      </c>
      <c r="C650" s="90" t="str">
        <f t="shared" si="88"/>
        <v>구간7</v>
      </c>
      <c r="D650" s="68">
        <f t="shared" si="89"/>
        <v>92</v>
      </c>
      <c r="E650" s="54">
        <f>COUNTIF($C$15:C650,C650)</f>
        <v>88</v>
      </c>
      <c r="F650" s="91">
        <f t="shared" si="90"/>
        <v>0.13349429131676716</v>
      </c>
      <c r="G650" s="91">
        <f t="shared" si="91"/>
        <v>4.1727843292285061E-3</v>
      </c>
      <c r="H650" s="65">
        <f t="shared" si="93"/>
        <v>0.13766707564599567</v>
      </c>
    </row>
    <row r="651" spans="1:8">
      <c r="A651" s="68">
        <f t="shared" si="96"/>
        <v>637</v>
      </c>
      <c r="B651" s="69">
        <f t="shared" si="96"/>
        <v>45562</v>
      </c>
      <c r="C651" s="90" t="str">
        <f t="shared" si="88"/>
        <v>구간7</v>
      </c>
      <c r="D651" s="68">
        <f t="shared" si="89"/>
        <v>92</v>
      </c>
      <c r="E651" s="54">
        <f>COUNTIF($C$15:C651,C651)</f>
        <v>89</v>
      </c>
      <c r="F651" s="91">
        <f t="shared" si="90"/>
        <v>0.13349429131676716</v>
      </c>
      <c r="G651" s="91">
        <f t="shared" si="91"/>
        <v>4.2202023329697387E-3</v>
      </c>
      <c r="H651" s="65">
        <f t="shared" si="93"/>
        <v>0.1377144936497369</v>
      </c>
    </row>
    <row r="652" spans="1:8">
      <c r="A652" s="68">
        <f t="shared" si="96"/>
        <v>638</v>
      </c>
      <c r="B652" s="69">
        <f t="shared" si="96"/>
        <v>45563</v>
      </c>
      <c r="C652" s="90" t="str">
        <f t="shared" si="88"/>
        <v>구간7</v>
      </c>
      <c r="D652" s="68">
        <f t="shared" si="89"/>
        <v>92</v>
      </c>
      <c r="E652" s="54">
        <f>COUNTIF($C$15:C652,C652)</f>
        <v>90</v>
      </c>
      <c r="F652" s="91">
        <f t="shared" si="90"/>
        <v>0.13349429131676716</v>
      </c>
      <c r="G652" s="91">
        <f t="shared" si="91"/>
        <v>4.2676203367109722E-3</v>
      </c>
      <c r="H652" s="65">
        <f t="shared" si="93"/>
        <v>0.13776191165347812</v>
      </c>
    </row>
    <row r="653" spans="1:8">
      <c r="A653" s="68">
        <f t="shared" si="96"/>
        <v>639</v>
      </c>
      <c r="B653" s="69">
        <f t="shared" si="96"/>
        <v>45564</v>
      </c>
      <c r="C653" s="90" t="str">
        <f t="shared" si="88"/>
        <v>구간7</v>
      </c>
      <c r="D653" s="68">
        <f t="shared" si="89"/>
        <v>92</v>
      </c>
      <c r="E653" s="54">
        <f>COUNTIF($C$15:C653,C653)</f>
        <v>91</v>
      </c>
      <c r="F653" s="91">
        <f t="shared" si="90"/>
        <v>0.13349429131676716</v>
      </c>
      <c r="G653" s="91">
        <f t="shared" si="91"/>
        <v>4.3150383404522048E-3</v>
      </c>
      <c r="H653" s="65">
        <f t="shared" si="93"/>
        <v>0.13780932965721937</v>
      </c>
    </row>
    <row r="654" spans="1:8">
      <c r="A654" s="68">
        <f t="shared" si="96"/>
        <v>640</v>
      </c>
      <c r="B654" s="69">
        <f t="shared" si="96"/>
        <v>45565</v>
      </c>
      <c r="C654" s="90" t="str">
        <f t="shared" si="88"/>
        <v>구간7</v>
      </c>
      <c r="D654" s="68">
        <f t="shared" si="89"/>
        <v>92</v>
      </c>
      <c r="E654" s="54">
        <f>COUNTIF($C$15:C654,C654)</f>
        <v>92</v>
      </c>
      <c r="F654" s="91">
        <f t="shared" si="90"/>
        <v>0.13349429131676716</v>
      </c>
      <c r="G654" s="91">
        <f t="shared" si="91"/>
        <v>4.3624563441934383E-3</v>
      </c>
      <c r="H654" s="65">
        <f t="shared" si="93"/>
        <v>0.13785674766096059</v>
      </c>
    </row>
    <row r="655" spans="1:8">
      <c r="A655" s="68">
        <f t="shared" si="96"/>
        <v>641</v>
      </c>
      <c r="B655" s="69">
        <f t="shared" si="96"/>
        <v>45566</v>
      </c>
      <c r="C655" s="90" t="str">
        <f t="shared" ref="C655:C718" si="97">IF(IFERROR(HLOOKUP(B655,$D$5:$S$6,2,FALSE),"")="",C656,HLOOKUP(B655,$D$5:$S$7,2,FALSE))</f>
        <v>구간8</v>
      </c>
      <c r="D655" s="68">
        <f t="shared" ref="D655:D718" si="98">COUNTIF($C$15:$C$45910,C655)</f>
        <v>92</v>
      </c>
      <c r="E655" s="54">
        <f>COUNTIF($C$15:C655,C655)</f>
        <v>1</v>
      </c>
      <c r="F655" s="91">
        <f t="shared" ref="F655:F718" si="99">HLOOKUP($C655,$D$6:$S$11,6,FALSE)</f>
        <v>0.13785674766096059</v>
      </c>
      <c r="G655" s="91">
        <f t="shared" ref="G655:G718" si="100">HLOOKUP($C655,$D$6:$S$11,5,FALSE)*(E655)</f>
        <v>4.8254860706932046E-5</v>
      </c>
      <c r="H655" s="65">
        <f t="shared" si="93"/>
        <v>0.13790500252166751</v>
      </c>
    </row>
    <row r="656" spans="1:8">
      <c r="A656" s="68">
        <f t="shared" ref="A656:B671" si="101">A655+1</f>
        <v>642</v>
      </c>
      <c r="B656" s="69">
        <f t="shared" si="101"/>
        <v>45567</v>
      </c>
      <c r="C656" s="90" t="str">
        <f t="shared" si="97"/>
        <v>구간8</v>
      </c>
      <c r="D656" s="68">
        <f t="shared" si="98"/>
        <v>92</v>
      </c>
      <c r="E656" s="54">
        <f>COUNTIF($C$15:C656,C656)</f>
        <v>2</v>
      </c>
      <c r="F656" s="91">
        <f t="shared" si="99"/>
        <v>0.13785674766096059</v>
      </c>
      <c r="G656" s="91">
        <f t="shared" si="100"/>
        <v>9.6509721413864092E-5</v>
      </c>
      <c r="H656" s="65">
        <f t="shared" ref="H656:H719" si="102">F656+G656</f>
        <v>0.13795325738237446</v>
      </c>
    </row>
    <row r="657" spans="1:8">
      <c r="A657" s="68">
        <f t="shared" si="101"/>
        <v>643</v>
      </c>
      <c r="B657" s="69">
        <f t="shared" si="101"/>
        <v>45568</v>
      </c>
      <c r="C657" s="90" t="str">
        <f t="shared" si="97"/>
        <v>구간8</v>
      </c>
      <c r="D657" s="68">
        <f t="shared" si="98"/>
        <v>92</v>
      </c>
      <c r="E657" s="54">
        <f>COUNTIF($C$15:C657,C657)</f>
        <v>3</v>
      </c>
      <c r="F657" s="91">
        <f t="shared" si="99"/>
        <v>0.13785674766096059</v>
      </c>
      <c r="G657" s="91">
        <f t="shared" si="100"/>
        <v>1.4476458212079614E-4</v>
      </c>
      <c r="H657" s="65">
        <f t="shared" si="102"/>
        <v>0.13800151224308138</v>
      </c>
    </row>
    <row r="658" spans="1:8">
      <c r="A658" s="68">
        <f t="shared" si="101"/>
        <v>644</v>
      </c>
      <c r="B658" s="69">
        <f t="shared" si="101"/>
        <v>45569</v>
      </c>
      <c r="C658" s="90" t="str">
        <f t="shared" si="97"/>
        <v>구간8</v>
      </c>
      <c r="D658" s="68">
        <f t="shared" si="98"/>
        <v>92</v>
      </c>
      <c r="E658" s="54">
        <f>COUNTIF($C$15:C658,C658)</f>
        <v>4</v>
      </c>
      <c r="F658" s="91">
        <f t="shared" si="99"/>
        <v>0.13785674766096059</v>
      </c>
      <c r="G658" s="91">
        <f t="shared" si="100"/>
        <v>1.9301944282772818E-4</v>
      </c>
      <c r="H658" s="65">
        <f t="shared" si="102"/>
        <v>0.13804976710378833</v>
      </c>
    </row>
    <row r="659" spans="1:8">
      <c r="A659" s="68">
        <f t="shared" si="101"/>
        <v>645</v>
      </c>
      <c r="B659" s="69">
        <f t="shared" si="101"/>
        <v>45570</v>
      </c>
      <c r="C659" s="90" t="str">
        <f t="shared" si="97"/>
        <v>구간8</v>
      </c>
      <c r="D659" s="68">
        <f t="shared" si="98"/>
        <v>92</v>
      </c>
      <c r="E659" s="54">
        <f>COUNTIF($C$15:C659,C659)</f>
        <v>5</v>
      </c>
      <c r="F659" s="91">
        <f t="shared" si="99"/>
        <v>0.13785674766096059</v>
      </c>
      <c r="G659" s="91">
        <f t="shared" si="100"/>
        <v>2.4127430353466022E-4</v>
      </c>
      <c r="H659" s="65">
        <f t="shared" si="102"/>
        <v>0.13809802196449525</v>
      </c>
    </row>
    <row r="660" spans="1:8">
      <c r="A660" s="68">
        <f t="shared" si="101"/>
        <v>646</v>
      </c>
      <c r="B660" s="69">
        <f t="shared" si="101"/>
        <v>45571</v>
      </c>
      <c r="C660" s="90" t="str">
        <f t="shared" si="97"/>
        <v>구간8</v>
      </c>
      <c r="D660" s="68">
        <f t="shared" si="98"/>
        <v>92</v>
      </c>
      <c r="E660" s="54">
        <f>COUNTIF($C$15:C660,C660)</f>
        <v>6</v>
      </c>
      <c r="F660" s="91">
        <f t="shared" si="99"/>
        <v>0.13785674766096059</v>
      </c>
      <c r="G660" s="91">
        <f t="shared" si="100"/>
        <v>2.8952916424159229E-4</v>
      </c>
      <c r="H660" s="65">
        <f t="shared" si="102"/>
        <v>0.1381462768252022</v>
      </c>
    </row>
    <row r="661" spans="1:8">
      <c r="A661" s="68">
        <f t="shared" si="101"/>
        <v>647</v>
      </c>
      <c r="B661" s="69">
        <f t="shared" si="101"/>
        <v>45572</v>
      </c>
      <c r="C661" s="90" t="str">
        <f t="shared" si="97"/>
        <v>구간8</v>
      </c>
      <c r="D661" s="68">
        <f t="shared" si="98"/>
        <v>92</v>
      </c>
      <c r="E661" s="54">
        <f>COUNTIF($C$15:C661,C661)</f>
        <v>7</v>
      </c>
      <c r="F661" s="91">
        <f t="shared" si="99"/>
        <v>0.13785674766096059</v>
      </c>
      <c r="G661" s="91">
        <f t="shared" si="100"/>
        <v>3.377840249485243E-4</v>
      </c>
      <c r="H661" s="65">
        <f t="shared" si="102"/>
        <v>0.13819453168590912</v>
      </c>
    </row>
    <row r="662" spans="1:8">
      <c r="A662" s="68">
        <f t="shared" si="101"/>
        <v>648</v>
      </c>
      <c r="B662" s="69">
        <f t="shared" si="101"/>
        <v>45573</v>
      </c>
      <c r="C662" s="90" t="str">
        <f t="shared" si="97"/>
        <v>구간8</v>
      </c>
      <c r="D662" s="68">
        <f t="shared" si="98"/>
        <v>92</v>
      </c>
      <c r="E662" s="54">
        <f>COUNTIF($C$15:C662,C662)</f>
        <v>8</v>
      </c>
      <c r="F662" s="91">
        <f t="shared" si="99"/>
        <v>0.13785674766096059</v>
      </c>
      <c r="G662" s="91">
        <f t="shared" si="100"/>
        <v>3.8603888565545637E-4</v>
      </c>
      <c r="H662" s="65">
        <f t="shared" si="102"/>
        <v>0.13824278654661604</v>
      </c>
    </row>
    <row r="663" spans="1:8">
      <c r="A663" s="68">
        <f t="shared" si="101"/>
        <v>649</v>
      </c>
      <c r="B663" s="69">
        <f t="shared" si="101"/>
        <v>45574</v>
      </c>
      <c r="C663" s="90" t="str">
        <f t="shared" si="97"/>
        <v>구간8</v>
      </c>
      <c r="D663" s="68">
        <f t="shared" si="98"/>
        <v>92</v>
      </c>
      <c r="E663" s="54">
        <f>COUNTIF($C$15:C663,C663)</f>
        <v>9</v>
      </c>
      <c r="F663" s="91">
        <f t="shared" si="99"/>
        <v>0.13785674766096059</v>
      </c>
      <c r="G663" s="91">
        <f t="shared" si="100"/>
        <v>4.3429374636238843E-4</v>
      </c>
      <c r="H663" s="65">
        <f t="shared" si="102"/>
        <v>0.13829104140732298</v>
      </c>
    </row>
    <row r="664" spans="1:8">
      <c r="A664" s="68">
        <f t="shared" si="101"/>
        <v>650</v>
      </c>
      <c r="B664" s="69">
        <f t="shared" si="101"/>
        <v>45575</v>
      </c>
      <c r="C664" s="90" t="str">
        <f t="shared" si="97"/>
        <v>구간8</v>
      </c>
      <c r="D664" s="68">
        <f t="shared" si="98"/>
        <v>92</v>
      </c>
      <c r="E664" s="54">
        <f>COUNTIF($C$15:C664,C664)</f>
        <v>10</v>
      </c>
      <c r="F664" s="91">
        <f t="shared" si="99"/>
        <v>0.13785674766096059</v>
      </c>
      <c r="G664" s="91">
        <f t="shared" si="100"/>
        <v>4.8254860706932045E-4</v>
      </c>
      <c r="H664" s="65">
        <f t="shared" si="102"/>
        <v>0.1383392962680299</v>
      </c>
    </row>
    <row r="665" spans="1:8">
      <c r="A665" s="68">
        <f t="shared" si="101"/>
        <v>651</v>
      </c>
      <c r="B665" s="69">
        <f t="shared" si="101"/>
        <v>45576</v>
      </c>
      <c r="C665" s="90" t="str">
        <f t="shared" si="97"/>
        <v>구간8</v>
      </c>
      <c r="D665" s="68">
        <f t="shared" si="98"/>
        <v>92</v>
      </c>
      <c r="E665" s="54">
        <f>COUNTIF($C$15:C665,C665)</f>
        <v>11</v>
      </c>
      <c r="F665" s="91">
        <f t="shared" si="99"/>
        <v>0.13785674766096059</v>
      </c>
      <c r="G665" s="91">
        <f t="shared" si="100"/>
        <v>5.3080346777625246E-4</v>
      </c>
      <c r="H665" s="65">
        <f t="shared" si="102"/>
        <v>0.13838755112873685</v>
      </c>
    </row>
    <row r="666" spans="1:8">
      <c r="A666" s="68">
        <f t="shared" si="101"/>
        <v>652</v>
      </c>
      <c r="B666" s="69">
        <f t="shared" si="101"/>
        <v>45577</v>
      </c>
      <c r="C666" s="90" t="str">
        <f t="shared" si="97"/>
        <v>구간8</v>
      </c>
      <c r="D666" s="68">
        <f t="shared" si="98"/>
        <v>92</v>
      </c>
      <c r="E666" s="54">
        <f>COUNTIF($C$15:C666,C666)</f>
        <v>12</v>
      </c>
      <c r="F666" s="91">
        <f t="shared" si="99"/>
        <v>0.13785674766096059</v>
      </c>
      <c r="G666" s="91">
        <f t="shared" si="100"/>
        <v>5.7905832848318458E-4</v>
      </c>
      <c r="H666" s="65">
        <f t="shared" si="102"/>
        <v>0.13843580598944377</v>
      </c>
    </row>
    <row r="667" spans="1:8">
      <c r="A667" s="68">
        <f t="shared" si="101"/>
        <v>653</v>
      </c>
      <c r="B667" s="69">
        <f t="shared" si="101"/>
        <v>45578</v>
      </c>
      <c r="C667" s="90" t="str">
        <f t="shared" si="97"/>
        <v>구간8</v>
      </c>
      <c r="D667" s="68">
        <f t="shared" si="98"/>
        <v>92</v>
      </c>
      <c r="E667" s="54">
        <f>COUNTIF($C$15:C667,C667)</f>
        <v>13</v>
      </c>
      <c r="F667" s="91">
        <f t="shared" si="99"/>
        <v>0.13785674766096059</v>
      </c>
      <c r="G667" s="91">
        <f t="shared" si="100"/>
        <v>6.2731318919011659E-4</v>
      </c>
      <c r="H667" s="65">
        <f t="shared" si="102"/>
        <v>0.13848406085015072</v>
      </c>
    </row>
    <row r="668" spans="1:8">
      <c r="A668" s="68">
        <f t="shared" si="101"/>
        <v>654</v>
      </c>
      <c r="B668" s="69">
        <f t="shared" si="101"/>
        <v>45579</v>
      </c>
      <c r="C668" s="90" t="str">
        <f t="shared" si="97"/>
        <v>구간8</v>
      </c>
      <c r="D668" s="68">
        <f t="shared" si="98"/>
        <v>92</v>
      </c>
      <c r="E668" s="54">
        <f>COUNTIF($C$15:C668,C668)</f>
        <v>14</v>
      </c>
      <c r="F668" s="91">
        <f t="shared" si="99"/>
        <v>0.13785674766096059</v>
      </c>
      <c r="G668" s="91">
        <f t="shared" si="100"/>
        <v>6.755680498970486E-4</v>
      </c>
      <c r="H668" s="65">
        <f t="shared" si="102"/>
        <v>0.13853231571085764</v>
      </c>
    </row>
    <row r="669" spans="1:8">
      <c r="A669" s="68">
        <f t="shared" si="101"/>
        <v>655</v>
      </c>
      <c r="B669" s="69">
        <f t="shared" si="101"/>
        <v>45580</v>
      </c>
      <c r="C669" s="90" t="str">
        <f t="shared" si="97"/>
        <v>구간8</v>
      </c>
      <c r="D669" s="68">
        <f t="shared" si="98"/>
        <v>92</v>
      </c>
      <c r="E669" s="54">
        <f>COUNTIF($C$15:C669,C669)</f>
        <v>15</v>
      </c>
      <c r="F669" s="91">
        <f t="shared" si="99"/>
        <v>0.13785674766096059</v>
      </c>
      <c r="G669" s="91">
        <f t="shared" si="100"/>
        <v>7.2382291060398072E-4</v>
      </c>
      <c r="H669" s="65">
        <f t="shared" si="102"/>
        <v>0.13858057057156459</v>
      </c>
    </row>
    <row r="670" spans="1:8">
      <c r="A670" s="68">
        <f t="shared" si="101"/>
        <v>656</v>
      </c>
      <c r="B670" s="69">
        <f t="shared" si="101"/>
        <v>45581</v>
      </c>
      <c r="C670" s="90" t="str">
        <f t="shared" si="97"/>
        <v>구간8</v>
      </c>
      <c r="D670" s="68">
        <f t="shared" si="98"/>
        <v>92</v>
      </c>
      <c r="E670" s="54">
        <f>COUNTIF($C$15:C670,C670)</f>
        <v>16</v>
      </c>
      <c r="F670" s="91">
        <f t="shared" si="99"/>
        <v>0.13785674766096059</v>
      </c>
      <c r="G670" s="91">
        <f t="shared" si="100"/>
        <v>7.7207777131091274E-4</v>
      </c>
      <c r="H670" s="65">
        <f t="shared" si="102"/>
        <v>0.13862882543227151</v>
      </c>
    </row>
    <row r="671" spans="1:8">
      <c r="A671" s="68">
        <f t="shared" si="101"/>
        <v>657</v>
      </c>
      <c r="B671" s="69">
        <f t="shared" si="101"/>
        <v>45582</v>
      </c>
      <c r="C671" s="90" t="str">
        <f t="shared" si="97"/>
        <v>구간8</v>
      </c>
      <c r="D671" s="68">
        <f t="shared" si="98"/>
        <v>92</v>
      </c>
      <c r="E671" s="54">
        <f>COUNTIF($C$15:C671,C671)</f>
        <v>17</v>
      </c>
      <c r="F671" s="91">
        <f t="shared" si="99"/>
        <v>0.13785674766096059</v>
      </c>
      <c r="G671" s="91">
        <f t="shared" si="100"/>
        <v>8.2033263201784475E-4</v>
      </c>
      <c r="H671" s="65">
        <f t="shared" si="102"/>
        <v>0.13867708029297843</v>
      </c>
    </row>
    <row r="672" spans="1:8">
      <c r="A672" s="68">
        <f t="shared" ref="A672:B687" si="103">A671+1</f>
        <v>658</v>
      </c>
      <c r="B672" s="69">
        <f t="shared" si="103"/>
        <v>45583</v>
      </c>
      <c r="C672" s="90" t="str">
        <f t="shared" si="97"/>
        <v>구간8</v>
      </c>
      <c r="D672" s="68">
        <f t="shared" si="98"/>
        <v>92</v>
      </c>
      <c r="E672" s="54">
        <f>COUNTIF($C$15:C672,C672)</f>
        <v>18</v>
      </c>
      <c r="F672" s="91">
        <f t="shared" si="99"/>
        <v>0.13785674766096059</v>
      </c>
      <c r="G672" s="91">
        <f t="shared" si="100"/>
        <v>8.6858749272477687E-4</v>
      </c>
      <c r="H672" s="65">
        <f t="shared" si="102"/>
        <v>0.13872533515368538</v>
      </c>
    </row>
    <row r="673" spans="1:8">
      <c r="A673" s="68">
        <f t="shared" si="103"/>
        <v>659</v>
      </c>
      <c r="B673" s="69">
        <f t="shared" si="103"/>
        <v>45584</v>
      </c>
      <c r="C673" s="90" t="str">
        <f t="shared" si="97"/>
        <v>구간8</v>
      </c>
      <c r="D673" s="68">
        <f t="shared" si="98"/>
        <v>92</v>
      </c>
      <c r="E673" s="54">
        <f>COUNTIF($C$15:C673,C673)</f>
        <v>19</v>
      </c>
      <c r="F673" s="91">
        <f t="shared" si="99"/>
        <v>0.13785674766096059</v>
      </c>
      <c r="G673" s="91">
        <f t="shared" si="100"/>
        <v>9.1684235343170888E-4</v>
      </c>
      <c r="H673" s="65">
        <f t="shared" si="102"/>
        <v>0.1387735900143923</v>
      </c>
    </row>
    <row r="674" spans="1:8">
      <c r="A674" s="68">
        <f t="shared" si="103"/>
        <v>660</v>
      </c>
      <c r="B674" s="69">
        <f t="shared" si="103"/>
        <v>45585</v>
      </c>
      <c r="C674" s="90" t="str">
        <f t="shared" si="97"/>
        <v>구간8</v>
      </c>
      <c r="D674" s="68">
        <f t="shared" si="98"/>
        <v>92</v>
      </c>
      <c r="E674" s="54">
        <f>COUNTIF($C$15:C674,C674)</f>
        <v>20</v>
      </c>
      <c r="F674" s="91">
        <f t="shared" si="99"/>
        <v>0.13785674766096059</v>
      </c>
      <c r="G674" s="91">
        <f t="shared" si="100"/>
        <v>9.6509721413864089E-4</v>
      </c>
      <c r="H674" s="65">
        <f t="shared" si="102"/>
        <v>0.13882184487509924</v>
      </c>
    </row>
    <row r="675" spans="1:8">
      <c r="A675" s="68">
        <f t="shared" si="103"/>
        <v>661</v>
      </c>
      <c r="B675" s="69">
        <f t="shared" si="103"/>
        <v>45586</v>
      </c>
      <c r="C675" s="90" t="str">
        <f t="shared" si="97"/>
        <v>구간8</v>
      </c>
      <c r="D675" s="68">
        <f t="shared" si="98"/>
        <v>92</v>
      </c>
      <c r="E675" s="54">
        <f>COUNTIF($C$15:C675,C675)</f>
        <v>21</v>
      </c>
      <c r="F675" s="91">
        <f t="shared" si="99"/>
        <v>0.13785674766096059</v>
      </c>
      <c r="G675" s="91">
        <f t="shared" si="100"/>
        <v>1.013352074845573E-3</v>
      </c>
      <c r="H675" s="65">
        <f t="shared" si="102"/>
        <v>0.13887009973580616</v>
      </c>
    </row>
    <row r="676" spans="1:8">
      <c r="A676" s="68">
        <f t="shared" si="103"/>
        <v>662</v>
      </c>
      <c r="B676" s="69">
        <f t="shared" si="103"/>
        <v>45587</v>
      </c>
      <c r="C676" s="90" t="str">
        <f t="shared" si="97"/>
        <v>구간8</v>
      </c>
      <c r="D676" s="68">
        <f t="shared" si="98"/>
        <v>92</v>
      </c>
      <c r="E676" s="54">
        <f>COUNTIF($C$15:C676,C676)</f>
        <v>22</v>
      </c>
      <c r="F676" s="91">
        <f t="shared" si="99"/>
        <v>0.13785674766096059</v>
      </c>
      <c r="G676" s="91">
        <f t="shared" si="100"/>
        <v>1.0616069355525049E-3</v>
      </c>
      <c r="H676" s="65">
        <f t="shared" si="102"/>
        <v>0.13891835459651311</v>
      </c>
    </row>
    <row r="677" spans="1:8">
      <c r="A677" s="68">
        <f t="shared" si="103"/>
        <v>663</v>
      </c>
      <c r="B677" s="69">
        <f t="shared" si="103"/>
        <v>45588</v>
      </c>
      <c r="C677" s="90" t="str">
        <f t="shared" si="97"/>
        <v>구간8</v>
      </c>
      <c r="D677" s="68">
        <f t="shared" si="98"/>
        <v>92</v>
      </c>
      <c r="E677" s="54">
        <f>COUNTIF($C$15:C677,C677)</f>
        <v>23</v>
      </c>
      <c r="F677" s="91">
        <f t="shared" si="99"/>
        <v>0.13785674766096059</v>
      </c>
      <c r="G677" s="91">
        <f t="shared" si="100"/>
        <v>1.109861796259437E-3</v>
      </c>
      <c r="H677" s="65">
        <f t="shared" si="102"/>
        <v>0.13896660945722003</v>
      </c>
    </row>
    <row r="678" spans="1:8">
      <c r="A678" s="68">
        <f t="shared" si="103"/>
        <v>664</v>
      </c>
      <c r="B678" s="69">
        <f t="shared" si="103"/>
        <v>45589</v>
      </c>
      <c r="C678" s="90" t="str">
        <f t="shared" si="97"/>
        <v>구간8</v>
      </c>
      <c r="D678" s="68">
        <f t="shared" si="98"/>
        <v>92</v>
      </c>
      <c r="E678" s="54">
        <f>COUNTIF($C$15:C678,C678)</f>
        <v>24</v>
      </c>
      <c r="F678" s="91">
        <f t="shared" si="99"/>
        <v>0.13785674766096059</v>
      </c>
      <c r="G678" s="91">
        <f t="shared" si="100"/>
        <v>1.1581166569663692E-3</v>
      </c>
      <c r="H678" s="65">
        <f t="shared" si="102"/>
        <v>0.13901486431792695</v>
      </c>
    </row>
    <row r="679" spans="1:8">
      <c r="A679" s="68">
        <f t="shared" si="103"/>
        <v>665</v>
      </c>
      <c r="B679" s="69">
        <f t="shared" si="103"/>
        <v>45590</v>
      </c>
      <c r="C679" s="90" t="str">
        <f t="shared" si="97"/>
        <v>구간8</v>
      </c>
      <c r="D679" s="68">
        <f t="shared" si="98"/>
        <v>92</v>
      </c>
      <c r="E679" s="54">
        <f>COUNTIF($C$15:C679,C679)</f>
        <v>25</v>
      </c>
      <c r="F679" s="91">
        <f t="shared" si="99"/>
        <v>0.13785674766096059</v>
      </c>
      <c r="G679" s="91">
        <f t="shared" si="100"/>
        <v>1.2063715176733011E-3</v>
      </c>
      <c r="H679" s="65">
        <f t="shared" si="102"/>
        <v>0.1390631191786339</v>
      </c>
    </row>
    <row r="680" spans="1:8">
      <c r="A680" s="68">
        <f t="shared" si="103"/>
        <v>666</v>
      </c>
      <c r="B680" s="69">
        <f t="shared" si="103"/>
        <v>45591</v>
      </c>
      <c r="C680" s="90" t="str">
        <f t="shared" si="97"/>
        <v>구간8</v>
      </c>
      <c r="D680" s="68">
        <f t="shared" si="98"/>
        <v>92</v>
      </c>
      <c r="E680" s="54">
        <f>COUNTIF($C$15:C680,C680)</f>
        <v>26</v>
      </c>
      <c r="F680" s="91">
        <f t="shared" si="99"/>
        <v>0.13785674766096059</v>
      </c>
      <c r="G680" s="91">
        <f t="shared" si="100"/>
        <v>1.2546263783802332E-3</v>
      </c>
      <c r="H680" s="65">
        <f t="shared" si="102"/>
        <v>0.13911137403934082</v>
      </c>
    </row>
    <row r="681" spans="1:8">
      <c r="A681" s="68">
        <f t="shared" si="103"/>
        <v>667</v>
      </c>
      <c r="B681" s="69">
        <f t="shared" si="103"/>
        <v>45592</v>
      </c>
      <c r="C681" s="90" t="str">
        <f t="shared" si="97"/>
        <v>구간8</v>
      </c>
      <c r="D681" s="68">
        <f t="shared" si="98"/>
        <v>92</v>
      </c>
      <c r="E681" s="54">
        <f>COUNTIF($C$15:C681,C681)</f>
        <v>27</v>
      </c>
      <c r="F681" s="91">
        <f t="shared" si="99"/>
        <v>0.13785674766096059</v>
      </c>
      <c r="G681" s="91">
        <f t="shared" si="100"/>
        <v>1.3028812390871653E-3</v>
      </c>
      <c r="H681" s="65">
        <f t="shared" si="102"/>
        <v>0.13915962890004777</v>
      </c>
    </row>
    <row r="682" spans="1:8">
      <c r="A682" s="68">
        <f t="shared" si="103"/>
        <v>668</v>
      </c>
      <c r="B682" s="69">
        <f t="shared" si="103"/>
        <v>45593</v>
      </c>
      <c r="C682" s="90" t="str">
        <f t="shared" si="97"/>
        <v>구간8</v>
      </c>
      <c r="D682" s="68">
        <f t="shared" si="98"/>
        <v>92</v>
      </c>
      <c r="E682" s="54">
        <f>COUNTIF($C$15:C682,C682)</f>
        <v>28</v>
      </c>
      <c r="F682" s="91">
        <f t="shared" si="99"/>
        <v>0.13785674766096059</v>
      </c>
      <c r="G682" s="91">
        <f t="shared" si="100"/>
        <v>1.3511360997940972E-3</v>
      </c>
      <c r="H682" s="65">
        <f t="shared" si="102"/>
        <v>0.13920788376075469</v>
      </c>
    </row>
    <row r="683" spans="1:8">
      <c r="A683" s="68">
        <f t="shared" si="103"/>
        <v>669</v>
      </c>
      <c r="B683" s="69">
        <f t="shared" si="103"/>
        <v>45594</v>
      </c>
      <c r="C683" s="90" t="str">
        <f t="shared" si="97"/>
        <v>구간8</v>
      </c>
      <c r="D683" s="68">
        <f t="shared" si="98"/>
        <v>92</v>
      </c>
      <c r="E683" s="54">
        <f>COUNTIF($C$15:C683,C683)</f>
        <v>29</v>
      </c>
      <c r="F683" s="91">
        <f t="shared" si="99"/>
        <v>0.13785674766096059</v>
      </c>
      <c r="G683" s="91">
        <f t="shared" si="100"/>
        <v>1.3993909605010293E-3</v>
      </c>
      <c r="H683" s="65">
        <f t="shared" si="102"/>
        <v>0.13925613862146163</v>
      </c>
    </row>
    <row r="684" spans="1:8">
      <c r="A684" s="68">
        <f t="shared" si="103"/>
        <v>670</v>
      </c>
      <c r="B684" s="69">
        <f t="shared" si="103"/>
        <v>45595</v>
      </c>
      <c r="C684" s="90" t="str">
        <f t="shared" si="97"/>
        <v>구간8</v>
      </c>
      <c r="D684" s="68">
        <f t="shared" si="98"/>
        <v>92</v>
      </c>
      <c r="E684" s="54">
        <f>COUNTIF($C$15:C684,C684)</f>
        <v>30</v>
      </c>
      <c r="F684" s="91">
        <f t="shared" si="99"/>
        <v>0.13785674766096059</v>
      </c>
      <c r="G684" s="91">
        <f t="shared" si="100"/>
        <v>1.4476458212079614E-3</v>
      </c>
      <c r="H684" s="65">
        <f t="shared" si="102"/>
        <v>0.13930439348216855</v>
      </c>
    </row>
    <row r="685" spans="1:8">
      <c r="A685" s="68">
        <f t="shared" si="103"/>
        <v>671</v>
      </c>
      <c r="B685" s="69">
        <f t="shared" si="103"/>
        <v>45596</v>
      </c>
      <c r="C685" s="90" t="str">
        <f t="shared" si="97"/>
        <v>구간8</v>
      </c>
      <c r="D685" s="68">
        <f t="shared" si="98"/>
        <v>92</v>
      </c>
      <c r="E685" s="54">
        <f>COUNTIF($C$15:C685,C685)</f>
        <v>31</v>
      </c>
      <c r="F685" s="91">
        <f t="shared" si="99"/>
        <v>0.13785674766096059</v>
      </c>
      <c r="G685" s="91">
        <f t="shared" si="100"/>
        <v>1.4959006819148934E-3</v>
      </c>
      <c r="H685" s="65">
        <f t="shared" si="102"/>
        <v>0.13935264834287547</v>
      </c>
    </row>
    <row r="686" spans="1:8">
      <c r="A686" s="68">
        <f t="shared" si="103"/>
        <v>672</v>
      </c>
      <c r="B686" s="69">
        <f t="shared" si="103"/>
        <v>45597</v>
      </c>
      <c r="C686" s="90" t="str">
        <f t="shared" si="97"/>
        <v>구간8</v>
      </c>
      <c r="D686" s="68">
        <f t="shared" si="98"/>
        <v>92</v>
      </c>
      <c r="E686" s="54">
        <f>COUNTIF($C$15:C686,C686)</f>
        <v>32</v>
      </c>
      <c r="F686" s="91">
        <f t="shared" si="99"/>
        <v>0.13785674766096059</v>
      </c>
      <c r="G686" s="91">
        <f t="shared" si="100"/>
        <v>1.5441555426218255E-3</v>
      </c>
      <c r="H686" s="65">
        <f t="shared" si="102"/>
        <v>0.13940090320358242</v>
      </c>
    </row>
    <row r="687" spans="1:8">
      <c r="A687" s="68">
        <f t="shared" si="103"/>
        <v>673</v>
      </c>
      <c r="B687" s="69">
        <f t="shared" si="103"/>
        <v>45598</v>
      </c>
      <c r="C687" s="90" t="str">
        <f t="shared" si="97"/>
        <v>구간8</v>
      </c>
      <c r="D687" s="68">
        <f t="shared" si="98"/>
        <v>92</v>
      </c>
      <c r="E687" s="54">
        <f>COUNTIF($C$15:C687,C687)</f>
        <v>33</v>
      </c>
      <c r="F687" s="91">
        <f t="shared" si="99"/>
        <v>0.13785674766096059</v>
      </c>
      <c r="G687" s="91">
        <f t="shared" si="100"/>
        <v>1.5924104033287576E-3</v>
      </c>
      <c r="H687" s="65">
        <f t="shared" si="102"/>
        <v>0.13944915806428934</v>
      </c>
    </row>
    <row r="688" spans="1:8">
      <c r="A688" s="68">
        <f t="shared" ref="A688:B703" si="104">A687+1</f>
        <v>674</v>
      </c>
      <c r="B688" s="69">
        <f t="shared" si="104"/>
        <v>45599</v>
      </c>
      <c r="C688" s="90" t="str">
        <f t="shared" si="97"/>
        <v>구간8</v>
      </c>
      <c r="D688" s="68">
        <f t="shared" si="98"/>
        <v>92</v>
      </c>
      <c r="E688" s="54">
        <f>COUNTIF($C$15:C688,C688)</f>
        <v>34</v>
      </c>
      <c r="F688" s="91">
        <f t="shared" si="99"/>
        <v>0.13785674766096059</v>
      </c>
      <c r="G688" s="91">
        <f t="shared" si="100"/>
        <v>1.6406652640356895E-3</v>
      </c>
      <c r="H688" s="65">
        <f t="shared" si="102"/>
        <v>0.13949741292499629</v>
      </c>
    </row>
    <row r="689" spans="1:8">
      <c r="A689" s="68">
        <f t="shared" si="104"/>
        <v>675</v>
      </c>
      <c r="B689" s="69">
        <f t="shared" si="104"/>
        <v>45600</v>
      </c>
      <c r="C689" s="90" t="str">
        <f t="shared" si="97"/>
        <v>구간8</v>
      </c>
      <c r="D689" s="68">
        <f t="shared" si="98"/>
        <v>92</v>
      </c>
      <c r="E689" s="54">
        <f>COUNTIF($C$15:C689,C689)</f>
        <v>35</v>
      </c>
      <c r="F689" s="91">
        <f t="shared" si="99"/>
        <v>0.13785674766096059</v>
      </c>
      <c r="G689" s="91">
        <f t="shared" si="100"/>
        <v>1.6889201247426216E-3</v>
      </c>
      <c r="H689" s="65">
        <f t="shared" si="102"/>
        <v>0.13954566778570321</v>
      </c>
    </row>
    <row r="690" spans="1:8">
      <c r="A690" s="68">
        <f t="shared" si="104"/>
        <v>676</v>
      </c>
      <c r="B690" s="69">
        <f t="shared" si="104"/>
        <v>45601</v>
      </c>
      <c r="C690" s="90" t="str">
        <f t="shared" si="97"/>
        <v>구간8</v>
      </c>
      <c r="D690" s="68">
        <f t="shared" si="98"/>
        <v>92</v>
      </c>
      <c r="E690" s="54">
        <f>COUNTIF($C$15:C690,C690)</f>
        <v>36</v>
      </c>
      <c r="F690" s="91">
        <f t="shared" si="99"/>
        <v>0.13785674766096059</v>
      </c>
      <c r="G690" s="91">
        <f t="shared" si="100"/>
        <v>1.7371749854495537E-3</v>
      </c>
      <c r="H690" s="65">
        <f t="shared" si="102"/>
        <v>0.13959392264641016</v>
      </c>
    </row>
    <row r="691" spans="1:8">
      <c r="A691" s="68">
        <f t="shared" si="104"/>
        <v>677</v>
      </c>
      <c r="B691" s="69">
        <f t="shared" si="104"/>
        <v>45602</v>
      </c>
      <c r="C691" s="90" t="str">
        <f t="shared" si="97"/>
        <v>구간8</v>
      </c>
      <c r="D691" s="68">
        <f t="shared" si="98"/>
        <v>92</v>
      </c>
      <c r="E691" s="54">
        <f>COUNTIF($C$15:C691,C691)</f>
        <v>37</v>
      </c>
      <c r="F691" s="91">
        <f t="shared" si="99"/>
        <v>0.13785674766096059</v>
      </c>
      <c r="G691" s="91">
        <f t="shared" si="100"/>
        <v>1.7854298461564856E-3</v>
      </c>
      <c r="H691" s="65">
        <f t="shared" si="102"/>
        <v>0.13964217750711708</v>
      </c>
    </row>
    <row r="692" spans="1:8">
      <c r="A692" s="68">
        <f t="shared" si="104"/>
        <v>678</v>
      </c>
      <c r="B692" s="69">
        <f t="shared" si="104"/>
        <v>45603</v>
      </c>
      <c r="C692" s="90" t="str">
        <f t="shared" si="97"/>
        <v>구간8</v>
      </c>
      <c r="D692" s="68">
        <f t="shared" si="98"/>
        <v>92</v>
      </c>
      <c r="E692" s="54">
        <f>COUNTIF($C$15:C692,C692)</f>
        <v>38</v>
      </c>
      <c r="F692" s="91">
        <f t="shared" si="99"/>
        <v>0.13785674766096059</v>
      </c>
      <c r="G692" s="91">
        <f t="shared" si="100"/>
        <v>1.8336847068634178E-3</v>
      </c>
      <c r="H692" s="65">
        <f t="shared" si="102"/>
        <v>0.13969043236782402</v>
      </c>
    </row>
    <row r="693" spans="1:8">
      <c r="A693" s="68">
        <f t="shared" si="104"/>
        <v>679</v>
      </c>
      <c r="B693" s="69">
        <f t="shared" si="104"/>
        <v>45604</v>
      </c>
      <c r="C693" s="90" t="str">
        <f t="shared" si="97"/>
        <v>구간8</v>
      </c>
      <c r="D693" s="68">
        <f t="shared" si="98"/>
        <v>92</v>
      </c>
      <c r="E693" s="54">
        <f>COUNTIF($C$15:C693,C693)</f>
        <v>39</v>
      </c>
      <c r="F693" s="91">
        <f t="shared" si="99"/>
        <v>0.13785674766096059</v>
      </c>
      <c r="G693" s="91">
        <f t="shared" si="100"/>
        <v>1.8819395675703499E-3</v>
      </c>
      <c r="H693" s="65">
        <f t="shared" si="102"/>
        <v>0.13973868722853094</v>
      </c>
    </row>
    <row r="694" spans="1:8">
      <c r="A694" s="68">
        <f t="shared" si="104"/>
        <v>680</v>
      </c>
      <c r="B694" s="69">
        <f t="shared" si="104"/>
        <v>45605</v>
      </c>
      <c r="C694" s="90" t="str">
        <f t="shared" si="97"/>
        <v>구간8</v>
      </c>
      <c r="D694" s="68">
        <f t="shared" si="98"/>
        <v>92</v>
      </c>
      <c r="E694" s="54">
        <f>COUNTIF($C$15:C694,C694)</f>
        <v>40</v>
      </c>
      <c r="F694" s="91">
        <f t="shared" si="99"/>
        <v>0.13785674766096059</v>
      </c>
      <c r="G694" s="91">
        <f t="shared" si="100"/>
        <v>1.9301944282772818E-3</v>
      </c>
      <c r="H694" s="65">
        <f t="shared" si="102"/>
        <v>0.13978694208923786</v>
      </c>
    </row>
    <row r="695" spans="1:8">
      <c r="A695" s="68">
        <f t="shared" si="104"/>
        <v>681</v>
      </c>
      <c r="B695" s="69">
        <f t="shared" si="104"/>
        <v>45606</v>
      </c>
      <c r="C695" s="90" t="str">
        <f t="shared" si="97"/>
        <v>구간8</v>
      </c>
      <c r="D695" s="68">
        <f t="shared" si="98"/>
        <v>92</v>
      </c>
      <c r="E695" s="54">
        <f>COUNTIF($C$15:C695,C695)</f>
        <v>41</v>
      </c>
      <c r="F695" s="91">
        <f t="shared" si="99"/>
        <v>0.13785674766096059</v>
      </c>
      <c r="G695" s="91">
        <f t="shared" si="100"/>
        <v>1.9784492889842139E-3</v>
      </c>
      <c r="H695" s="65">
        <f t="shared" si="102"/>
        <v>0.13983519694994481</v>
      </c>
    </row>
    <row r="696" spans="1:8">
      <c r="A696" s="68">
        <f t="shared" si="104"/>
        <v>682</v>
      </c>
      <c r="B696" s="69">
        <f t="shared" si="104"/>
        <v>45607</v>
      </c>
      <c r="C696" s="90" t="str">
        <f t="shared" si="97"/>
        <v>구간8</v>
      </c>
      <c r="D696" s="68">
        <f t="shared" si="98"/>
        <v>92</v>
      </c>
      <c r="E696" s="54">
        <f>COUNTIF($C$15:C696,C696)</f>
        <v>42</v>
      </c>
      <c r="F696" s="91">
        <f t="shared" si="99"/>
        <v>0.13785674766096059</v>
      </c>
      <c r="G696" s="91">
        <f t="shared" si="100"/>
        <v>2.026704149691146E-3</v>
      </c>
      <c r="H696" s="65">
        <f t="shared" si="102"/>
        <v>0.13988345181065173</v>
      </c>
    </row>
    <row r="697" spans="1:8">
      <c r="A697" s="68">
        <f t="shared" si="104"/>
        <v>683</v>
      </c>
      <c r="B697" s="69">
        <f t="shared" si="104"/>
        <v>45608</v>
      </c>
      <c r="C697" s="90" t="str">
        <f t="shared" si="97"/>
        <v>구간8</v>
      </c>
      <c r="D697" s="68">
        <f t="shared" si="98"/>
        <v>92</v>
      </c>
      <c r="E697" s="54">
        <f>COUNTIF($C$15:C697,C697)</f>
        <v>43</v>
      </c>
      <c r="F697" s="91">
        <f t="shared" si="99"/>
        <v>0.13785674766096059</v>
      </c>
      <c r="G697" s="91">
        <f t="shared" si="100"/>
        <v>2.0749590103980781E-3</v>
      </c>
      <c r="H697" s="65">
        <f t="shared" si="102"/>
        <v>0.13993170667135868</v>
      </c>
    </row>
    <row r="698" spans="1:8">
      <c r="A698" s="68">
        <f t="shared" si="104"/>
        <v>684</v>
      </c>
      <c r="B698" s="69">
        <f t="shared" si="104"/>
        <v>45609</v>
      </c>
      <c r="C698" s="90" t="str">
        <f t="shared" si="97"/>
        <v>구간8</v>
      </c>
      <c r="D698" s="68">
        <f t="shared" si="98"/>
        <v>92</v>
      </c>
      <c r="E698" s="54">
        <f>COUNTIF($C$15:C698,C698)</f>
        <v>44</v>
      </c>
      <c r="F698" s="91">
        <f t="shared" si="99"/>
        <v>0.13785674766096059</v>
      </c>
      <c r="G698" s="91">
        <f t="shared" si="100"/>
        <v>2.1232138711050098E-3</v>
      </c>
      <c r="H698" s="65">
        <f t="shared" si="102"/>
        <v>0.1399799615320656</v>
      </c>
    </row>
    <row r="699" spans="1:8">
      <c r="A699" s="68">
        <f t="shared" si="104"/>
        <v>685</v>
      </c>
      <c r="B699" s="69">
        <f t="shared" si="104"/>
        <v>45610</v>
      </c>
      <c r="C699" s="90" t="str">
        <f t="shared" si="97"/>
        <v>구간8</v>
      </c>
      <c r="D699" s="68">
        <f t="shared" si="98"/>
        <v>92</v>
      </c>
      <c r="E699" s="54">
        <f>COUNTIF($C$15:C699,C699)</f>
        <v>45</v>
      </c>
      <c r="F699" s="91">
        <f t="shared" si="99"/>
        <v>0.13785674766096059</v>
      </c>
      <c r="G699" s="91">
        <f t="shared" si="100"/>
        <v>2.171468731811942E-3</v>
      </c>
      <c r="H699" s="65">
        <f t="shared" si="102"/>
        <v>0.14002821639277255</v>
      </c>
    </row>
    <row r="700" spans="1:8">
      <c r="A700" s="68">
        <f t="shared" si="104"/>
        <v>686</v>
      </c>
      <c r="B700" s="69">
        <f t="shared" si="104"/>
        <v>45611</v>
      </c>
      <c r="C700" s="90" t="str">
        <f t="shared" si="97"/>
        <v>구간8</v>
      </c>
      <c r="D700" s="68">
        <f t="shared" si="98"/>
        <v>92</v>
      </c>
      <c r="E700" s="54">
        <f>COUNTIF($C$15:C700,C700)</f>
        <v>46</v>
      </c>
      <c r="F700" s="91">
        <f t="shared" si="99"/>
        <v>0.13785674766096059</v>
      </c>
      <c r="G700" s="91">
        <f t="shared" si="100"/>
        <v>2.2197235925188741E-3</v>
      </c>
      <c r="H700" s="65">
        <f t="shared" si="102"/>
        <v>0.14007647125347947</v>
      </c>
    </row>
    <row r="701" spans="1:8">
      <c r="A701" s="68">
        <f t="shared" si="104"/>
        <v>687</v>
      </c>
      <c r="B701" s="69">
        <f t="shared" si="104"/>
        <v>45612</v>
      </c>
      <c r="C701" s="90" t="str">
        <f t="shared" si="97"/>
        <v>구간8</v>
      </c>
      <c r="D701" s="68">
        <f t="shared" si="98"/>
        <v>92</v>
      </c>
      <c r="E701" s="54">
        <f>COUNTIF($C$15:C701,C701)</f>
        <v>47</v>
      </c>
      <c r="F701" s="91">
        <f t="shared" si="99"/>
        <v>0.13785674766096059</v>
      </c>
      <c r="G701" s="91">
        <f t="shared" si="100"/>
        <v>2.2679784532258062E-3</v>
      </c>
      <c r="H701" s="65">
        <f t="shared" si="102"/>
        <v>0.14012472611418639</v>
      </c>
    </row>
    <row r="702" spans="1:8">
      <c r="A702" s="68">
        <f t="shared" si="104"/>
        <v>688</v>
      </c>
      <c r="B702" s="69">
        <f t="shared" si="104"/>
        <v>45613</v>
      </c>
      <c r="C702" s="90" t="str">
        <f t="shared" si="97"/>
        <v>구간8</v>
      </c>
      <c r="D702" s="68">
        <f t="shared" si="98"/>
        <v>92</v>
      </c>
      <c r="E702" s="54">
        <f>COUNTIF($C$15:C702,C702)</f>
        <v>48</v>
      </c>
      <c r="F702" s="91">
        <f t="shared" si="99"/>
        <v>0.13785674766096059</v>
      </c>
      <c r="G702" s="91">
        <f t="shared" si="100"/>
        <v>2.3162333139327383E-3</v>
      </c>
      <c r="H702" s="65">
        <f t="shared" si="102"/>
        <v>0.14017298097489334</v>
      </c>
    </row>
    <row r="703" spans="1:8">
      <c r="A703" s="68">
        <f t="shared" si="104"/>
        <v>689</v>
      </c>
      <c r="B703" s="69">
        <f t="shared" si="104"/>
        <v>45614</v>
      </c>
      <c r="C703" s="90" t="str">
        <f t="shared" si="97"/>
        <v>구간8</v>
      </c>
      <c r="D703" s="68">
        <f t="shared" si="98"/>
        <v>92</v>
      </c>
      <c r="E703" s="54">
        <f>COUNTIF($C$15:C703,C703)</f>
        <v>49</v>
      </c>
      <c r="F703" s="91">
        <f t="shared" si="99"/>
        <v>0.13785674766096059</v>
      </c>
      <c r="G703" s="91">
        <f t="shared" si="100"/>
        <v>2.3644881746396704E-3</v>
      </c>
      <c r="H703" s="65">
        <f t="shared" si="102"/>
        <v>0.14022123583560026</v>
      </c>
    </row>
    <row r="704" spans="1:8">
      <c r="A704" s="68">
        <f t="shared" ref="A704:B719" si="105">A703+1</f>
        <v>690</v>
      </c>
      <c r="B704" s="69">
        <f t="shared" si="105"/>
        <v>45615</v>
      </c>
      <c r="C704" s="90" t="str">
        <f t="shared" si="97"/>
        <v>구간8</v>
      </c>
      <c r="D704" s="68">
        <f t="shared" si="98"/>
        <v>92</v>
      </c>
      <c r="E704" s="54">
        <f>COUNTIF($C$15:C704,C704)</f>
        <v>50</v>
      </c>
      <c r="F704" s="91">
        <f t="shared" si="99"/>
        <v>0.13785674766096059</v>
      </c>
      <c r="G704" s="91">
        <f t="shared" si="100"/>
        <v>2.4127430353466021E-3</v>
      </c>
      <c r="H704" s="65">
        <f t="shared" si="102"/>
        <v>0.1402694906963072</v>
      </c>
    </row>
    <row r="705" spans="1:8">
      <c r="A705" s="68">
        <f t="shared" si="105"/>
        <v>691</v>
      </c>
      <c r="B705" s="69">
        <f t="shared" si="105"/>
        <v>45616</v>
      </c>
      <c r="C705" s="90" t="str">
        <f t="shared" si="97"/>
        <v>구간8</v>
      </c>
      <c r="D705" s="68">
        <f t="shared" si="98"/>
        <v>92</v>
      </c>
      <c r="E705" s="54">
        <f>COUNTIF($C$15:C705,C705)</f>
        <v>51</v>
      </c>
      <c r="F705" s="91">
        <f t="shared" si="99"/>
        <v>0.13785674766096059</v>
      </c>
      <c r="G705" s="91">
        <f t="shared" si="100"/>
        <v>2.4609978960535342E-3</v>
      </c>
      <c r="H705" s="65">
        <f t="shared" si="102"/>
        <v>0.14031774555701412</v>
      </c>
    </row>
    <row r="706" spans="1:8">
      <c r="A706" s="68">
        <f t="shared" si="105"/>
        <v>692</v>
      </c>
      <c r="B706" s="69">
        <f t="shared" si="105"/>
        <v>45617</v>
      </c>
      <c r="C706" s="90" t="str">
        <f t="shared" si="97"/>
        <v>구간8</v>
      </c>
      <c r="D706" s="68">
        <f t="shared" si="98"/>
        <v>92</v>
      </c>
      <c r="E706" s="54">
        <f>COUNTIF($C$15:C706,C706)</f>
        <v>52</v>
      </c>
      <c r="F706" s="91">
        <f t="shared" si="99"/>
        <v>0.13785674766096059</v>
      </c>
      <c r="G706" s="91">
        <f t="shared" si="100"/>
        <v>2.5092527567604664E-3</v>
      </c>
      <c r="H706" s="65">
        <f t="shared" si="102"/>
        <v>0.14036600041772107</v>
      </c>
    </row>
    <row r="707" spans="1:8">
      <c r="A707" s="68">
        <f t="shared" si="105"/>
        <v>693</v>
      </c>
      <c r="B707" s="69">
        <f t="shared" si="105"/>
        <v>45618</v>
      </c>
      <c r="C707" s="90" t="str">
        <f t="shared" si="97"/>
        <v>구간8</v>
      </c>
      <c r="D707" s="68">
        <f t="shared" si="98"/>
        <v>92</v>
      </c>
      <c r="E707" s="54">
        <f>COUNTIF($C$15:C707,C707)</f>
        <v>53</v>
      </c>
      <c r="F707" s="91">
        <f t="shared" si="99"/>
        <v>0.13785674766096059</v>
      </c>
      <c r="G707" s="91">
        <f t="shared" si="100"/>
        <v>2.5575076174673985E-3</v>
      </c>
      <c r="H707" s="65">
        <f t="shared" si="102"/>
        <v>0.14041425527842799</v>
      </c>
    </row>
    <row r="708" spans="1:8">
      <c r="A708" s="68">
        <f t="shared" si="105"/>
        <v>694</v>
      </c>
      <c r="B708" s="69">
        <f t="shared" si="105"/>
        <v>45619</v>
      </c>
      <c r="C708" s="90" t="str">
        <f t="shared" si="97"/>
        <v>구간8</v>
      </c>
      <c r="D708" s="68">
        <f t="shared" si="98"/>
        <v>92</v>
      </c>
      <c r="E708" s="54">
        <f>COUNTIF($C$15:C708,C708)</f>
        <v>54</v>
      </c>
      <c r="F708" s="91">
        <f t="shared" si="99"/>
        <v>0.13785674766096059</v>
      </c>
      <c r="G708" s="91">
        <f t="shared" si="100"/>
        <v>2.6057624781743306E-3</v>
      </c>
      <c r="H708" s="65">
        <f t="shared" si="102"/>
        <v>0.14046251013913491</v>
      </c>
    </row>
    <row r="709" spans="1:8">
      <c r="A709" s="68">
        <f t="shared" si="105"/>
        <v>695</v>
      </c>
      <c r="B709" s="69">
        <f t="shared" si="105"/>
        <v>45620</v>
      </c>
      <c r="C709" s="90" t="str">
        <f t="shared" si="97"/>
        <v>구간8</v>
      </c>
      <c r="D709" s="68">
        <f t="shared" si="98"/>
        <v>92</v>
      </c>
      <c r="E709" s="54">
        <f>COUNTIF($C$15:C709,C709)</f>
        <v>55</v>
      </c>
      <c r="F709" s="91">
        <f t="shared" si="99"/>
        <v>0.13785674766096059</v>
      </c>
      <c r="G709" s="91">
        <f t="shared" si="100"/>
        <v>2.6540173388812627E-3</v>
      </c>
      <c r="H709" s="65">
        <f t="shared" si="102"/>
        <v>0.14051076499984186</v>
      </c>
    </row>
    <row r="710" spans="1:8">
      <c r="A710" s="68">
        <f t="shared" si="105"/>
        <v>696</v>
      </c>
      <c r="B710" s="69">
        <f t="shared" si="105"/>
        <v>45621</v>
      </c>
      <c r="C710" s="90" t="str">
        <f t="shared" si="97"/>
        <v>구간8</v>
      </c>
      <c r="D710" s="68">
        <f t="shared" si="98"/>
        <v>92</v>
      </c>
      <c r="E710" s="54">
        <f>COUNTIF($C$15:C710,C710)</f>
        <v>56</v>
      </c>
      <c r="F710" s="91">
        <f t="shared" si="99"/>
        <v>0.13785674766096059</v>
      </c>
      <c r="G710" s="91">
        <f t="shared" si="100"/>
        <v>2.7022721995881944E-3</v>
      </c>
      <c r="H710" s="65">
        <f t="shared" si="102"/>
        <v>0.14055901986054878</v>
      </c>
    </row>
    <row r="711" spans="1:8">
      <c r="A711" s="68">
        <f t="shared" si="105"/>
        <v>697</v>
      </c>
      <c r="B711" s="69">
        <f t="shared" si="105"/>
        <v>45622</v>
      </c>
      <c r="C711" s="90" t="str">
        <f t="shared" si="97"/>
        <v>구간8</v>
      </c>
      <c r="D711" s="68">
        <f t="shared" si="98"/>
        <v>92</v>
      </c>
      <c r="E711" s="54">
        <f>COUNTIF($C$15:C711,C711)</f>
        <v>57</v>
      </c>
      <c r="F711" s="91">
        <f t="shared" si="99"/>
        <v>0.13785674766096059</v>
      </c>
      <c r="G711" s="91">
        <f t="shared" si="100"/>
        <v>2.7505270602951265E-3</v>
      </c>
      <c r="H711" s="65">
        <f t="shared" si="102"/>
        <v>0.14060727472125573</v>
      </c>
    </row>
    <row r="712" spans="1:8">
      <c r="A712" s="68">
        <f t="shared" si="105"/>
        <v>698</v>
      </c>
      <c r="B712" s="69">
        <f t="shared" si="105"/>
        <v>45623</v>
      </c>
      <c r="C712" s="90" t="str">
        <f t="shared" si="97"/>
        <v>구간8</v>
      </c>
      <c r="D712" s="68">
        <f t="shared" si="98"/>
        <v>92</v>
      </c>
      <c r="E712" s="54">
        <f>COUNTIF($C$15:C712,C712)</f>
        <v>58</v>
      </c>
      <c r="F712" s="91">
        <f t="shared" si="99"/>
        <v>0.13785674766096059</v>
      </c>
      <c r="G712" s="91">
        <f t="shared" si="100"/>
        <v>2.7987819210020587E-3</v>
      </c>
      <c r="H712" s="65">
        <f t="shared" si="102"/>
        <v>0.14065552958196265</v>
      </c>
    </row>
    <row r="713" spans="1:8">
      <c r="A713" s="68">
        <f t="shared" si="105"/>
        <v>699</v>
      </c>
      <c r="B713" s="69">
        <f t="shared" si="105"/>
        <v>45624</v>
      </c>
      <c r="C713" s="90" t="str">
        <f t="shared" si="97"/>
        <v>구간8</v>
      </c>
      <c r="D713" s="68">
        <f t="shared" si="98"/>
        <v>92</v>
      </c>
      <c r="E713" s="54">
        <f>COUNTIF($C$15:C713,C713)</f>
        <v>59</v>
      </c>
      <c r="F713" s="91">
        <f t="shared" si="99"/>
        <v>0.13785674766096059</v>
      </c>
      <c r="G713" s="91">
        <f t="shared" si="100"/>
        <v>2.8470367817089908E-3</v>
      </c>
      <c r="H713" s="65">
        <f t="shared" si="102"/>
        <v>0.14070378444266959</v>
      </c>
    </row>
    <row r="714" spans="1:8">
      <c r="A714" s="68">
        <f t="shared" si="105"/>
        <v>700</v>
      </c>
      <c r="B714" s="69">
        <f t="shared" si="105"/>
        <v>45625</v>
      </c>
      <c r="C714" s="90" t="str">
        <f t="shared" si="97"/>
        <v>구간8</v>
      </c>
      <c r="D714" s="68">
        <f t="shared" si="98"/>
        <v>92</v>
      </c>
      <c r="E714" s="54">
        <f>COUNTIF($C$15:C714,C714)</f>
        <v>60</v>
      </c>
      <c r="F714" s="91">
        <f t="shared" si="99"/>
        <v>0.13785674766096059</v>
      </c>
      <c r="G714" s="91">
        <f t="shared" si="100"/>
        <v>2.8952916424159229E-3</v>
      </c>
      <c r="H714" s="65">
        <f t="shared" si="102"/>
        <v>0.14075203930337651</v>
      </c>
    </row>
    <row r="715" spans="1:8">
      <c r="A715" s="68">
        <f t="shared" si="105"/>
        <v>701</v>
      </c>
      <c r="B715" s="69">
        <f t="shared" si="105"/>
        <v>45626</v>
      </c>
      <c r="C715" s="90" t="str">
        <f t="shared" si="97"/>
        <v>구간8</v>
      </c>
      <c r="D715" s="68">
        <f t="shared" si="98"/>
        <v>92</v>
      </c>
      <c r="E715" s="54">
        <f>COUNTIF($C$15:C715,C715)</f>
        <v>61</v>
      </c>
      <c r="F715" s="91">
        <f t="shared" si="99"/>
        <v>0.13785674766096059</v>
      </c>
      <c r="G715" s="91">
        <f t="shared" si="100"/>
        <v>2.943546503122855E-3</v>
      </c>
      <c r="H715" s="65">
        <f t="shared" si="102"/>
        <v>0.14080029416408346</v>
      </c>
    </row>
    <row r="716" spans="1:8">
      <c r="A716" s="68">
        <f t="shared" si="105"/>
        <v>702</v>
      </c>
      <c r="B716" s="69">
        <f t="shared" si="105"/>
        <v>45627</v>
      </c>
      <c r="C716" s="90" t="str">
        <f t="shared" si="97"/>
        <v>구간8</v>
      </c>
      <c r="D716" s="68">
        <f t="shared" si="98"/>
        <v>92</v>
      </c>
      <c r="E716" s="54">
        <f>COUNTIF($C$15:C716,C716)</f>
        <v>62</v>
      </c>
      <c r="F716" s="91">
        <f t="shared" si="99"/>
        <v>0.13785674766096059</v>
      </c>
      <c r="G716" s="91">
        <f t="shared" si="100"/>
        <v>2.9918013638297867E-3</v>
      </c>
      <c r="H716" s="65">
        <f t="shared" si="102"/>
        <v>0.14084854902479038</v>
      </c>
    </row>
    <row r="717" spans="1:8">
      <c r="A717" s="68">
        <f t="shared" si="105"/>
        <v>703</v>
      </c>
      <c r="B717" s="69">
        <f t="shared" si="105"/>
        <v>45628</v>
      </c>
      <c r="C717" s="90" t="str">
        <f t="shared" si="97"/>
        <v>구간8</v>
      </c>
      <c r="D717" s="68">
        <f t="shared" si="98"/>
        <v>92</v>
      </c>
      <c r="E717" s="54">
        <f>COUNTIF($C$15:C717,C717)</f>
        <v>63</v>
      </c>
      <c r="F717" s="91">
        <f t="shared" si="99"/>
        <v>0.13785674766096059</v>
      </c>
      <c r="G717" s="91">
        <f t="shared" si="100"/>
        <v>3.0400562245367188E-3</v>
      </c>
      <c r="H717" s="65">
        <f t="shared" si="102"/>
        <v>0.1408968038854973</v>
      </c>
    </row>
    <row r="718" spans="1:8">
      <c r="A718" s="68">
        <f t="shared" si="105"/>
        <v>704</v>
      </c>
      <c r="B718" s="69">
        <f t="shared" si="105"/>
        <v>45629</v>
      </c>
      <c r="C718" s="90" t="str">
        <f t="shared" si="97"/>
        <v>구간8</v>
      </c>
      <c r="D718" s="68">
        <f t="shared" si="98"/>
        <v>92</v>
      </c>
      <c r="E718" s="54">
        <f>COUNTIF($C$15:C718,C718)</f>
        <v>64</v>
      </c>
      <c r="F718" s="91">
        <f t="shared" si="99"/>
        <v>0.13785674766096059</v>
      </c>
      <c r="G718" s="91">
        <f t="shared" si="100"/>
        <v>3.0883110852436509E-3</v>
      </c>
      <c r="H718" s="65">
        <f t="shared" si="102"/>
        <v>0.14094505874620425</v>
      </c>
    </row>
    <row r="719" spans="1:8">
      <c r="A719" s="68">
        <f t="shared" si="105"/>
        <v>705</v>
      </c>
      <c r="B719" s="69">
        <f t="shared" si="105"/>
        <v>45630</v>
      </c>
      <c r="C719" s="90" t="str">
        <f t="shared" ref="C719:C782" si="106">IF(IFERROR(HLOOKUP(B719,$D$5:$S$6,2,FALSE),"")="",C720,HLOOKUP(B719,$D$5:$S$7,2,FALSE))</f>
        <v>구간8</v>
      </c>
      <c r="D719" s="68">
        <f t="shared" ref="D719:D782" si="107">COUNTIF($C$15:$C$45910,C719)</f>
        <v>92</v>
      </c>
      <c r="E719" s="54">
        <f>COUNTIF($C$15:C719,C719)</f>
        <v>65</v>
      </c>
      <c r="F719" s="91">
        <f t="shared" ref="F719:F782" si="108">HLOOKUP($C719,$D$6:$S$11,6,FALSE)</f>
        <v>0.13785674766096059</v>
      </c>
      <c r="G719" s="91">
        <f t="shared" ref="G719:G782" si="109">HLOOKUP($C719,$D$6:$S$11,5,FALSE)*(E719)</f>
        <v>3.1365659459505831E-3</v>
      </c>
      <c r="H719" s="65">
        <f t="shared" si="102"/>
        <v>0.14099331360691117</v>
      </c>
    </row>
    <row r="720" spans="1:8">
      <c r="A720" s="68">
        <f t="shared" ref="A720:B735" si="110">A719+1</f>
        <v>706</v>
      </c>
      <c r="B720" s="69">
        <f t="shared" si="110"/>
        <v>45631</v>
      </c>
      <c r="C720" s="90" t="str">
        <f t="shared" si="106"/>
        <v>구간8</v>
      </c>
      <c r="D720" s="68">
        <f t="shared" si="107"/>
        <v>92</v>
      </c>
      <c r="E720" s="54">
        <f>COUNTIF($C$15:C720,C720)</f>
        <v>66</v>
      </c>
      <c r="F720" s="91">
        <f t="shared" si="108"/>
        <v>0.13785674766096059</v>
      </c>
      <c r="G720" s="91">
        <f t="shared" si="109"/>
        <v>3.1848208066575152E-3</v>
      </c>
      <c r="H720" s="65">
        <f t="shared" ref="H720:H783" si="111">F720+G720</f>
        <v>0.14104156846761812</v>
      </c>
    </row>
    <row r="721" spans="1:8">
      <c r="A721" s="68">
        <f t="shared" si="110"/>
        <v>707</v>
      </c>
      <c r="B721" s="69">
        <f t="shared" si="110"/>
        <v>45632</v>
      </c>
      <c r="C721" s="90" t="str">
        <f t="shared" si="106"/>
        <v>구간8</v>
      </c>
      <c r="D721" s="68">
        <f t="shared" si="107"/>
        <v>92</v>
      </c>
      <c r="E721" s="54">
        <f>COUNTIF($C$15:C721,C721)</f>
        <v>67</v>
      </c>
      <c r="F721" s="91">
        <f t="shared" si="108"/>
        <v>0.13785674766096059</v>
      </c>
      <c r="G721" s="91">
        <f t="shared" si="109"/>
        <v>3.2330756673644469E-3</v>
      </c>
      <c r="H721" s="65">
        <f t="shared" si="111"/>
        <v>0.14108982332832504</v>
      </c>
    </row>
    <row r="722" spans="1:8">
      <c r="A722" s="68">
        <f t="shared" si="110"/>
        <v>708</v>
      </c>
      <c r="B722" s="69">
        <f t="shared" si="110"/>
        <v>45633</v>
      </c>
      <c r="C722" s="90" t="str">
        <f t="shared" si="106"/>
        <v>구간8</v>
      </c>
      <c r="D722" s="68">
        <f t="shared" si="107"/>
        <v>92</v>
      </c>
      <c r="E722" s="54">
        <f>COUNTIF($C$15:C722,C722)</f>
        <v>68</v>
      </c>
      <c r="F722" s="91">
        <f t="shared" si="108"/>
        <v>0.13785674766096059</v>
      </c>
      <c r="G722" s="91">
        <f t="shared" si="109"/>
        <v>3.281330528071379E-3</v>
      </c>
      <c r="H722" s="65">
        <f t="shared" si="111"/>
        <v>0.14113807818903198</v>
      </c>
    </row>
    <row r="723" spans="1:8">
      <c r="A723" s="68">
        <f t="shared" si="110"/>
        <v>709</v>
      </c>
      <c r="B723" s="69">
        <f t="shared" si="110"/>
        <v>45634</v>
      </c>
      <c r="C723" s="90" t="str">
        <f t="shared" si="106"/>
        <v>구간8</v>
      </c>
      <c r="D723" s="68">
        <f t="shared" si="107"/>
        <v>92</v>
      </c>
      <c r="E723" s="54">
        <f>COUNTIF($C$15:C723,C723)</f>
        <v>69</v>
      </c>
      <c r="F723" s="91">
        <f t="shared" si="108"/>
        <v>0.13785674766096059</v>
      </c>
      <c r="G723" s="91">
        <f t="shared" si="109"/>
        <v>3.3295853887783111E-3</v>
      </c>
      <c r="H723" s="65">
        <f t="shared" si="111"/>
        <v>0.1411863330497389</v>
      </c>
    </row>
    <row r="724" spans="1:8">
      <c r="A724" s="68">
        <f t="shared" si="110"/>
        <v>710</v>
      </c>
      <c r="B724" s="69">
        <f t="shared" si="110"/>
        <v>45635</v>
      </c>
      <c r="C724" s="90" t="str">
        <f t="shared" si="106"/>
        <v>구간8</v>
      </c>
      <c r="D724" s="68">
        <f t="shared" si="107"/>
        <v>92</v>
      </c>
      <c r="E724" s="54">
        <f>COUNTIF($C$15:C724,C724)</f>
        <v>70</v>
      </c>
      <c r="F724" s="91">
        <f t="shared" si="108"/>
        <v>0.13785674766096059</v>
      </c>
      <c r="G724" s="91">
        <f t="shared" si="109"/>
        <v>3.3778402494852432E-3</v>
      </c>
      <c r="H724" s="65">
        <f t="shared" si="111"/>
        <v>0.14123458791044582</v>
      </c>
    </row>
    <row r="725" spans="1:8">
      <c r="A725" s="68">
        <f t="shared" si="110"/>
        <v>711</v>
      </c>
      <c r="B725" s="69">
        <f t="shared" si="110"/>
        <v>45636</v>
      </c>
      <c r="C725" s="90" t="str">
        <f t="shared" si="106"/>
        <v>구간8</v>
      </c>
      <c r="D725" s="68">
        <f t="shared" si="107"/>
        <v>92</v>
      </c>
      <c r="E725" s="54">
        <f>COUNTIF($C$15:C725,C725)</f>
        <v>71</v>
      </c>
      <c r="F725" s="91">
        <f t="shared" si="108"/>
        <v>0.13785674766096059</v>
      </c>
      <c r="G725" s="91">
        <f t="shared" si="109"/>
        <v>3.4260951101921754E-3</v>
      </c>
      <c r="H725" s="65">
        <f t="shared" si="111"/>
        <v>0.14128284277115277</v>
      </c>
    </row>
    <row r="726" spans="1:8">
      <c r="A726" s="68">
        <f t="shared" si="110"/>
        <v>712</v>
      </c>
      <c r="B726" s="69">
        <f t="shared" si="110"/>
        <v>45637</v>
      </c>
      <c r="C726" s="90" t="str">
        <f t="shared" si="106"/>
        <v>구간8</v>
      </c>
      <c r="D726" s="68">
        <f t="shared" si="107"/>
        <v>92</v>
      </c>
      <c r="E726" s="54">
        <f>COUNTIF($C$15:C726,C726)</f>
        <v>72</v>
      </c>
      <c r="F726" s="91">
        <f t="shared" si="108"/>
        <v>0.13785674766096059</v>
      </c>
      <c r="G726" s="91">
        <f t="shared" si="109"/>
        <v>3.4743499708991075E-3</v>
      </c>
      <c r="H726" s="65">
        <f t="shared" si="111"/>
        <v>0.14133109763185969</v>
      </c>
    </row>
    <row r="727" spans="1:8">
      <c r="A727" s="68">
        <f t="shared" si="110"/>
        <v>713</v>
      </c>
      <c r="B727" s="69">
        <f t="shared" si="110"/>
        <v>45638</v>
      </c>
      <c r="C727" s="90" t="str">
        <f t="shared" si="106"/>
        <v>구간8</v>
      </c>
      <c r="D727" s="68">
        <f t="shared" si="107"/>
        <v>92</v>
      </c>
      <c r="E727" s="54">
        <f>COUNTIF($C$15:C727,C727)</f>
        <v>73</v>
      </c>
      <c r="F727" s="91">
        <f t="shared" si="108"/>
        <v>0.13785674766096059</v>
      </c>
      <c r="G727" s="91">
        <f t="shared" si="109"/>
        <v>3.5226048316060392E-3</v>
      </c>
      <c r="H727" s="65">
        <f t="shared" si="111"/>
        <v>0.14137935249256664</v>
      </c>
    </row>
    <row r="728" spans="1:8">
      <c r="A728" s="68">
        <f t="shared" si="110"/>
        <v>714</v>
      </c>
      <c r="B728" s="69">
        <f t="shared" si="110"/>
        <v>45639</v>
      </c>
      <c r="C728" s="90" t="str">
        <f t="shared" si="106"/>
        <v>구간8</v>
      </c>
      <c r="D728" s="68">
        <f t="shared" si="107"/>
        <v>92</v>
      </c>
      <c r="E728" s="54">
        <f>COUNTIF($C$15:C728,C728)</f>
        <v>74</v>
      </c>
      <c r="F728" s="91">
        <f t="shared" si="108"/>
        <v>0.13785674766096059</v>
      </c>
      <c r="G728" s="91">
        <f t="shared" si="109"/>
        <v>3.5708596923129713E-3</v>
      </c>
      <c r="H728" s="65">
        <f t="shared" si="111"/>
        <v>0.14142760735327356</v>
      </c>
    </row>
    <row r="729" spans="1:8">
      <c r="A729" s="68">
        <f t="shared" si="110"/>
        <v>715</v>
      </c>
      <c r="B729" s="69">
        <f t="shared" si="110"/>
        <v>45640</v>
      </c>
      <c r="C729" s="90" t="str">
        <f t="shared" si="106"/>
        <v>구간8</v>
      </c>
      <c r="D729" s="68">
        <f t="shared" si="107"/>
        <v>92</v>
      </c>
      <c r="E729" s="54">
        <f>COUNTIF($C$15:C729,C729)</f>
        <v>75</v>
      </c>
      <c r="F729" s="91">
        <f t="shared" si="108"/>
        <v>0.13785674766096059</v>
      </c>
      <c r="G729" s="91">
        <f t="shared" si="109"/>
        <v>3.6191145530199034E-3</v>
      </c>
      <c r="H729" s="65">
        <f t="shared" si="111"/>
        <v>0.14147586221398051</v>
      </c>
    </row>
    <row r="730" spans="1:8">
      <c r="A730" s="68">
        <f t="shared" si="110"/>
        <v>716</v>
      </c>
      <c r="B730" s="69">
        <f t="shared" si="110"/>
        <v>45641</v>
      </c>
      <c r="C730" s="90" t="str">
        <f t="shared" si="106"/>
        <v>구간8</v>
      </c>
      <c r="D730" s="68">
        <f t="shared" si="107"/>
        <v>92</v>
      </c>
      <c r="E730" s="54">
        <f>COUNTIF($C$15:C730,C730)</f>
        <v>76</v>
      </c>
      <c r="F730" s="91">
        <f t="shared" si="108"/>
        <v>0.13785674766096059</v>
      </c>
      <c r="G730" s="91">
        <f t="shared" si="109"/>
        <v>3.6673694137268355E-3</v>
      </c>
      <c r="H730" s="65">
        <f t="shared" si="111"/>
        <v>0.14152411707468743</v>
      </c>
    </row>
    <row r="731" spans="1:8">
      <c r="A731" s="68">
        <f t="shared" si="110"/>
        <v>717</v>
      </c>
      <c r="B731" s="69">
        <f t="shared" si="110"/>
        <v>45642</v>
      </c>
      <c r="C731" s="90" t="str">
        <f t="shared" si="106"/>
        <v>구간8</v>
      </c>
      <c r="D731" s="68">
        <f t="shared" si="107"/>
        <v>92</v>
      </c>
      <c r="E731" s="54">
        <f>COUNTIF($C$15:C731,C731)</f>
        <v>77</v>
      </c>
      <c r="F731" s="91">
        <f t="shared" si="108"/>
        <v>0.13785674766096059</v>
      </c>
      <c r="G731" s="91">
        <f t="shared" si="109"/>
        <v>3.7156242744337676E-3</v>
      </c>
      <c r="H731" s="65">
        <f t="shared" si="111"/>
        <v>0.14157237193539435</v>
      </c>
    </row>
    <row r="732" spans="1:8">
      <c r="A732" s="68">
        <f t="shared" si="110"/>
        <v>718</v>
      </c>
      <c r="B732" s="69">
        <f t="shared" si="110"/>
        <v>45643</v>
      </c>
      <c r="C732" s="90" t="str">
        <f t="shared" si="106"/>
        <v>구간8</v>
      </c>
      <c r="D732" s="68">
        <f t="shared" si="107"/>
        <v>92</v>
      </c>
      <c r="E732" s="54">
        <f>COUNTIF($C$15:C732,C732)</f>
        <v>78</v>
      </c>
      <c r="F732" s="91">
        <f t="shared" si="108"/>
        <v>0.13785674766096059</v>
      </c>
      <c r="G732" s="91">
        <f t="shared" si="109"/>
        <v>3.7638791351406998E-3</v>
      </c>
      <c r="H732" s="65">
        <f t="shared" si="111"/>
        <v>0.1416206267961013</v>
      </c>
    </row>
    <row r="733" spans="1:8">
      <c r="A733" s="68">
        <f t="shared" si="110"/>
        <v>719</v>
      </c>
      <c r="B733" s="69">
        <f t="shared" si="110"/>
        <v>45644</v>
      </c>
      <c r="C733" s="90" t="str">
        <f t="shared" si="106"/>
        <v>구간8</v>
      </c>
      <c r="D733" s="68">
        <f t="shared" si="107"/>
        <v>92</v>
      </c>
      <c r="E733" s="54">
        <f>COUNTIF($C$15:C733,C733)</f>
        <v>79</v>
      </c>
      <c r="F733" s="91">
        <f t="shared" si="108"/>
        <v>0.13785674766096059</v>
      </c>
      <c r="G733" s="91">
        <f t="shared" si="109"/>
        <v>3.8121339958476315E-3</v>
      </c>
      <c r="H733" s="65">
        <f t="shared" si="111"/>
        <v>0.14166888165680822</v>
      </c>
    </row>
    <row r="734" spans="1:8">
      <c r="A734" s="68">
        <f t="shared" si="110"/>
        <v>720</v>
      </c>
      <c r="B734" s="69">
        <f t="shared" si="110"/>
        <v>45645</v>
      </c>
      <c r="C734" s="90" t="str">
        <f t="shared" si="106"/>
        <v>구간8</v>
      </c>
      <c r="D734" s="68">
        <f t="shared" si="107"/>
        <v>92</v>
      </c>
      <c r="E734" s="54">
        <f>COUNTIF($C$15:C734,C734)</f>
        <v>80</v>
      </c>
      <c r="F734" s="91">
        <f t="shared" si="108"/>
        <v>0.13785674766096059</v>
      </c>
      <c r="G734" s="91">
        <f t="shared" si="109"/>
        <v>3.8603888565545636E-3</v>
      </c>
      <c r="H734" s="65">
        <f t="shared" si="111"/>
        <v>0.14171713651751516</v>
      </c>
    </row>
    <row r="735" spans="1:8">
      <c r="A735" s="68">
        <f t="shared" si="110"/>
        <v>721</v>
      </c>
      <c r="B735" s="69">
        <f t="shared" si="110"/>
        <v>45646</v>
      </c>
      <c r="C735" s="90" t="str">
        <f t="shared" si="106"/>
        <v>구간8</v>
      </c>
      <c r="D735" s="68">
        <f t="shared" si="107"/>
        <v>92</v>
      </c>
      <c r="E735" s="54">
        <f>COUNTIF($C$15:C735,C735)</f>
        <v>81</v>
      </c>
      <c r="F735" s="91">
        <f t="shared" si="108"/>
        <v>0.13785674766096059</v>
      </c>
      <c r="G735" s="91">
        <f t="shared" si="109"/>
        <v>3.9086437172614957E-3</v>
      </c>
      <c r="H735" s="65">
        <f t="shared" si="111"/>
        <v>0.14176539137822208</v>
      </c>
    </row>
    <row r="736" spans="1:8">
      <c r="A736" s="68">
        <f t="shared" ref="A736:B751" si="112">A735+1</f>
        <v>722</v>
      </c>
      <c r="B736" s="69">
        <f t="shared" si="112"/>
        <v>45647</v>
      </c>
      <c r="C736" s="90" t="str">
        <f t="shared" si="106"/>
        <v>구간8</v>
      </c>
      <c r="D736" s="68">
        <f t="shared" si="107"/>
        <v>92</v>
      </c>
      <c r="E736" s="54">
        <f>COUNTIF($C$15:C736,C736)</f>
        <v>82</v>
      </c>
      <c r="F736" s="91">
        <f t="shared" si="108"/>
        <v>0.13785674766096059</v>
      </c>
      <c r="G736" s="91">
        <f t="shared" si="109"/>
        <v>3.9568985779684278E-3</v>
      </c>
      <c r="H736" s="65">
        <f t="shared" si="111"/>
        <v>0.14181364623892903</v>
      </c>
    </row>
    <row r="737" spans="1:8">
      <c r="A737" s="68">
        <f t="shared" si="112"/>
        <v>723</v>
      </c>
      <c r="B737" s="69">
        <f t="shared" si="112"/>
        <v>45648</v>
      </c>
      <c r="C737" s="90" t="str">
        <f t="shared" si="106"/>
        <v>구간8</v>
      </c>
      <c r="D737" s="68">
        <f t="shared" si="107"/>
        <v>92</v>
      </c>
      <c r="E737" s="54">
        <f>COUNTIF($C$15:C737,C737)</f>
        <v>83</v>
      </c>
      <c r="F737" s="91">
        <f t="shared" si="108"/>
        <v>0.13785674766096059</v>
      </c>
      <c r="G737" s="91">
        <f t="shared" si="109"/>
        <v>4.0051534386753599E-3</v>
      </c>
      <c r="H737" s="65">
        <f t="shared" si="111"/>
        <v>0.14186190109963595</v>
      </c>
    </row>
    <row r="738" spans="1:8">
      <c r="A738" s="68">
        <f t="shared" si="112"/>
        <v>724</v>
      </c>
      <c r="B738" s="69">
        <f t="shared" si="112"/>
        <v>45649</v>
      </c>
      <c r="C738" s="90" t="str">
        <f t="shared" si="106"/>
        <v>구간8</v>
      </c>
      <c r="D738" s="68">
        <f t="shared" si="107"/>
        <v>92</v>
      </c>
      <c r="E738" s="54">
        <f>COUNTIF($C$15:C738,C738)</f>
        <v>84</v>
      </c>
      <c r="F738" s="91">
        <f t="shared" si="108"/>
        <v>0.13785674766096059</v>
      </c>
      <c r="G738" s="91">
        <f t="shared" si="109"/>
        <v>4.0534082993822921E-3</v>
      </c>
      <c r="H738" s="65">
        <f t="shared" si="111"/>
        <v>0.1419101559603429</v>
      </c>
    </row>
    <row r="739" spans="1:8">
      <c r="A739" s="68">
        <f t="shared" si="112"/>
        <v>725</v>
      </c>
      <c r="B739" s="69">
        <f t="shared" si="112"/>
        <v>45650</v>
      </c>
      <c r="C739" s="90" t="str">
        <f t="shared" si="106"/>
        <v>구간8</v>
      </c>
      <c r="D739" s="68">
        <f t="shared" si="107"/>
        <v>92</v>
      </c>
      <c r="E739" s="54">
        <f>COUNTIF($C$15:C739,C739)</f>
        <v>85</v>
      </c>
      <c r="F739" s="91">
        <f t="shared" si="108"/>
        <v>0.13785674766096059</v>
      </c>
      <c r="G739" s="91">
        <f t="shared" si="109"/>
        <v>4.1016631600892242E-3</v>
      </c>
      <c r="H739" s="65">
        <f t="shared" si="111"/>
        <v>0.14195841082104982</v>
      </c>
    </row>
    <row r="740" spans="1:8">
      <c r="A740" s="68">
        <f t="shared" si="112"/>
        <v>726</v>
      </c>
      <c r="B740" s="69">
        <f t="shared" si="112"/>
        <v>45651</v>
      </c>
      <c r="C740" s="90" t="str">
        <f t="shared" si="106"/>
        <v>구간8</v>
      </c>
      <c r="D740" s="68">
        <f t="shared" si="107"/>
        <v>92</v>
      </c>
      <c r="E740" s="54">
        <f>COUNTIF($C$15:C740,C740)</f>
        <v>86</v>
      </c>
      <c r="F740" s="91">
        <f t="shared" si="108"/>
        <v>0.13785674766096059</v>
      </c>
      <c r="G740" s="91">
        <f t="shared" si="109"/>
        <v>4.1499180207961563E-3</v>
      </c>
      <c r="H740" s="65">
        <f t="shared" si="111"/>
        <v>0.14200666568175674</v>
      </c>
    </row>
    <row r="741" spans="1:8">
      <c r="A741" s="68">
        <f t="shared" si="112"/>
        <v>727</v>
      </c>
      <c r="B741" s="69">
        <f t="shared" si="112"/>
        <v>45652</v>
      </c>
      <c r="C741" s="90" t="str">
        <f t="shared" si="106"/>
        <v>구간8</v>
      </c>
      <c r="D741" s="68">
        <f t="shared" si="107"/>
        <v>92</v>
      </c>
      <c r="E741" s="54">
        <f>COUNTIF($C$15:C741,C741)</f>
        <v>87</v>
      </c>
      <c r="F741" s="91">
        <f t="shared" si="108"/>
        <v>0.13785674766096059</v>
      </c>
      <c r="G741" s="91">
        <f t="shared" si="109"/>
        <v>4.1981728815030884E-3</v>
      </c>
      <c r="H741" s="65">
        <f t="shared" si="111"/>
        <v>0.14205492054246369</v>
      </c>
    </row>
    <row r="742" spans="1:8">
      <c r="A742" s="68">
        <f t="shared" si="112"/>
        <v>728</v>
      </c>
      <c r="B742" s="69">
        <f t="shared" si="112"/>
        <v>45653</v>
      </c>
      <c r="C742" s="90" t="str">
        <f t="shared" si="106"/>
        <v>구간8</v>
      </c>
      <c r="D742" s="68">
        <f t="shared" si="107"/>
        <v>92</v>
      </c>
      <c r="E742" s="54">
        <f>COUNTIF($C$15:C742,C742)</f>
        <v>88</v>
      </c>
      <c r="F742" s="91">
        <f t="shared" si="108"/>
        <v>0.13785674766096059</v>
      </c>
      <c r="G742" s="91">
        <f t="shared" si="109"/>
        <v>4.2464277422100197E-3</v>
      </c>
      <c r="H742" s="65">
        <f t="shared" si="111"/>
        <v>0.14210317540317061</v>
      </c>
    </row>
    <row r="743" spans="1:8">
      <c r="A743" s="68">
        <f t="shared" si="112"/>
        <v>729</v>
      </c>
      <c r="B743" s="69">
        <f t="shared" si="112"/>
        <v>45654</v>
      </c>
      <c r="C743" s="90" t="str">
        <f t="shared" si="106"/>
        <v>구간8</v>
      </c>
      <c r="D743" s="68">
        <f t="shared" si="107"/>
        <v>92</v>
      </c>
      <c r="E743" s="54">
        <f>COUNTIF($C$15:C743,C743)</f>
        <v>89</v>
      </c>
      <c r="F743" s="91">
        <f t="shared" si="108"/>
        <v>0.13785674766096059</v>
      </c>
      <c r="G743" s="91">
        <f t="shared" si="109"/>
        <v>4.2946826029169518E-3</v>
      </c>
      <c r="H743" s="65">
        <f t="shared" si="111"/>
        <v>0.14215143026387755</v>
      </c>
    </row>
    <row r="744" spans="1:8">
      <c r="A744" s="68">
        <f t="shared" si="112"/>
        <v>730</v>
      </c>
      <c r="B744" s="69">
        <f t="shared" si="112"/>
        <v>45655</v>
      </c>
      <c r="C744" s="90" t="str">
        <f t="shared" si="106"/>
        <v>구간8</v>
      </c>
      <c r="D744" s="68">
        <f t="shared" si="107"/>
        <v>92</v>
      </c>
      <c r="E744" s="54">
        <f>COUNTIF($C$15:C744,C744)</f>
        <v>90</v>
      </c>
      <c r="F744" s="91">
        <f t="shared" si="108"/>
        <v>0.13785674766096059</v>
      </c>
      <c r="G744" s="91">
        <f t="shared" si="109"/>
        <v>4.3429374636238839E-3</v>
      </c>
      <c r="H744" s="65">
        <f t="shared" si="111"/>
        <v>0.14219968512458447</v>
      </c>
    </row>
    <row r="745" spans="1:8">
      <c r="A745" s="68">
        <f t="shared" si="112"/>
        <v>731</v>
      </c>
      <c r="B745" s="69">
        <f t="shared" si="112"/>
        <v>45656</v>
      </c>
      <c r="C745" s="90" t="str">
        <f t="shared" si="106"/>
        <v>구간8</v>
      </c>
      <c r="D745" s="68">
        <f t="shared" si="107"/>
        <v>92</v>
      </c>
      <c r="E745" s="54">
        <f>COUNTIF($C$15:C745,C745)</f>
        <v>91</v>
      </c>
      <c r="F745" s="91">
        <f t="shared" si="108"/>
        <v>0.13785674766096059</v>
      </c>
      <c r="G745" s="91">
        <f t="shared" si="109"/>
        <v>4.391192324330816E-3</v>
      </c>
      <c r="H745" s="65">
        <f t="shared" si="111"/>
        <v>0.14224793998529142</v>
      </c>
    </row>
    <row r="746" spans="1:8">
      <c r="A746" s="68">
        <f t="shared" si="112"/>
        <v>732</v>
      </c>
      <c r="B746" s="69">
        <f t="shared" si="112"/>
        <v>45657</v>
      </c>
      <c r="C746" s="90" t="str">
        <f t="shared" si="106"/>
        <v>구간8</v>
      </c>
      <c r="D746" s="68">
        <f t="shared" si="107"/>
        <v>92</v>
      </c>
      <c r="E746" s="54">
        <f>COUNTIF($C$15:C746,C746)</f>
        <v>92</v>
      </c>
      <c r="F746" s="91">
        <f t="shared" si="108"/>
        <v>0.13785674766096059</v>
      </c>
      <c r="G746" s="91">
        <f t="shared" si="109"/>
        <v>4.4394471850377482E-3</v>
      </c>
      <c r="H746" s="65">
        <f t="shared" si="111"/>
        <v>0.14229619484599834</v>
      </c>
    </row>
    <row r="747" spans="1:8">
      <c r="A747" s="68">
        <f t="shared" si="112"/>
        <v>733</v>
      </c>
      <c r="B747" s="69">
        <f t="shared" si="112"/>
        <v>45658</v>
      </c>
      <c r="C747" s="90" t="str">
        <f t="shared" si="106"/>
        <v>구간9</v>
      </c>
      <c r="D747" s="68">
        <f t="shared" si="107"/>
        <v>90</v>
      </c>
      <c r="E747" s="54">
        <f>COUNTIF($C$15:C747,C747)</f>
        <v>1</v>
      </c>
      <c r="F747" s="91">
        <f t="shared" si="108"/>
        <v>0.14229619484599834</v>
      </c>
      <c r="G747" s="91">
        <f t="shared" si="109"/>
        <v>3.7696155857777022E-5</v>
      </c>
      <c r="H747" s="65">
        <f t="shared" si="111"/>
        <v>0.14233389100185612</v>
      </c>
    </row>
    <row r="748" spans="1:8">
      <c r="A748" s="68">
        <f t="shared" si="112"/>
        <v>734</v>
      </c>
      <c r="B748" s="69">
        <f t="shared" si="112"/>
        <v>45659</v>
      </c>
      <c r="C748" s="90" t="str">
        <f t="shared" si="106"/>
        <v>구간9</v>
      </c>
      <c r="D748" s="68">
        <f t="shared" si="107"/>
        <v>90</v>
      </c>
      <c r="E748" s="54">
        <f>COUNTIF($C$15:C748,C748)</f>
        <v>2</v>
      </c>
      <c r="F748" s="91">
        <f t="shared" si="108"/>
        <v>0.14229619484599834</v>
      </c>
      <c r="G748" s="91">
        <f t="shared" si="109"/>
        <v>7.5392311715554043E-5</v>
      </c>
      <c r="H748" s="65">
        <f t="shared" si="111"/>
        <v>0.14237158715771389</v>
      </c>
    </row>
    <row r="749" spans="1:8">
      <c r="A749" s="68">
        <f t="shared" si="112"/>
        <v>735</v>
      </c>
      <c r="B749" s="69">
        <f t="shared" si="112"/>
        <v>45660</v>
      </c>
      <c r="C749" s="90" t="str">
        <f t="shared" si="106"/>
        <v>구간9</v>
      </c>
      <c r="D749" s="68">
        <f t="shared" si="107"/>
        <v>90</v>
      </c>
      <c r="E749" s="54">
        <f>COUNTIF($C$15:C749,C749)</f>
        <v>3</v>
      </c>
      <c r="F749" s="91">
        <f t="shared" si="108"/>
        <v>0.14229619484599834</v>
      </c>
      <c r="G749" s="91">
        <f t="shared" si="109"/>
        <v>1.1308846757333106E-4</v>
      </c>
      <c r="H749" s="65">
        <f t="shared" si="111"/>
        <v>0.14240928331357167</v>
      </c>
    </row>
    <row r="750" spans="1:8">
      <c r="A750" s="68">
        <f t="shared" si="112"/>
        <v>736</v>
      </c>
      <c r="B750" s="69">
        <f t="shared" si="112"/>
        <v>45661</v>
      </c>
      <c r="C750" s="90" t="str">
        <f t="shared" si="106"/>
        <v>구간9</v>
      </c>
      <c r="D750" s="68">
        <f t="shared" si="107"/>
        <v>90</v>
      </c>
      <c r="E750" s="54">
        <f>COUNTIF($C$15:C750,C750)</f>
        <v>4</v>
      </c>
      <c r="F750" s="91">
        <f t="shared" si="108"/>
        <v>0.14229619484599834</v>
      </c>
      <c r="G750" s="91">
        <f t="shared" si="109"/>
        <v>1.5078462343110809E-4</v>
      </c>
      <c r="H750" s="65">
        <f t="shared" si="111"/>
        <v>0.14244697946942944</v>
      </c>
    </row>
    <row r="751" spans="1:8">
      <c r="A751" s="68">
        <f t="shared" si="112"/>
        <v>737</v>
      </c>
      <c r="B751" s="69">
        <f t="shared" si="112"/>
        <v>45662</v>
      </c>
      <c r="C751" s="90" t="str">
        <f t="shared" si="106"/>
        <v>구간9</v>
      </c>
      <c r="D751" s="68">
        <f t="shared" si="107"/>
        <v>90</v>
      </c>
      <c r="E751" s="54">
        <f>COUNTIF($C$15:C751,C751)</f>
        <v>5</v>
      </c>
      <c r="F751" s="91">
        <f t="shared" si="108"/>
        <v>0.14229619484599834</v>
      </c>
      <c r="G751" s="91">
        <f t="shared" si="109"/>
        <v>1.8848077928888512E-4</v>
      </c>
      <c r="H751" s="65">
        <f t="shared" si="111"/>
        <v>0.14248467562528722</v>
      </c>
    </row>
    <row r="752" spans="1:8">
      <c r="A752" s="68">
        <f t="shared" ref="A752:B767" si="113">A751+1</f>
        <v>738</v>
      </c>
      <c r="B752" s="69">
        <f t="shared" si="113"/>
        <v>45663</v>
      </c>
      <c r="C752" s="90" t="str">
        <f t="shared" si="106"/>
        <v>구간9</v>
      </c>
      <c r="D752" s="68">
        <f t="shared" si="107"/>
        <v>90</v>
      </c>
      <c r="E752" s="54">
        <f>COUNTIF($C$15:C752,C752)</f>
        <v>6</v>
      </c>
      <c r="F752" s="91">
        <f t="shared" si="108"/>
        <v>0.14229619484599834</v>
      </c>
      <c r="G752" s="91">
        <f t="shared" si="109"/>
        <v>2.2617693514666212E-4</v>
      </c>
      <c r="H752" s="65">
        <f t="shared" si="111"/>
        <v>0.14252237178114499</v>
      </c>
    </row>
    <row r="753" spans="1:8">
      <c r="A753" s="68">
        <f t="shared" si="113"/>
        <v>739</v>
      </c>
      <c r="B753" s="69">
        <f t="shared" si="113"/>
        <v>45664</v>
      </c>
      <c r="C753" s="90" t="str">
        <f t="shared" si="106"/>
        <v>구간9</v>
      </c>
      <c r="D753" s="68">
        <f t="shared" si="107"/>
        <v>90</v>
      </c>
      <c r="E753" s="54">
        <f>COUNTIF($C$15:C753,C753)</f>
        <v>7</v>
      </c>
      <c r="F753" s="91">
        <f t="shared" si="108"/>
        <v>0.14229619484599834</v>
      </c>
      <c r="G753" s="91">
        <f t="shared" si="109"/>
        <v>2.6387309100443915E-4</v>
      </c>
      <c r="H753" s="65">
        <f t="shared" si="111"/>
        <v>0.14256006793700279</v>
      </c>
    </row>
    <row r="754" spans="1:8">
      <c r="A754" s="68">
        <f t="shared" si="113"/>
        <v>740</v>
      </c>
      <c r="B754" s="69">
        <f t="shared" si="113"/>
        <v>45665</v>
      </c>
      <c r="C754" s="90" t="str">
        <f t="shared" si="106"/>
        <v>구간9</v>
      </c>
      <c r="D754" s="68">
        <f t="shared" si="107"/>
        <v>90</v>
      </c>
      <c r="E754" s="54">
        <f>COUNTIF($C$15:C754,C754)</f>
        <v>8</v>
      </c>
      <c r="F754" s="91">
        <f t="shared" si="108"/>
        <v>0.14229619484599834</v>
      </c>
      <c r="G754" s="91">
        <f t="shared" si="109"/>
        <v>3.0156924686221617E-4</v>
      </c>
      <c r="H754" s="65">
        <f t="shared" si="111"/>
        <v>0.14259776409286057</v>
      </c>
    </row>
    <row r="755" spans="1:8">
      <c r="A755" s="68">
        <f t="shared" si="113"/>
        <v>741</v>
      </c>
      <c r="B755" s="69">
        <f t="shared" si="113"/>
        <v>45666</v>
      </c>
      <c r="C755" s="90" t="str">
        <f t="shared" si="106"/>
        <v>구간9</v>
      </c>
      <c r="D755" s="68">
        <f t="shared" si="107"/>
        <v>90</v>
      </c>
      <c r="E755" s="54">
        <f>COUNTIF($C$15:C755,C755)</f>
        <v>9</v>
      </c>
      <c r="F755" s="91">
        <f t="shared" si="108"/>
        <v>0.14229619484599834</v>
      </c>
      <c r="G755" s="91">
        <f t="shared" si="109"/>
        <v>3.392654027199932E-4</v>
      </c>
      <c r="H755" s="65">
        <f t="shared" si="111"/>
        <v>0.14263546024871834</v>
      </c>
    </row>
    <row r="756" spans="1:8">
      <c r="A756" s="68">
        <f t="shared" si="113"/>
        <v>742</v>
      </c>
      <c r="B756" s="69">
        <f t="shared" si="113"/>
        <v>45667</v>
      </c>
      <c r="C756" s="90" t="str">
        <f t="shared" si="106"/>
        <v>구간9</v>
      </c>
      <c r="D756" s="68">
        <f t="shared" si="107"/>
        <v>90</v>
      </c>
      <c r="E756" s="54">
        <f>COUNTIF($C$15:C756,C756)</f>
        <v>10</v>
      </c>
      <c r="F756" s="91">
        <f t="shared" si="108"/>
        <v>0.14229619484599834</v>
      </c>
      <c r="G756" s="91">
        <f t="shared" si="109"/>
        <v>3.7696155857777023E-4</v>
      </c>
      <c r="H756" s="65">
        <f t="shared" si="111"/>
        <v>0.14267315640457612</v>
      </c>
    </row>
    <row r="757" spans="1:8">
      <c r="A757" s="68">
        <f t="shared" si="113"/>
        <v>743</v>
      </c>
      <c r="B757" s="69">
        <f t="shared" si="113"/>
        <v>45668</v>
      </c>
      <c r="C757" s="90" t="str">
        <f t="shared" si="106"/>
        <v>구간9</v>
      </c>
      <c r="D757" s="68">
        <f t="shared" si="107"/>
        <v>90</v>
      </c>
      <c r="E757" s="54">
        <f>COUNTIF($C$15:C757,C757)</f>
        <v>11</v>
      </c>
      <c r="F757" s="91">
        <f t="shared" si="108"/>
        <v>0.14229619484599834</v>
      </c>
      <c r="G757" s="91">
        <f t="shared" si="109"/>
        <v>4.1465771443554726E-4</v>
      </c>
      <c r="H757" s="65">
        <f t="shared" si="111"/>
        <v>0.14271085256043389</v>
      </c>
    </row>
    <row r="758" spans="1:8">
      <c r="A758" s="68">
        <f t="shared" si="113"/>
        <v>744</v>
      </c>
      <c r="B758" s="69">
        <f t="shared" si="113"/>
        <v>45669</v>
      </c>
      <c r="C758" s="90" t="str">
        <f t="shared" si="106"/>
        <v>구간9</v>
      </c>
      <c r="D758" s="68">
        <f t="shared" si="107"/>
        <v>90</v>
      </c>
      <c r="E758" s="54">
        <f>COUNTIF($C$15:C758,C758)</f>
        <v>12</v>
      </c>
      <c r="F758" s="91">
        <f t="shared" si="108"/>
        <v>0.14229619484599834</v>
      </c>
      <c r="G758" s="91">
        <f t="shared" si="109"/>
        <v>4.5235387029332423E-4</v>
      </c>
      <c r="H758" s="65">
        <f t="shared" si="111"/>
        <v>0.14274854871629167</v>
      </c>
    </row>
    <row r="759" spans="1:8">
      <c r="A759" s="68">
        <f t="shared" si="113"/>
        <v>745</v>
      </c>
      <c r="B759" s="69">
        <f t="shared" si="113"/>
        <v>45670</v>
      </c>
      <c r="C759" s="90" t="str">
        <f t="shared" si="106"/>
        <v>구간9</v>
      </c>
      <c r="D759" s="68">
        <f t="shared" si="107"/>
        <v>90</v>
      </c>
      <c r="E759" s="54">
        <f>COUNTIF($C$15:C759,C759)</f>
        <v>13</v>
      </c>
      <c r="F759" s="91">
        <f t="shared" si="108"/>
        <v>0.14229619484599834</v>
      </c>
      <c r="G759" s="91">
        <f t="shared" si="109"/>
        <v>4.9005002615110126E-4</v>
      </c>
      <c r="H759" s="65">
        <f t="shared" si="111"/>
        <v>0.14278624487214944</v>
      </c>
    </row>
    <row r="760" spans="1:8">
      <c r="A760" s="68">
        <f t="shared" si="113"/>
        <v>746</v>
      </c>
      <c r="B760" s="69">
        <f t="shared" si="113"/>
        <v>45671</v>
      </c>
      <c r="C760" s="90" t="str">
        <f t="shared" si="106"/>
        <v>구간9</v>
      </c>
      <c r="D760" s="68">
        <f t="shared" si="107"/>
        <v>90</v>
      </c>
      <c r="E760" s="54">
        <f>COUNTIF($C$15:C760,C760)</f>
        <v>14</v>
      </c>
      <c r="F760" s="91">
        <f t="shared" si="108"/>
        <v>0.14229619484599834</v>
      </c>
      <c r="G760" s="91">
        <f t="shared" si="109"/>
        <v>5.2774618200887829E-4</v>
      </c>
      <c r="H760" s="65">
        <f t="shared" si="111"/>
        <v>0.14282394102800722</v>
      </c>
    </row>
    <row r="761" spans="1:8">
      <c r="A761" s="68">
        <f t="shared" si="113"/>
        <v>747</v>
      </c>
      <c r="B761" s="69">
        <f t="shared" si="113"/>
        <v>45672</v>
      </c>
      <c r="C761" s="90" t="str">
        <f t="shared" si="106"/>
        <v>구간9</v>
      </c>
      <c r="D761" s="68">
        <f t="shared" si="107"/>
        <v>90</v>
      </c>
      <c r="E761" s="54">
        <f>COUNTIF($C$15:C761,C761)</f>
        <v>15</v>
      </c>
      <c r="F761" s="91">
        <f t="shared" si="108"/>
        <v>0.14229619484599834</v>
      </c>
      <c r="G761" s="91">
        <f t="shared" si="109"/>
        <v>5.6544233786665532E-4</v>
      </c>
      <c r="H761" s="65">
        <f t="shared" si="111"/>
        <v>0.14286163718386499</v>
      </c>
    </row>
    <row r="762" spans="1:8">
      <c r="A762" s="68">
        <f t="shared" si="113"/>
        <v>748</v>
      </c>
      <c r="B762" s="69">
        <f t="shared" si="113"/>
        <v>45673</v>
      </c>
      <c r="C762" s="90" t="str">
        <f t="shared" si="106"/>
        <v>구간9</v>
      </c>
      <c r="D762" s="68">
        <f t="shared" si="107"/>
        <v>90</v>
      </c>
      <c r="E762" s="54">
        <f>COUNTIF($C$15:C762,C762)</f>
        <v>16</v>
      </c>
      <c r="F762" s="91">
        <f t="shared" si="108"/>
        <v>0.14229619484599834</v>
      </c>
      <c r="G762" s="91">
        <f t="shared" si="109"/>
        <v>6.0313849372443235E-4</v>
      </c>
      <c r="H762" s="65">
        <f t="shared" si="111"/>
        <v>0.14289933333972277</v>
      </c>
    </row>
    <row r="763" spans="1:8">
      <c r="A763" s="68">
        <f t="shared" si="113"/>
        <v>749</v>
      </c>
      <c r="B763" s="69">
        <f t="shared" si="113"/>
        <v>45674</v>
      </c>
      <c r="C763" s="90" t="str">
        <f t="shared" si="106"/>
        <v>구간9</v>
      </c>
      <c r="D763" s="68">
        <f t="shared" si="107"/>
        <v>90</v>
      </c>
      <c r="E763" s="54">
        <f>COUNTIF($C$15:C763,C763)</f>
        <v>17</v>
      </c>
      <c r="F763" s="91">
        <f t="shared" si="108"/>
        <v>0.14229619484599834</v>
      </c>
      <c r="G763" s="91">
        <f t="shared" si="109"/>
        <v>6.4083464958220938E-4</v>
      </c>
      <c r="H763" s="65">
        <f t="shared" si="111"/>
        <v>0.14293702949558054</v>
      </c>
    </row>
    <row r="764" spans="1:8">
      <c r="A764" s="68">
        <f t="shared" si="113"/>
        <v>750</v>
      </c>
      <c r="B764" s="69">
        <f t="shared" si="113"/>
        <v>45675</v>
      </c>
      <c r="C764" s="90" t="str">
        <f t="shared" si="106"/>
        <v>구간9</v>
      </c>
      <c r="D764" s="68">
        <f t="shared" si="107"/>
        <v>90</v>
      </c>
      <c r="E764" s="54">
        <f>COUNTIF($C$15:C764,C764)</f>
        <v>18</v>
      </c>
      <c r="F764" s="91">
        <f t="shared" si="108"/>
        <v>0.14229619484599834</v>
      </c>
      <c r="G764" s="91">
        <f t="shared" si="109"/>
        <v>6.785308054399864E-4</v>
      </c>
      <c r="H764" s="65">
        <f t="shared" si="111"/>
        <v>0.14297472565143832</v>
      </c>
    </row>
    <row r="765" spans="1:8">
      <c r="A765" s="68">
        <f t="shared" si="113"/>
        <v>751</v>
      </c>
      <c r="B765" s="69">
        <f t="shared" si="113"/>
        <v>45676</v>
      </c>
      <c r="C765" s="90" t="str">
        <f t="shared" si="106"/>
        <v>구간9</v>
      </c>
      <c r="D765" s="68">
        <f t="shared" si="107"/>
        <v>90</v>
      </c>
      <c r="E765" s="54">
        <f>COUNTIF($C$15:C765,C765)</f>
        <v>19</v>
      </c>
      <c r="F765" s="91">
        <f t="shared" si="108"/>
        <v>0.14229619484599834</v>
      </c>
      <c r="G765" s="91">
        <f t="shared" si="109"/>
        <v>7.1622696129776343E-4</v>
      </c>
      <c r="H765" s="65">
        <f t="shared" si="111"/>
        <v>0.14301242180729609</v>
      </c>
    </row>
    <row r="766" spans="1:8">
      <c r="A766" s="68">
        <f t="shared" si="113"/>
        <v>752</v>
      </c>
      <c r="B766" s="69">
        <f t="shared" si="113"/>
        <v>45677</v>
      </c>
      <c r="C766" s="90" t="str">
        <f t="shared" si="106"/>
        <v>구간9</v>
      </c>
      <c r="D766" s="68">
        <f t="shared" si="107"/>
        <v>90</v>
      </c>
      <c r="E766" s="54">
        <f>COUNTIF($C$15:C766,C766)</f>
        <v>20</v>
      </c>
      <c r="F766" s="91">
        <f t="shared" si="108"/>
        <v>0.14229619484599834</v>
      </c>
      <c r="G766" s="91">
        <f t="shared" si="109"/>
        <v>7.5392311715554046E-4</v>
      </c>
      <c r="H766" s="65">
        <f t="shared" si="111"/>
        <v>0.14305011796315389</v>
      </c>
    </row>
    <row r="767" spans="1:8">
      <c r="A767" s="68">
        <f t="shared" si="113"/>
        <v>753</v>
      </c>
      <c r="B767" s="69">
        <f t="shared" si="113"/>
        <v>45678</v>
      </c>
      <c r="C767" s="90" t="str">
        <f t="shared" si="106"/>
        <v>구간9</v>
      </c>
      <c r="D767" s="68">
        <f t="shared" si="107"/>
        <v>90</v>
      </c>
      <c r="E767" s="54">
        <f>COUNTIF($C$15:C767,C767)</f>
        <v>21</v>
      </c>
      <c r="F767" s="91">
        <f t="shared" si="108"/>
        <v>0.14229619484599834</v>
      </c>
      <c r="G767" s="91">
        <f t="shared" si="109"/>
        <v>7.9161927301331749E-4</v>
      </c>
      <c r="H767" s="65">
        <f t="shared" si="111"/>
        <v>0.14308781411901167</v>
      </c>
    </row>
    <row r="768" spans="1:8">
      <c r="A768" s="68">
        <f t="shared" ref="A768:B783" si="114">A767+1</f>
        <v>754</v>
      </c>
      <c r="B768" s="69">
        <f t="shared" si="114"/>
        <v>45679</v>
      </c>
      <c r="C768" s="90" t="str">
        <f t="shared" si="106"/>
        <v>구간9</v>
      </c>
      <c r="D768" s="68">
        <f t="shared" si="107"/>
        <v>90</v>
      </c>
      <c r="E768" s="54">
        <f>COUNTIF($C$15:C768,C768)</f>
        <v>22</v>
      </c>
      <c r="F768" s="91">
        <f t="shared" si="108"/>
        <v>0.14229619484599834</v>
      </c>
      <c r="G768" s="91">
        <f t="shared" si="109"/>
        <v>8.2931542887109452E-4</v>
      </c>
      <c r="H768" s="65">
        <f t="shared" si="111"/>
        <v>0.14312551027486944</v>
      </c>
    </row>
    <row r="769" spans="1:8">
      <c r="A769" s="68">
        <f t="shared" si="114"/>
        <v>755</v>
      </c>
      <c r="B769" s="69">
        <f t="shared" si="114"/>
        <v>45680</v>
      </c>
      <c r="C769" s="90" t="str">
        <f t="shared" si="106"/>
        <v>구간9</v>
      </c>
      <c r="D769" s="68">
        <f t="shared" si="107"/>
        <v>90</v>
      </c>
      <c r="E769" s="54">
        <f>COUNTIF($C$15:C769,C769)</f>
        <v>23</v>
      </c>
      <c r="F769" s="91">
        <f t="shared" si="108"/>
        <v>0.14229619484599834</v>
      </c>
      <c r="G769" s="91">
        <f t="shared" si="109"/>
        <v>8.6701158472887155E-4</v>
      </c>
      <c r="H769" s="65">
        <f t="shared" si="111"/>
        <v>0.14316320643072722</v>
      </c>
    </row>
    <row r="770" spans="1:8">
      <c r="A770" s="68">
        <f t="shared" si="114"/>
        <v>756</v>
      </c>
      <c r="B770" s="69">
        <f t="shared" si="114"/>
        <v>45681</v>
      </c>
      <c r="C770" s="90" t="str">
        <f t="shared" si="106"/>
        <v>구간9</v>
      </c>
      <c r="D770" s="68">
        <f t="shared" si="107"/>
        <v>90</v>
      </c>
      <c r="E770" s="54">
        <f>COUNTIF($C$15:C770,C770)</f>
        <v>24</v>
      </c>
      <c r="F770" s="91">
        <f t="shared" si="108"/>
        <v>0.14229619484599834</v>
      </c>
      <c r="G770" s="91">
        <f t="shared" si="109"/>
        <v>9.0470774058664847E-4</v>
      </c>
      <c r="H770" s="65">
        <f t="shared" si="111"/>
        <v>0.14320090258658499</v>
      </c>
    </row>
    <row r="771" spans="1:8">
      <c r="A771" s="68">
        <f t="shared" si="114"/>
        <v>757</v>
      </c>
      <c r="B771" s="69">
        <f t="shared" si="114"/>
        <v>45682</v>
      </c>
      <c r="C771" s="90" t="str">
        <f t="shared" si="106"/>
        <v>구간9</v>
      </c>
      <c r="D771" s="68">
        <f t="shared" si="107"/>
        <v>90</v>
      </c>
      <c r="E771" s="54">
        <f>COUNTIF($C$15:C771,C771)</f>
        <v>25</v>
      </c>
      <c r="F771" s="91">
        <f t="shared" si="108"/>
        <v>0.14229619484599834</v>
      </c>
      <c r="G771" s="91">
        <f t="shared" si="109"/>
        <v>9.424038964444255E-4</v>
      </c>
      <c r="H771" s="65">
        <f t="shared" si="111"/>
        <v>0.14323859874244277</v>
      </c>
    </row>
    <row r="772" spans="1:8">
      <c r="A772" s="68">
        <f t="shared" si="114"/>
        <v>758</v>
      </c>
      <c r="B772" s="69">
        <f t="shared" si="114"/>
        <v>45683</v>
      </c>
      <c r="C772" s="90" t="str">
        <f t="shared" si="106"/>
        <v>구간9</v>
      </c>
      <c r="D772" s="68">
        <f t="shared" si="107"/>
        <v>90</v>
      </c>
      <c r="E772" s="54">
        <f>COUNTIF($C$15:C772,C772)</f>
        <v>26</v>
      </c>
      <c r="F772" s="91">
        <f t="shared" si="108"/>
        <v>0.14229619484599834</v>
      </c>
      <c r="G772" s="91">
        <f t="shared" si="109"/>
        <v>9.8010005230220252E-4</v>
      </c>
      <c r="H772" s="65">
        <f t="shared" si="111"/>
        <v>0.14327629489830054</v>
      </c>
    </row>
    <row r="773" spans="1:8">
      <c r="A773" s="68">
        <f t="shared" si="114"/>
        <v>759</v>
      </c>
      <c r="B773" s="69">
        <f t="shared" si="114"/>
        <v>45684</v>
      </c>
      <c r="C773" s="90" t="str">
        <f t="shared" si="106"/>
        <v>구간9</v>
      </c>
      <c r="D773" s="68">
        <f t="shared" si="107"/>
        <v>90</v>
      </c>
      <c r="E773" s="54">
        <f>COUNTIF($C$15:C773,C773)</f>
        <v>27</v>
      </c>
      <c r="F773" s="91">
        <f t="shared" si="108"/>
        <v>0.14229619484599834</v>
      </c>
      <c r="G773" s="91">
        <f t="shared" si="109"/>
        <v>1.0177962081599796E-3</v>
      </c>
      <c r="H773" s="65">
        <f t="shared" si="111"/>
        <v>0.14331399105415832</v>
      </c>
    </row>
    <row r="774" spans="1:8">
      <c r="A774" s="68">
        <f t="shared" si="114"/>
        <v>760</v>
      </c>
      <c r="B774" s="69">
        <f t="shared" si="114"/>
        <v>45685</v>
      </c>
      <c r="C774" s="90" t="str">
        <f t="shared" si="106"/>
        <v>구간9</v>
      </c>
      <c r="D774" s="68">
        <f t="shared" si="107"/>
        <v>90</v>
      </c>
      <c r="E774" s="54">
        <f>COUNTIF($C$15:C774,C774)</f>
        <v>28</v>
      </c>
      <c r="F774" s="91">
        <f t="shared" si="108"/>
        <v>0.14229619484599834</v>
      </c>
      <c r="G774" s="91">
        <f t="shared" si="109"/>
        <v>1.0554923640177566E-3</v>
      </c>
      <c r="H774" s="65">
        <f t="shared" si="111"/>
        <v>0.14335168721001609</v>
      </c>
    </row>
    <row r="775" spans="1:8">
      <c r="A775" s="68">
        <f t="shared" si="114"/>
        <v>761</v>
      </c>
      <c r="B775" s="69">
        <f t="shared" si="114"/>
        <v>45686</v>
      </c>
      <c r="C775" s="90" t="str">
        <f t="shared" si="106"/>
        <v>구간9</v>
      </c>
      <c r="D775" s="68">
        <f t="shared" si="107"/>
        <v>90</v>
      </c>
      <c r="E775" s="54">
        <f>COUNTIF($C$15:C775,C775)</f>
        <v>29</v>
      </c>
      <c r="F775" s="91">
        <f t="shared" si="108"/>
        <v>0.14229619484599834</v>
      </c>
      <c r="G775" s="91">
        <f t="shared" si="109"/>
        <v>1.0931885198755336E-3</v>
      </c>
      <c r="H775" s="65">
        <f t="shared" si="111"/>
        <v>0.14338938336587387</v>
      </c>
    </row>
    <row r="776" spans="1:8">
      <c r="A776" s="68">
        <f t="shared" si="114"/>
        <v>762</v>
      </c>
      <c r="B776" s="69">
        <f t="shared" si="114"/>
        <v>45687</v>
      </c>
      <c r="C776" s="90" t="str">
        <f t="shared" si="106"/>
        <v>구간9</v>
      </c>
      <c r="D776" s="68">
        <f t="shared" si="107"/>
        <v>90</v>
      </c>
      <c r="E776" s="54">
        <f>COUNTIF($C$15:C776,C776)</f>
        <v>30</v>
      </c>
      <c r="F776" s="91">
        <f t="shared" si="108"/>
        <v>0.14229619484599834</v>
      </c>
      <c r="G776" s="91">
        <f t="shared" si="109"/>
        <v>1.1308846757333106E-3</v>
      </c>
      <c r="H776" s="65">
        <f t="shared" si="111"/>
        <v>0.14342707952173164</v>
      </c>
    </row>
    <row r="777" spans="1:8">
      <c r="A777" s="68">
        <f t="shared" si="114"/>
        <v>763</v>
      </c>
      <c r="B777" s="69">
        <f t="shared" si="114"/>
        <v>45688</v>
      </c>
      <c r="C777" s="90" t="str">
        <f t="shared" si="106"/>
        <v>구간9</v>
      </c>
      <c r="D777" s="68">
        <f t="shared" si="107"/>
        <v>90</v>
      </c>
      <c r="E777" s="54">
        <f>COUNTIF($C$15:C777,C777)</f>
        <v>31</v>
      </c>
      <c r="F777" s="91">
        <f t="shared" si="108"/>
        <v>0.14229619484599834</v>
      </c>
      <c r="G777" s="91">
        <f t="shared" si="109"/>
        <v>1.1685808315910877E-3</v>
      </c>
      <c r="H777" s="65">
        <f t="shared" si="111"/>
        <v>0.14346477567758942</v>
      </c>
    </row>
    <row r="778" spans="1:8">
      <c r="A778" s="68">
        <f t="shared" si="114"/>
        <v>764</v>
      </c>
      <c r="B778" s="69">
        <f t="shared" si="114"/>
        <v>45689</v>
      </c>
      <c r="C778" s="90" t="str">
        <f t="shared" si="106"/>
        <v>구간9</v>
      </c>
      <c r="D778" s="68">
        <f t="shared" si="107"/>
        <v>90</v>
      </c>
      <c r="E778" s="54">
        <f>COUNTIF($C$15:C778,C778)</f>
        <v>32</v>
      </c>
      <c r="F778" s="91">
        <f t="shared" si="108"/>
        <v>0.14229619484599834</v>
      </c>
      <c r="G778" s="91">
        <f t="shared" si="109"/>
        <v>1.2062769874488647E-3</v>
      </c>
      <c r="H778" s="65">
        <f t="shared" si="111"/>
        <v>0.14350247183344719</v>
      </c>
    </row>
    <row r="779" spans="1:8">
      <c r="A779" s="68">
        <f t="shared" si="114"/>
        <v>765</v>
      </c>
      <c r="B779" s="69">
        <f t="shared" si="114"/>
        <v>45690</v>
      </c>
      <c r="C779" s="90" t="str">
        <f t="shared" si="106"/>
        <v>구간9</v>
      </c>
      <c r="D779" s="68">
        <f t="shared" si="107"/>
        <v>90</v>
      </c>
      <c r="E779" s="54">
        <f>COUNTIF($C$15:C779,C779)</f>
        <v>33</v>
      </c>
      <c r="F779" s="91">
        <f t="shared" si="108"/>
        <v>0.14229619484599834</v>
      </c>
      <c r="G779" s="91">
        <f t="shared" si="109"/>
        <v>1.2439731433066417E-3</v>
      </c>
      <c r="H779" s="65">
        <f t="shared" si="111"/>
        <v>0.143540167989305</v>
      </c>
    </row>
    <row r="780" spans="1:8">
      <c r="A780" s="68">
        <f t="shared" si="114"/>
        <v>766</v>
      </c>
      <c r="B780" s="69">
        <f t="shared" si="114"/>
        <v>45691</v>
      </c>
      <c r="C780" s="90" t="str">
        <f t="shared" si="106"/>
        <v>구간9</v>
      </c>
      <c r="D780" s="68">
        <f t="shared" si="107"/>
        <v>90</v>
      </c>
      <c r="E780" s="54">
        <f>COUNTIF($C$15:C780,C780)</f>
        <v>34</v>
      </c>
      <c r="F780" s="91">
        <f t="shared" si="108"/>
        <v>0.14229619484599834</v>
      </c>
      <c r="G780" s="91">
        <f t="shared" si="109"/>
        <v>1.2816692991644188E-3</v>
      </c>
      <c r="H780" s="65">
        <f t="shared" si="111"/>
        <v>0.14357786414516277</v>
      </c>
    </row>
    <row r="781" spans="1:8">
      <c r="A781" s="68">
        <f t="shared" si="114"/>
        <v>767</v>
      </c>
      <c r="B781" s="69">
        <f t="shared" si="114"/>
        <v>45692</v>
      </c>
      <c r="C781" s="90" t="str">
        <f t="shared" si="106"/>
        <v>구간9</v>
      </c>
      <c r="D781" s="68">
        <f t="shared" si="107"/>
        <v>90</v>
      </c>
      <c r="E781" s="54">
        <f>COUNTIF($C$15:C781,C781)</f>
        <v>35</v>
      </c>
      <c r="F781" s="91">
        <f t="shared" si="108"/>
        <v>0.14229619484599834</v>
      </c>
      <c r="G781" s="91">
        <f t="shared" si="109"/>
        <v>1.3193654550221958E-3</v>
      </c>
      <c r="H781" s="65">
        <f t="shared" si="111"/>
        <v>0.14361556030102055</v>
      </c>
    </row>
    <row r="782" spans="1:8">
      <c r="A782" s="68">
        <f t="shared" si="114"/>
        <v>768</v>
      </c>
      <c r="B782" s="69">
        <f t="shared" si="114"/>
        <v>45693</v>
      </c>
      <c r="C782" s="90" t="str">
        <f t="shared" si="106"/>
        <v>구간9</v>
      </c>
      <c r="D782" s="68">
        <f t="shared" si="107"/>
        <v>90</v>
      </c>
      <c r="E782" s="54">
        <f>COUNTIF($C$15:C782,C782)</f>
        <v>36</v>
      </c>
      <c r="F782" s="91">
        <f t="shared" si="108"/>
        <v>0.14229619484599834</v>
      </c>
      <c r="G782" s="91">
        <f t="shared" si="109"/>
        <v>1.3570616108799728E-3</v>
      </c>
      <c r="H782" s="65">
        <f t="shared" si="111"/>
        <v>0.14365325645687832</v>
      </c>
    </row>
    <row r="783" spans="1:8">
      <c r="A783" s="68">
        <f t="shared" si="114"/>
        <v>769</v>
      </c>
      <c r="B783" s="69">
        <f t="shared" si="114"/>
        <v>45694</v>
      </c>
      <c r="C783" s="90" t="str">
        <f t="shared" ref="C783:C846" si="115">IF(IFERROR(HLOOKUP(B783,$D$5:$S$6,2,FALSE),"")="",C784,HLOOKUP(B783,$D$5:$S$7,2,FALSE))</f>
        <v>구간9</v>
      </c>
      <c r="D783" s="68">
        <f t="shared" ref="D783:D846" si="116">COUNTIF($C$15:$C$45910,C783)</f>
        <v>90</v>
      </c>
      <c r="E783" s="54">
        <f>COUNTIF($C$15:C783,C783)</f>
        <v>37</v>
      </c>
      <c r="F783" s="91">
        <f t="shared" ref="F783:F846" si="117">HLOOKUP($C783,$D$6:$S$11,6,FALSE)</f>
        <v>0.14229619484599834</v>
      </c>
      <c r="G783" s="91">
        <f t="shared" ref="G783:G846" si="118">HLOOKUP($C783,$D$6:$S$11,5,FALSE)*(E783)</f>
        <v>1.3947577667377498E-3</v>
      </c>
      <c r="H783" s="65">
        <f t="shared" si="111"/>
        <v>0.14369095261273609</v>
      </c>
    </row>
    <row r="784" spans="1:8">
      <c r="A784" s="68">
        <f t="shared" ref="A784:B799" si="119">A783+1</f>
        <v>770</v>
      </c>
      <c r="B784" s="69">
        <f t="shared" si="119"/>
        <v>45695</v>
      </c>
      <c r="C784" s="90" t="str">
        <f t="shared" si="115"/>
        <v>구간9</v>
      </c>
      <c r="D784" s="68">
        <f t="shared" si="116"/>
        <v>90</v>
      </c>
      <c r="E784" s="54">
        <f>COUNTIF($C$15:C784,C784)</f>
        <v>38</v>
      </c>
      <c r="F784" s="91">
        <f t="shared" si="117"/>
        <v>0.14229619484599834</v>
      </c>
      <c r="G784" s="91">
        <f t="shared" si="118"/>
        <v>1.4324539225955269E-3</v>
      </c>
      <c r="H784" s="65">
        <f t="shared" ref="H784:H847" si="120">F784+G784</f>
        <v>0.14372864876859387</v>
      </c>
    </row>
    <row r="785" spans="1:8">
      <c r="A785" s="68">
        <f t="shared" si="119"/>
        <v>771</v>
      </c>
      <c r="B785" s="69">
        <f t="shared" si="119"/>
        <v>45696</v>
      </c>
      <c r="C785" s="90" t="str">
        <f t="shared" si="115"/>
        <v>구간9</v>
      </c>
      <c r="D785" s="68">
        <f t="shared" si="116"/>
        <v>90</v>
      </c>
      <c r="E785" s="54">
        <f>COUNTIF($C$15:C785,C785)</f>
        <v>39</v>
      </c>
      <c r="F785" s="91">
        <f t="shared" si="117"/>
        <v>0.14229619484599834</v>
      </c>
      <c r="G785" s="91">
        <f t="shared" si="118"/>
        <v>1.4701500784533039E-3</v>
      </c>
      <c r="H785" s="65">
        <f t="shared" si="120"/>
        <v>0.14376634492445164</v>
      </c>
    </row>
    <row r="786" spans="1:8">
      <c r="A786" s="68">
        <f t="shared" si="119"/>
        <v>772</v>
      </c>
      <c r="B786" s="69">
        <f t="shared" si="119"/>
        <v>45697</v>
      </c>
      <c r="C786" s="90" t="str">
        <f t="shared" si="115"/>
        <v>구간9</v>
      </c>
      <c r="D786" s="68">
        <f t="shared" si="116"/>
        <v>90</v>
      </c>
      <c r="E786" s="54">
        <f>COUNTIF($C$15:C786,C786)</f>
        <v>40</v>
      </c>
      <c r="F786" s="91">
        <f t="shared" si="117"/>
        <v>0.14229619484599834</v>
      </c>
      <c r="G786" s="91">
        <f t="shared" si="118"/>
        <v>1.5078462343110809E-3</v>
      </c>
      <c r="H786" s="65">
        <f t="shared" si="120"/>
        <v>0.14380404108030942</v>
      </c>
    </row>
    <row r="787" spans="1:8">
      <c r="A787" s="68">
        <f t="shared" si="119"/>
        <v>773</v>
      </c>
      <c r="B787" s="69">
        <f t="shared" si="119"/>
        <v>45698</v>
      </c>
      <c r="C787" s="90" t="str">
        <f t="shared" si="115"/>
        <v>구간9</v>
      </c>
      <c r="D787" s="68">
        <f t="shared" si="116"/>
        <v>90</v>
      </c>
      <c r="E787" s="54">
        <f>COUNTIF($C$15:C787,C787)</f>
        <v>41</v>
      </c>
      <c r="F787" s="91">
        <f t="shared" si="117"/>
        <v>0.14229619484599834</v>
      </c>
      <c r="G787" s="91">
        <f t="shared" si="118"/>
        <v>1.545542390168858E-3</v>
      </c>
      <c r="H787" s="65">
        <f t="shared" si="120"/>
        <v>0.14384173723616719</v>
      </c>
    </row>
    <row r="788" spans="1:8">
      <c r="A788" s="68">
        <f t="shared" si="119"/>
        <v>774</v>
      </c>
      <c r="B788" s="69">
        <f t="shared" si="119"/>
        <v>45699</v>
      </c>
      <c r="C788" s="90" t="str">
        <f t="shared" si="115"/>
        <v>구간9</v>
      </c>
      <c r="D788" s="68">
        <f t="shared" si="116"/>
        <v>90</v>
      </c>
      <c r="E788" s="54">
        <f>COUNTIF($C$15:C788,C788)</f>
        <v>42</v>
      </c>
      <c r="F788" s="91">
        <f t="shared" si="117"/>
        <v>0.14229619484599834</v>
      </c>
      <c r="G788" s="91">
        <f t="shared" si="118"/>
        <v>1.583238546026635E-3</v>
      </c>
      <c r="H788" s="65">
        <f t="shared" si="120"/>
        <v>0.14387943339202497</v>
      </c>
    </row>
    <row r="789" spans="1:8">
      <c r="A789" s="68">
        <f t="shared" si="119"/>
        <v>775</v>
      </c>
      <c r="B789" s="69">
        <f t="shared" si="119"/>
        <v>45700</v>
      </c>
      <c r="C789" s="90" t="str">
        <f t="shared" si="115"/>
        <v>구간9</v>
      </c>
      <c r="D789" s="68">
        <f t="shared" si="116"/>
        <v>90</v>
      </c>
      <c r="E789" s="54">
        <f>COUNTIF($C$15:C789,C789)</f>
        <v>43</v>
      </c>
      <c r="F789" s="91">
        <f t="shared" si="117"/>
        <v>0.14229619484599834</v>
      </c>
      <c r="G789" s="91">
        <f t="shared" si="118"/>
        <v>1.620934701884412E-3</v>
      </c>
      <c r="H789" s="65">
        <f t="shared" si="120"/>
        <v>0.14391712954788274</v>
      </c>
    </row>
    <row r="790" spans="1:8">
      <c r="A790" s="68">
        <f t="shared" si="119"/>
        <v>776</v>
      </c>
      <c r="B790" s="69">
        <f t="shared" si="119"/>
        <v>45701</v>
      </c>
      <c r="C790" s="90" t="str">
        <f t="shared" si="115"/>
        <v>구간9</v>
      </c>
      <c r="D790" s="68">
        <f t="shared" si="116"/>
        <v>90</v>
      </c>
      <c r="E790" s="54">
        <f>COUNTIF($C$15:C790,C790)</f>
        <v>44</v>
      </c>
      <c r="F790" s="91">
        <f t="shared" si="117"/>
        <v>0.14229619484599834</v>
      </c>
      <c r="G790" s="91">
        <f t="shared" si="118"/>
        <v>1.658630857742189E-3</v>
      </c>
      <c r="H790" s="65">
        <f t="shared" si="120"/>
        <v>0.14395482570374052</v>
      </c>
    </row>
    <row r="791" spans="1:8">
      <c r="A791" s="68">
        <f t="shared" si="119"/>
        <v>777</v>
      </c>
      <c r="B791" s="69">
        <f t="shared" si="119"/>
        <v>45702</v>
      </c>
      <c r="C791" s="90" t="str">
        <f t="shared" si="115"/>
        <v>구간9</v>
      </c>
      <c r="D791" s="68">
        <f t="shared" si="116"/>
        <v>90</v>
      </c>
      <c r="E791" s="54">
        <f>COUNTIF($C$15:C791,C791)</f>
        <v>45</v>
      </c>
      <c r="F791" s="91">
        <f t="shared" si="117"/>
        <v>0.14229619484599834</v>
      </c>
      <c r="G791" s="91">
        <f t="shared" si="118"/>
        <v>1.6963270135999661E-3</v>
      </c>
      <c r="H791" s="65">
        <f t="shared" si="120"/>
        <v>0.14399252185959832</v>
      </c>
    </row>
    <row r="792" spans="1:8">
      <c r="A792" s="68">
        <f t="shared" si="119"/>
        <v>778</v>
      </c>
      <c r="B792" s="69">
        <f t="shared" si="119"/>
        <v>45703</v>
      </c>
      <c r="C792" s="90" t="str">
        <f t="shared" si="115"/>
        <v>구간9</v>
      </c>
      <c r="D792" s="68">
        <f t="shared" si="116"/>
        <v>90</v>
      </c>
      <c r="E792" s="54">
        <f>COUNTIF($C$15:C792,C792)</f>
        <v>46</v>
      </c>
      <c r="F792" s="91">
        <f t="shared" si="117"/>
        <v>0.14229619484599834</v>
      </c>
      <c r="G792" s="91">
        <f t="shared" si="118"/>
        <v>1.7340231694577431E-3</v>
      </c>
      <c r="H792" s="65">
        <f t="shared" si="120"/>
        <v>0.1440302180154561</v>
      </c>
    </row>
    <row r="793" spans="1:8">
      <c r="A793" s="68">
        <f t="shared" si="119"/>
        <v>779</v>
      </c>
      <c r="B793" s="69">
        <f t="shared" si="119"/>
        <v>45704</v>
      </c>
      <c r="C793" s="90" t="str">
        <f t="shared" si="115"/>
        <v>구간9</v>
      </c>
      <c r="D793" s="68">
        <f t="shared" si="116"/>
        <v>90</v>
      </c>
      <c r="E793" s="54">
        <f>COUNTIF($C$15:C793,C793)</f>
        <v>47</v>
      </c>
      <c r="F793" s="91">
        <f t="shared" si="117"/>
        <v>0.14229619484599834</v>
      </c>
      <c r="G793" s="91">
        <f t="shared" si="118"/>
        <v>1.7717193253155201E-3</v>
      </c>
      <c r="H793" s="65">
        <f t="shared" si="120"/>
        <v>0.14406791417131387</v>
      </c>
    </row>
    <row r="794" spans="1:8">
      <c r="A794" s="68">
        <f t="shared" si="119"/>
        <v>780</v>
      </c>
      <c r="B794" s="69">
        <f t="shared" si="119"/>
        <v>45705</v>
      </c>
      <c r="C794" s="90" t="str">
        <f t="shared" si="115"/>
        <v>구간9</v>
      </c>
      <c r="D794" s="68">
        <f t="shared" si="116"/>
        <v>90</v>
      </c>
      <c r="E794" s="54">
        <f>COUNTIF($C$15:C794,C794)</f>
        <v>48</v>
      </c>
      <c r="F794" s="91">
        <f t="shared" si="117"/>
        <v>0.14229619484599834</v>
      </c>
      <c r="G794" s="91">
        <f t="shared" si="118"/>
        <v>1.8094154811732969E-3</v>
      </c>
      <c r="H794" s="65">
        <f t="shared" si="120"/>
        <v>0.14410561032717165</v>
      </c>
    </row>
    <row r="795" spans="1:8">
      <c r="A795" s="68">
        <f t="shared" si="119"/>
        <v>781</v>
      </c>
      <c r="B795" s="69">
        <f t="shared" si="119"/>
        <v>45706</v>
      </c>
      <c r="C795" s="90" t="str">
        <f t="shared" si="115"/>
        <v>구간9</v>
      </c>
      <c r="D795" s="68">
        <f t="shared" si="116"/>
        <v>90</v>
      </c>
      <c r="E795" s="54">
        <f>COUNTIF($C$15:C795,C795)</f>
        <v>49</v>
      </c>
      <c r="F795" s="91">
        <f t="shared" si="117"/>
        <v>0.14229619484599834</v>
      </c>
      <c r="G795" s="91">
        <f t="shared" si="118"/>
        <v>1.847111637031074E-3</v>
      </c>
      <c r="H795" s="65">
        <f t="shared" si="120"/>
        <v>0.14414330648302942</v>
      </c>
    </row>
    <row r="796" spans="1:8">
      <c r="A796" s="68">
        <f t="shared" si="119"/>
        <v>782</v>
      </c>
      <c r="B796" s="69">
        <f t="shared" si="119"/>
        <v>45707</v>
      </c>
      <c r="C796" s="90" t="str">
        <f t="shared" si="115"/>
        <v>구간9</v>
      </c>
      <c r="D796" s="68">
        <f t="shared" si="116"/>
        <v>90</v>
      </c>
      <c r="E796" s="54">
        <f>COUNTIF($C$15:C796,C796)</f>
        <v>50</v>
      </c>
      <c r="F796" s="91">
        <f t="shared" si="117"/>
        <v>0.14229619484599834</v>
      </c>
      <c r="G796" s="91">
        <f t="shared" si="118"/>
        <v>1.884807792888851E-3</v>
      </c>
      <c r="H796" s="65">
        <f t="shared" si="120"/>
        <v>0.1441810026388872</v>
      </c>
    </row>
    <row r="797" spans="1:8">
      <c r="A797" s="68">
        <f t="shared" si="119"/>
        <v>783</v>
      </c>
      <c r="B797" s="69">
        <f t="shared" si="119"/>
        <v>45708</v>
      </c>
      <c r="C797" s="90" t="str">
        <f t="shared" si="115"/>
        <v>구간9</v>
      </c>
      <c r="D797" s="68">
        <f t="shared" si="116"/>
        <v>90</v>
      </c>
      <c r="E797" s="54">
        <f>COUNTIF($C$15:C797,C797)</f>
        <v>51</v>
      </c>
      <c r="F797" s="91">
        <f t="shared" si="117"/>
        <v>0.14229619484599834</v>
      </c>
      <c r="G797" s="91">
        <f t="shared" si="118"/>
        <v>1.922503948746628E-3</v>
      </c>
      <c r="H797" s="65">
        <f t="shared" si="120"/>
        <v>0.14421869879474497</v>
      </c>
    </row>
    <row r="798" spans="1:8">
      <c r="A798" s="68">
        <f t="shared" si="119"/>
        <v>784</v>
      </c>
      <c r="B798" s="69">
        <f t="shared" si="119"/>
        <v>45709</v>
      </c>
      <c r="C798" s="90" t="str">
        <f t="shared" si="115"/>
        <v>구간9</v>
      </c>
      <c r="D798" s="68">
        <f t="shared" si="116"/>
        <v>90</v>
      </c>
      <c r="E798" s="54">
        <f>COUNTIF($C$15:C798,C798)</f>
        <v>52</v>
      </c>
      <c r="F798" s="91">
        <f t="shared" si="117"/>
        <v>0.14229619484599834</v>
      </c>
      <c r="G798" s="91">
        <f t="shared" si="118"/>
        <v>1.960200104604405E-3</v>
      </c>
      <c r="H798" s="65">
        <f t="shared" si="120"/>
        <v>0.14425639495060275</v>
      </c>
    </row>
    <row r="799" spans="1:8">
      <c r="A799" s="68">
        <f t="shared" si="119"/>
        <v>785</v>
      </c>
      <c r="B799" s="69">
        <f t="shared" si="119"/>
        <v>45710</v>
      </c>
      <c r="C799" s="90" t="str">
        <f t="shared" si="115"/>
        <v>구간9</v>
      </c>
      <c r="D799" s="68">
        <f t="shared" si="116"/>
        <v>90</v>
      </c>
      <c r="E799" s="54">
        <f>COUNTIF($C$15:C799,C799)</f>
        <v>53</v>
      </c>
      <c r="F799" s="91">
        <f t="shared" si="117"/>
        <v>0.14229619484599834</v>
      </c>
      <c r="G799" s="91">
        <f t="shared" si="118"/>
        <v>1.9978962604621821E-3</v>
      </c>
      <c r="H799" s="65">
        <f t="shared" si="120"/>
        <v>0.14429409110646052</v>
      </c>
    </row>
    <row r="800" spans="1:8">
      <c r="A800" s="68">
        <f t="shared" ref="A800:B815" si="121">A799+1</f>
        <v>786</v>
      </c>
      <c r="B800" s="69">
        <f t="shared" si="121"/>
        <v>45711</v>
      </c>
      <c r="C800" s="90" t="str">
        <f t="shared" si="115"/>
        <v>구간9</v>
      </c>
      <c r="D800" s="68">
        <f t="shared" si="116"/>
        <v>90</v>
      </c>
      <c r="E800" s="54">
        <f>COUNTIF($C$15:C800,C800)</f>
        <v>54</v>
      </c>
      <c r="F800" s="91">
        <f t="shared" si="117"/>
        <v>0.14229619484599834</v>
      </c>
      <c r="G800" s="91">
        <f t="shared" si="118"/>
        <v>2.0355924163199591E-3</v>
      </c>
      <c r="H800" s="65">
        <f t="shared" si="120"/>
        <v>0.1443317872623183</v>
      </c>
    </row>
    <row r="801" spans="1:8">
      <c r="A801" s="68">
        <f t="shared" si="121"/>
        <v>787</v>
      </c>
      <c r="B801" s="69">
        <f t="shared" si="121"/>
        <v>45712</v>
      </c>
      <c r="C801" s="90" t="str">
        <f t="shared" si="115"/>
        <v>구간9</v>
      </c>
      <c r="D801" s="68">
        <f t="shared" si="116"/>
        <v>90</v>
      </c>
      <c r="E801" s="54">
        <f>COUNTIF($C$15:C801,C801)</f>
        <v>55</v>
      </c>
      <c r="F801" s="91">
        <f t="shared" si="117"/>
        <v>0.14229619484599834</v>
      </c>
      <c r="G801" s="91">
        <f t="shared" si="118"/>
        <v>2.0732885721777361E-3</v>
      </c>
      <c r="H801" s="65">
        <f t="shared" si="120"/>
        <v>0.14436948341817607</v>
      </c>
    </row>
    <row r="802" spans="1:8">
      <c r="A802" s="68">
        <f t="shared" si="121"/>
        <v>788</v>
      </c>
      <c r="B802" s="69">
        <f t="shared" si="121"/>
        <v>45713</v>
      </c>
      <c r="C802" s="90" t="str">
        <f t="shared" si="115"/>
        <v>구간9</v>
      </c>
      <c r="D802" s="68">
        <f t="shared" si="116"/>
        <v>90</v>
      </c>
      <c r="E802" s="54">
        <f>COUNTIF($C$15:C802,C802)</f>
        <v>56</v>
      </c>
      <c r="F802" s="91">
        <f t="shared" si="117"/>
        <v>0.14229619484599834</v>
      </c>
      <c r="G802" s="91">
        <f t="shared" si="118"/>
        <v>2.1109847280355132E-3</v>
      </c>
      <c r="H802" s="65">
        <f t="shared" si="120"/>
        <v>0.14440717957403384</v>
      </c>
    </row>
    <row r="803" spans="1:8">
      <c r="A803" s="68">
        <f t="shared" si="121"/>
        <v>789</v>
      </c>
      <c r="B803" s="69">
        <f t="shared" si="121"/>
        <v>45714</v>
      </c>
      <c r="C803" s="90" t="str">
        <f t="shared" si="115"/>
        <v>구간9</v>
      </c>
      <c r="D803" s="68">
        <f t="shared" si="116"/>
        <v>90</v>
      </c>
      <c r="E803" s="54">
        <f>COUNTIF($C$15:C803,C803)</f>
        <v>57</v>
      </c>
      <c r="F803" s="91">
        <f t="shared" si="117"/>
        <v>0.14229619484599834</v>
      </c>
      <c r="G803" s="91">
        <f t="shared" si="118"/>
        <v>2.1486808838932902E-3</v>
      </c>
      <c r="H803" s="65">
        <f t="shared" si="120"/>
        <v>0.14444487572989162</v>
      </c>
    </row>
    <row r="804" spans="1:8">
      <c r="A804" s="68">
        <f t="shared" si="121"/>
        <v>790</v>
      </c>
      <c r="B804" s="69">
        <f t="shared" si="121"/>
        <v>45715</v>
      </c>
      <c r="C804" s="90" t="str">
        <f t="shared" si="115"/>
        <v>구간9</v>
      </c>
      <c r="D804" s="68">
        <f t="shared" si="116"/>
        <v>90</v>
      </c>
      <c r="E804" s="54">
        <f>COUNTIF($C$15:C804,C804)</f>
        <v>58</v>
      </c>
      <c r="F804" s="91">
        <f t="shared" si="117"/>
        <v>0.14229619484599834</v>
      </c>
      <c r="G804" s="91">
        <f t="shared" si="118"/>
        <v>2.1863770397510672E-3</v>
      </c>
      <c r="H804" s="65">
        <f t="shared" si="120"/>
        <v>0.14448257188574942</v>
      </c>
    </row>
    <row r="805" spans="1:8">
      <c r="A805" s="68">
        <f t="shared" si="121"/>
        <v>791</v>
      </c>
      <c r="B805" s="69">
        <f t="shared" si="121"/>
        <v>45716</v>
      </c>
      <c r="C805" s="90" t="str">
        <f t="shared" si="115"/>
        <v>구간9</v>
      </c>
      <c r="D805" s="68">
        <f t="shared" si="116"/>
        <v>90</v>
      </c>
      <c r="E805" s="54">
        <f>COUNTIF($C$15:C805,C805)</f>
        <v>59</v>
      </c>
      <c r="F805" s="91">
        <f t="shared" si="117"/>
        <v>0.14229619484599834</v>
      </c>
      <c r="G805" s="91">
        <f t="shared" si="118"/>
        <v>2.2240731956088442E-3</v>
      </c>
      <c r="H805" s="65">
        <f t="shared" si="120"/>
        <v>0.1445202680416072</v>
      </c>
    </row>
    <row r="806" spans="1:8">
      <c r="A806" s="68">
        <f t="shared" si="121"/>
        <v>792</v>
      </c>
      <c r="B806" s="69">
        <f t="shared" si="121"/>
        <v>45717</v>
      </c>
      <c r="C806" s="90" t="str">
        <f t="shared" si="115"/>
        <v>구간9</v>
      </c>
      <c r="D806" s="68">
        <f t="shared" si="116"/>
        <v>90</v>
      </c>
      <c r="E806" s="54">
        <f>COUNTIF($C$15:C806,C806)</f>
        <v>60</v>
      </c>
      <c r="F806" s="91">
        <f t="shared" si="117"/>
        <v>0.14229619484599834</v>
      </c>
      <c r="G806" s="91">
        <f t="shared" si="118"/>
        <v>2.2617693514666213E-3</v>
      </c>
      <c r="H806" s="65">
        <f t="shared" si="120"/>
        <v>0.14455796419746497</v>
      </c>
    </row>
    <row r="807" spans="1:8">
      <c r="A807" s="68">
        <f t="shared" si="121"/>
        <v>793</v>
      </c>
      <c r="B807" s="69">
        <f t="shared" si="121"/>
        <v>45718</v>
      </c>
      <c r="C807" s="90" t="str">
        <f t="shared" si="115"/>
        <v>구간9</v>
      </c>
      <c r="D807" s="68">
        <f t="shared" si="116"/>
        <v>90</v>
      </c>
      <c r="E807" s="54">
        <f>COUNTIF($C$15:C807,C807)</f>
        <v>61</v>
      </c>
      <c r="F807" s="91">
        <f t="shared" si="117"/>
        <v>0.14229619484599834</v>
      </c>
      <c r="G807" s="91">
        <f t="shared" si="118"/>
        <v>2.2994655073243983E-3</v>
      </c>
      <c r="H807" s="65">
        <f t="shared" si="120"/>
        <v>0.14459566035332275</v>
      </c>
    </row>
    <row r="808" spans="1:8">
      <c r="A808" s="68">
        <f t="shared" si="121"/>
        <v>794</v>
      </c>
      <c r="B808" s="69">
        <f t="shared" si="121"/>
        <v>45719</v>
      </c>
      <c r="C808" s="90" t="str">
        <f t="shared" si="115"/>
        <v>구간9</v>
      </c>
      <c r="D808" s="68">
        <f t="shared" si="116"/>
        <v>90</v>
      </c>
      <c r="E808" s="54">
        <f>COUNTIF($C$15:C808,C808)</f>
        <v>62</v>
      </c>
      <c r="F808" s="91">
        <f t="shared" si="117"/>
        <v>0.14229619484599834</v>
      </c>
      <c r="G808" s="91">
        <f t="shared" si="118"/>
        <v>2.3371616631821753E-3</v>
      </c>
      <c r="H808" s="65">
        <f t="shared" si="120"/>
        <v>0.14463335650918052</v>
      </c>
    </row>
    <row r="809" spans="1:8">
      <c r="A809" s="68">
        <f t="shared" si="121"/>
        <v>795</v>
      </c>
      <c r="B809" s="69">
        <f t="shared" si="121"/>
        <v>45720</v>
      </c>
      <c r="C809" s="90" t="str">
        <f t="shared" si="115"/>
        <v>구간9</v>
      </c>
      <c r="D809" s="68">
        <f t="shared" si="116"/>
        <v>90</v>
      </c>
      <c r="E809" s="54">
        <f>COUNTIF($C$15:C809,C809)</f>
        <v>63</v>
      </c>
      <c r="F809" s="91">
        <f t="shared" si="117"/>
        <v>0.14229619484599834</v>
      </c>
      <c r="G809" s="91">
        <f t="shared" si="118"/>
        <v>2.3748578190399524E-3</v>
      </c>
      <c r="H809" s="65">
        <f t="shared" si="120"/>
        <v>0.1446710526650383</v>
      </c>
    </row>
    <row r="810" spans="1:8">
      <c r="A810" s="68">
        <f t="shared" si="121"/>
        <v>796</v>
      </c>
      <c r="B810" s="69">
        <f t="shared" si="121"/>
        <v>45721</v>
      </c>
      <c r="C810" s="90" t="str">
        <f t="shared" si="115"/>
        <v>구간9</v>
      </c>
      <c r="D810" s="68">
        <f t="shared" si="116"/>
        <v>90</v>
      </c>
      <c r="E810" s="54">
        <f>COUNTIF($C$15:C810,C810)</f>
        <v>64</v>
      </c>
      <c r="F810" s="91">
        <f t="shared" si="117"/>
        <v>0.14229619484599834</v>
      </c>
      <c r="G810" s="91">
        <f t="shared" si="118"/>
        <v>2.4125539748977294E-3</v>
      </c>
      <c r="H810" s="65">
        <f t="shared" si="120"/>
        <v>0.14470874882089607</v>
      </c>
    </row>
    <row r="811" spans="1:8">
      <c r="A811" s="68">
        <f t="shared" si="121"/>
        <v>797</v>
      </c>
      <c r="B811" s="69">
        <f t="shared" si="121"/>
        <v>45722</v>
      </c>
      <c r="C811" s="90" t="str">
        <f t="shared" si="115"/>
        <v>구간9</v>
      </c>
      <c r="D811" s="68">
        <f t="shared" si="116"/>
        <v>90</v>
      </c>
      <c r="E811" s="54">
        <f>COUNTIF($C$15:C811,C811)</f>
        <v>65</v>
      </c>
      <c r="F811" s="91">
        <f t="shared" si="117"/>
        <v>0.14229619484599834</v>
      </c>
      <c r="G811" s="91">
        <f t="shared" si="118"/>
        <v>2.4502501307555064E-3</v>
      </c>
      <c r="H811" s="65">
        <f t="shared" si="120"/>
        <v>0.14474644497675385</v>
      </c>
    </row>
    <row r="812" spans="1:8">
      <c r="A812" s="68">
        <f t="shared" si="121"/>
        <v>798</v>
      </c>
      <c r="B812" s="69">
        <f t="shared" si="121"/>
        <v>45723</v>
      </c>
      <c r="C812" s="90" t="str">
        <f t="shared" si="115"/>
        <v>구간9</v>
      </c>
      <c r="D812" s="68">
        <f t="shared" si="116"/>
        <v>90</v>
      </c>
      <c r="E812" s="54">
        <f>COUNTIF($C$15:C812,C812)</f>
        <v>66</v>
      </c>
      <c r="F812" s="91">
        <f t="shared" si="117"/>
        <v>0.14229619484599834</v>
      </c>
      <c r="G812" s="91">
        <f t="shared" si="118"/>
        <v>2.4879462866132834E-3</v>
      </c>
      <c r="H812" s="65">
        <f t="shared" si="120"/>
        <v>0.14478414113261162</v>
      </c>
    </row>
    <row r="813" spans="1:8">
      <c r="A813" s="68">
        <f t="shared" si="121"/>
        <v>799</v>
      </c>
      <c r="B813" s="69">
        <f t="shared" si="121"/>
        <v>45724</v>
      </c>
      <c r="C813" s="90" t="str">
        <f t="shared" si="115"/>
        <v>구간9</v>
      </c>
      <c r="D813" s="68">
        <f t="shared" si="116"/>
        <v>90</v>
      </c>
      <c r="E813" s="54">
        <f>COUNTIF($C$15:C813,C813)</f>
        <v>67</v>
      </c>
      <c r="F813" s="91">
        <f t="shared" si="117"/>
        <v>0.14229619484599834</v>
      </c>
      <c r="G813" s="91">
        <f t="shared" si="118"/>
        <v>2.5256424424710605E-3</v>
      </c>
      <c r="H813" s="65">
        <f t="shared" si="120"/>
        <v>0.1448218372884694</v>
      </c>
    </row>
    <row r="814" spans="1:8">
      <c r="A814" s="68">
        <f t="shared" si="121"/>
        <v>800</v>
      </c>
      <c r="B814" s="69">
        <f t="shared" si="121"/>
        <v>45725</v>
      </c>
      <c r="C814" s="90" t="str">
        <f t="shared" si="115"/>
        <v>구간9</v>
      </c>
      <c r="D814" s="68">
        <f t="shared" si="116"/>
        <v>90</v>
      </c>
      <c r="E814" s="54">
        <f>COUNTIF($C$15:C814,C814)</f>
        <v>68</v>
      </c>
      <c r="F814" s="91">
        <f t="shared" si="117"/>
        <v>0.14229619484599834</v>
      </c>
      <c r="G814" s="91">
        <f t="shared" si="118"/>
        <v>2.5633385983288375E-3</v>
      </c>
      <c r="H814" s="65">
        <f t="shared" si="120"/>
        <v>0.14485953344432717</v>
      </c>
    </row>
    <row r="815" spans="1:8">
      <c r="A815" s="68">
        <f t="shared" si="121"/>
        <v>801</v>
      </c>
      <c r="B815" s="69">
        <f t="shared" si="121"/>
        <v>45726</v>
      </c>
      <c r="C815" s="90" t="str">
        <f t="shared" si="115"/>
        <v>구간9</v>
      </c>
      <c r="D815" s="68">
        <f t="shared" si="116"/>
        <v>90</v>
      </c>
      <c r="E815" s="54">
        <f>COUNTIF($C$15:C815,C815)</f>
        <v>69</v>
      </c>
      <c r="F815" s="91">
        <f t="shared" si="117"/>
        <v>0.14229619484599834</v>
      </c>
      <c r="G815" s="91">
        <f t="shared" si="118"/>
        <v>2.6010347541866145E-3</v>
      </c>
      <c r="H815" s="65">
        <f t="shared" si="120"/>
        <v>0.14489722960018495</v>
      </c>
    </row>
    <row r="816" spans="1:8">
      <c r="A816" s="68">
        <f t="shared" ref="A816:B831" si="122">A815+1</f>
        <v>802</v>
      </c>
      <c r="B816" s="69">
        <f t="shared" si="122"/>
        <v>45727</v>
      </c>
      <c r="C816" s="90" t="str">
        <f t="shared" si="115"/>
        <v>구간9</v>
      </c>
      <c r="D816" s="68">
        <f t="shared" si="116"/>
        <v>90</v>
      </c>
      <c r="E816" s="54">
        <f>COUNTIF($C$15:C816,C816)</f>
        <v>70</v>
      </c>
      <c r="F816" s="91">
        <f t="shared" si="117"/>
        <v>0.14229619484599834</v>
      </c>
      <c r="G816" s="91">
        <f t="shared" si="118"/>
        <v>2.6387309100443916E-3</v>
      </c>
      <c r="H816" s="65">
        <f t="shared" si="120"/>
        <v>0.14493492575604272</v>
      </c>
    </row>
    <row r="817" spans="1:8">
      <c r="A817" s="68">
        <f t="shared" si="122"/>
        <v>803</v>
      </c>
      <c r="B817" s="69">
        <f t="shared" si="122"/>
        <v>45728</v>
      </c>
      <c r="C817" s="90" t="str">
        <f t="shared" si="115"/>
        <v>구간9</v>
      </c>
      <c r="D817" s="68">
        <f t="shared" si="116"/>
        <v>90</v>
      </c>
      <c r="E817" s="54">
        <f>COUNTIF($C$15:C817,C817)</f>
        <v>71</v>
      </c>
      <c r="F817" s="91">
        <f t="shared" si="117"/>
        <v>0.14229619484599834</v>
      </c>
      <c r="G817" s="91">
        <f t="shared" si="118"/>
        <v>2.6764270659021686E-3</v>
      </c>
      <c r="H817" s="65">
        <f t="shared" si="120"/>
        <v>0.14497262191190052</v>
      </c>
    </row>
    <row r="818" spans="1:8">
      <c r="A818" s="68">
        <f t="shared" si="122"/>
        <v>804</v>
      </c>
      <c r="B818" s="69">
        <f t="shared" si="122"/>
        <v>45729</v>
      </c>
      <c r="C818" s="90" t="str">
        <f t="shared" si="115"/>
        <v>구간9</v>
      </c>
      <c r="D818" s="68">
        <f t="shared" si="116"/>
        <v>90</v>
      </c>
      <c r="E818" s="54">
        <f>COUNTIF($C$15:C818,C818)</f>
        <v>72</v>
      </c>
      <c r="F818" s="91">
        <f t="shared" si="117"/>
        <v>0.14229619484599834</v>
      </c>
      <c r="G818" s="91">
        <f t="shared" si="118"/>
        <v>2.7141232217599456E-3</v>
      </c>
      <c r="H818" s="65">
        <f t="shared" si="120"/>
        <v>0.1450103180677583</v>
      </c>
    </row>
    <row r="819" spans="1:8">
      <c r="A819" s="68">
        <f t="shared" si="122"/>
        <v>805</v>
      </c>
      <c r="B819" s="69">
        <f t="shared" si="122"/>
        <v>45730</v>
      </c>
      <c r="C819" s="90" t="str">
        <f t="shared" si="115"/>
        <v>구간9</v>
      </c>
      <c r="D819" s="68">
        <f t="shared" si="116"/>
        <v>90</v>
      </c>
      <c r="E819" s="54">
        <f>COUNTIF($C$15:C819,C819)</f>
        <v>73</v>
      </c>
      <c r="F819" s="91">
        <f t="shared" si="117"/>
        <v>0.14229619484599834</v>
      </c>
      <c r="G819" s="91">
        <f t="shared" si="118"/>
        <v>2.7518193776177226E-3</v>
      </c>
      <c r="H819" s="65">
        <f t="shared" si="120"/>
        <v>0.14504801422361607</v>
      </c>
    </row>
    <row r="820" spans="1:8">
      <c r="A820" s="68">
        <f t="shared" si="122"/>
        <v>806</v>
      </c>
      <c r="B820" s="69">
        <f t="shared" si="122"/>
        <v>45731</v>
      </c>
      <c r="C820" s="90" t="str">
        <f t="shared" si="115"/>
        <v>구간9</v>
      </c>
      <c r="D820" s="68">
        <f t="shared" si="116"/>
        <v>90</v>
      </c>
      <c r="E820" s="54">
        <f>COUNTIF($C$15:C820,C820)</f>
        <v>74</v>
      </c>
      <c r="F820" s="91">
        <f t="shared" si="117"/>
        <v>0.14229619484599834</v>
      </c>
      <c r="G820" s="91">
        <f t="shared" si="118"/>
        <v>2.7895155334754997E-3</v>
      </c>
      <c r="H820" s="65">
        <f t="shared" si="120"/>
        <v>0.14508571037947385</v>
      </c>
    </row>
    <row r="821" spans="1:8">
      <c r="A821" s="68">
        <f t="shared" si="122"/>
        <v>807</v>
      </c>
      <c r="B821" s="69">
        <f t="shared" si="122"/>
        <v>45732</v>
      </c>
      <c r="C821" s="90" t="str">
        <f t="shared" si="115"/>
        <v>구간9</v>
      </c>
      <c r="D821" s="68">
        <f t="shared" si="116"/>
        <v>90</v>
      </c>
      <c r="E821" s="54">
        <f>COUNTIF($C$15:C821,C821)</f>
        <v>75</v>
      </c>
      <c r="F821" s="91">
        <f t="shared" si="117"/>
        <v>0.14229619484599834</v>
      </c>
      <c r="G821" s="91">
        <f t="shared" si="118"/>
        <v>2.8272116893332767E-3</v>
      </c>
      <c r="H821" s="65">
        <f t="shared" si="120"/>
        <v>0.14512340653533162</v>
      </c>
    </row>
    <row r="822" spans="1:8">
      <c r="A822" s="68">
        <f t="shared" si="122"/>
        <v>808</v>
      </c>
      <c r="B822" s="69">
        <f t="shared" si="122"/>
        <v>45733</v>
      </c>
      <c r="C822" s="90" t="str">
        <f t="shared" si="115"/>
        <v>구간9</v>
      </c>
      <c r="D822" s="68">
        <f t="shared" si="116"/>
        <v>90</v>
      </c>
      <c r="E822" s="54">
        <f>COUNTIF($C$15:C822,C822)</f>
        <v>76</v>
      </c>
      <c r="F822" s="91">
        <f t="shared" si="117"/>
        <v>0.14229619484599834</v>
      </c>
      <c r="G822" s="91">
        <f t="shared" si="118"/>
        <v>2.8649078451910537E-3</v>
      </c>
      <c r="H822" s="65">
        <f t="shared" si="120"/>
        <v>0.1451611026911894</v>
      </c>
    </row>
    <row r="823" spans="1:8">
      <c r="A823" s="68">
        <f t="shared" si="122"/>
        <v>809</v>
      </c>
      <c r="B823" s="69">
        <f t="shared" si="122"/>
        <v>45734</v>
      </c>
      <c r="C823" s="90" t="str">
        <f t="shared" si="115"/>
        <v>구간9</v>
      </c>
      <c r="D823" s="68">
        <f t="shared" si="116"/>
        <v>90</v>
      </c>
      <c r="E823" s="54">
        <f>COUNTIF($C$15:C823,C823)</f>
        <v>77</v>
      </c>
      <c r="F823" s="91">
        <f t="shared" si="117"/>
        <v>0.14229619484599834</v>
      </c>
      <c r="G823" s="91">
        <f t="shared" si="118"/>
        <v>2.9026040010488308E-3</v>
      </c>
      <c r="H823" s="65">
        <f t="shared" si="120"/>
        <v>0.14519879884704717</v>
      </c>
    </row>
    <row r="824" spans="1:8">
      <c r="A824" s="68">
        <f t="shared" si="122"/>
        <v>810</v>
      </c>
      <c r="B824" s="69">
        <f t="shared" si="122"/>
        <v>45735</v>
      </c>
      <c r="C824" s="90" t="str">
        <f t="shared" si="115"/>
        <v>구간9</v>
      </c>
      <c r="D824" s="68">
        <f t="shared" si="116"/>
        <v>90</v>
      </c>
      <c r="E824" s="54">
        <f>COUNTIF($C$15:C824,C824)</f>
        <v>78</v>
      </c>
      <c r="F824" s="91">
        <f t="shared" si="117"/>
        <v>0.14229619484599834</v>
      </c>
      <c r="G824" s="91">
        <f t="shared" si="118"/>
        <v>2.9403001569066078E-3</v>
      </c>
      <c r="H824" s="65">
        <f t="shared" si="120"/>
        <v>0.14523649500290495</v>
      </c>
    </row>
    <row r="825" spans="1:8">
      <c r="A825" s="68">
        <f t="shared" si="122"/>
        <v>811</v>
      </c>
      <c r="B825" s="69">
        <f t="shared" si="122"/>
        <v>45736</v>
      </c>
      <c r="C825" s="90" t="str">
        <f t="shared" si="115"/>
        <v>구간9</v>
      </c>
      <c r="D825" s="68">
        <f t="shared" si="116"/>
        <v>90</v>
      </c>
      <c r="E825" s="54">
        <f>COUNTIF($C$15:C825,C825)</f>
        <v>79</v>
      </c>
      <c r="F825" s="91">
        <f t="shared" si="117"/>
        <v>0.14229619484599834</v>
      </c>
      <c r="G825" s="91">
        <f t="shared" si="118"/>
        <v>2.9779963127643848E-3</v>
      </c>
      <c r="H825" s="65">
        <f t="shared" si="120"/>
        <v>0.14527419115876272</v>
      </c>
    </row>
    <row r="826" spans="1:8">
      <c r="A826" s="68">
        <f t="shared" si="122"/>
        <v>812</v>
      </c>
      <c r="B826" s="69">
        <f t="shared" si="122"/>
        <v>45737</v>
      </c>
      <c r="C826" s="90" t="str">
        <f t="shared" si="115"/>
        <v>구간9</v>
      </c>
      <c r="D826" s="68">
        <f t="shared" si="116"/>
        <v>90</v>
      </c>
      <c r="E826" s="54">
        <f>COUNTIF($C$15:C826,C826)</f>
        <v>80</v>
      </c>
      <c r="F826" s="91">
        <f t="shared" si="117"/>
        <v>0.14229619484599834</v>
      </c>
      <c r="G826" s="91">
        <f t="shared" si="118"/>
        <v>3.0156924686221618E-3</v>
      </c>
      <c r="H826" s="65">
        <f t="shared" si="120"/>
        <v>0.1453118873146205</v>
      </c>
    </row>
    <row r="827" spans="1:8">
      <c r="A827" s="68">
        <f t="shared" si="122"/>
        <v>813</v>
      </c>
      <c r="B827" s="69">
        <f t="shared" si="122"/>
        <v>45738</v>
      </c>
      <c r="C827" s="90" t="str">
        <f t="shared" si="115"/>
        <v>구간9</v>
      </c>
      <c r="D827" s="68">
        <f t="shared" si="116"/>
        <v>90</v>
      </c>
      <c r="E827" s="54">
        <f>COUNTIF($C$15:C827,C827)</f>
        <v>81</v>
      </c>
      <c r="F827" s="91">
        <f t="shared" si="117"/>
        <v>0.14229619484599834</v>
      </c>
      <c r="G827" s="91">
        <f t="shared" si="118"/>
        <v>3.0533886244799389E-3</v>
      </c>
      <c r="H827" s="65">
        <f t="shared" si="120"/>
        <v>0.14534958347047827</v>
      </c>
    </row>
    <row r="828" spans="1:8">
      <c r="A828" s="68">
        <f t="shared" si="122"/>
        <v>814</v>
      </c>
      <c r="B828" s="69">
        <f t="shared" si="122"/>
        <v>45739</v>
      </c>
      <c r="C828" s="90" t="str">
        <f t="shared" si="115"/>
        <v>구간9</v>
      </c>
      <c r="D828" s="68">
        <f t="shared" si="116"/>
        <v>90</v>
      </c>
      <c r="E828" s="54">
        <f>COUNTIF($C$15:C828,C828)</f>
        <v>82</v>
      </c>
      <c r="F828" s="91">
        <f t="shared" si="117"/>
        <v>0.14229619484599834</v>
      </c>
      <c r="G828" s="91">
        <f t="shared" si="118"/>
        <v>3.0910847803377159E-3</v>
      </c>
      <c r="H828" s="65">
        <f t="shared" si="120"/>
        <v>0.14538727962633605</v>
      </c>
    </row>
    <row r="829" spans="1:8">
      <c r="A829" s="68">
        <f t="shared" si="122"/>
        <v>815</v>
      </c>
      <c r="B829" s="69">
        <f t="shared" si="122"/>
        <v>45740</v>
      </c>
      <c r="C829" s="90" t="str">
        <f t="shared" si="115"/>
        <v>구간9</v>
      </c>
      <c r="D829" s="68">
        <f t="shared" si="116"/>
        <v>90</v>
      </c>
      <c r="E829" s="54">
        <f>COUNTIF($C$15:C829,C829)</f>
        <v>83</v>
      </c>
      <c r="F829" s="91">
        <f t="shared" si="117"/>
        <v>0.14229619484599834</v>
      </c>
      <c r="G829" s="91">
        <f t="shared" si="118"/>
        <v>3.1287809361954929E-3</v>
      </c>
      <c r="H829" s="65">
        <f t="shared" si="120"/>
        <v>0.14542497578219382</v>
      </c>
    </row>
    <row r="830" spans="1:8">
      <c r="A830" s="68">
        <f t="shared" si="122"/>
        <v>816</v>
      </c>
      <c r="B830" s="69">
        <f t="shared" si="122"/>
        <v>45741</v>
      </c>
      <c r="C830" s="90" t="str">
        <f t="shared" si="115"/>
        <v>구간9</v>
      </c>
      <c r="D830" s="68">
        <f t="shared" si="116"/>
        <v>90</v>
      </c>
      <c r="E830" s="54">
        <f>COUNTIF($C$15:C830,C830)</f>
        <v>84</v>
      </c>
      <c r="F830" s="91">
        <f t="shared" si="117"/>
        <v>0.14229619484599834</v>
      </c>
      <c r="G830" s="91">
        <f t="shared" si="118"/>
        <v>3.16647709205327E-3</v>
      </c>
      <c r="H830" s="65">
        <f t="shared" si="120"/>
        <v>0.14546267193805162</v>
      </c>
    </row>
    <row r="831" spans="1:8">
      <c r="A831" s="68">
        <f t="shared" si="122"/>
        <v>817</v>
      </c>
      <c r="B831" s="69">
        <f t="shared" si="122"/>
        <v>45742</v>
      </c>
      <c r="C831" s="90" t="str">
        <f t="shared" si="115"/>
        <v>구간9</v>
      </c>
      <c r="D831" s="68">
        <f t="shared" si="116"/>
        <v>90</v>
      </c>
      <c r="E831" s="54">
        <f>COUNTIF($C$15:C831,C831)</f>
        <v>85</v>
      </c>
      <c r="F831" s="91">
        <f t="shared" si="117"/>
        <v>0.14229619484599834</v>
      </c>
      <c r="G831" s="91">
        <f t="shared" si="118"/>
        <v>3.204173247911047E-3</v>
      </c>
      <c r="H831" s="65">
        <f t="shared" si="120"/>
        <v>0.1455003680939094</v>
      </c>
    </row>
    <row r="832" spans="1:8">
      <c r="A832" s="68">
        <f t="shared" ref="A832:B847" si="123">A831+1</f>
        <v>818</v>
      </c>
      <c r="B832" s="69">
        <f t="shared" si="123"/>
        <v>45743</v>
      </c>
      <c r="C832" s="90" t="str">
        <f t="shared" si="115"/>
        <v>구간9</v>
      </c>
      <c r="D832" s="68">
        <f t="shared" si="116"/>
        <v>90</v>
      </c>
      <c r="E832" s="54">
        <f>COUNTIF($C$15:C832,C832)</f>
        <v>86</v>
      </c>
      <c r="F832" s="91">
        <f t="shared" si="117"/>
        <v>0.14229619484599834</v>
      </c>
      <c r="G832" s="91">
        <f t="shared" si="118"/>
        <v>3.241869403768824E-3</v>
      </c>
      <c r="H832" s="65">
        <f t="shared" si="120"/>
        <v>0.14553806424976717</v>
      </c>
    </row>
    <row r="833" spans="1:8">
      <c r="A833" s="68">
        <f t="shared" si="123"/>
        <v>819</v>
      </c>
      <c r="B833" s="69">
        <f t="shared" si="123"/>
        <v>45744</v>
      </c>
      <c r="C833" s="90" t="str">
        <f t="shared" si="115"/>
        <v>구간9</v>
      </c>
      <c r="D833" s="68">
        <f t="shared" si="116"/>
        <v>90</v>
      </c>
      <c r="E833" s="54">
        <f>COUNTIF($C$15:C833,C833)</f>
        <v>87</v>
      </c>
      <c r="F833" s="91">
        <f t="shared" si="117"/>
        <v>0.14229619484599834</v>
      </c>
      <c r="G833" s="91">
        <f t="shared" si="118"/>
        <v>3.279565559626601E-3</v>
      </c>
      <c r="H833" s="65">
        <f t="shared" si="120"/>
        <v>0.14557576040562495</v>
      </c>
    </row>
    <row r="834" spans="1:8">
      <c r="A834" s="68">
        <f t="shared" si="123"/>
        <v>820</v>
      </c>
      <c r="B834" s="69">
        <f t="shared" si="123"/>
        <v>45745</v>
      </c>
      <c r="C834" s="90" t="str">
        <f t="shared" si="115"/>
        <v>구간9</v>
      </c>
      <c r="D834" s="68">
        <f t="shared" si="116"/>
        <v>90</v>
      </c>
      <c r="E834" s="54">
        <f>COUNTIF($C$15:C834,C834)</f>
        <v>88</v>
      </c>
      <c r="F834" s="91">
        <f t="shared" si="117"/>
        <v>0.14229619484599834</v>
      </c>
      <c r="G834" s="91">
        <f t="shared" si="118"/>
        <v>3.3172617154843781E-3</v>
      </c>
      <c r="H834" s="65">
        <f t="shared" si="120"/>
        <v>0.14561345656148272</v>
      </c>
    </row>
    <row r="835" spans="1:8">
      <c r="A835" s="68">
        <f t="shared" si="123"/>
        <v>821</v>
      </c>
      <c r="B835" s="69">
        <f t="shared" si="123"/>
        <v>45746</v>
      </c>
      <c r="C835" s="90" t="str">
        <f t="shared" si="115"/>
        <v>구간9</v>
      </c>
      <c r="D835" s="68">
        <f t="shared" si="116"/>
        <v>90</v>
      </c>
      <c r="E835" s="54">
        <f>COUNTIF($C$15:C835,C835)</f>
        <v>89</v>
      </c>
      <c r="F835" s="91">
        <f t="shared" si="117"/>
        <v>0.14229619484599834</v>
      </c>
      <c r="G835" s="91">
        <f t="shared" si="118"/>
        <v>3.3549578713421551E-3</v>
      </c>
      <c r="H835" s="65">
        <f t="shared" si="120"/>
        <v>0.1456511527173405</v>
      </c>
    </row>
    <row r="836" spans="1:8">
      <c r="A836" s="68">
        <f t="shared" si="123"/>
        <v>822</v>
      </c>
      <c r="B836" s="69">
        <f t="shared" si="123"/>
        <v>45747</v>
      </c>
      <c r="C836" s="90" t="str">
        <f t="shared" si="115"/>
        <v>구간9</v>
      </c>
      <c r="D836" s="68">
        <f t="shared" si="116"/>
        <v>90</v>
      </c>
      <c r="E836" s="54">
        <f>COUNTIF($C$15:C836,C836)</f>
        <v>90</v>
      </c>
      <c r="F836" s="91">
        <f t="shared" si="117"/>
        <v>0.14229619484599834</v>
      </c>
      <c r="G836" s="91">
        <f t="shared" si="118"/>
        <v>3.3926540271999321E-3</v>
      </c>
      <c r="H836" s="65">
        <f t="shared" si="120"/>
        <v>0.14568884887319827</v>
      </c>
    </row>
    <row r="837" spans="1:8">
      <c r="A837" s="68">
        <f t="shared" si="123"/>
        <v>823</v>
      </c>
      <c r="B837" s="69">
        <f t="shared" si="123"/>
        <v>45748</v>
      </c>
      <c r="C837" s="90" t="str">
        <f t="shared" si="115"/>
        <v>구간10</v>
      </c>
      <c r="D837" s="68">
        <f t="shared" si="116"/>
        <v>91</v>
      </c>
      <c r="E837" s="54">
        <f>COUNTIF($C$15:C837,C837)</f>
        <v>1</v>
      </c>
      <c r="F837" s="91">
        <f t="shared" si="117"/>
        <v>0.14568884887319827</v>
      </c>
      <c r="G837" s="91">
        <f t="shared" si="118"/>
        <v>3.8082535021585973E-5</v>
      </c>
      <c r="H837" s="65">
        <f t="shared" si="120"/>
        <v>0.14572693140821985</v>
      </c>
    </row>
    <row r="838" spans="1:8">
      <c r="A838" s="68">
        <f t="shared" si="123"/>
        <v>824</v>
      </c>
      <c r="B838" s="69">
        <f t="shared" si="123"/>
        <v>45749</v>
      </c>
      <c r="C838" s="90" t="str">
        <f t="shared" si="115"/>
        <v>구간10</v>
      </c>
      <c r="D838" s="68">
        <f t="shared" si="116"/>
        <v>91</v>
      </c>
      <c r="E838" s="54">
        <f>COUNTIF($C$15:C838,C838)</f>
        <v>2</v>
      </c>
      <c r="F838" s="91">
        <f t="shared" si="117"/>
        <v>0.14568884887319827</v>
      </c>
      <c r="G838" s="91">
        <f t="shared" si="118"/>
        <v>7.6165070043171946E-5</v>
      </c>
      <c r="H838" s="65">
        <f t="shared" si="120"/>
        <v>0.14576501394324146</v>
      </c>
    </row>
    <row r="839" spans="1:8">
      <c r="A839" s="68">
        <f t="shared" si="123"/>
        <v>825</v>
      </c>
      <c r="B839" s="69">
        <f t="shared" si="123"/>
        <v>45750</v>
      </c>
      <c r="C839" s="90" t="str">
        <f t="shared" si="115"/>
        <v>구간10</v>
      </c>
      <c r="D839" s="68">
        <f t="shared" si="116"/>
        <v>91</v>
      </c>
      <c r="E839" s="54">
        <f>COUNTIF($C$15:C839,C839)</f>
        <v>3</v>
      </c>
      <c r="F839" s="91">
        <f t="shared" si="117"/>
        <v>0.14568884887319827</v>
      </c>
      <c r="G839" s="91">
        <f t="shared" si="118"/>
        <v>1.1424760506475792E-4</v>
      </c>
      <c r="H839" s="65">
        <f t="shared" si="120"/>
        <v>0.14580309647826303</v>
      </c>
    </row>
    <row r="840" spans="1:8">
      <c r="A840" s="68">
        <f t="shared" si="123"/>
        <v>826</v>
      </c>
      <c r="B840" s="69">
        <f t="shared" si="123"/>
        <v>45751</v>
      </c>
      <c r="C840" s="90" t="str">
        <f t="shared" si="115"/>
        <v>구간10</v>
      </c>
      <c r="D840" s="68">
        <f t="shared" si="116"/>
        <v>91</v>
      </c>
      <c r="E840" s="54">
        <f>COUNTIF($C$15:C840,C840)</f>
        <v>4</v>
      </c>
      <c r="F840" s="91">
        <f t="shared" si="117"/>
        <v>0.14568884887319827</v>
      </c>
      <c r="G840" s="91">
        <f t="shared" si="118"/>
        <v>1.5233014008634389E-4</v>
      </c>
      <c r="H840" s="65">
        <f t="shared" si="120"/>
        <v>0.14584117901328461</v>
      </c>
    </row>
    <row r="841" spans="1:8">
      <c r="A841" s="68">
        <f t="shared" si="123"/>
        <v>827</v>
      </c>
      <c r="B841" s="69">
        <f t="shared" si="123"/>
        <v>45752</v>
      </c>
      <c r="C841" s="90" t="str">
        <f t="shared" si="115"/>
        <v>구간10</v>
      </c>
      <c r="D841" s="68">
        <f t="shared" si="116"/>
        <v>91</v>
      </c>
      <c r="E841" s="54">
        <f>COUNTIF($C$15:C841,C841)</f>
        <v>5</v>
      </c>
      <c r="F841" s="91">
        <f t="shared" si="117"/>
        <v>0.14568884887319827</v>
      </c>
      <c r="G841" s="91">
        <f t="shared" si="118"/>
        <v>1.9041267510792987E-4</v>
      </c>
      <c r="H841" s="65">
        <f t="shared" si="120"/>
        <v>0.14587926154830622</v>
      </c>
    </row>
    <row r="842" spans="1:8">
      <c r="A842" s="68">
        <f t="shared" si="123"/>
        <v>828</v>
      </c>
      <c r="B842" s="69">
        <f t="shared" si="123"/>
        <v>45753</v>
      </c>
      <c r="C842" s="90" t="str">
        <f t="shared" si="115"/>
        <v>구간10</v>
      </c>
      <c r="D842" s="68">
        <f t="shared" si="116"/>
        <v>91</v>
      </c>
      <c r="E842" s="54">
        <f>COUNTIF($C$15:C842,C842)</f>
        <v>6</v>
      </c>
      <c r="F842" s="91">
        <f t="shared" si="117"/>
        <v>0.14568884887319827</v>
      </c>
      <c r="G842" s="91">
        <f t="shared" si="118"/>
        <v>2.2849521012951584E-4</v>
      </c>
      <c r="H842" s="65">
        <f t="shared" si="120"/>
        <v>0.14591734408332779</v>
      </c>
    </row>
    <row r="843" spans="1:8">
      <c r="A843" s="68">
        <f t="shared" si="123"/>
        <v>829</v>
      </c>
      <c r="B843" s="69">
        <f t="shared" si="123"/>
        <v>45754</v>
      </c>
      <c r="C843" s="90" t="str">
        <f t="shared" si="115"/>
        <v>구간10</v>
      </c>
      <c r="D843" s="68">
        <f t="shared" si="116"/>
        <v>91</v>
      </c>
      <c r="E843" s="54">
        <f>COUNTIF($C$15:C843,C843)</f>
        <v>7</v>
      </c>
      <c r="F843" s="91">
        <f t="shared" si="117"/>
        <v>0.14568884887319827</v>
      </c>
      <c r="G843" s="91">
        <f t="shared" si="118"/>
        <v>2.6657774515110178E-4</v>
      </c>
      <c r="H843" s="65">
        <f t="shared" si="120"/>
        <v>0.14595542661834937</v>
      </c>
    </row>
    <row r="844" spans="1:8">
      <c r="A844" s="68">
        <f t="shared" si="123"/>
        <v>830</v>
      </c>
      <c r="B844" s="69">
        <f t="shared" si="123"/>
        <v>45755</v>
      </c>
      <c r="C844" s="90" t="str">
        <f t="shared" si="115"/>
        <v>구간10</v>
      </c>
      <c r="D844" s="68">
        <f t="shared" si="116"/>
        <v>91</v>
      </c>
      <c r="E844" s="54">
        <f>COUNTIF($C$15:C844,C844)</f>
        <v>8</v>
      </c>
      <c r="F844" s="91">
        <f t="shared" si="117"/>
        <v>0.14568884887319827</v>
      </c>
      <c r="G844" s="91">
        <f t="shared" si="118"/>
        <v>3.0466028017268778E-4</v>
      </c>
      <c r="H844" s="65">
        <f t="shared" si="120"/>
        <v>0.14599350915337095</v>
      </c>
    </row>
    <row r="845" spans="1:8">
      <c r="A845" s="68">
        <f t="shared" si="123"/>
        <v>831</v>
      </c>
      <c r="B845" s="69">
        <f t="shared" si="123"/>
        <v>45756</v>
      </c>
      <c r="C845" s="90" t="str">
        <f t="shared" si="115"/>
        <v>구간10</v>
      </c>
      <c r="D845" s="68">
        <f t="shared" si="116"/>
        <v>91</v>
      </c>
      <c r="E845" s="54">
        <f>COUNTIF($C$15:C845,C845)</f>
        <v>9</v>
      </c>
      <c r="F845" s="91">
        <f t="shared" si="117"/>
        <v>0.14568884887319827</v>
      </c>
      <c r="G845" s="91">
        <f t="shared" si="118"/>
        <v>3.4274281519427378E-4</v>
      </c>
      <c r="H845" s="65">
        <f t="shared" si="120"/>
        <v>0.14603159168839255</v>
      </c>
    </row>
    <row r="846" spans="1:8">
      <c r="A846" s="68">
        <f t="shared" si="123"/>
        <v>832</v>
      </c>
      <c r="B846" s="69">
        <f t="shared" si="123"/>
        <v>45757</v>
      </c>
      <c r="C846" s="90" t="str">
        <f t="shared" si="115"/>
        <v>구간10</v>
      </c>
      <c r="D846" s="68">
        <f t="shared" si="116"/>
        <v>91</v>
      </c>
      <c r="E846" s="54">
        <f>COUNTIF($C$15:C846,C846)</f>
        <v>10</v>
      </c>
      <c r="F846" s="91">
        <f t="shared" si="117"/>
        <v>0.14568884887319827</v>
      </c>
      <c r="G846" s="91">
        <f t="shared" si="118"/>
        <v>3.8082535021585973E-4</v>
      </c>
      <c r="H846" s="65">
        <f t="shared" si="120"/>
        <v>0.14606967422341413</v>
      </c>
    </row>
    <row r="847" spans="1:8">
      <c r="A847" s="68">
        <f t="shared" si="123"/>
        <v>833</v>
      </c>
      <c r="B847" s="69">
        <f t="shared" si="123"/>
        <v>45758</v>
      </c>
      <c r="C847" s="90" t="str">
        <f t="shared" ref="C847:C910" si="124">IF(IFERROR(HLOOKUP(B847,$D$5:$S$6,2,FALSE),"")="",C848,HLOOKUP(B847,$D$5:$S$7,2,FALSE))</f>
        <v>구간10</v>
      </c>
      <c r="D847" s="68">
        <f t="shared" ref="D847:D910" si="125">COUNTIF($C$15:$C$45910,C847)</f>
        <v>91</v>
      </c>
      <c r="E847" s="54">
        <f>COUNTIF($C$15:C847,C847)</f>
        <v>11</v>
      </c>
      <c r="F847" s="91">
        <f t="shared" ref="F847:F910" si="126">HLOOKUP($C847,$D$6:$S$11,6,FALSE)</f>
        <v>0.14568884887319827</v>
      </c>
      <c r="G847" s="91">
        <f t="shared" ref="G847:G910" si="127">HLOOKUP($C847,$D$6:$S$11,5,FALSE)*(E847)</f>
        <v>4.1890788523744568E-4</v>
      </c>
      <c r="H847" s="65">
        <f t="shared" si="120"/>
        <v>0.14610775675843571</v>
      </c>
    </row>
    <row r="848" spans="1:8">
      <c r="A848" s="68">
        <f t="shared" ref="A848:B863" si="128">A847+1</f>
        <v>834</v>
      </c>
      <c r="B848" s="69">
        <f t="shared" si="128"/>
        <v>45759</v>
      </c>
      <c r="C848" s="90" t="str">
        <f t="shared" si="124"/>
        <v>구간10</v>
      </c>
      <c r="D848" s="68">
        <f t="shared" si="125"/>
        <v>91</v>
      </c>
      <c r="E848" s="54">
        <f>COUNTIF($C$15:C848,C848)</f>
        <v>12</v>
      </c>
      <c r="F848" s="91">
        <f t="shared" si="126"/>
        <v>0.14568884887319827</v>
      </c>
      <c r="G848" s="91">
        <f t="shared" si="127"/>
        <v>4.5699042025903168E-4</v>
      </c>
      <c r="H848" s="65">
        <f t="shared" ref="H848:H911" si="129">F848+G848</f>
        <v>0.14614583929345731</v>
      </c>
    </row>
    <row r="849" spans="1:8">
      <c r="A849" s="68">
        <f t="shared" si="128"/>
        <v>835</v>
      </c>
      <c r="B849" s="69">
        <f t="shared" si="128"/>
        <v>45760</v>
      </c>
      <c r="C849" s="90" t="str">
        <f t="shared" si="124"/>
        <v>구간10</v>
      </c>
      <c r="D849" s="68">
        <f t="shared" si="125"/>
        <v>91</v>
      </c>
      <c r="E849" s="54">
        <f>COUNTIF($C$15:C849,C849)</f>
        <v>13</v>
      </c>
      <c r="F849" s="91">
        <f t="shared" si="126"/>
        <v>0.14568884887319827</v>
      </c>
      <c r="G849" s="91">
        <f t="shared" si="127"/>
        <v>4.9507295528061768E-4</v>
      </c>
      <c r="H849" s="65">
        <f t="shared" si="129"/>
        <v>0.14618392182847889</v>
      </c>
    </row>
    <row r="850" spans="1:8">
      <c r="A850" s="68">
        <f t="shared" si="128"/>
        <v>836</v>
      </c>
      <c r="B850" s="69">
        <f t="shared" si="128"/>
        <v>45761</v>
      </c>
      <c r="C850" s="90" t="str">
        <f t="shared" si="124"/>
        <v>구간10</v>
      </c>
      <c r="D850" s="68">
        <f t="shared" si="125"/>
        <v>91</v>
      </c>
      <c r="E850" s="54">
        <f>COUNTIF($C$15:C850,C850)</f>
        <v>14</v>
      </c>
      <c r="F850" s="91">
        <f t="shared" si="126"/>
        <v>0.14568884887319827</v>
      </c>
      <c r="G850" s="91">
        <f t="shared" si="127"/>
        <v>5.3315549030220357E-4</v>
      </c>
      <c r="H850" s="65">
        <f t="shared" si="129"/>
        <v>0.14622200436350047</v>
      </c>
    </row>
    <row r="851" spans="1:8">
      <c r="A851" s="68">
        <f t="shared" si="128"/>
        <v>837</v>
      </c>
      <c r="B851" s="69">
        <f t="shared" si="128"/>
        <v>45762</v>
      </c>
      <c r="C851" s="90" t="str">
        <f t="shared" si="124"/>
        <v>구간10</v>
      </c>
      <c r="D851" s="68">
        <f t="shared" si="125"/>
        <v>91</v>
      </c>
      <c r="E851" s="54">
        <f>COUNTIF($C$15:C851,C851)</f>
        <v>15</v>
      </c>
      <c r="F851" s="91">
        <f t="shared" si="126"/>
        <v>0.14568884887319827</v>
      </c>
      <c r="G851" s="91">
        <f t="shared" si="127"/>
        <v>5.7123802532378957E-4</v>
      </c>
      <c r="H851" s="65">
        <f t="shared" si="129"/>
        <v>0.14626008689852207</v>
      </c>
    </row>
    <row r="852" spans="1:8">
      <c r="A852" s="68">
        <f t="shared" si="128"/>
        <v>838</v>
      </c>
      <c r="B852" s="69">
        <f t="shared" si="128"/>
        <v>45763</v>
      </c>
      <c r="C852" s="90" t="str">
        <f t="shared" si="124"/>
        <v>구간10</v>
      </c>
      <c r="D852" s="68">
        <f t="shared" si="125"/>
        <v>91</v>
      </c>
      <c r="E852" s="54">
        <f>COUNTIF($C$15:C852,C852)</f>
        <v>16</v>
      </c>
      <c r="F852" s="91">
        <f t="shared" si="126"/>
        <v>0.14568884887319827</v>
      </c>
      <c r="G852" s="91">
        <f t="shared" si="127"/>
        <v>6.0932056034537557E-4</v>
      </c>
      <c r="H852" s="65">
        <f t="shared" si="129"/>
        <v>0.14629816943354365</v>
      </c>
    </row>
    <row r="853" spans="1:8">
      <c r="A853" s="68">
        <f t="shared" si="128"/>
        <v>839</v>
      </c>
      <c r="B853" s="69">
        <f t="shared" si="128"/>
        <v>45764</v>
      </c>
      <c r="C853" s="90" t="str">
        <f t="shared" si="124"/>
        <v>구간10</v>
      </c>
      <c r="D853" s="68">
        <f t="shared" si="125"/>
        <v>91</v>
      </c>
      <c r="E853" s="54">
        <f>COUNTIF($C$15:C853,C853)</f>
        <v>17</v>
      </c>
      <c r="F853" s="91">
        <f t="shared" si="126"/>
        <v>0.14568884887319827</v>
      </c>
      <c r="G853" s="91">
        <f t="shared" si="127"/>
        <v>6.4740309536696157E-4</v>
      </c>
      <c r="H853" s="65">
        <f t="shared" si="129"/>
        <v>0.14633625196856523</v>
      </c>
    </row>
    <row r="854" spans="1:8">
      <c r="A854" s="68">
        <f t="shared" si="128"/>
        <v>840</v>
      </c>
      <c r="B854" s="69">
        <f t="shared" si="128"/>
        <v>45765</v>
      </c>
      <c r="C854" s="90" t="str">
        <f t="shared" si="124"/>
        <v>구간10</v>
      </c>
      <c r="D854" s="68">
        <f t="shared" si="125"/>
        <v>91</v>
      </c>
      <c r="E854" s="54">
        <f>COUNTIF($C$15:C854,C854)</f>
        <v>18</v>
      </c>
      <c r="F854" s="91">
        <f t="shared" si="126"/>
        <v>0.14568884887319827</v>
      </c>
      <c r="G854" s="91">
        <f t="shared" si="127"/>
        <v>6.8548563038854757E-4</v>
      </c>
      <c r="H854" s="65">
        <f t="shared" si="129"/>
        <v>0.14637433450358683</v>
      </c>
    </row>
    <row r="855" spans="1:8">
      <c r="A855" s="68">
        <f t="shared" si="128"/>
        <v>841</v>
      </c>
      <c r="B855" s="69">
        <f t="shared" si="128"/>
        <v>45766</v>
      </c>
      <c r="C855" s="90" t="str">
        <f t="shared" si="124"/>
        <v>구간10</v>
      </c>
      <c r="D855" s="68">
        <f t="shared" si="125"/>
        <v>91</v>
      </c>
      <c r="E855" s="54">
        <f>COUNTIF($C$15:C855,C855)</f>
        <v>19</v>
      </c>
      <c r="F855" s="91">
        <f t="shared" si="126"/>
        <v>0.14568884887319827</v>
      </c>
      <c r="G855" s="91">
        <f t="shared" si="127"/>
        <v>7.2356816541013346E-4</v>
      </c>
      <c r="H855" s="65">
        <f t="shared" si="129"/>
        <v>0.14641241703860841</v>
      </c>
    </row>
    <row r="856" spans="1:8">
      <c r="A856" s="68">
        <f t="shared" si="128"/>
        <v>842</v>
      </c>
      <c r="B856" s="69">
        <f t="shared" si="128"/>
        <v>45767</v>
      </c>
      <c r="C856" s="90" t="str">
        <f t="shared" si="124"/>
        <v>구간10</v>
      </c>
      <c r="D856" s="68">
        <f t="shared" si="125"/>
        <v>91</v>
      </c>
      <c r="E856" s="54">
        <f>COUNTIF($C$15:C856,C856)</f>
        <v>20</v>
      </c>
      <c r="F856" s="91">
        <f t="shared" si="126"/>
        <v>0.14568884887319827</v>
      </c>
      <c r="G856" s="91">
        <f t="shared" si="127"/>
        <v>7.6165070043171946E-4</v>
      </c>
      <c r="H856" s="65">
        <f t="shared" si="129"/>
        <v>0.14645049957362999</v>
      </c>
    </row>
    <row r="857" spans="1:8">
      <c r="A857" s="68">
        <f t="shared" si="128"/>
        <v>843</v>
      </c>
      <c r="B857" s="69">
        <f t="shared" si="128"/>
        <v>45768</v>
      </c>
      <c r="C857" s="90" t="str">
        <f t="shared" si="124"/>
        <v>구간10</v>
      </c>
      <c r="D857" s="68">
        <f t="shared" si="125"/>
        <v>91</v>
      </c>
      <c r="E857" s="54">
        <f>COUNTIF($C$15:C857,C857)</f>
        <v>21</v>
      </c>
      <c r="F857" s="91">
        <f t="shared" si="126"/>
        <v>0.14568884887319827</v>
      </c>
      <c r="G857" s="91">
        <f t="shared" si="127"/>
        <v>7.9973323545330546E-4</v>
      </c>
      <c r="H857" s="65">
        <f t="shared" si="129"/>
        <v>0.14648858210865157</v>
      </c>
    </row>
    <row r="858" spans="1:8">
      <c r="A858" s="68">
        <f t="shared" si="128"/>
        <v>844</v>
      </c>
      <c r="B858" s="69">
        <f t="shared" si="128"/>
        <v>45769</v>
      </c>
      <c r="C858" s="90" t="str">
        <f t="shared" si="124"/>
        <v>구간10</v>
      </c>
      <c r="D858" s="68">
        <f t="shared" si="125"/>
        <v>91</v>
      </c>
      <c r="E858" s="54">
        <f>COUNTIF($C$15:C858,C858)</f>
        <v>22</v>
      </c>
      <c r="F858" s="91">
        <f t="shared" si="126"/>
        <v>0.14568884887319827</v>
      </c>
      <c r="G858" s="91">
        <f t="shared" si="127"/>
        <v>8.3781577047489135E-4</v>
      </c>
      <c r="H858" s="65">
        <f t="shared" si="129"/>
        <v>0.14652666464367317</v>
      </c>
    </row>
    <row r="859" spans="1:8">
      <c r="A859" s="68">
        <f t="shared" si="128"/>
        <v>845</v>
      </c>
      <c r="B859" s="69">
        <f t="shared" si="128"/>
        <v>45770</v>
      </c>
      <c r="C859" s="90" t="str">
        <f t="shared" si="124"/>
        <v>구간10</v>
      </c>
      <c r="D859" s="68">
        <f t="shared" si="125"/>
        <v>91</v>
      </c>
      <c r="E859" s="54">
        <f>COUNTIF($C$15:C859,C859)</f>
        <v>23</v>
      </c>
      <c r="F859" s="91">
        <f t="shared" si="126"/>
        <v>0.14568884887319827</v>
      </c>
      <c r="G859" s="91">
        <f t="shared" si="127"/>
        <v>8.7589830549647735E-4</v>
      </c>
      <c r="H859" s="65">
        <f t="shared" si="129"/>
        <v>0.14656474717869475</v>
      </c>
    </row>
    <row r="860" spans="1:8">
      <c r="A860" s="68">
        <f t="shared" si="128"/>
        <v>846</v>
      </c>
      <c r="B860" s="69">
        <f t="shared" si="128"/>
        <v>45771</v>
      </c>
      <c r="C860" s="90" t="str">
        <f t="shared" si="124"/>
        <v>구간10</v>
      </c>
      <c r="D860" s="68">
        <f t="shared" si="125"/>
        <v>91</v>
      </c>
      <c r="E860" s="54">
        <f>COUNTIF($C$15:C860,C860)</f>
        <v>24</v>
      </c>
      <c r="F860" s="91">
        <f t="shared" si="126"/>
        <v>0.14568884887319827</v>
      </c>
      <c r="G860" s="91">
        <f t="shared" si="127"/>
        <v>9.1398084051806335E-4</v>
      </c>
      <c r="H860" s="65">
        <f t="shared" si="129"/>
        <v>0.14660282971371633</v>
      </c>
    </row>
    <row r="861" spans="1:8">
      <c r="A861" s="68">
        <f t="shared" si="128"/>
        <v>847</v>
      </c>
      <c r="B861" s="69">
        <f t="shared" si="128"/>
        <v>45772</v>
      </c>
      <c r="C861" s="90" t="str">
        <f t="shared" si="124"/>
        <v>구간10</v>
      </c>
      <c r="D861" s="68">
        <f t="shared" si="125"/>
        <v>91</v>
      </c>
      <c r="E861" s="54">
        <f>COUNTIF($C$15:C861,C861)</f>
        <v>25</v>
      </c>
      <c r="F861" s="91">
        <f t="shared" si="126"/>
        <v>0.14568884887319827</v>
      </c>
      <c r="G861" s="91">
        <f t="shared" si="127"/>
        <v>9.5206337553964935E-4</v>
      </c>
      <c r="H861" s="65">
        <f t="shared" si="129"/>
        <v>0.14664091224873793</v>
      </c>
    </row>
    <row r="862" spans="1:8">
      <c r="A862" s="68">
        <f t="shared" si="128"/>
        <v>848</v>
      </c>
      <c r="B862" s="69">
        <f t="shared" si="128"/>
        <v>45773</v>
      </c>
      <c r="C862" s="90" t="str">
        <f t="shared" si="124"/>
        <v>구간10</v>
      </c>
      <c r="D862" s="68">
        <f t="shared" si="125"/>
        <v>91</v>
      </c>
      <c r="E862" s="54">
        <f>COUNTIF($C$15:C862,C862)</f>
        <v>26</v>
      </c>
      <c r="F862" s="91">
        <f t="shared" si="126"/>
        <v>0.14568884887319827</v>
      </c>
      <c r="G862" s="91">
        <f t="shared" si="127"/>
        <v>9.9014591056123535E-4</v>
      </c>
      <c r="H862" s="65">
        <f t="shared" si="129"/>
        <v>0.14667899478375951</v>
      </c>
    </row>
    <row r="863" spans="1:8">
      <c r="A863" s="68">
        <f t="shared" si="128"/>
        <v>849</v>
      </c>
      <c r="B863" s="69">
        <f t="shared" si="128"/>
        <v>45774</v>
      </c>
      <c r="C863" s="90" t="str">
        <f t="shared" si="124"/>
        <v>구간10</v>
      </c>
      <c r="D863" s="68">
        <f t="shared" si="125"/>
        <v>91</v>
      </c>
      <c r="E863" s="54">
        <f>COUNTIF($C$15:C863,C863)</f>
        <v>27</v>
      </c>
      <c r="F863" s="91">
        <f t="shared" si="126"/>
        <v>0.14568884887319827</v>
      </c>
      <c r="G863" s="91">
        <f t="shared" si="127"/>
        <v>1.0282284455828212E-3</v>
      </c>
      <c r="H863" s="65">
        <f t="shared" si="129"/>
        <v>0.14671707731878109</v>
      </c>
    </row>
    <row r="864" spans="1:8">
      <c r="A864" s="68">
        <f t="shared" ref="A864:B879" si="130">A863+1</f>
        <v>850</v>
      </c>
      <c r="B864" s="69">
        <f t="shared" si="130"/>
        <v>45775</v>
      </c>
      <c r="C864" s="90" t="str">
        <f t="shared" si="124"/>
        <v>구간10</v>
      </c>
      <c r="D864" s="68">
        <f t="shared" si="125"/>
        <v>91</v>
      </c>
      <c r="E864" s="54">
        <f>COUNTIF($C$15:C864,C864)</f>
        <v>28</v>
      </c>
      <c r="F864" s="91">
        <f t="shared" si="126"/>
        <v>0.14568884887319827</v>
      </c>
      <c r="G864" s="91">
        <f t="shared" si="127"/>
        <v>1.0663109806044071E-3</v>
      </c>
      <c r="H864" s="65">
        <f t="shared" si="129"/>
        <v>0.14675515985380269</v>
      </c>
    </row>
    <row r="865" spans="1:8">
      <c r="A865" s="68">
        <f t="shared" si="130"/>
        <v>851</v>
      </c>
      <c r="B865" s="69">
        <f t="shared" si="130"/>
        <v>45776</v>
      </c>
      <c r="C865" s="90" t="str">
        <f t="shared" si="124"/>
        <v>구간10</v>
      </c>
      <c r="D865" s="68">
        <f t="shared" si="125"/>
        <v>91</v>
      </c>
      <c r="E865" s="54">
        <f>COUNTIF($C$15:C865,C865)</f>
        <v>29</v>
      </c>
      <c r="F865" s="91">
        <f t="shared" si="126"/>
        <v>0.14568884887319827</v>
      </c>
      <c r="G865" s="91">
        <f t="shared" si="127"/>
        <v>1.1043935156259932E-3</v>
      </c>
      <c r="H865" s="65">
        <f t="shared" si="129"/>
        <v>0.14679324238882427</v>
      </c>
    </row>
    <row r="866" spans="1:8">
      <c r="A866" s="68">
        <f t="shared" si="130"/>
        <v>852</v>
      </c>
      <c r="B866" s="69">
        <f t="shared" si="130"/>
        <v>45777</v>
      </c>
      <c r="C866" s="90" t="str">
        <f t="shared" si="124"/>
        <v>구간10</v>
      </c>
      <c r="D866" s="68">
        <f t="shared" si="125"/>
        <v>91</v>
      </c>
      <c r="E866" s="54">
        <f>COUNTIF($C$15:C866,C866)</f>
        <v>30</v>
      </c>
      <c r="F866" s="91">
        <f t="shared" si="126"/>
        <v>0.14568884887319827</v>
      </c>
      <c r="G866" s="91">
        <f t="shared" si="127"/>
        <v>1.1424760506475791E-3</v>
      </c>
      <c r="H866" s="65">
        <f t="shared" si="129"/>
        <v>0.14683132492384585</v>
      </c>
    </row>
    <row r="867" spans="1:8">
      <c r="A867" s="68">
        <f t="shared" si="130"/>
        <v>853</v>
      </c>
      <c r="B867" s="69">
        <f t="shared" si="130"/>
        <v>45778</v>
      </c>
      <c r="C867" s="90" t="str">
        <f t="shared" si="124"/>
        <v>구간10</v>
      </c>
      <c r="D867" s="68">
        <f t="shared" si="125"/>
        <v>91</v>
      </c>
      <c r="E867" s="54">
        <f>COUNTIF($C$15:C867,C867)</f>
        <v>31</v>
      </c>
      <c r="F867" s="91">
        <f t="shared" si="126"/>
        <v>0.14568884887319827</v>
      </c>
      <c r="G867" s="91">
        <f t="shared" si="127"/>
        <v>1.1805585856691652E-3</v>
      </c>
      <c r="H867" s="65">
        <f t="shared" si="129"/>
        <v>0.14686940745886745</v>
      </c>
    </row>
    <row r="868" spans="1:8">
      <c r="A868" s="68">
        <f t="shared" si="130"/>
        <v>854</v>
      </c>
      <c r="B868" s="69">
        <f t="shared" si="130"/>
        <v>45779</v>
      </c>
      <c r="C868" s="90" t="str">
        <f t="shared" si="124"/>
        <v>구간10</v>
      </c>
      <c r="D868" s="68">
        <f t="shared" si="125"/>
        <v>91</v>
      </c>
      <c r="E868" s="54">
        <f>COUNTIF($C$15:C868,C868)</f>
        <v>32</v>
      </c>
      <c r="F868" s="91">
        <f t="shared" si="126"/>
        <v>0.14568884887319827</v>
      </c>
      <c r="G868" s="91">
        <f t="shared" si="127"/>
        <v>1.2186411206907511E-3</v>
      </c>
      <c r="H868" s="65">
        <f t="shared" si="129"/>
        <v>0.14690748999388903</v>
      </c>
    </row>
    <row r="869" spans="1:8">
      <c r="A869" s="68">
        <f t="shared" si="130"/>
        <v>855</v>
      </c>
      <c r="B869" s="69">
        <f t="shared" si="130"/>
        <v>45780</v>
      </c>
      <c r="C869" s="90" t="str">
        <f t="shared" si="124"/>
        <v>구간10</v>
      </c>
      <c r="D869" s="68">
        <f t="shared" si="125"/>
        <v>91</v>
      </c>
      <c r="E869" s="54">
        <f>COUNTIF($C$15:C869,C869)</f>
        <v>33</v>
      </c>
      <c r="F869" s="91">
        <f t="shared" si="126"/>
        <v>0.14568884887319827</v>
      </c>
      <c r="G869" s="91">
        <f t="shared" si="127"/>
        <v>1.256723655712337E-3</v>
      </c>
      <c r="H869" s="65">
        <f t="shared" si="129"/>
        <v>0.14694557252891061</v>
      </c>
    </row>
    <row r="870" spans="1:8">
      <c r="A870" s="68">
        <f t="shared" si="130"/>
        <v>856</v>
      </c>
      <c r="B870" s="69">
        <f t="shared" si="130"/>
        <v>45781</v>
      </c>
      <c r="C870" s="90" t="str">
        <f t="shared" si="124"/>
        <v>구간10</v>
      </c>
      <c r="D870" s="68">
        <f t="shared" si="125"/>
        <v>91</v>
      </c>
      <c r="E870" s="54">
        <f>COUNTIF($C$15:C870,C870)</f>
        <v>34</v>
      </c>
      <c r="F870" s="91">
        <f t="shared" si="126"/>
        <v>0.14568884887319827</v>
      </c>
      <c r="G870" s="91">
        <f t="shared" si="127"/>
        <v>1.2948061907339231E-3</v>
      </c>
      <c r="H870" s="65">
        <f t="shared" si="129"/>
        <v>0.14698365506393218</v>
      </c>
    </row>
    <row r="871" spans="1:8">
      <c r="A871" s="68">
        <f t="shared" si="130"/>
        <v>857</v>
      </c>
      <c r="B871" s="69">
        <f t="shared" si="130"/>
        <v>45782</v>
      </c>
      <c r="C871" s="90" t="str">
        <f t="shared" si="124"/>
        <v>구간10</v>
      </c>
      <c r="D871" s="68">
        <f t="shared" si="125"/>
        <v>91</v>
      </c>
      <c r="E871" s="54">
        <f>COUNTIF($C$15:C871,C871)</f>
        <v>35</v>
      </c>
      <c r="F871" s="91">
        <f t="shared" si="126"/>
        <v>0.14568884887319827</v>
      </c>
      <c r="G871" s="91">
        <f t="shared" si="127"/>
        <v>1.332888725755509E-3</v>
      </c>
      <c r="H871" s="65">
        <f t="shared" si="129"/>
        <v>0.14702173759895379</v>
      </c>
    </row>
    <row r="872" spans="1:8">
      <c r="A872" s="68">
        <f t="shared" si="130"/>
        <v>858</v>
      </c>
      <c r="B872" s="69">
        <f t="shared" si="130"/>
        <v>45783</v>
      </c>
      <c r="C872" s="90" t="str">
        <f t="shared" si="124"/>
        <v>구간10</v>
      </c>
      <c r="D872" s="68">
        <f t="shared" si="125"/>
        <v>91</v>
      </c>
      <c r="E872" s="54">
        <f>COUNTIF($C$15:C872,C872)</f>
        <v>36</v>
      </c>
      <c r="F872" s="91">
        <f t="shared" si="126"/>
        <v>0.14568884887319827</v>
      </c>
      <c r="G872" s="91">
        <f t="shared" si="127"/>
        <v>1.3709712607770951E-3</v>
      </c>
      <c r="H872" s="65">
        <f t="shared" si="129"/>
        <v>0.14705982013397537</v>
      </c>
    </row>
    <row r="873" spans="1:8">
      <c r="A873" s="68">
        <f t="shared" si="130"/>
        <v>859</v>
      </c>
      <c r="B873" s="69">
        <f t="shared" si="130"/>
        <v>45784</v>
      </c>
      <c r="C873" s="90" t="str">
        <f t="shared" si="124"/>
        <v>구간10</v>
      </c>
      <c r="D873" s="68">
        <f t="shared" si="125"/>
        <v>91</v>
      </c>
      <c r="E873" s="54">
        <f>COUNTIF($C$15:C873,C873)</f>
        <v>37</v>
      </c>
      <c r="F873" s="91">
        <f t="shared" si="126"/>
        <v>0.14568884887319827</v>
      </c>
      <c r="G873" s="91">
        <f t="shared" si="127"/>
        <v>1.409053795798681E-3</v>
      </c>
      <c r="H873" s="65">
        <f t="shared" si="129"/>
        <v>0.14709790266899694</v>
      </c>
    </row>
    <row r="874" spans="1:8">
      <c r="A874" s="68">
        <f t="shared" si="130"/>
        <v>860</v>
      </c>
      <c r="B874" s="69">
        <f t="shared" si="130"/>
        <v>45785</v>
      </c>
      <c r="C874" s="90" t="str">
        <f t="shared" si="124"/>
        <v>구간10</v>
      </c>
      <c r="D874" s="68">
        <f t="shared" si="125"/>
        <v>91</v>
      </c>
      <c r="E874" s="54">
        <f>COUNTIF($C$15:C874,C874)</f>
        <v>38</v>
      </c>
      <c r="F874" s="91">
        <f t="shared" si="126"/>
        <v>0.14568884887319827</v>
      </c>
      <c r="G874" s="91">
        <f t="shared" si="127"/>
        <v>1.4471363308202669E-3</v>
      </c>
      <c r="H874" s="65">
        <f t="shared" si="129"/>
        <v>0.14713598520401855</v>
      </c>
    </row>
    <row r="875" spans="1:8">
      <c r="A875" s="68">
        <f t="shared" si="130"/>
        <v>861</v>
      </c>
      <c r="B875" s="69">
        <f t="shared" si="130"/>
        <v>45786</v>
      </c>
      <c r="C875" s="90" t="str">
        <f t="shared" si="124"/>
        <v>구간10</v>
      </c>
      <c r="D875" s="68">
        <f t="shared" si="125"/>
        <v>91</v>
      </c>
      <c r="E875" s="54">
        <f>COUNTIF($C$15:C875,C875)</f>
        <v>39</v>
      </c>
      <c r="F875" s="91">
        <f t="shared" si="126"/>
        <v>0.14568884887319827</v>
      </c>
      <c r="G875" s="91">
        <f t="shared" si="127"/>
        <v>1.485218865841853E-3</v>
      </c>
      <c r="H875" s="65">
        <f t="shared" si="129"/>
        <v>0.14717406773904013</v>
      </c>
    </row>
    <row r="876" spans="1:8">
      <c r="A876" s="68">
        <f t="shared" si="130"/>
        <v>862</v>
      </c>
      <c r="B876" s="69">
        <f t="shared" si="130"/>
        <v>45787</v>
      </c>
      <c r="C876" s="90" t="str">
        <f t="shared" si="124"/>
        <v>구간10</v>
      </c>
      <c r="D876" s="68">
        <f t="shared" si="125"/>
        <v>91</v>
      </c>
      <c r="E876" s="54">
        <f>COUNTIF($C$15:C876,C876)</f>
        <v>40</v>
      </c>
      <c r="F876" s="91">
        <f t="shared" si="126"/>
        <v>0.14568884887319827</v>
      </c>
      <c r="G876" s="91">
        <f t="shared" si="127"/>
        <v>1.5233014008634389E-3</v>
      </c>
      <c r="H876" s="65">
        <f t="shared" si="129"/>
        <v>0.1472121502740617</v>
      </c>
    </row>
    <row r="877" spans="1:8">
      <c r="A877" s="68">
        <f t="shared" si="130"/>
        <v>863</v>
      </c>
      <c r="B877" s="69">
        <f t="shared" si="130"/>
        <v>45788</v>
      </c>
      <c r="C877" s="90" t="str">
        <f t="shared" si="124"/>
        <v>구간10</v>
      </c>
      <c r="D877" s="68">
        <f t="shared" si="125"/>
        <v>91</v>
      </c>
      <c r="E877" s="54">
        <f>COUNTIF($C$15:C877,C877)</f>
        <v>41</v>
      </c>
      <c r="F877" s="91">
        <f t="shared" si="126"/>
        <v>0.14568884887319827</v>
      </c>
      <c r="G877" s="91">
        <f t="shared" si="127"/>
        <v>1.5613839358850248E-3</v>
      </c>
      <c r="H877" s="65">
        <f t="shared" si="129"/>
        <v>0.14725023280908331</v>
      </c>
    </row>
    <row r="878" spans="1:8">
      <c r="A878" s="68">
        <f t="shared" si="130"/>
        <v>864</v>
      </c>
      <c r="B878" s="69">
        <f t="shared" si="130"/>
        <v>45789</v>
      </c>
      <c r="C878" s="90" t="str">
        <f t="shared" si="124"/>
        <v>구간10</v>
      </c>
      <c r="D878" s="68">
        <f t="shared" si="125"/>
        <v>91</v>
      </c>
      <c r="E878" s="54">
        <f>COUNTIF($C$15:C878,C878)</f>
        <v>42</v>
      </c>
      <c r="F878" s="91">
        <f t="shared" si="126"/>
        <v>0.14568884887319827</v>
      </c>
      <c r="G878" s="91">
        <f t="shared" si="127"/>
        <v>1.5994664709066109E-3</v>
      </c>
      <c r="H878" s="65">
        <f t="shared" si="129"/>
        <v>0.14728831534410489</v>
      </c>
    </row>
    <row r="879" spans="1:8">
      <c r="A879" s="68">
        <f t="shared" si="130"/>
        <v>865</v>
      </c>
      <c r="B879" s="69">
        <f t="shared" si="130"/>
        <v>45790</v>
      </c>
      <c r="C879" s="90" t="str">
        <f t="shared" si="124"/>
        <v>구간10</v>
      </c>
      <c r="D879" s="68">
        <f t="shared" si="125"/>
        <v>91</v>
      </c>
      <c r="E879" s="54">
        <f>COUNTIF($C$15:C879,C879)</f>
        <v>43</v>
      </c>
      <c r="F879" s="91">
        <f t="shared" si="126"/>
        <v>0.14568884887319827</v>
      </c>
      <c r="G879" s="91">
        <f t="shared" si="127"/>
        <v>1.6375490059281968E-3</v>
      </c>
      <c r="H879" s="65">
        <f t="shared" si="129"/>
        <v>0.14732639787912646</v>
      </c>
    </row>
    <row r="880" spans="1:8">
      <c r="A880" s="68">
        <f t="shared" ref="A880:B895" si="131">A879+1</f>
        <v>866</v>
      </c>
      <c r="B880" s="69">
        <f t="shared" si="131"/>
        <v>45791</v>
      </c>
      <c r="C880" s="90" t="str">
        <f t="shared" si="124"/>
        <v>구간10</v>
      </c>
      <c r="D880" s="68">
        <f t="shared" si="125"/>
        <v>91</v>
      </c>
      <c r="E880" s="54">
        <f>COUNTIF($C$15:C880,C880)</f>
        <v>44</v>
      </c>
      <c r="F880" s="91">
        <f t="shared" si="126"/>
        <v>0.14568884887319827</v>
      </c>
      <c r="G880" s="91">
        <f t="shared" si="127"/>
        <v>1.6756315409497827E-3</v>
      </c>
      <c r="H880" s="65">
        <f t="shared" si="129"/>
        <v>0.14736448041414807</v>
      </c>
    </row>
    <row r="881" spans="1:8">
      <c r="A881" s="68">
        <f t="shared" si="131"/>
        <v>867</v>
      </c>
      <c r="B881" s="69">
        <f t="shared" si="131"/>
        <v>45792</v>
      </c>
      <c r="C881" s="90" t="str">
        <f t="shared" si="124"/>
        <v>구간10</v>
      </c>
      <c r="D881" s="68">
        <f t="shared" si="125"/>
        <v>91</v>
      </c>
      <c r="E881" s="54">
        <f>COUNTIF($C$15:C881,C881)</f>
        <v>45</v>
      </c>
      <c r="F881" s="91">
        <f t="shared" si="126"/>
        <v>0.14568884887319827</v>
      </c>
      <c r="G881" s="91">
        <f t="shared" si="127"/>
        <v>1.7137140759713688E-3</v>
      </c>
      <c r="H881" s="65">
        <f t="shared" si="129"/>
        <v>0.14740256294916965</v>
      </c>
    </row>
    <row r="882" spans="1:8">
      <c r="A882" s="68">
        <f t="shared" si="131"/>
        <v>868</v>
      </c>
      <c r="B882" s="69">
        <f t="shared" si="131"/>
        <v>45793</v>
      </c>
      <c r="C882" s="90" t="str">
        <f t="shared" si="124"/>
        <v>구간10</v>
      </c>
      <c r="D882" s="68">
        <f t="shared" si="125"/>
        <v>91</v>
      </c>
      <c r="E882" s="54">
        <f>COUNTIF($C$15:C882,C882)</f>
        <v>46</v>
      </c>
      <c r="F882" s="91">
        <f t="shared" si="126"/>
        <v>0.14568884887319827</v>
      </c>
      <c r="G882" s="91">
        <f t="shared" si="127"/>
        <v>1.7517966109929547E-3</v>
      </c>
      <c r="H882" s="65">
        <f t="shared" si="129"/>
        <v>0.14744064548419122</v>
      </c>
    </row>
    <row r="883" spans="1:8">
      <c r="A883" s="68">
        <f t="shared" si="131"/>
        <v>869</v>
      </c>
      <c r="B883" s="69">
        <f t="shared" si="131"/>
        <v>45794</v>
      </c>
      <c r="C883" s="90" t="str">
        <f t="shared" si="124"/>
        <v>구간10</v>
      </c>
      <c r="D883" s="68">
        <f t="shared" si="125"/>
        <v>91</v>
      </c>
      <c r="E883" s="54">
        <f>COUNTIF($C$15:C883,C883)</f>
        <v>47</v>
      </c>
      <c r="F883" s="91">
        <f t="shared" si="126"/>
        <v>0.14568884887319827</v>
      </c>
      <c r="G883" s="91">
        <f t="shared" si="127"/>
        <v>1.7898791460145408E-3</v>
      </c>
      <c r="H883" s="65">
        <f t="shared" si="129"/>
        <v>0.1474787280192128</v>
      </c>
    </row>
    <row r="884" spans="1:8">
      <c r="A884" s="68">
        <f t="shared" si="131"/>
        <v>870</v>
      </c>
      <c r="B884" s="69">
        <f t="shared" si="131"/>
        <v>45795</v>
      </c>
      <c r="C884" s="90" t="str">
        <f t="shared" si="124"/>
        <v>구간10</v>
      </c>
      <c r="D884" s="68">
        <f t="shared" si="125"/>
        <v>91</v>
      </c>
      <c r="E884" s="54">
        <f>COUNTIF($C$15:C884,C884)</f>
        <v>48</v>
      </c>
      <c r="F884" s="91">
        <f t="shared" si="126"/>
        <v>0.14568884887319827</v>
      </c>
      <c r="G884" s="91">
        <f t="shared" si="127"/>
        <v>1.8279616810361267E-3</v>
      </c>
      <c r="H884" s="65">
        <f t="shared" si="129"/>
        <v>0.14751681055423441</v>
      </c>
    </row>
    <row r="885" spans="1:8">
      <c r="A885" s="68">
        <f t="shared" si="131"/>
        <v>871</v>
      </c>
      <c r="B885" s="69">
        <f t="shared" si="131"/>
        <v>45796</v>
      </c>
      <c r="C885" s="90" t="str">
        <f t="shared" si="124"/>
        <v>구간10</v>
      </c>
      <c r="D885" s="68">
        <f t="shared" si="125"/>
        <v>91</v>
      </c>
      <c r="E885" s="54">
        <f>COUNTIF($C$15:C885,C885)</f>
        <v>49</v>
      </c>
      <c r="F885" s="91">
        <f t="shared" si="126"/>
        <v>0.14568884887319827</v>
      </c>
      <c r="G885" s="91">
        <f t="shared" si="127"/>
        <v>1.8660442160577126E-3</v>
      </c>
      <c r="H885" s="65">
        <f t="shared" si="129"/>
        <v>0.14755489308925598</v>
      </c>
    </row>
    <row r="886" spans="1:8">
      <c r="A886" s="68">
        <f t="shared" si="131"/>
        <v>872</v>
      </c>
      <c r="B886" s="69">
        <f t="shared" si="131"/>
        <v>45797</v>
      </c>
      <c r="C886" s="90" t="str">
        <f t="shared" si="124"/>
        <v>구간10</v>
      </c>
      <c r="D886" s="68">
        <f t="shared" si="125"/>
        <v>91</v>
      </c>
      <c r="E886" s="54">
        <f>COUNTIF($C$15:C886,C886)</f>
        <v>50</v>
      </c>
      <c r="F886" s="91">
        <f t="shared" si="126"/>
        <v>0.14568884887319827</v>
      </c>
      <c r="G886" s="91">
        <f t="shared" si="127"/>
        <v>1.9041267510792987E-3</v>
      </c>
      <c r="H886" s="65">
        <f t="shared" si="129"/>
        <v>0.14759297562427756</v>
      </c>
    </row>
    <row r="887" spans="1:8">
      <c r="A887" s="68">
        <f t="shared" si="131"/>
        <v>873</v>
      </c>
      <c r="B887" s="69">
        <f t="shared" si="131"/>
        <v>45798</v>
      </c>
      <c r="C887" s="90" t="str">
        <f t="shared" si="124"/>
        <v>구간10</v>
      </c>
      <c r="D887" s="68">
        <f t="shared" si="125"/>
        <v>91</v>
      </c>
      <c r="E887" s="54">
        <f>COUNTIF($C$15:C887,C887)</f>
        <v>51</v>
      </c>
      <c r="F887" s="91">
        <f t="shared" si="126"/>
        <v>0.14568884887319827</v>
      </c>
      <c r="G887" s="91">
        <f t="shared" si="127"/>
        <v>1.9422092861008846E-3</v>
      </c>
      <c r="H887" s="65">
        <f t="shared" si="129"/>
        <v>0.14763105815929917</v>
      </c>
    </row>
    <row r="888" spans="1:8">
      <c r="A888" s="68">
        <f t="shared" si="131"/>
        <v>874</v>
      </c>
      <c r="B888" s="69">
        <f t="shared" si="131"/>
        <v>45799</v>
      </c>
      <c r="C888" s="90" t="str">
        <f t="shared" si="124"/>
        <v>구간10</v>
      </c>
      <c r="D888" s="68">
        <f t="shared" si="125"/>
        <v>91</v>
      </c>
      <c r="E888" s="54">
        <f>COUNTIF($C$15:C888,C888)</f>
        <v>52</v>
      </c>
      <c r="F888" s="91">
        <f t="shared" si="126"/>
        <v>0.14568884887319827</v>
      </c>
      <c r="G888" s="91">
        <f t="shared" si="127"/>
        <v>1.9802918211224707E-3</v>
      </c>
      <c r="H888" s="65">
        <f t="shared" si="129"/>
        <v>0.14766914069432074</v>
      </c>
    </row>
    <row r="889" spans="1:8">
      <c r="A889" s="68">
        <f t="shared" si="131"/>
        <v>875</v>
      </c>
      <c r="B889" s="69">
        <f t="shared" si="131"/>
        <v>45800</v>
      </c>
      <c r="C889" s="90" t="str">
        <f t="shared" si="124"/>
        <v>구간10</v>
      </c>
      <c r="D889" s="68">
        <f t="shared" si="125"/>
        <v>91</v>
      </c>
      <c r="E889" s="54">
        <f>COUNTIF($C$15:C889,C889)</f>
        <v>53</v>
      </c>
      <c r="F889" s="91">
        <f t="shared" si="126"/>
        <v>0.14568884887319827</v>
      </c>
      <c r="G889" s="91">
        <f t="shared" si="127"/>
        <v>2.0183743561440564E-3</v>
      </c>
      <c r="H889" s="65">
        <f t="shared" si="129"/>
        <v>0.14770722322934232</v>
      </c>
    </row>
    <row r="890" spans="1:8">
      <c r="A890" s="68">
        <f t="shared" si="131"/>
        <v>876</v>
      </c>
      <c r="B890" s="69">
        <f t="shared" si="131"/>
        <v>45801</v>
      </c>
      <c r="C890" s="90" t="str">
        <f t="shared" si="124"/>
        <v>구간10</v>
      </c>
      <c r="D890" s="68">
        <f t="shared" si="125"/>
        <v>91</v>
      </c>
      <c r="E890" s="54">
        <f>COUNTIF($C$15:C890,C890)</f>
        <v>54</v>
      </c>
      <c r="F890" s="91">
        <f t="shared" si="126"/>
        <v>0.14568884887319827</v>
      </c>
      <c r="G890" s="91">
        <f t="shared" si="127"/>
        <v>2.0564568911656425E-3</v>
      </c>
      <c r="H890" s="65">
        <f t="shared" si="129"/>
        <v>0.14774530576436393</v>
      </c>
    </row>
    <row r="891" spans="1:8">
      <c r="A891" s="68">
        <f t="shared" si="131"/>
        <v>877</v>
      </c>
      <c r="B891" s="69">
        <f t="shared" si="131"/>
        <v>45802</v>
      </c>
      <c r="C891" s="90" t="str">
        <f t="shared" si="124"/>
        <v>구간10</v>
      </c>
      <c r="D891" s="68">
        <f t="shared" si="125"/>
        <v>91</v>
      </c>
      <c r="E891" s="54">
        <f>COUNTIF($C$15:C891,C891)</f>
        <v>55</v>
      </c>
      <c r="F891" s="91">
        <f t="shared" si="126"/>
        <v>0.14568884887319827</v>
      </c>
      <c r="G891" s="91">
        <f t="shared" si="127"/>
        <v>2.0945394261872286E-3</v>
      </c>
      <c r="H891" s="65">
        <f t="shared" si="129"/>
        <v>0.1477833882993855</v>
      </c>
    </row>
    <row r="892" spans="1:8">
      <c r="A892" s="68">
        <f t="shared" si="131"/>
        <v>878</v>
      </c>
      <c r="B892" s="69">
        <f t="shared" si="131"/>
        <v>45803</v>
      </c>
      <c r="C892" s="90" t="str">
        <f t="shared" si="124"/>
        <v>구간10</v>
      </c>
      <c r="D892" s="68">
        <f t="shared" si="125"/>
        <v>91</v>
      </c>
      <c r="E892" s="54">
        <f>COUNTIF($C$15:C892,C892)</f>
        <v>56</v>
      </c>
      <c r="F892" s="91">
        <f t="shared" si="126"/>
        <v>0.14568884887319827</v>
      </c>
      <c r="G892" s="91">
        <f t="shared" si="127"/>
        <v>2.1326219612088143E-3</v>
      </c>
      <c r="H892" s="65">
        <f t="shared" si="129"/>
        <v>0.14782147083440708</v>
      </c>
    </row>
    <row r="893" spans="1:8">
      <c r="A893" s="68">
        <f t="shared" si="131"/>
        <v>879</v>
      </c>
      <c r="B893" s="69">
        <f t="shared" si="131"/>
        <v>45804</v>
      </c>
      <c r="C893" s="90" t="str">
        <f t="shared" si="124"/>
        <v>구간10</v>
      </c>
      <c r="D893" s="68">
        <f t="shared" si="125"/>
        <v>91</v>
      </c>
      <c r="E893" s="54">
        <f>COUNTIF($C$15:C893,C893)</f>
        <v>57</v>
      </c>
      <c r="F893" s="91">
        <f t="shared" si="126"/>
        <v>0.14568884887319827</v>
      </c>
      <c r="G893" s="91">
        <f t="shared" si="127"/>
        <v>2.1707044962304004E-3</v>
      </c>
      <c r="H893" s="65">
        <f t="shared" si="129"/>
        <v>0.14785955336942869</v>
      </c>
    </row>
    <row r="894" spans="1:8">
      <c r="A894" s="68">
        <f t="shared" si="131"/>
        <v>880</v>
      </c>
      <c r="B894" s="69">
        <f t="shared" si="131"/>
        <v>45805</v>
      </c>
      <c r="C894" s="90" t="str">
        <f t="shared" si="124"/>
        <v>구간10</v>
      </c>
      <c r="D894" s="68">
        <f t="shared" si="125"/>
        <v>91</v>
      </c>
      <c r="E894" s="54">
        <f>COUNTIF($C$15:C894,C894)</f>
        <v>58</v>
      </c>
      <c r="F894" s="91">
        <f t="shared" si="126"/>
        <v>0.14568884887319827</v>
      </c>
      <c r="G894" s="91">
        <f t="shared" si="127"/>
        <v>2.2087870312519865E-3</v>
      </c>
      <c r="H894" s="65">
        <f t="shared" si="129"/>
        <v>0.14789763590445026</v>
      </c>
    </row>
    <row r="895" spans="1:8">
      <c r="A895" s="68">
        <f t="shared" si="131"/>
        <v>881</v>
      </c>
      <c r="B895" s="69">
        <f t="shared" si="131"/>
        <v>45806</v>
      </c>
      <c r="C895" s="90" t="str">
        <f t="shared" si="124"/>
        <v>구간10</v>
      </c>
      <c r="D895" s="68">
        <f t="shared" si="125"/>
        <v>91</v>
      </c>
      <c r="E895" s="54">
        <f>COUNTIF($C$15:C895,C895)</f>
        <v>59</v>
      </c>
      <c r="F895" s="91">
        <f t="shared" si="126"/>
        <v>0.14568884887319827</v>
      </c>
      <c r="G895" s="91">
        <f t="shared" si="127"/>
        <v>2.2468695662735726E-3</v>
      </c>
      <c r="H895" s="65">
        <f t="shared" si="129"/>
        <v>0.14793571843947184</v>
      </c>
    </row>
    <row r="896" spans="1:8">
      <c r="A896" s="68">
        <f t="shared" ref="A896:B911" si="132">A895+1</f>
        <v>882</v>
      </c>
      <c r="B896" s="69">
        <f t="shared" si="132"/>
        <v>45807</v>
      </c>
      <c r="C896" s="90" t="str">
        <f t="shared" si="124"/>
        <v>구간10</v>
      </c>
      <c r="D896" s="68">
        <f t="shared" si="125"/>
        <v>91</v>
      </c>
      <c r="E896" s="54">
        <f>COUNTIF($C$15:C896,C896)</f>
        <v>60</v>
      </c>
      <c r="F896" s="91">
        <f t="shared" si="126"/>
        <v>0.14568884887319827</v>
      </c>
      <c r="G896" s="91">
        <f t="shared" si="127"/>
        <v>2.2849521012951583E-3</v>
      </c>
      <c r="H896" s="65">
        <f t="shared" si="129"/>
        <v>0.14797380097449342</v>
      </c>
    </row>
    <row r="897" spans="1:8">
      <c r="A897" s="68">
        <f t="shared" si="132"/>
        <v>883</v>
      </c>
      <c r="B897" s="69">
        <f t="shared" si="132"/>
        <v>45808</v>
      </c>
      <c r="C897" s="90" t="str">
        <f t="shared" si="124"/>
        <v>구간10</v>
      </c>
      <c r="D897" s="68">
        <f t="shared" si="125"/>
        <v>91</v>
      </c>
      <c r="E897" s="54">
        <f>COUNTIF($C$15:C897,C897)</f>
        <v>61</v>
      </c>
      <c r="F897" s="91">
        <f t="shared" si="126"/>
        <v>0.14568884887319827</v>
      </c>
      <c r="G897" s="91">
        <f t="shared" si="127"/>
        <v>2.3230346363167444E-3</v>
      </c>
      <c r="H897" s="65">
        <f t="shared" si="129"/>
        <v>0.14801188350951502</v>
      </c>
    </row>
    <row r="898" spans="1:8">
      <c r="A898" s="68">
        <f t="shared" si="132"/>
        <v>884</v>
      </c>
      <c r="B898" s="69">
        <f t="shared" si="132"/>
        <v>45809</v>
      </c>
      <c r="C898" s="90" t="str">
        <f t="shared" si="124"/>
        <v>구간10</v>
      </c>
      <c r="D898" s="68">
        <f t="shared" si="125"/>
        <v>91</v>
      </c>
      <c r="E898" s="54">
        <f>COUNTIF($C$15:C898,C898)</f>
        <v>62</v>
      </c>
      <c r="F898" s="91">
        <f t="shared" si="126"/>
        <v>0.14568884887319827</v>
      </c>
      <c r="G898" s="91">
        <f t="shared" si="127"/>
        <v>2.3611171713383305E-3</v>
      </c>
      <c r="H898" s="65">
        <f t="shared" si="129"/>
        <v>0.1480499660445366</v>
      </c>
    </row>
    <row r="899" spans="1:8">
      <c r="A899" s="68">
        <f t="shared" si="132"/>
        <v>885</v>
      </c>
      <c r="B899" s="69">
        <f t="shared" si="132"/>
        <v>45810</v>
      </c>
      <c r="C899" s="90" t="str">
        <f t="shared" si="124"/>
        <v>구간10</v>
      </c>
      <c r="D899" s="68">
        <f t="shared" si="125"/>
        <v>91</v>
      </c>
      <c r="E899" s="54">
        <f>COUNTIF($C$15:C899,C899)</f>
        <v>63</v>
      </c>
      <c r="F899" s="91">
        <f t="shared" si="126"/>
        <v>0.14568884887319827</v>
      </c>
      <c r="G899" s="91">
        <f t="shared" si="127"/>
        <v>2.3991997063599162E-3</v>
      </c>
      <c r="H899" s="65">
        <f t="shared" si="129"/>
        <v>0.14808804857955818</v>
      </c>
    </row>
    <row r="900" spans="1:8">
      <c r="A900" s="68">
        <f t="shared" si="132"/>
        <v>886</v>
      </c>
      <c r="B900" s="69">
        <f t="shared" si="132"/>
        <v>45811</v>
      </c>
      <c r="C900" s="90" t="str">
        <f t="shared" si="124"/>
        <v>구간10</v>
      </c>
      <c r="D900" s="68">
        <f t="shared" si="125"/>
        <v>91</v>
      </c>
      <c r="E900" s="54">
        <f>COUNTIF($C$15:C900,C900)</f>
        <v>64</v>
      </c>
      <c r="F900" s="91">
        <f t="shared" si="126"/>
        <v>0.14568884887319827</v>
      </c>
      <c r="G900" s="91">
        <f t="shared" si="127"/>
        <v>2.4372822413815023E-3</v>
      </c>
      <c r="H900" s="65">
        <f t="shared" si="129"/>
        <v>0.14812613111457978</v>
      </c>
    </row>
    <row r="901" spans="1:8">
      <c r="A901" s="68">
        <f t="shared" si="132"/>
        <v>887</v>
      </c>
      <c r="B901" s="69">
        <f t="shared" si="132"/>
        <v>45812</v>
      </c>
      <c r="C901" s="90" t="str">
        <f t="shared" si="124"/>
        <v>구간10</v>
      </c>
      <c r="D901" s="68">
        <f t="shared" si="125"/>
        <v>91</v>
      </c>
      <c r="E901" s="54">
        <f>COUNTIF($C$15:C901,C901)</f>
        <v>65</v>
      </c>
      <c r="F901" s="91">
        <f t="shared" si="126"/>
        <v>0.14568884887319827</v>
      </c>
      <c r="G901" s="91">
        <f t="shared" si="127"/>
        <v>2.4753647764030884E-3</v>
      </c>
      <c r="H901" s="65">
        <f t="shared" si="129"/>
        <v>0.14816421364960136</v>
      </c>
    </row>
    <row r="902" spans="1:8">
      <c r="A902" s="68">
        <f t="shared" si="132"/>
        <v>888</v>
      </c>
      <c r="B902" s="69">
        <f t="shared" si="132"/>
        <v>45813</v>
      </c>
      <c r="C902" s="90" t="str">
        <f t="shared" si="124"/>
        <v>구간10</v>
      </c>
      <c r="D902" s="68">
        <f t="shared" si="125"/>
        <v>91</v>
      </c>
      <c r="E902" s="54">
        <f>COUNTIF($C$15:C902,C902)</f>
        <v>66</v>
      </c>
      <c r="F902" s="91">
        <f t="shared" si="126"/>
        <v>0.14568884887319827</v>
      </c>
      <c r="G902" s="91">
        <f t="shared" si="127"/>
        <v>2.5134473114246741E-3</v>
      </c>
      <c r="H902" s="65">
        <f t="shared" si="129"/>
        <v>0.14820229618462294</v>
      </c>
    </row>
    <row r="903" spans="1:8">
      <c r="A903" s="68">
        <f t="shared" si="132"/>
        <v>889</v>
      </c>
      <c r="B903" s="69">
        <f t="shared" si="132"/>
        <v>45814</v>
      </c>
      <c r="C903" s="90" t="str">
        <f t="shared" si="124"/>
        <v>구간10</v>
      </c>
      <c r="D903" s="68">
        <f t="shared" si="125"/>
        <v>91</v>
      </c>
      <c r="E903" s="54">
        <f>COUNTIF($C$15:C903,C903)</f>
        <v>67</v>
      </c>
      <c r="F903" s="91">
        <f t="shared" si="126"/>
        <v>0.14568884887319827</v>
      </c>
      <c r="G903" s="91">
        <f t="shared" si="127"/>
        <v>2.5515298464462602E-3</v>
      </c>
      <c r="H903" s="65">
        <f t="shared" si="129"/>
        <v>0.14824037871964454</v>
      </c>
    </row>
    <row r="904" spans="1:8">
      <c r="A904" s="68">
        <f t="shared" si="132"/>
        <v>890</v>
      </c>
      <c r="B904" s="69">
        <f t="shared" si="132"/>
        <v>45815</v>
      </c>
      <c r="C904" s="90" t="str">
        <f t="shared" si="124"/>
        <v>구간10</v>
      </c>
      <c r="D904" s="68">
        <f t="shared" si="125"/>
        <v>91</v>
      </c>
      <c r="E904" s="54">
        <f>COUNTIF($C$15:C904,C904)</f>
        <v>68</v>
      </c>
      <c r="F904" s="91">
        <f t="shared" si="126"/>
        <v>0.14568884887319827</v>
      </c>
      <c r="G904" s="91">
        <f t="shared" si="127"/>
        <v>2.5896123814678463E-3</v>
      </c>
      <c r="H904" s="65">
        <f t="shared" si="129"/>
        <v>0.14827846125466612</v>
      </c>
    </row>
    <row r="905" spans="1:8">
      <c r="A905" s="68">
        <f t="shared" si="132"/>
        <v>891</v>
      </c>
      <c r="B905" s="69">
        <f t="shared" si="132"/>
        <v>45816</v>
      </c>
      <c r="C905" s="90" t="str">
        <f t="shared" si="124"/>
        <v>구간10</v>
      </c>
      <c r="D905" s="68">
        <f t="shared" si="125"/>
        <v>91</v>
      </c>
      <c r="E905" s="54">
        <f>COUNTIF($C$15:C905,C905)</f>
        <v>69</v>
      </c>
      <c r="F905" s="91">
        <f t="shared" si="126"/>
        <v>0.14568884887319827</v>
      </c>
      <c r="G905" s="91">
        <f t="shared" si="127"/>
        <v>2.627694916489432E-3</v>
      </c>
      <c r="H905" s="65">
        <f t="shared" si="129"/>
        <v>0.1483165437896877</v>
      </c>
    </row>
    <row r="906" spans="1:8">
      <c r="A906" s="68">
        <f t="shared" si="132"/>
        <v>892</v>
      </c>
      <c r="B906" s="69">
        <f t="shared" si="132"/>
        <v>45817</v>
      </c>
      <c r="C906" s="90" t="str">
        <f t="shared" si="124"/>
        <v>구간10</v>
      </c>
      <c r="D906" s="68">
        <f t="shared" si="125"/>
        <v>91</v>
      </c>
      <c r="E906" s="54">
        <f>COUNTIF($C$15:C906,C906)</f>
        <v>70</v>
      </c>
      <c r="F906" s="91">
        <f t="shared" si="126"/>
        <v>0.14568884887319827</v>
      </c>
      <c r="G906" s="91">
        <f t="shared" si="127"/>
        <v>2.6657774515110181E-3</v>
      </c>
      <c r="H906" s="65">
        <f t="shared" si="129"/>
        <v>0.1483546263247093</v>
      </c>
    </row>
    <row r="907" spans="1:8">
      <c r="A907" s="68">
        <f t="shared" si="132"/>
        <v>893</v>
      </c>
      <c r="B907" s="69">
        <f t="shared" si="132"/>
        <v>45818</v>
      </c>
      <c r="C907" s="90" t="str">
        <f t="shared" si="124"/>
        <v>구간10</v>
      </c>
      <c r="D907" s="68">
        <f t="shared" si="125"/>
        <v>91</v>
      </c>
      <c r="E907" s="54">
        <f>COUNTIF($C$15:C907,C907)</f>
        <v>71</v>
      </c>
      <c r="F907" s="91">
        <f t="shared" si="126"/>
        <v>0.14568884887319827</v>
      </c>
      <c r="G907" s="91">
        <f t="shared" si="127"/>
        <v>2.7038599865326042E-3</v>
      </c>
      <c r="H907" s="65">
        <f t="shared" si="129"/>
        <v>0.14839270885973088</v>
      </c>
    </row>
    <row r="908" spans="1:8">
      <c r="A908" s="68">
        <f t="shared" si="132"/>
        <v>894</v>
      </c>
      <c r="B908" s="69">
        <f t="shared" si="132"/>
        <v>45819</v>
      </c>
      <c r="C908" s="90" t="str">
        <f t="shared" si="124"/>
        <v>구간10</v>
      </c>
      <c r="D908" s="68">
        <f t="shared" si="125"/>
        <v>91</v>
      </c>
      <c r="E908" s="54">
        <f>COUNTIF($C$15:C908,C908)</f>
        <v>72</v>
      </c>
      <c r="F908" s="91">
        <f t="shared" si="126"/>
        <v>0.14568884887319827</v>
      </c>
      <c r="G908" s="91">
        <f t="shared" si="127"/>
        <v>2.7419425215541903E-3</v>
      </c>
      <c r="H908" s="65">
        <f t="shared" si="129"/>
        <v>0.14843079139475246</v>
      </c>
    </row>
    <row r="909" spans="1:8">
      <c r="A909" s="68">
        <f t="shared" si="132"/>
        <v>895</v>
      </c>
      <c r="B909" s="69">
        <f t="shared" si="132"/>
        <v>45820</v>
      </c>
      <c r="C909" s="90" t="str">
        <f t="shared" si="124"/>
        <v>구간10</v>
      </c>
      <c r="D909" s="68">
        <f t="shared" si="125"/>
        <v>91</v>
      </c>
      <c r="E909" s="54">
        <f>COUNTIF($C$15:C909,C909)</f>
        <v>73</v>
      </c>
      <c r="F909" s="91">
        <f t="shared" si="126"/>
        <v>0.14568884887319827</v>
      </c>
      <c r="G909" s="91">
        <f t="shared" si="127"/>
        <v>2.780025056575776E-3</v>
      </c>
      <c r="H909" s="65">
        <f t="shared" si="129"/>
        <v>0.14846887392977404</v>
      </c>
    </row>
    <row r="910" spans="1:8">
      <c r="A910" s="68">
        <f t="shared" si="132"/>
        <v>896</v>
      </c>
      <c r="B910" s="69">
        <f t="shared" si="132"/>
        <v>45821</v>
      </c>
      <c r="C910" s="90" t="str">
        <f t="shared" si="124"/>
        <v>구간10</v>
      </c>
      <c r="D910" s="68">
        <f t="shared" si="125"/>
        <v>91</v>
      </c>
      <c r="E910" s="54">
        <f>COUNTIF($C$15:C910,C910)</f>
        <v>74</v>
      </c>
      <c r="F910" s="91">
        <f t="shared" si="126"/>
        <v>0.14568884887319827</v>
      </c>
      <c r="G910" s="91">
        <f t="shared" si="127"/>
        <v>2.8181075915973621E-3</v>
      </c>
      <c r="H910" s="65">
        <f t="shared" si="129"/>
        <v>0.14850695646479564</v>
      </c>
    </row>
    <row r="911" spans="1:8">
      <c r="A911" s="68">
        <f t="shared" si="132"/>
        <v>897</v>
      </c>
      <c r="B911" s="69">
        <f t="shared" si="132"/>
        <v>45822</v>
      </c>
      <c r="C911" s="90" t="str">
        <f t="shared" ref="C911:C974" si="133">IF(IFERROR(HLOOKUP(B911,$D$5:$S$6,2,FALSE),"")="",C912,HLOOKUP(B911,$D$5:$S$7,2,FALSE))</f>
        <v>구간10</v>
      </c>
      <c r="D911" s="68">
        <f t="shared" ref="D911:D974" si="134">COUNTIF($C$15:$C$45910,C911)</f>
        <v>91</v>
      </c>
      <c r="E911" s="54">
        <f>COUNTIF($C$15:C911,C911)</f>
        <v>75</v>
      </c>
      <c r="F911" s="91">
        <f t="shared" ref="F911:F974" si="135">HLOOKUP($C911,$D$6:$S$11,6,FALSE)</f>
        <v>0.14568884887319827</v>
      </c>
      <c r="G911" s="91">
        <f t="shared" ref="G911:G974" si="136">HLOOKUP($C911,$D$6:$S$11,5,FALSE)*(E911)</f>
        <v>2.8561901266189482E-3</v>
      </c>
      <c r="H911" s="65">
        <f t="shared" si="129"/>
        <v>0.14854503899981722</v>
      </c>
    </row>
    <row r="912" spans="1:8">
      <c r="A912" s="68">
        <f t="shared" ref="A912:B927" si="137">A911+1</f>
        <v>898</v>
      </c>
      <c r="B912" s="69">
        <f t="shared" si="137"/>
        <v>45823</v>
      </c>
      <c r="C912" s="90" t="str">
        <f t="shared" si="133"/>
        <v>구간10</v>
      </c>
      <c r="D912" s="68">
        <f t="shared" si="134"/>
        <v>91</v>
      </c>
      <c r="E912" s="54">
        <f>COUNTIF($C$15:C912,C912)</f>
        <v>76</v>
      </c>
      <c r="F912" s="91">
        <f t="shared" si="135"/>
        <v>0.14568884887319827</v>
      </c>
      <c r="G912" s="91">
        <f t="shared" si="136"/>
        <v>2.8942726616405338E-3</v>
      </c>
      <c r="H912" s="65">
        <f t="shared" ref="H912:H975" si="138">F912+G912</f>
        <v>0.1485831215348388</v>
      </c>
    </row>
    <row r="913" spans="1:8">
      <c r="A913" s="68">
        <f t="shared" si="137"/>
        <v>899</v>
      </c>
      <c r="B913" s="69">
        <f t="shared" si="137"/>
        <v>45824</v>
      </c>
      <c r="C913" s="90" t="str">
        <f t="shared" si="133"/>
        <v>구간10</v>
      </c>
      <c r="D913" s="68">
        <f t="shared" si="134"/>
        <v>91</v>
      </c>
      <c r="E913" s="54">
        <f>COUNTIF($C$15:C913,C913)</f>
        <v>77</v>
      </c>
      <c r="F913" s="91">
        <f t="shared" si="135"/>
        <v>0.14568884887319827</v>
      </c>
      <c r="G913" s="91">
        <f t="shared" si="136"/>
        <v>2.93235519666212E-3</v>
      </c>
      <c r="H913" s="65">
        <f t="shared" si="138"/>
        <v>0.1486212040698604</v>
      </c>
    </row>
    <row r="914" spans="1:8">
      <c r="A914" s="68">
        <f t="shared" si="137"/>
        <v>900</v>
      </c>
      <c r="B914" s="69">
        <f t="shared" si="137"/>
        <v>45825</v>
      </c>
      <c r="C914" s="90" t="str">
        <f t="shared" si="133"/>
        <v>구간10</v>
      </c>
      <c r="D914" s="68">
        <f t="shared" si="134"/>
        <v>91</v>
      </c>
      <c r="E914" s="54">
        <f>COUNTIF($C$15:C914,C914)</f>
        <v>78</v>
      </c>
      <c r="F914" s="91">
        <f t="shared" si="135"/>
        <v>0.14568884887319827</v>
      </c>
      <c r="G914" s="91">
        <f t="shared" si="136"/>
        <v>2.9704377316837061E-3</v>
      </c>
      <c r="H914" s="65">
        <f t="shared" si="138"/>
        <v>0.14865928660488198</v>
      </c>
    </row>
    <row r="915" spans="1:8">
      <c r="A915" s="68">
        <f t="shared" si="137"/>
        <v>901</v>
      </c>
      <c r="B915" s="69">
        <f t="shared" si="137"/>
        <v>45826</v>
      </c>
      <c r="C915" s="90" t="str">
        <f t="shared" si="133"/>
        <v>구간10</v>
      </c>
      <c r="D915" s="68">
        <f t="shared" si="134"/>
        <v>91</v>
      </c>
      <c r="E915" s="54">
        <f>COUNTIF($C$15:C915,C915)</f>
        <v>79</v>
      </c>
      <c r="F915" s="91">
        <f t="shared" si="135"/>
        <v>0.14568884887319827</v>
      </c>
      <c r="G915" s="91">
        <f t="shared" si="136"/>
        <v>3.0085202667052917E-3</v>
      </c>
      <c r="H915" s="65">
        <f t="shared" si="138"/>
        <v>0.14869736913990356</v>
      </c>
    </row>
    <row r="916" spans="1:8">
      <c r="A916" s="68">
        <f t="shared" si="137"/>
        <v>902</v>
      </c>
      <c r="B916" s="69">
        <f t="shared" si="137"/>
        <v>45827</v>
      </c>
      <c r="C916" s="90" t="str">
        <f t="shared" si="133"/>
        <v>구간10</v>
      </c>
      <c r="D916" s="68">
        <f t="shared" si="134"/>
        <v>91</v>
      </c>
      <c r="E916" s="54">
        <f>COUNTIF($C$15:C916,C916)</f>
        <v>80</v>
      </c>
      <c r="F916" s="91">
        <f t="shared" si="135"/>
        <v>0.14568884887319827</v>
      </c>
      <c r="G916" s="91">
        <f t="shared" si="136"/>
        <v>3.0466028017268778E-3</v>
      </c>
      <c r="H916" s="65">
        <f t="shared" si="138"/>
        <v>0.14873545167492516</v>
      </c>
    </row>
    <row r="917" spans="1:8">
      <c r="A917" s="68">
        <f t="shared" si="137"/>
        <v>903</v>
      </c>
      <c r="B917" s="69">
        <f t="shared" si="137"/>
        <v>45828</v>
      </c>
      <c r="C917" s="90" t="str">
        <f t="shared" si="133"/>
        <v>구간10</v>
      </c>
      <c r="D917" s="68">
        <f t="shared" si="134"/>
        <v>91</v>
      </c>
      <c r="E917" s="54">
        <f>COUNTIF($C$15:C917,C917)</f>
        <v>81</v>
      </c>
      <c r="F917" s="91">
        <f t="shared" si="135"/>
        <v>0.14568884887319827</v>
      </c>
      <c r="G917" s="91">
        <f t="shared" si="136"/>
        <v>3.084685336748464E-3</v>
      </c>
      <c r="H917" s="65">
        <f t="shared" si="138"/>
        <v>0.14877353420994674</v>
      </c>
    </row>
    <row r="918" spans="1:8">
      <c r="A918" s="68">
        <f t="shared" si="137"/>
        <v>904</v>
      </c>
      <c r="B918" s="69">
        <f t="shared" si="137"/>
        <v>45829</v>
      </c>
      <c r="C918" s="90" t="str">
        <f t="shared" si="133"/>
        <v>구간10</v>
      </c>
      <c r="D918" s="68">
        <f t="shared" si="134"/>
        <v>91</v>
      </c>
      <c r="E918" s="54">
        <f>COUNTIF($C$15:C918,C918)</f>
        <v>82</v>
      </c>
      <c r="F918" s="91">
        <f t="shared" si="135"/>
        <v>0.14568884887319827</v>
      </c>
      <c r="G918" s="91">
        <f t="shared" si="136"/>
        <v>3.1227678717700496E-3</v>
      </c>
      <c r="H918" s="65">
        <f t="shared" si="138"/>
        <v>0.14881161674496832</v>
      </c>
    </row>
    <row r="919" spans="1:8">
      <c r="A919" s="68">
        <f t="shared" si="137"/>
        <v>905</v>
      </c>
      <c r="B919" s="69">
        <f t="shared" si="137"/>
        <v>45830</v>
      </c>
      <c r="C919" s="90" t="str">
        <f t="shared" si="133"/>
        <v>구간10</v>
      </c>
      <c r="D919" s="68">
        <f t="shared" si="134"/>
        <v>91</v>
      </c>
      <c r="E919" s="54">
        <f>COUNTIF($C$15:C919,C919)</f>
        <v>83</v>
      </c>
      <c r="F919" s="91">
        <f t="shared" si="135"/>
        <v>0.14568884887319827</v>
      </c>
      <c r="G919" s="91">
        <f t="shared" si="136"/>
        <v>3.1608504067916357E-3</v>
      </c>
      <c r="H919" s="65">
        <f t="shared" si="138"/>
        <v>0.14884969927998992</v>
      </c>
    </row>
    <row r="920" spans="1:8">
      <c r="A920" s="68">
        <f t="shared" si="137"/>
        <v>906</v>
      </c>
      <c r="B920" s="69">
        <f t="shared" si="137"/>
        <v>45831</v>
      </c>
      <c r="C920" s="90" t="str">
        <f t="shared" si="133"/>
        <v>구간10</v>
      </c>
      <c r="D920" s="68">
        <f t="shared" si="134"/>
        <v>91</v>
      </c>
      <c r="E920" s="54">
        <f>COUNTIF($C$15:C920,C920)</f>
        <v>84</v>
      </c>
      <c r="F920" s="91">
        <f t="shared" si="135"/>
        <v>0.14568884887319827</v>
      </c>
      <c r="G920" s="91">
        <f t="shared" si="136"/>
        <v>3.1989329418132218E-3</v>
      </c>
      <c r="H920" s="65">
        <f t="shared" si="138"/>
        <v>0.1488877818150115</v>
      </c>
    </row>
    <row r="921" spans="1:8">
      <c r="A921" s="68">
        <f t="shared" si="137"/>
        <v>907</v>
      </c>
      <c r="B921" s="69">
        <f t="shared" si="137"/>
        <v>45832</v>
      </c>
      <c r="C921" s="90" t="str">
        <f t="shared" si="133"/>
        <v>구간10</v>
      </c>
      <c r="D921" s="68">
        <f t="shared" si="134"/>
        <v>91</v>
      </c>
      <c r="E921" s="54">
        <f>COUNTIF($C$15:C921,C921)</f>
        <v>85</v>
      </c>
      <c r="F921" s="91">
        <f t="shared" si="135"/>
        <v>0.14568884887319827</v>
      </c>
      <c r="G921" s="91">
        <f t="shared" si="136"/>
        <v>3.2370154768348075E-3</v>
      </c>
      <c r="H921" s="65">
        <f t="shared" si="138"/>
        <v>0.14892586435003308</v>
      </c>
    </row>
    <row r="922" spans="1:8">
      <c r="A922" s="68">
        <f t="shared" si="137"/>
        <v>908</v>
      </c>
      <c r="B922" s="69">
        <f t="shared" si="137"/>
        <v>45833</v>
      </c>
      <c r="C922" s="90" t="str">
        <f t="shared" si="133"/>
        <v>구간10</v>
      </c>
      <c r="D922" s="68">
        <f t="shared" si="134"/>
        <v>91</v>
      </c>
      <c r="E922" s="54">
        <f>COUNTIF($C$15:C922,C922)</f>
        <v>86</v>
      </c>
      <c r="F922" s="91">
        <f t="shared" si="135"/>
        <v>0.14568884887319827</v>
      </c>
      <c r="G922" s="91">
        <f t="shared" si="136"/>
        <v>3.2750980118563936E-3</v>
      </c>
      <c r="H922" s="65">
        <f t="shared" si="138"/>
        <v>0.14896394688505465</v>
      </c>
    </row>
    <row r="923" spans="1:8">
      <c r="A923" s="68">
        <f t="shared" si="137"/>
        <v>909</v>
      </c>
      <c r="B923" s="69">
        <f t="shared" si="137"/>
        <v>45834</v>
      </c>
      <c r="C923" s="90" t="str">
        <f t="shared" si="133"/>
        <v>구간10</v>
      </c>
      <c r="D923" s="68">
        <f t="shared" si="134"/>
        <v>91</v>
      </c>
      <c r="E923" s="54">
        <f>COUNTIF($C$15:C923,C923)</f>
        <v>87</v>
      </c>
      <c r="F923" s="91">
        <f t="shared" si="135"/>
        <v>0.14568884887319827</v>
      </c>
      <c r="G923" s="91">
        <f t="shared" si="136"/>
        <v>3.3131805468779797E-3</v>
      </c>
      <c r="H923" s="65">
        <f t="shared" si="138"/>
        <v>0.14900202942007626</v>
      </c>
    </row>
    <row r="924" spans="1:8">
      <c r="A924" s="68">
        <f t="shared" si="137"/>
        <v>910</v>
      </c>
      <c r="B924" s="69">
        <f t="shared" si="137"/>
        <v>45835</v>
      </c>
      <c r="C924" s="90" t="str">
        <f t="shared" si="133"/>
        <v>구간10</v>
      </c>
      <c r="D924" s="68">
        <f t="shared" si="134"/>
        <v>91</v>
      </c>
      <c r="E924" s="54">
        <f>COUNTIF($C$15:C924,C924)</f>
        <v>88</v>
      </c>
      <c r="F924" s="91">
        <f t="shared" si="135"/>
        <v>0.14568884887319827</v>
      </c>
      <c r="G924" s="91">
        <f t="shared" si="136"/>
        <v>3.3512630818995654E-3</v>
      </c>
      <c r="H924" s="65">
        <f t="shared" si="138"/>
        <v>0.14904011195509784</v>
      </c>
    </row>
    <row r="925" spans="1:8">
      <c r="A925" s="68">
        <f t="shared" si="137"/>
        <v>911</v>
      </c>
      <c r="B925" s="69">
        <f t="shared" si="137"/>
        <v>45836</v>
      </c>
      <c r="C925" s="90" t="str">
        <f t="shared" si="133"/>
        <v>구간10</v>
      </c>
      <c r="D925" s="68">
        <f t="shared" si="134"/>
        <v>91</v>
      </c>
      <c r="E925" s="54">
        <f>COUNTIF($C$15:C925,C925)</f>
        <v>89</v>
      </c>
      <c r="F925" s="91">
        <f t="shared" si="135"/>
        <v>0.14568884887319827</v>
      </c>
      <c r="G925" s="91">
        <f t="shared" si="136"/>
        <v>3.3893456169211515E-3</v>
      </c>
      <c r="H925" s="65">
        <f t="shared" si="138"/>
        <v>0.14907819449011941</v>
      </c>
    </row>
    <row r="926" spans="1:8">
      <c r="A926" s="68">
        <f t="shared" si="137"/>
        <v>912</v>
      </c>
      <c r="B926" s="69">
        <f t="shared" si="137"/>
        <v>45837</v>
      </c>
      <c r="C926" s="90" t="str">
        <f t="shared" si="133"/>
        <v>구간10</v>
      </c>
      <c r="D926" s="68">
        <f t="shared" si="134"/>
        <v>91</v>
      </c>
      <c r="E926" s="54">
        <f>COUNTIF($C$15:C926,C926)</f>
        <v>90</v>
      </c>
      <c r="F926" s="91">
        <f t="shared" si="135"/>
        <v>0.14568884887319827</v>
      </c>
      <c r="G926" s="91">
        <f t="shared" si="136"/>
        <v>3.4274281519427376E-3</v>
      </c>
      <c r="H926" s="65">
        <f t="shared" si="138"/>
        <v>0.14911627702514102</v>
      </c>
    </row>
    <row r="927" spans="1:8">
      <c r="A927" s="68">
        <f t="shared" si="137"/>
        <v>913</v>
      </c>
      <c r="B927" s="69">
        <f t="shared" si="137"/>
        <v>45838</v>
      </c>
      <c r="C927" s="90" t="str">
        <f t="shared" si="133"/>
        <v>구간10</v>
      </c>
      <c r="D927" s="68">
        <f t="shared" si="134"/>
        <v>91</v>
      </c>
      <c r="E927" s="54">
        <f>COUNTIF($C$15:C927,C927)</f>
        <v>91</v>
      </c>
      <c r="F927" s="91">
        <f t="shared" si="135"/>
        <v>0.14568884887319827</v>
      </c>
      <c r="G927" s="91">
        <f t="shared" si="136"/>
        <v>3.4655106869643237E-3</v>
      </c>
      <c r="H927" s="65">
        <f t="shared" si="138"/>
        <v>0.1491543595601626</v>
      </c>
    </row>
    <row r="928" spans="1:8">
      <c r="A928" s="68">
        <f t="shared" ref="A928:B943" si="139">A927+1</f>
        <v>914</v>
      </c>
      <c r="B928" s="69">
        <f t="shared" si="139"/>
        <v>45839</v>
      </c>
      <c r="C928" s="90" t="str">
        <f t="shared" si="133"/>
        <v>구간11</v>
      </c>
      <c r="D928" s="68">
        <f t="shared" si="134"/>
        <v>92</v>
      </c>
      <c r="E928" s="54">
        <f>COUNTIF($C$15:C928,C928)</f>
        <v>1</v>
      </c>
      <c r="F928" s="91">
        <f t="shared" si="135"/>
        <v>0.1491543595601626</v>
      </c>
      <c r="G928" s="91">
        <f t="shared" si="136"/>
        <v>3.7206593250295279E-5</v>
      </c>
      <c r="H928" s="65">
        <f t="shared" si="138"/>
        <v>0.14919156615341289</v>
      </c>
    </row>
    <row r="929" spans="1:8">
      <c r="A929" s="68">
        <f t="shared" si="139"/>
        <v>915</v>
      </c>
      <c r="B929" s="69">
        <f t="shared" si="139"/>
        <v>45840</v>
      </c>
      <c r="C929" s="90" t="str">
        <f t="shared" si="133"/>
        <v>구간11</v>
      </c>
      <c r="D929" s="68">
        <f t="shared" si="134"/>
        <v>92</v>
      </c>
      <c r="E929" s="54">
        <f>COUNTIF($C$15:C929,C929)</f>
        <v>2</v>
      </c>
      <c r="F929" s="91">
        <f t="shared" si="135"/>
        <v>0.1491543595601626</v>
      </c>
      <c r="G929" s="91">
        <f t="shared" si="136"/>
        <v>7.4413186500590559E-5</v>
      </c>
      <c r="H929" s="65">
        <f t="shared" si="138"/>
        <v>0.14922877274666319</v>
      </c>
    </row>
    <row r="930" spans="1:8">
      <c r="A930" s="68">
        <f t="shared" si="139"/>
        <v>916</v>
      </c>
      <c r="B930" s="69">
        <f t="shared" si="139"/>
        <v>45841</v>
      </c>
      <c r="C930" s="90" t="str">
        <f t="shared" si="133"/>
        <v>구간11</v>
      </c>
      <c r="D930" s="68">
        <f t="shared" si="134"/>
        <v>92</v>
      </c>
      <c r="E930" s="54">
        <f>COUNTIF($C$15:C930,C930)</f>
        <v>3</v>
      </c>
      <c r="F930" s="91">
        <f t="shared" si="135"/>
        <v>0.1491543595601626</v>
      </c>
      <c r="G930" s="91">
        <f t="shared" si="136"/>
        <v>1.1161977975088584E-4</v>
      </c>
      <c r="H930" s="65">
        <f t="shared" si="138"/>
        <v>0.14926597933991348</v>
      </c>
    </row>
    <row r="931" spans="1:8">
      <c r="A931" s="68">
        <f t="shared" si="139"/>
        <v>917</v>
      </c>
      <c r="B931" s="69">
        <f t="shared" si="139"/>
        <v>45842</v>
      </c>
      <c r="C931" s="90" t="str">
        <f t="shared" si="133"/>
        <v>구간11</v>
      </c>
      <c r="D931" s="68">
        <f t="shared" si="134"/>
        <v>92</v>
      </c>
      <c r="E931" s="54">
        <f>COUNTIF($C$15:C931,C931)</f>
        <v>4</v>
      </c>
      <c r="F931" s="91">
        <f t="shared" si="135"/>
        <v>0.1491543595601626</v>
      </c>
      <c r="G931" s="91">
        <f t="shared" si="136"/>
        <v>1.4882637300118112E-4</v>
      </c>
      <c r="H931" s="65">
        <f t="shared" si="138"/>
        <v>0.14930318593316377</v>
      </c>
    </row>
    <row r="932" spans="1:8">
      <c r="A932" s="68">
        <f t="shared" si="139"/>
        <v>918</v>
      </c>
      <c r="B932" s="69">
        <f t="shared" si="139"/>
        <v>45843</v>
      </c>
      <c r="C932" s="90" t="str">
        <f t="shared" si="133"/>
        <v>구간11</v>
      </c>
      <c r="D932" s="68">
        <f t="shared" si="134"/>
        <v>92</v>
      </c>
      <c r="E932" s="54">
        <f>COUNTIF($C$15:C932,C932)</f>
        <v>5</v>
      </c>
      <c r="F932" s="91">
        <f t="shared" si="135"/>
        <v>0.1491543595601626</v>
      </c>
      <c r="G932" s="91">
        <f t="shared" si="136"/>
        <v>1.8603296625147638E-4</v>
      </c>
      <c r="H932" s="65">
        <f t="shared" si="138"/>
        <v>0.14934039252641407</v>
      </c>
    </row>
    <row r="933" spans="1:8">
      <c r="A933" s="68">
        <f t="shared" si="139"/>
        <v>919</v>
      </c>
      <c r="B933" s="69">
        <f t="shared" si="139"/>
        <v>45844</v>
      </c>
      <c r="C933" s="90" t="str">
        <f t="shared" si="133"/>
        <v>구간11</v>
      </c>
      <c r="D933" s="68">
        <f t="shared" si="134"/>
        <v>92</v>
      </c>
      <c r="E933" s="54">
        <f>COUNTIF($C$15:C933,C933)</f>
        <v>6</v>
      </c>
      <c r="F933" s="91">
        <f t="shared" si="135"/>
        <v>0.1491543595601626</v>
      </c>
      <c r="G933" s="91">
        <f t="shared" si="136"/>
        <v>2.2323955950177168E-4</v>
      </c>
      <c r="H933" s="65">
        <f t="shared" si="138"/>
        <v>0.14937759911966436</v>
      </c>
    </row>
    <row r="934" spans="1:8">
      <c r="A934" s="68">
        <f t="shared" si="139"/>
        <v>920</v>
      </c>
      <c r="B934" s="69">
        <f t="shared" si="139"/>
        <v>45845</v>
      </c>
      <c r="C934" s="90" t="str">
        <f t="shared" si="133"/>
        <v>구간11</v>
      </c>
      <c r="D934" s="68">
        <f t="shared" si="134"/>
        <v>92</v>
      </c>
      <c r="E934" s="54">
        <f>COUNTIF($C$15:C934,C934)</f>
        <v>7</v>
      </c>
      <c r="F934" s="91">
        <f t="shared" si="135"/>
        <v>0.1491543595601626</v>
      </c>
      <c r="G934" s="91">
        <f t="shared" si="136"/>
        <v>2.6044615275206697E-4</v>
      </c>
      <c r="H934" s="65">
        <f t="shared" si="138"/>
        <v>0.14941480571291466</v>
      </c>
    </row>
    <row r="935" spans="1:8">
      <c r="A935" s="68">
        <f t="shared" si="139"/>
        <v>921</v>
      </c>
      <c r="B935" s="69">
        <f t="shared" si="139"/>
        <v>45846</v>
      </c>
      <c r="C935" s="90" t="str">
        <f t="shared" si="133"/>
        <v>구간11</v>
      </c>
      <c r="D935" s="68">
        <f t="shared" si="134"/>
        <v>92</v>
      </c>
      <c r="E935" s="54">
        <f>COUNTIF($C$15:C935,C935)</f>
        <v>8</v>
      </c>
      <c r="F935" s="91">
        <f t="shared" si="135"/>
        <v>0.1491543595601626</v>
      </c>
      <c r="G935" s="91">
        <f t="shared" si="136"/>
        <v>2.9765274600236224E-4</v>
      </c>
      <c r="H935" s="65">
        <f t="shared" si="138"/>
        <v>0.14945201230616495</v>
      </c>
    </row>
    <row r="936" spans="1:8">
      <c r="A936" s="68">
        <f t="shared" si="139"/>
        <v>922</v>
      </c>
      <c r="B936" s="69">
        <f t="shared" si="139"/>
        <v>45847</v>
      </c>
      <c r="C936" s="90" t="str">
        <f t="shared" si="133"/>
        <v>구간11</v>
      </c>
      <c r="D936" s="68">
        <f t="shared" si="134"/>
        <v>92</v>
      </c>
      <c r="E936" s="54">
        <f>COUNTIF($C$15:C936,C936)</f>
        <v>9</v>
      </c>
      <c r="F936" s="91">
        <f t="shared" si="135"/>
        <v>0.1491543595601626</v>
      </c>
      <c r="G936" s="91">
        <f t="shared" si="136"/>
        <v>3.348593392526575E-4</v>
      </c>
      <c r="H936" s="65">
        <f t="shared" si="138"/>
        <v>0.14948921889941524</v>
      </c>
    </row>
    <row r="937" spans="1:8">
      <c r="A937" s="68">
        <f t="shared" si="139"/>
        <v>923</v>
      </c>
      <c r="B937" s="69">
        <f t="shared" si="139"/>
        <v>45848</v>
      </c>
      <c r="C937" s="90" t="str">
        <f t="shared" si="133"/>
        <v>구간11</v>
      </c>
      <c r="D937" s="68">
        <f t="shared" si="134"/>
        <v>92</v>
      </c>
      <c r="E937" s="54">
        <f>COUNTIF($C$15:C937,C937)</f>
        <v>10</v>
      </c>
      <c r="F937" s="91">
        <f t="shared" si="135"/>
        <v>0.1491543595601626</v>
      </c>
      <c r="G937" s="91">
        <f t="shared" si="136"/>
        <v>3.7206593250295277E-4</v>
      </c>
      <c r="H937" s="65">
        <f t="shared" si="138"/>
        <v>0.14952642549266554</v>
      </c>
    </row>
    <row r="938" spans="1:8">
      <c r="A938" s="68">
        <f t="shared" si="139"/>
        <v>924</v>
      </c>
      <c r="B938" s="69">
        <f t="shared" si="139"/>
        <v>45849</v>
      </c>
      <c r="C938" s="90" t="str">
        <f t="shared" si="133"/>
        <v>구간11</v>
      </c>
      <c r="D938" s="68">
        <f t="shared" si="134"/>
        <v>92</v>
      </c>
      <c r="E938" s="54">
        <f>COUNTIF($C$15:C938,C938)</f>
        <v>11</v>
      </c>
      <c r="F938" s="91">
        <f t="shared" si="135"/>
        <v>0.1491543595601626</v>
      </c>
      <c r="G938" s="91">
        <f t="shared" si="136"/>
        <v>4.0927252575324809E-4</v>
      </c>
      <c r="H938" s="65">
        <f t="shared" si="138"/>
        <v>0.14956363208591583</v>
      </c>
    </row>
    <row r="939" spans="1:8">
      <c r="A939" s="68">
        <f t="shared" si="139"/>
        <v>925</v>
      </c>
      <c r="B939" s="69">
        <f t="shared" si="139"/>
        <v>45850</v>
      </c>
      <c r="C939" s="90" t="str">
        <f t="shared" si="133"/>
        <v>구간11</v>
      </c>
      <c r="D939" s="68">
        <f t="shared" si="134"/>
        <v>92</v>
      </c>
      <c r="E939" s="54">
        <f>COUNTIF($C$15:C939,C939)</f>
        <v>12</v>
      </c>
      <c r="F939" s="91">
        <f t="shared" si="135"/>
        <v>0.1491543595601626</v>
      </c>
      <c r="G939" s="91">
        <f t="shared" si="136"/>
        <v>4.4647911900354335E-4</v>
      </c>
      <c r="H939" s="65">
        <f t="shared" si="138"/>
        <v>0.14960083867916615</v>
      </c>
    </row>
    <row r="940" spans="1:8">
      <c r="A940" s="68">
        <f t="shared" si="139"/>
        <v>926</v>
      </c>
      <c r="B940" s="69">
        <f t="shared" si="139"/>
        <v>45851</v>
      </c>
      <c r="C940" s="90" t="str">
        <f t="shared" si="133"/>
        <v>구간11</v>
      </c>
      <c r="D940" s="68">
        <f t="shared" si="134"/>
        <v>92</v>
      </c>
      <c r="E940" s="54">
        <f>COUNTIF($C$15:C940,C940)</f>
        <v>13</v>
      </c>
      <c r="F940" s="91">
        <f t="shared" si="135"/>
        <v>0.1491543595601626</v>
      </c>
      <c r="G940" s="91">
        <f t="shared" si="136"/>
        <v>4.8368571225383862E-4</v>
      </c>
      <c r="H940" s="65">
        <f t="shared" si="138"/>
        <v>0.14963804527241645</v>
      </c>
    </row>
    <row r="941" spans="1:8">
      <c r="A941" s="68">
        <f t="shared" si="139"/>
        <v>927</v>
      </c>
      <c r="B941" s="69">
        <f t="shared" si="139"/>
        <v>45852</v>
      </c>
      <c r="C941" s="90" t="str">
        <f t="shared" si="133"/>
        <v>구간11</v>
      </c>
      <c r="D941" s="68">
        <f t="shared" si="134"/>
        <v>92</v>
      </c>
      <c r="E941" s="54">
        <f>COUNTIF($C$15:C941,C941)</f>
        <v>14</v>
      </c>
      <c r="F941" s="91">
        <f t="shared" si="135"/>
        <v>0.1491543595601626</v>
      </c>
      <c r="G941" s="91">
        <f t="shared" si="136"/>
        <v>5.2089230550413394E-4</v>
      </c>
      <c r="H941" s="65">
        <f t="shared" si="138"/>
        <v>0.14967525186566674</v>
      </c>
    </row>
    <row r="942" spans="1:8">
      <c r="A942" s="68">
        <f t="shared" si="139"/>
        <v>928</v>
      </c>
      <c r="B942" s="69">
        <f t="shared" si="139"/>
        <v>45853</v>
      </c>
      <c r="C942" s="90" t="str">
        <f t="shared" si="133"/>
        <v>구간11</v>
      </c>
      <c r="D942" s="68">
        <f t="shared" si="134"/>
        <v>92</v>
      </c>
      <c r="E942" s="54">
        <f>COUNTIF($C$15:C942,C942)</f>
        <v>15</v>
      </c>
      <c r="F942" s="91">
        <f t="shared" si="135"/>
        <v>0.1491543595601626</v>
      </c>
      <c r="G942" s="91">
        <f t="shared" si="136"/>
        <v>5.5809889875442921E-4</v>
      </c>
      <c r="H942" s="65">
        <f t="shared" si="138"/>
        <v>0.14971245845891704</v>
      </c>
    </row>
    <row r="943" spans="1:8">
      <c r="A943" s="68">
        <f t="shared" si="139"/>
        <v>929</v>
      </c>
      <c r="B943" s="69">
        <f t="shared" si="139"/>
        <v>45854</v>
      </c>
      <c r="C943" s="90" t="str">
        <f t="shared" si="133"/>
        <v>구간11</v>
      </c>
      <c r="D943" s="68">
        <f t="shared" si="134"/>
        <v>92</v>
      </c>
      <c r="E943" s="54">
        <f>COUNTIF($C$15:C943,C943)</f>
        <v>16</v>
      </c>
      <c r="F943" s="91">
        <f t="shared" si="135"/>
        <v>0.1491543595601626</v>
      </c>
      <c r="G943" s="91">
        <f t="shared" si="136"/>
        <v>5.9530549200472447E-4</v>
      </c>
      <c r="H943" s="65">
        <f t="shared" si="138"/>
        <v>0.14974966505216733</v>
      </c>
    </row>
    <row r="944" spans="1:8">
      <c r="A944" s="68">
        <f t="shared" ref="A944:B959" si="140">A943+1</f>
        <v>930</v>
      </c>
      <c r="B944" s="69">
        <f t="shared" si="140"/>
        <v>45855</v>
      </c>
      <c r="C944" s="90" t="str">
        <f t="shared" si="133"/>
        <v>구간11</v>
      </c>
      <c r="D944" s="68">
        <f t="shared" si="134"/>
        <v>92</v>
      </c>
      <c r="E944" s="54">
        <f>COUNTIF($C$15:C944,C944)</f>
        <v>17</v>
      </c>
      <c r="F944" s="91">
        <f t="shared" si="135"/>
        <v>0.1491543595601626</v>
      </c>
      <c r="G944" s="91">
        <f t="shared" si="136"/>
        <v>6.3251208525501974E-4</v>
      </c>
      <c r="H944" s="65">
        <f t="shared" si="138"/>
        <v>0.14978687164541762</v>
      </c>
    </row>
    <row r="945" spans="1:8">
      <c r="A945" s="68">
        <f t="shared" si="140"/>
        <v>931</v>
      </c>
      <c r="B945" s="69">
        <f t="shared" si="140"/>
        <v>45856</v>
      </c>
      <c r="C945" s="90" t="str">
        <f t="shared" si="133"/>
        <v>구간11</v>
      </c>
      <c r="D945" s="68">
        <f t="shared" si="134"/>
        <v>92</v>
      </c>
      <c r="E945" s="54">
        <f>COUNTIF($C$15:C945,C945)</f>
        <v>18</v>
      </c>
      <c r="F945" s="91">
        <f t="shared" si="135"/>
        <v>0.1491543595601626</v>
      </c>
      <c r="G945" s="91">
        <f t="shared" si="136"/>
        <v>6.69718678505315E-4</v>
      </c>
      <c r="H945" s="65">
        <f t="shared" si="138"/>
        <v>0.14982407823866792</v>
      </c>
    </row>
    <row r="946" spans="1:8">
      <c r="A946" s="68">
        <f t="shared" si="140"/>
        <v>932</v>
      </c>
      <c r="B946" s="69">
        <f t="shared" si="140"/>
        <v>45857</v>
      </c>
      <c r="C946" s="90" t="str">
        <f t="shared" si="133"/>
        <v>구간11</v>
      </c>
      <c r="D946" s="68">
        <f t="shared" si="134"/>
        <v>92</v>
      </c>
      <c r="E946" s="54">
        <f>COUNTIF($C$15:C946,C946)</f>
        <v>19</v>
      </c>
      <c r="F946" s="91">
        <f t="shared" si="135"/>
        <v>0.1491543595601626</v>
      </c>
      <c r="G946" s="91">
        <f t="shared" si="136"/>
        <v>7.0692527175561027E-4</v>
      </c>
      <c r="H946" s="65">
        <f t="shared" si="138"/>
        <v>0.14986128483191821</v>
      </c>
    </row>
    <row r="947" spans="1:8">
      <c r="A947" s="68">
        <f t="shared" si="140"/>
        <v>933</v>
      </c>
      <c r="B947" s="69">
        <f t="shared" si="140"/>
        <v>45858</v>
      </c>
      <c r="C947" s="90" t="str">
        <f t="shared" si="133"/>
        <v>구간11</v>
      </c>
      <c r="D947" s="68">
        <f t="shared" si="134"/>
        <v>92</v>
      </c>
      <c r="E947" s="54">
        <f>COUNTIF($C$15:C947,C947)</f>
        <v>20</v>
      </c>
      <c r="F947" s="91">
        <f t="shared" si="135"/>
        <v>0.1491543595601626</v>
      </c>
      <c r="G947" s="91">
        <f t="shared" si="136"/>
        <v>7.4413186500590553E-4</v>
      </c>
      <c r="H947" s="65">
        <f t="shared" si="138"/>
        <v>0.14989849142516851</v>
      </c>
    </row>
    <row r="948" spans="1:8">
      <c r="A948" s="68">
        <f t="shared" si="140"/>
        <v>934</v>
      </c>
      <c r="B948" s="69">
        <f t="shared" si="140"/>
        <v>45859</v>
      </c>
      <c r="C948" s="90" t="str">
        <f t="shared" si="133"/>
        <v>구간11</v>
      </c>
      <c r="D948" s="68">
        <f t="shared" si="134"/>
        <v>92</v>
      </c>
      <c r="E948" s="54">
        <f>COUNTIF($C$15:C948,C948)</f>
        <v>21</v>
      </c>
      <c r="F948" s="91">
        <f t="shared" si="135"/>
        <v>0.1491543595601626</v>
      </c>
      <c r="G948" s="91">
        <f t="shared" si="136"/>
        <v>7.8133845825620091E-4</v>
      </c>
      <c r="H948" s="65">
        <f t="shared" si="138"/>
        <v>0.1499356980184188</v>
      </c>
    </row>
    <row r="949" spans="1:8">
      <c r="A949" s="68">
        <f t="shared" si="140"/>
        <v>935</v>
      </c>
      <c r="B949" s="69">
        <f t="shared" si="140"/>
        <v>45860</v>
      </c>
      <c r="C949" s="90" t="str">
        <f t="shared" si="133"/>
        <v>구간11</v>
      </c>
      <c r="D949" s="68">
        <f t="shared" si="134"/>
        <v>92</v>
      </c>
      <c r="E949" s="54">
        <f>COUNTIF($C$15:C949,C949)</f>
        <v>22</v>
      </c>
      <c r="F949" s="91">
        <f t="shared" si="135"/>
        <v>0.1491543595601626</v>
      </c>
      <c r="G949" s="91">
        <f t="shared" si="136"/>
        <v>8.1854505150649617E-4</v>
      </c>
      <c r="H949" s="65">
        <f t="shared" si="138"/>
        <v>0.14997290461166909</v>
      </c>
    </row>
    <row r="950" spans="1:8">
      <c r="A950" s="68">
        <f t="shared" si="140"/>
        <v>936</v>
      </c>
      <c r="B950" s="69">
        <f t="shared" si="140"/>
        <v>45861</v>
      </c>
      <c r="C950" s="90" t="str">
        <f t="shared" si="133"/>
        <v>구간11</v>
      </c>
      <c r="D950" s="68">
        <f t="shared" si="134"/>
        <v>92</v>
      </c>
      <c r="E950" s="54">
        <f>COUNTIF($C$15:C950,C950)</f>
        <v>23</v>
      </c>
      <c r="F950" s="91">
        <f t="shared" si="135"/>
        <v>0.1491543595601626</v>
      </c>
      <c r="G950" s="91">
        <f t="shared" si="136"/>
        <v>8.5575164475679144E-4</v>
      </c>
      <c r="H950" s="65">
        <f t="shared" si="138"/>
        <v>0.15001011120491939</v>
      </c>
    </row>
    <row r="951" spans="1:8">
      <c r="A951" s="68">
        <f t="shared" si="140"/>
        <v>937</v>
      </c>
      <c r="B951" s="69">
        <f t="shared" si="140"/>
        <v>45862</v>
      </c>
      <c r="C951" s="90" t="str">
        <f t="shared" si="133"/>
        <v>구간11</v>
      </c>
      <c r="D951" s="68">
        <f t="shared" si="134"/>
        <v>92</v>
      </c>
      <c r="E951" s="54">
        <f>COUNTIF($C$15:C951,C951)</f>
        <v>24</v>
      </c>
      <c r="F951" s="91">
        <f t="shared" si="135"/>
        <v>0.1491543595601626</v>
      </c>
      <c r="G951" s="91">
        <f t="shared" si="136"/>
        <v>8.9295823800708671E-4</v>
      </c>
      <c r="H951" s="65">
        <f t="shared" si="138"/>
        <v>0.15004731779816968</v>
      </c>
    </row>
    <row r="952" spans="1:8">
      <c r="A952" s="68">
        <f t="shared" si="140"/>
        <v>938</v>
      </c>
      <c r="B952" s="69">
        <f t="shared" si="140"/>
        <v>45863</v>
      </c>
      <c r="C952" s="90" t="str">
        <f t="shared" si="133"/>
        <v>구간11</v>
      </c>
      <c r="D952" s="68">
        <f t="shared" si="134"/>
        <v>92</v>
      </c>
      <c r="E952" s="54">
        <f>COUNTIF($C$15:C952,C952)</f>
        <v>25</v>
      </c>
      <c r="F952" s="91">
        <f t="shared" si="135"/>
        <v>0.1491543595601626</v>
      </c>
      <c r="G952" s="91">
        <f t="shared" si="136"/>
        <v>9.3016483125738197E-4</v>
      </c>
      <c r="H952" s="65">
        <f t="shared" si="138"/>
        <v>0.15008452439141998</v>
      </c>
    </row>
    <row r="953" spans="1:8">
      <c r="A953" s="68">
        <f t="shared" si="140"/>
        <v>939</v>
      </c>
      <c r="B953" s="69">
        <f t="shared" si="140"/>
        <v>45864</v>
      </c>
      <c r="C953" s="90" t="str">
        <f t="shared" si="133"/>
        <v>구간11</v>
      </c>
      <c r="D953" s="68">
        <f t="shared" si="134"/>
        <v>92</v>
      </c>
      <c r="E953" s="54">
        <f>COUNTIF($C$15:C953,C953)</f>
        <v>26</v>
      </c>
      <c r="F953" s="91">
        <f t="shared" si="135"/>
        <v>0.1491543595601626</v>
      </c>
      <c r="G953" s="91">
        <f t="shared" si="136"/>
        <v>9.6737142450767724E-4</v>
      </c>
      <c r="H953" s="65">
        <f t="shared" si="138"/>
        <v>0.15012173098467027</v>
      </c>
    </row>
    <row r="954" spans="1:8">
      <c r="A954" s="68">
        <f t="shared" si="140"/>
        <v>940</v>
      </c>
      <c r="B954" s="69">
        <f t="shared" si="140"/>
        <v>45865</v>
      </c>
      <c r="C954" s="90" t="str">
        <f t="shared" si="133"/>
        <v>구간11</v>
      </c>
      <c r="D954" s="68">
        <f t="shared" si="134"/>
        <v>92</v>
      </c>
      <c r="E954" s="54">
        <f>COUNTIF($C$15:C954,C954)</f>
        <v>27</v>
      </c>
      <c r="F954" s="91">
        <f t="shared" si="135"/>
        <v>0.1491543595601626</v>
      </c>
      <c r="G954" s="91">
        <f t="shared" si="136"/>
        <v>1.0045780177579725E-3</v>
      </c>
      <c r="H954" s="65">
        <f t="shared" si="138"/>
        <v>0.15015893757792056</v>
      </c>
    </row>
    <row r="955" spans="1:8">
      <c r="A955" s="68">
        <f t="shared" si="140"/>
        <v>941</v>
      </c>
      <c r="B955" s="69">
        <f t="shared" si="140"/>
        <v>45866</v>
      </c>
      <c r="C955" s="90" t="str">
        <f t="shared" si="133"/>
        <v>구간11</v>
      </c>
      <c r="D955" s="68">
        <f t="shared" si="134"/>
        <v>92</v>
      </c>
      <c r="E955" s="54">
        <f>COUNTIF($C$15:C955,C955)</f>
        <v>28</v>
      </c>
      <c r="F955" s="91">
        <f t="shared" si="135"/>
        <v>0.1491543595601626</v>
      </c>
      <c r="G955" s="91">
        <f t="shared" si="136"/>
        <v>1.0417846110082679E-3</v>
      </c>
      <c r="H955" s="65">
        <f t="shared" si="138"/>
        <v>0.15019614417117086</v>
      </c>
    </row>
    <row r="956" spans="1:8">
      <c r="A956" s="68">
        <f t="shared" si="140"/>
        <v>942</v>
      </c>
      <c r="B956" s="69">
        <f t="shared" si="140"/>
        <v>45867</v>
      </c>
      <c r="C956" s="90" t="str">
        <f t="shared" si="133"/>
        <v>구간11</v>
      </c>
      <c r="D956" s="68">
        <f t="shared" si="134"/>
        <v>92</v>
      </c>
      <c r="E956" s="54">
        <f>COUNTIF($C$15:C956,C956)</f>
        <v>29</v>
      </c>
      <c r="F956" s="91">
        <f t="shared" si="135"/>
        <v>0.1491543595601626</v>
      </c>
      <c r="G956" s="91">
        <f t="shared" si="136"/>
        <v>1.078991204258563E-3</v>
      </c>
      <c r="H956" s="65">
        <f t="shared" si="138"/>
        <v>0.15023335076442115</v>
      </c>
    </row>
    <row r="957" spans="1:8">
      <c r="A957" s="68">
        <f t="shared" si="140"/>
        <v>943</v>
      </c>
      <c r="B957" s="69">
        <f t="shared" si="140"/>
        <v>45868</v>
      </c>
      <c r="C957" s="90" t="str">
        <f t="shared" si="133"/>
        <v>구간11</v>
      </c>
      <c r="D957" s="68">
        <f t="shared" si="134"/>
        <v>92</v>
      </c>
      <c r="E957" s="54">
        <f>COUNTIF($C$15:C957,C957)</f>
        <v>30</v>
      </c>
      <c r="F957" s="91">
        <f t="shared" si="135"/>
        <v>0.1491543595601626</v>
      </c>
      <c r="G957" s="91">
        <f t="shared" si="136"/>
        <v>1.1161977975088584E-3</v>
      </c>
      <c r="H957" s="65">
        <f t="shared" si="138"/>
        <v>0.15027055735767145</v>
      </c>
    </row>
    <row r="958" spans="1:8">
      <c r="A958" s="68">
        <f t="shared" si="140"/>
        <v>944</v>
      </c>
      <c r="B958" s="69">
        <f t="shared" si="140"/>
        <v>45869</v>
      </c>
      <c r="C958" s="90" t="str">
        <f t="shared" si="133"/>
        <v>구간11</v>
      </c>
      <c r="D958" s="68">
        <f t="shared" si="134"/>
        <v>92</v>
      </c>
      <c r="E958" s="54">
        <f>COUNTIF($C$15:C958,C958)</f>
        <v>31</v>
      </c>
      <c r="F958" s="91">
        <f t="shared" si="135"/>
        <v>0.1491543595601626</v>
      </c>
      <c r="G958" s="91">
        <f t="shared" si="136"/>
        <v>1.1534043907591536E-3</v>
      </c>
      <c r="H958" s="65">
        <f t="shared" si="138"/>
        <v>0.15030776395092174</v>
      </c>
    </row>
    <row r="959" spans="1:8">
      <c r="A959" s="68">
        <f t="shared" si="140"/>
        <v>945</v>
      </c>
      <c r="B959" s="69">
        <f t="shared" si="140"/>
        <v>45870</v>
      </c>
      <c r="C959" s="90" t="str">
        <f t="shared" si="133"/>
        <v>구간11</v>
      </c>
      <c r="D959" s="68">
        <f t="shared" si="134"/>
        <v>92</v>
      </c>
      <c r="E959" s="54">
        <f>COUNTIF($C$15:C959,C959)</f>
        <v>32</v>
      </c>
      <c r="F959" s="91">
        <f t="shared" si="135"/>
        <v>0.1491543595601626</v>
      </c>
      <c r="G959" s="91">
        <f t="shared" si="136"/>
        <v>1.1906109840094489E-3</v>
      </c>
      <c r="H959" s="65">
        <f t="shared" si="138"/>
        <v>0.15034497054417204</v>
      </c>
    </row>
    <row r="960" spans="1:8">
      <c r="A960" s="68">
        <f t="shared" ref="A960:B975" si="141">A959+1</f>
        <v>946</v>
      </c>
      <c r="B960" s="69">
        <f t="shared" si="141"/>
        <v>45871</v>
      </c>
      <c r="C960" s="90" t="str">
        <f t="shared" si="133"/>
        <v>구간11</v>
      </c>
      <c r="D960" s="68">
        <f t="shared" si="134"/>
        <v>92</v>
      </c>
      <c r="E960" s="54">
        <f>COUNTIF($C$15:C960,C960)</f>
        <v>33</v>
      </c>
      <c r="F960" s="91">
        <f t="shared" si="135"/>
        <v>0.1491543595601626</v>
      </c>
      <c r="G960" s="91">
        <f t="shared" si="136"/>
        <v>1.2278175772597443E-3</v>
      </c>
      <c r="H960" s="65">
        <f t="shared" si="138"/>
        <v>0.15038217713742233</v>
      </c>
    </row>
    <row r="961" spans="1:8">
      <c r="A961" s="68">
        <f t="shared" si="141"/>
        <v>947</v>
      </c>
      <c r="B961" s="69">
        <f t="shared" si="141"/>
        <v>45872</v>
      </c>
      <c r="C961" s="90" t="str">
        <f t="shared" si="133"/>
        <v>구간11</v>
      </c>
      <c r="D961" s="68">
        <f t="shared" si="134"/>
        <v>92</v>
      </c>
      <c r="E961" s="54">
        <f>COUNTIF($C$15:C961,C961)</f>
        <v>34</v>
      </c>
      <c r="F961" s="91">
        <f t="shared" si="135"/>
        <v>0.1491543595601626</v>
      </c>
      <c r="G961" s="91">
        <f t="shared" si="136"/>
        <v>1.2650241705100395E-3</v>
      </c>
      <c r="H961" s="65">
        <f t="shared" si="138"/>
        <v>0.15041938373067262</v>
      </c>
    </row>
    <row r="962" spans="1:8">
      <c r="A962" s="68">
        <f t="shared" si="141"/>
        <v>948</v>
      </c>
      <c r="B962" s="69">
        <f t="shared" si="141"/>
        <v>45873</v>
      </c>
      <c r="C962" s="90" t="str">
        <f t="shared" si="133"/>
        <v>구간11</v>
      </c>
      <c r="D962" s="68">
        <f t="shared" si="134"/>
        <v>92</v>
      </c>
      <c r="E962" s="54">
        <f>COUNTIF($C$15:C962,C962)</f>
        <v>35</v>
      </c>
      <c r="F962" s="91">
        <f t="shared" si="135"/>
        <v>0.1491543595601626</v>
      </c>
      <c r="G962" s="91">
        <f t="shared" si="136"/>
        <v>1.3022307637603348E-3</v>
      </c>
      <c r="H962" s="65">
        <f t="shared" si="138"/>
        <v>0.15045659032392295</v>
      </c>
    </row>
    <row r="963" spans="1:8">
      <c r="A963" s="68">
        <f t="shared" si="141"/>
        <v>949</v>
      </c>
      <c r="B963" s="69">
        <f t="shared" si="141"/>
        <v>45874</v>
      </c>
      <c r="C963" s="90" t="str">
        <f t="shared" si="133"/>
        <v>구간11</v>
      </c>
      <c r="D963" s="68">
        <f t="shared" si="134"/>
        <v>92</v>
      </c>
      <c r="E963" s="54">
        <f>COUNTIF($C$15:C963,C963)</f>
        <v>36</v>
      </c>
      <c r="F963" s="91">
        <f t="shared" si="135"/>
        <v>0.1491543595601626</v>
      </c>
      <c r="G963" s="91">
        <f t="shared" si="136"/>
        <v>1.33943735701063E-3</v>
      </c>
      <c r="H963" s="65">
        <f t="shared" si="138"/>
        <v>0.15049379691717324</v>
      </c>
    </row>
    <row r="964" spans="1:8">
      <c r="A964" s="68">
        <f t="shared" si="141"/>
        <v>950</v>
      </c>
      <c r="B964" s="69">
        <f t="shared" si="141"/>
        <v>45875</v>
      </c>
      <c r="C964" s="90" t="str">
        <f t="shared" si="133"/>
        <v>구간11</v>
      </c>
      <c r="D964" s="68">
        <f t="shared" si="134"/>
        <v>92</v>
      </c>
      <c r="E964" s="54">
        <f>COUNTIF($C$15:C964,C964)</f>
        <v>37</v>
      </c>
      <c r="F964" s="91">
        <f t="shared" si="135"/>
        <v>0.1491543595601626</v>
      </c>
      <c r="G964" s="91">
        <f t="shared" si="136"/>
        <v>1.3766439502609254E-3</v>
      </c>
      <c r="H964" s="65">
        <f t="shared" si="138"/>
        <v>0.15053100351042353</v>
      </c>
    </row>
    <row r="965" spans="1:8">
      <c r="A965" s="68">
        <f t="shared" si="141"/>
        <v>951</v>
      </c>
      <c r="B965" s="69">
        <f t="shared" si="141"/>
        <v>45876</v>
      </c>
      <c r="C965" s="90" t="str">
        <f t="shared" si="133"/>
        <v>구간11</v>
      </c>
      <c r="D965" s="68">
        <f t="shared" si="134"/>
        <v>92</v>
      </c>
      <c r="E965" s="54">
        <f>COUNTIF($C$15:C965,C965)</f>
        <v>38</v>
      </c>
      <c r="F965" s="91">
        <f t="shared" si="135"/>
        <v>0.1491543595601626</v>
      </c>
      <c r="G965" s="91">
        <f t="shared" si="136"/>
        <v>1.4138505435112205E-3</v>
      </c>
      <c r="H965" s="65">
        <f t="shared" si="138"/>
        <v>0.15056821010367383</v>
      </c>
    </row>
    <row r="966" spans="1:8">
      <c r="A966" s="68">
        <f t="shared" si="141"/>
        <v>952</v>
      </c>
      <c r="B966" s="69">
        <f t="shared" si="141"/>
        <v>45877</v>
      </c>
      <c r="C966" s="90" t="str">
        <f t="shared" si="133"/>
        <v>구간11</v>
      </c>
      <c r="D966" s="68">
        <f t="shared" si="134"/>
        <v>92</v>
      </c>
      <c r="E966" s="54">
        <f>COUNTIF($C$15:C966,C966)</f>
        <v>39</v>
      </c>
      <c r="F966" s="91">
        <f t="shared" si="135"/>
        <v>0.1491543595601626</v>
      </c>
      <c r="G966" s="91">
        <f t="shared" si="136"/>
        <v>1.4510571367615159E-3</v>
      </c>
      <c r="H966" s="65">
        <f t="shared" si="138"/>
        <v>0.15060541669692412</v>
      </c>
    </row>
    <row r="967" spans="1:8">
      <c r="A967" s="68">
        <f t="shared" si="141"/>
        <v>953</v>
      </c>
      <c r="B967" s="69">
        <f t="shared" si="141"/>
        <v>45878</v>
      </c>
      <c r="C967" s="90" t="str">
        <f t="shared" si="133"/>
        <v>구간11</v>
      </c>
      <c r="D967" s="68">
        <f t="shared" si="134"/>
        <v>92</v>
      </c>
      <c r="E967" s="54">
        <f>COUNTIF($C$15:C967,C967)</f>
        <v>40</v>
      </c>
      <c r="F967" s="91">
        <f t="shared" si="135"/>
        <v>0.1491543595601626</v>
      </c>
      <c r="G967" s="91">
        <f t="shared" si="136"/>
        <v>1.4882637300118111E-3</v>
      </c>
      <c r="H967" s="65">
        <f t="shared" si="138"/>
        <v>0.15064262329017442</v>
      </c>
    </row>
    <row r="968" spans="1:8">
      <c r="A968" s="68">
        <f t="shared" si="141"/>
        <v>954</v>
      </c>
      <c r="B968" s="69">
        <f t="shared" si="141"/>
        <v>45879</v>
      </c>
      <c r="C968" s="90" t="str">
        <f t="shared" si="133"/>
        <v>구간11</v>
      </c>
      <c r="D968" s="68">
        <f t="shared" si="134"/>
        <v>92</v>
      </c>
      <c r="E968" s="54">
        <f>COUNTIF($C$15:C968,C968)</f>
        <v>41</v>
      </c>
      <c r="F968" s="91">
        <f t="shared" si="135"/>
        <v>0.1491543595601626</v>
      </c>
      <c r="G968" s="91">
        <f t="shared" si="136"/>
        <v>1.5254703232621064E-3</v>
      </c>
      <c r="H968" s="65">
        <f t="shared" si="138"/>
        <v>0.15067982988342471</v>
      </c>
    </row>
    <row r="969" spans="1:8">
      <c r="A969" s="68">
        <f t="shared" si="141"/>
        <v>955</v>
      </c>
      <c r="B969" s="69">
        <f t="shared" si="141"/>
        <v>45880</v>
      </c>
      <c r="C969" s="90" t="str">
        <f t="shared" si="133"/>
        <v>구간11</v>
      </c>
      <c r="D969" s="68">
        <f t="shared" si="134"/>
        <v>92</v>
      </c>
      <c r="E969" s="54">
        <f>COUNTIF($C$15:C969,C969)</f>
        <v>42</v>
      </c>
      <c r="F969" s="91">
        <f t="shared" si="135"/>
        <v>0.1491543595601626</v>
      </c>
      <c r="G969" s="91">
        <f t="shared" si="136"/>
        <v>1.5626769165124018E-3</v>
      </c>
      <c r="H969" s="65">
        <f t="shared" si="138"/>
        <v>0.150717036476675</v>
      </c>
    </row>
    <row r="970" spans="1:8">
      <c r="A970" s="68">
        <f t="shared" si="141"/>
        <v>956</v>
      </c>
      <c r="B970" s="69">
        <f t="shared" si="141"/>
        <v>45881</v>
      </c>
      <c r="C970" s="90" t="str">
        <f t="shared" si="133"/>
        <v>구간11</v>
      </c>
      <c r="D970" s="68">
        <f t="shared" si="134"/>
        <v>92</v>
      </c>
      <c r="E970" s="54">
        <f>COUNTIF($C$15:C970,C970)</f>
        <v>43</v>
      </c>
      <c r="F970" s="91">
        <f t="shared" si="135"/>
        <v>0.1491543595601626</v>
      </c>
      <c r="G970" s="91">
        <f t="shared" si="136"/>
        <v>1.599883509762697E-3</v>
      </c>
      <c r="H970" s="65">
        <f t="shared" si="138"/>
        <v>0.1507542430699253</v>
      </c>
    </row>
    <row r="971" spans="1:8">
      <c r="A971" s="68">
        <f t="shared" si="141"/>
        <v>957</v>
      </c>
      <c r="B971" s="69">
        <f t="shared" si="141"/>
        <v>45882</v>
      </c>
      <c r="C971" s="90" t="str">
        <f t="shared" si="133"/>
        <v>구간11</v>
      </c>
      <c r="D971" s="68">
        <f t="shared" si="134"/>
        <v>92</v>
      </c>
      <c r="E971" s="54">
        <f>COUNTIF($C$15:C971,C971)</f>
        <v>44</v>
      </c>
      <c r="F971" s="91">
        <f t="shared" si="135"/>
        <v>0.1491543595601626</v>
      </c>
      <c r="G971" s="91">
        <f t="shared" si="136"/>
        <v>1.6370901030129923E-3</v>
      </c>
      <c r="H971" s="65">
        <f t="shared" si="138"/>
        <v>0.15079144966317559</v>
      </c>
    </row>
    <row r="972" spans="1:8">
      <c r="A972" s="68">
        <f t="shared" si="141"/>
        <v>958</v>
      </c>
      <c r="B972" s="69">
        <f t="shared" si="141"/>
        <v>45883</v>
      </c>
      <c r="C972" s="90" t="str">
        <f t="shared" si="133"/>
        <v>구간11</v>
      </c>
      <c r="D972" s="68">
        <f t="shared" si="134"/>
        <v>92</v>
      </c>
      <c r="E972" s="54">
        <f>COUNTIF($C$15:C972,C972)</f>
        <v>45</v>
      </c>
      <c r="F972" s="91">
        <f t="shared" si="135"/>
        <v>0.1491543595601626</v>
      </c>
      <c r="G972" s="91">
        <f t="shared" si="136"/>
        <v>1.6742966962632875E-3</v>
      </c>
      <c r="H972" s="65">
        <f t="shared" si="138"/>
        <v>0.15082865625642589</v>
      </c>
    </row>
    <row r="973" spans="1:8">
      <c r="A973" s="68">
        <f t="shared" si="141"/>
        <v>959</v>
      </c>
      <c r="B973" s="69">
        <f t="shared" si="141"/>
        <v>45884</v>
      </c>
      <c r="C973" s="90" t="str">
        <f t="shared" si="133"/>
        <v>구간11</v>
      </c>
      <c r="D973" s="68">
        <f t="shared" si="134"/>
        <v>92</v>
      </c>
      <c r="E973" s="54">
        <f>COUNTIF($C$15:C973,C973)</f>
        <v>46</v>
      </c>
      <c r="F973" s="91">
        <f t="shared" si="135"/>
        <v>0.1491543595601626</v>
      </c>
      <c r="G973" s="91">
        <f t="shared" si="136"/>
        <v>1.7115032895135829E-3</v>
      </c>
      <c r="H973" s="65">
        <f t="shared" si="138"/>
        <v>0.15086586284967618</v>
      </c>
    </row>
    <row r="974" spans="1:8">
      <c r="A974" s="68">
        <f t="shared" si="141"/>
        <v>960</v>
      </c>
      <c r="B974" s="69">
        <f t="shared" si="141"/>
        <v>45885</v>
      </c>
      <c r="C974" s="90" t="str">
        <f t="shared" si="133"/>
        <v>구간11</v>
      </c>
      <c r="D974" s="68">
        <f t="shared" si="134"/>
        <v>92</v>
      </c>
      <c r="E974" s="54">
        <f>COUNTIF($C$15:C974,C974)</f>
        <v>47</v>
      </c>
      <c r="F974" s="91">
        <f t="shared" si="135"/>
        <v>0.1491543595601626</v>
      </c>
      <c r="G974" s="91">
        <f t="shared" si="136"/>
        <v>1.748709882763878E-3</v>
      </c>
      <c r="H974" s="65">
        <f t="shared" si="138"/>
        <v>0.15090306944292647</v>
      </c>
    </row>
    <row r="975" spans="1:8">
      <c r="A975" s="68">
        <f t="shared" si="141"/>
        <v>961</v>
      </c>
      <c r="B975" s="69">
        <f t="shared" si="141"/>
        <v>45886</v>
      </c>
      <c r="C975" s="90" t="str">
        <f t="shared" ref="C975:C1038" si="142">IF(IFERROR(HLOOKUP(B975,$D$5:$S$6,2,FALSE),"")="",C976,HLOOKUP(B975,$D$5:$S$7,2,FALSE))</f>
        <v>구간11</v>
      </c>
      <c r="D975" s="68">
        <f t="shared" ref="D975:D1038" si="143">COUNTIF($C$15:$C$45910,C975)</f>
        <v>92</v>
      </c>
      <c r="E975" s="54">
        <f>COUNTIF($C$15:C975,C975)</f>
        <v>48</v>
      </c>
      <c r="F975" s="91">
        <f t="shared" ref="F975:F1038" si="144">HLOOKUP($C975,$D$6:$S$11,6,FALSE)</f>
        <v>0.1491543595601626</v>
      </c>
      <c r="G975" s="91">
        <f t="shared" ref="G975:G1038" si="145">HLOOKUP($C975,$D$6:$S$11,5,FALSE)*(E975)</f>
        <v>1.7859164760141734E-3</v>
      </c>
      <c r="H975" s="65">
        <f t="shared" si="138"/>
        <v>0.15094027603617677</v>
      </c>
    </row>
    <row r="976" spans="1:8">
      <c r="A976" s="68">
        <f t="shared" ref="A976:B991" si="146">A975+1</f>
        <v>962</v>
      </c>
      <c r="B976" s="69">
        <f t="shared" si="146"/>
        <v>45887</v>
      </c>
      <c r="C976" s="90" t="str">
        <f t="shared" si="142"/>
        <v>구간11</v>
      </c>
      <c r="D976" s="68">
        <f t="shared" si="143"/>
        <v>92</v>
      </c>
      <c r="E976" s="54">
        <f>COUNTIF($C$15:C976,C976)</f>
        <v>49</v>
      </c>
      <c r="F976" s="91">
        <f t="shared" si="144"/>
        <v>0.1491543595601626</v>
      </c>
      <c r="G976" s="91">
        <f t="shared" si="145"/>
        <v>1.8231230692644688E-3</v>
      </c>
      <c r="H976" s="65">
        <f t="shared" ref="H976:H1039" si="147">F976+G976</f>
        <v>0.15097748262942706</v>
      </c>
    </row>
    <row r="977" spans="1:8">
      <c r="A977" s="68">
        <f t="shared" si="146"/>
        <v>963</v>
      </c>
      <c r="B977" s="69">
        <f t="shared" si="146"/>
        <v>45888</v>
      </c>
      <c r="C977" s="90" t="str">
        <f t="shared" si="142"/>
        <v>구간11</v>
      </c>
      <c r="D977" s="68">
        <f t="shared" si="143"/>
        <v>92</v>
      </c>
      <c r="E977" s="54">
        <f>COUNTIF($C$15:C977,C977)</f>
        <v>50</v>
      </c>
      <c r="F977" s="91">
        <f t="shared" si="144"/>
        <v>0.1491543595601626</v>
      </c>
      <c r="G977" s="91">
        <f t="shared" si="145"/>
        <v>1.8603296625147639E-3</v>
      </c>
      <c r="H977" s="65">
        <f t="shared" si="147"/>
        <v>0.15101468922267736</v>
      </c>
    </row>
    <row r="978" spans="1:8">
      <c r="A978" s="68">
        <f t="shared" si="146"/>
        <v>964</v>
      </c>
      <c r="B978" s="69">
        <f t="shared" si="146"/>
        <v>45889</v>
      </c>
      <c r="C978" s="90" t="str">
        <f t="shared" si="142"/>
        <v>구간11</v>
      </c>
      <c r="D978" s="68">
        <f t="shared" si="143"/>
        <v>92</v>
      </c>
      <c r="E978" s="54">
        <f>COUNTIF($C$15:C978,C978)</f>
        <v>51</v>
      </c>
      <c r="F978" s="91">
        <f t="shared" si="144"/>
        <v>0.1491543595601626</v>
      </c>
      <c r="G978" s="91">
        <f t="shared" si="145"/>
        <v>1.8975362557650593E-3</v>
      </c>
      <c r="H978" s="65">
        <f t="shared" si="147"/>
        <v>0.15105189581592765</v>
      </c>
    </row>
    <row r="979" spans="1:8">
      <c r="A979" s="68">
        <f t="shared" si="146"/>
        <v>965</v>
      </c>
      <c r="B979" s="69">
        <f t="shared" si="146"/>
        <v>45890</v>
      </c>
      <c r="C979" s="90" t="str">
        <f t="shared" si="142"/>
        <v>구간11</v>
      </c>
      <c r="D979" s="68">
        <f t="shared" si="143"/>
        <v>92</v>
      </c>
      <c r="E979" s="54">
        <f>COUNTIF($C$15:C979,C979)</f>
        <v>52</v>
      </c>
      <c r="F979" s="91">
        <f t="shared" si="144"/>
        <v>0.1491543595601626</v>
      </c>
      <c r="G979" s="91">
        <f t="shared" si="145"/>
        <v>1.9347428490153545E-3</v>
      </c>
      <c r="H979" s="65">
        <f t="shared" si="147"/>
        <v>0.15108910240917794</v>
      </c>
    </row>
    <row r="980" spans="1:8">
      <c r="A980" s="68">
        <f t="shared" si="146"/>
        <v>966</v>
      </c>
      <c r="B980" s="69">
        <f t="shared" si="146"/>
        <v>45891</v>
      </c>
      <c r="C980" s="90" t="str">
        <f t="shared" si="142"/>
        <v>구간11</v>
      </c>
      <c r="D980" s="68">
        <f t="shared" si="143"/>
        <v>92</v>
      </c>
      <c r="E980" s="54">
        <f>COUNTIF($C$15:C980,C980)</f>
        <v>53</v>
      </c>
      <c r="F980" s="91">
        <f t="shared" si="144"/>
        <v>0.1491543595601626</v>
      </c>
      <c r="G980" s="91">
        <f t="shared" si="145"/>
        <v>1.9719494422656496E-3</v>
      </c>
      <c r="H980" s="65">
        <f t="shared" si="147"/>
        <v>0.15112630900242824</v>
      </c>
    </row>
    <row r="981" spans="1:8">
      <c r="A981" s="68">
        <f t="shared" si="146"/>
        <v>967</v>
      </c>
      <c r="B981" s="69">
        <f t="shared" si="146"/>
        <v>45892</v>
      </c>
      <c r="C981" s="90" t="str">
        <f t="shared" si="142"/>
        <v>구간11</v>
      </c>
      <c r="D981" s="68">
        <f t="shared" si="143"/>
        <v>92</v>
      </c>
      <c r="E981" s="54">
        <f>COUNTIF($C$15:C981,C981)</f>
        <v>54</v>
      </c>
      <c r="F981" s="91">
        <f t="shared" si="144"/>
        <v>0.1491543595601626</v>
      </c>
      <c r="G981" s="91">
        <f t="shared" si="145"/>
        <v>2.009156035515945E-3</v>
      </c>
      <c r="H981" s="65">
        <f t="shared" si="147"/>
        <v>0.15116351559567853</v>
      </c>
    </row>
    <row r="982" spans="1:8">
      <c r="A982" s="68">
        <f t="shared" si="146"/>
        <v>968</v>
      </c>
      <c r="B982" s="69">
        <f t="shared" si="146"/>
        <v>45893</v>
      </c>
      <c r="C982" s="90" t="str">
        <f t="shared" si="142"/>
        <v>구간11</v>
      </c>
      <c r="D982" s="68">
        <f t="shared" si="143"/>
        <v>92</v>
      </c>
      <c r="E982" s="54">
        <f>COUNTIF($C$15:C982,C982)</f>
        <v>55</v>
      </c>
      <c r="F982" s="91">
        <f t="shared" si="144"/>
        <v>0.1491543595601626</v>
      </c>
      <c r="G982" s="91">
        <f t="shared" si="145"/>
        <v>2.0463626287662404E-3</v>
      </c>
      <c r="H982" s="65">
        <f t="shared" si="147"/>
        <v>0.15120072218892883</v>
      </c>
    </row>
    <row r="983" spans="1:8">
      <c r="A983" s="68">
        <f t="shared" si="146"/>
        <v>969</v>
      </c>
      <c r="B983" s="69">
        <f t="shared" si="146"/>
        <v>45894</v>
      </c>
      <c r="C983" s="90" t="str">
        <f t="shared" si="142"/>
        <v>구간11</v>
      </c>
      <c r="D983" s="68">
        <f t="shared" si="143"/>
        <v>92</v>
      </c>
      <c r="E983" s="54">
        <f>COUNTIF($C$15:C983,C983)</f>
        <v>56</v>
      </c>
      <c r="F983" s="91">
        <f t="shared" si="144"/>
        <v>0.1491543595601626</v>
      </c>
      <c r="G983" s="91">
        <f t="shared" si="145"/>
        <v>2.0835692220165358E-3</v>
      </c>
      <c r="H983" s="65">
        <f t="shared" si="147"/>
        <v>0.15123792878217912</v>
      </c>
    </row>
    <row r="984" spans="1:8">
      <c r="A984" s="68">
        <f t="shared" si="146"/>
        <v>970</v>
      </c>
      <c r="B984" s="69">
        <f t="shared" si="146"/>
        <v>45895</v>
      </c>
      <c r="C984" s="90" t="str">
        <f t="shared" si="142"/>
        <v>구간11</v>
      </c>
      <c r="D984" s="68">
        <f t="shared" si="143"/>
        <v>92</v>
      </c>
      <c r="E984" s="54">
        <f>COUNTIF($C$15:C984,C984)</f>
        <v>57</v>
      </c>
      <c r="F984" s="91">
        <f t="shared" si="144"/>
        <v>0.1491543595601626</v>
      </c>
      <c r="G984" s="91">
        <f t="shared" si="145"/>
        <v>2.1207758152668311E-3</v>
      </c>
      <c r="H984" s="65">
        <f t="shared" si="147"/>
        <v>0.15127513537542941</v>
      </c>
    </row>
    <row r="985" spans="1:8">
      <c r="A985" s="68">
        <f t="shared" si="146"/>
        <v>971</v>
      </c>
      <c r="B985" s="69">
        <f t="shared" si="146"/>
        <v>45896</v>
      </c>
      <c r="C985" s="90" t="str">
        <f t="shared" si="142"/>
        <v>구간11</v>
      </c>
      <c r="D985" s="68">
        <f t="shared" si="143"/>
        <v>92</v>
      </c>
      <c r="E985" s="54">
        <f>COUNTIF($C$15:C985,C985)</f>
        <v>58</v>
      </c>
      <c r="F985" s="91">
        <f t="shared" si="144"/>
        <v>0.1491543595601626</v>
      </c>
      <c r="G985" s="91">
        <f t="shared" si="145"/>
        <v>2.1579824085171261E-3</v>
      </c>
      <c r="H985" s="65">
        <f t="shared" si="147"/>
        <v>0.15131234196867974</v>
      </c>
    </row>
    <row r="986" spans="1:8">
      <c r="A986" s="68">
        <f t="shared" si="146"/>
        <v>972</v>
      </c>
      <c r="B986" s="69">
        <f t="shared" si="146"/>
        <v>45897</v>
      </c>
      <c r="C986" s="90" t="str">
        <f t="shared" si="142"/>
        <v>구간11</v>
      </c>
      <c r="D986" s="68">
        <f t="shared" si="143"/>
        <v>92</v>
      </c>
      <c r="E986" s="54">
        <f>COUNTIF($C$15:C986,C986)</f>
        <v>59</v>
      </c>
      <c r="F986" s="91">
        <f t="shared" si="144"/>
        <v>0.1491543595601626</v>
      </c>
      <c r="G986" s="91">
        <f t="shared" si="145"/>
        <v>2.1951890017674214E-3</v>
      </c>
      <c r="H986" s="65">
        <f t="shared" si="147"/>
        <v>0.15134954856193003</v>
      </c>
    </row>
    <row r="987" spans="1:8">
      <c r="A987" s="68">
        <f t="shared" si="146"/>
        <v>973</v>
      </c>
      <c r="B987" s="69">
        <f t="shared" si="146"/>
        <v>45898</v>
      </c>
      <c r="C987" s="90" t="str">
        <f t="shared" si="142"/>
        <v>구간11</v>
      </c>
      <c r="D987" s="68">
        <f t="shared" si="143"/>
        <v>92</v>
      </c>
      <c r="E987" s="54">
        <f>COUNTIF($C$15:C987,C987)</f>
        <v>60</v>
      </c>
      <c r="F987" s="91">
        <f t="shared" si="144"/>
        <v>0.1491543595601626</v>
      </c>
      <c r="G987" s="91">
        <f t="shared" si="145"/>
        <v>2.2323955950177168E-3</v>
      </c>
      <c r="H987" s="65">
        <f t="shared" si="147"/>
        <v>0.15138675515518032</v>
      </c>
    </row>
    <row r="988" spans="1:8">
      <c r="A988" s="68">
        <f t="shared" si="146"/>
        <v>974</v>
      </c>
      <c r="B988" s="69">
        <f t="shared" si="146"/>
        <v>45899</v>
      </c>
      <c r="C988" s="90" t="str">
        <f t="shared" si="142"/>
        <v>구간11</v>
      </c>
      <c r="D988" s="68">
        <f t="shared" si="143"/>
        <v>92</v>
      </c>
      <c r="E988" s="54">
        <f>COUNTIF($C$15:C988,C988)</f>
        <v>61</v>
      </c>
      <c r="F988" s="91">
        <f t="shared" si="144"/>
        <v>0.1491543595601626</v>
      </c>
      <c r="G988" s="91">
        <f t="shared" si="145"/>
        <v>2.2696021882680122E-3</v>
      </c>
      <c r="H988" s="65">
        <f t="shared" si="147"/>
        <v>0.15142396174843062</v>
      </c>
    </row>
    <row r="989" spans="1:8">
      <c r="A989" s="68">
        <f t="shared" si="146"/>
        <v>975</v>
      </c>
      <c r="B989" s="69">
        <f t="shared" si="146"/>
        <v>45900</v>
      </c>
      <c r="C989" s="90" t="str">
        <f t="shared" si="142"/>
        <v>구간11</v>
      </c>
      <c r="D989" s="68">
        <f t="shared" si="143"/>
        <v>92</v>
      </c>
      <c r="E989" s="54">
        <f>COUNTIF($C$15:C989,C989)</f>
        <v>62</v>
      </c>
      <c r="F989" s="91">
        <f t="shared" si="144"/>
        <v>0.1491543595601626</v>
      </c>
      <c r="G989" s="91">
        <f t="shared" si="145"/>
        <v>2.3068087815183071E-3</v>
      </c>
      <c r="H989" s="65">
        <f t="shared" si="147"/>
        <v>0.15146116834168091</v>
      </c>
    </row>
    <row r="990" spans="1:8">
      <c r="A990" s="68">
        <f t="shared" si="146"/>
        <v>976</v>
      </c>
      <c r="B990" s="69">
        <f t="shared" si="146"/>
        <v>45901</v>
      </c>
      <c r="C990" s="90" t="str">
        <f t="shared" si="142"/>
        <v>구간11</v>
      </c>
      <c r="D990" s="68">
        <f t="shared" si="143"/>
        <v>92</v>
      </c>
      <c r="E990" s="54">
        <f>COUNTIF($C$15:C990,C990)</f>
        <v>63</v>
      </c>
      <c r="F990" s="91">
        <f t="shared" si="144"/>
        <v>0.1491543595601626</v>
      </c>
      <c r="G990" s="91">
        <f t="shared" si="145"/>
        <v>2.3440153747686025E-3</v>
      </c>
      <c r="H990" s="65">
        <f t="shared" si="147"/>
        <v>0.15149837493493121</v>
      </c>
    </row>
    <row r="991" spans="1:8">
      <c r="A991" s="68">
        <f t="shared" si="146"/>
        <v>977</v>
      </c>
      <c r="B991" s="69">
        <f t="shared" si="146"/>
        <v>45902</v>
      </c>
      <c r="C991" s="90" t="str">
        <f t="shared" si="142"/>
        <v>구간11</v>
      </c>
      <c r="D991" s="68">
        <f t="shared" si="143"/>
        <v>92</v>
      </c>
      <c r="E991" s="54">
        <f>COUNTIF($C$15:C991,C991)</f>
        <v>64</v>
      </c>
      <c r="F991" s="91">
        <f t="shared" si="144"/>
        <v>0.1491543595601626</v>
      </c>
      <c r="G991" s="91">
        <f t="shared" si="145"/>
        <v>2.3812219680188979E-3</v>
      </c>
      <c r="H991" s="65">
        <f t="shared" si="147"/>
        <v>0.1515355815281815</v>
      </c>
    </row>
    <row r="992" spans="1:8">
      <c r="A992" s="68">
        <f t="shared" ref="A992:B1007" si="148">A991+1</f>
        <v>978</v>
      </c>
      <c r="B992" s="69">
        <f t="shared" si="148"/>
        <v>45903</v>
      </c>
      <c r="C992" s="90" t="str">
        <f t="shared" si="142"/>
        <v>구간11</v>
      </c>
      <c r="D992" s="68">
        <f t="shared" si="143"/>
        <v>92</v>
      </c>
      <c r="E992" s="54">
        <f>COUNTIF($C$15:C992,C992)</f>
        <v>65</v>
      </c>
      <c r="F992" s="91">
        <f t="shared" si="144"/>
        <v>0.1491543595601626</v>
      </c>
      <c r="G992" s="91">
        <f t="shared" si="145"/>
        <v>2.4184285612691933E-3</v>
      </c>
      <c r="H992" s="65">
        <f t="shared" si="147"/>
        <v>0.1515727881214318</v>
      </c>
    </row>
    <row r="993" spans="1:8">
      <c r="A993" s="68">
        <f t="shared" si="148"/>
        <v>979</v>
      </c>
      <c r="B993" s="69">
        <f t="shared" si="148"/>
        <v>45904</v>
      </c>
      <c r="C993" s="90" t="str">
        <f t="shared" si="142"/>
        <v>구간11</v>
      </c>
      <c r="D993" s="68">
        <f t="shared" si="143"/>
        <v>92</v>
      </c>
      <c r="E993" s="54">
        <f>COUNTIF($C$15:C993,C993)</f>
        <v>66</v>
      </c>
      <c r="F993" s="91">
        <f t="shared" si="144"/>
        <v>0.1491543595601626</v>
      </c>
      <c r="G993" s="91">
        <f t="shared" si="145"/>
        <v>2.4556351545194886E-3</v>
      </c>
      <c r="H993" s="65">
        <f t="shared" si="147"/>
        <v>0.15160999471468209</v>
      </c>
    </row>
    <row r="994" spans="1:8">
      <c r="A994" s="68">
        <f t="shared" si="148"/>
        <v>980</v>
      </c>
      <c r="B994" s="69">
        <f t="shared" si="148"/>
        <v>45905</v>
      </c>
      <c r="C994" s="90" t="str">
        <f t="shared" si="142"/>
        <v>구간11</v>
      </c>
      <c r="D994" s="68">
        <f t="shared" si="143"/>
        <v>92</v>
      </c>
      <c r="E994" s="54">
        <f>COUNTIF($C$15:C994,C994)</f>
        <v>67</v>
      </c>
      <c r="F994" s="91">
        <f t="shared" si="144"/>
        <v>0.1491543595601626</v>
      </c>
      <c r="G994" s="91">
        <f t="shared" si="145"/>
        <v>2.4928417477697836E-3</v>
      </c>
      <c r="H994" s="65">
        <f t="shared" si="147"/>
        <v>0.15164720130793238</v>
      </c>
    </row>
    <row r="995" spans="1:8">
      <c r="A995" s="68">
        <f t="shared" si="148"/>
        <v>981</v>
      </c>
      <c r="B995" s="69">
        <f t="shared" si="148"/>
        <v>45906</v>
      </c>
      <c r="C995" s="90" t="str">
        <f t="shared" si="142"/>
        <v>구간11</v>
      </c>
      <c r="D995" s="68">
        <f t="shared" si="143"/>
        <v>92</v>
      </c>
      <c r="E995" s="54">
        <f>COUNTIF($C$15:C995,C995)</f>
        <v>68</v>
      </c>
      <c r="F995" s="91">
        <f t="shared" si="144"/>
        <v>0.1491543595601626</v>
      </c>
      <c r="G995" s="91">
        <f t="shared" si="145"/>
        <v>2.5300483410200789E-3</v>
      </c>
      <c r="H995" s="65">
        <f t="shared" si="147"/>
        <v>0.15168440790118268</v>
      </c>
    </row>
    <row r="996" spans="1:8">
      <c r="A996" s="68">
        <f t="shared" si="148"/>
        <v>982</v>
      </c>
      <c r="B996" s="69">
        <f t="shared" si="148"/>
        <v>45907</v>
      </c>
      <c r="C996" s="90" t="str">
        <f t="shared" si="142"/>
        <v>구간11</v>
      </c>
      <c r="D996" s="68">
        <f t="shared" si="143"/>
        <v>92</v>
      </c>
      <c r="E996" s="54">
        <f>COUNTIF($C$15:C996,C996)</f>
        <v>69</v>
      </c>
      <c r="F996" s="91">
        <f t="shared" si="144"/>
        <v>0.1491543595601626</v>
      </c>
      <c r="G996" s="91">
        <f t="shared" si="145"/>
        <v>2.5672549342703743E-3</v>
      </c>
      <c r="H996" s="65">
        <f t="shared" si="147"/>
        <v>0.15172161449443297</v>
      </c>
    </row>
    <row r="997" spans="1:8">
      <c r="A997" s="68">
        <f t="shared" si="148"/>
        <v>983</v>
      </c>
      <c r="B997" s="69">
        <f t="shared" si="148"/>
        <v>45908</v>
      </c>
      <c r="C997" s="90" t="str">
        <f t="shared" si="142"/>
        <v>구간11</v>
      </c>
      <c r="D997" s="68">
        <f t="shared" si="143"/>
        <v>92</v>
      </c>
      <c r="E997" s="54">
        <f>COUNTIF($C$15:C997,C997)</f>
        <v>70</v>
      </c>
      <c r="F997" s="91">
        <f t="shared" si="144"/>
        <v>0.1491543595601626</v>
      </c>
      <c r="G997" s="91">
        <f t="shared" si="145"/>
        <v>2.6044615275206697E-3</v>
      </c>
      <c r="H997" s="65">
        <f t="shared" si="147"/>
        <v>0.15175882108768327</v>
      </c>
    </row>
    <row r="998" spans="1:8">
      <c r="A998" s="68">
        <f t="shared" si="148"/>
        <v>984</v>
      </c>
      <c r="B998" s="69">
        <f t="shared" si="148"/>
        <v>45909</v>
      </c>
      <c r="C998" s="90" t="str">
        <f t="shared" si="142"/>
        <v>구간11</v>
      </c>
      <c r="D998" s="68">
        <f t="shared" si="143"/>
        <v>92</v>
      </c>
      <c r="E998" s="54">
        <f>COUNTIF($C$15:C998,C998)</f>
        <v>71</v>
      </c>
      <c r="F998" s="91">
        <f t="shared" si="144"/>
        <v>0.1491543595601626</v>
      </c>
      <c r="G998" s="91">
        <f t="shared" si="145"/>
        <v>2.6416681207709646E-3</v>
      </c>
      <c r="H998" s="65">
        <f t="shared" si="147"/>
        <v>0.15179602768093356</v>
      </c>
    </row>
    <row r="999" spans="1:8">
      <c r="A999" s="68">
        <f t="shared" si="148"/>
        <v>985</v>
      </c>
      <c r="B999" s="69">
        <f t="shared" si="148"/>
        <v>45910</v>
      </c>
      <c r="C999" s="90" t="str">
        <f t="shared" si="142"/>
        <v>구간11</v>
      </c>
      <c r="D999" s="68">
        <f t="shared" si="143"/>
        <v>92</v>
      </c>
      <c r="E999" s="54">
        <f>COUNTIF($C$15:C999,C999)</f>
        <v>72</v>
      </c>
      <c r="F999" s="91">
        <f t="shared" si="144"/>
        <v>0.1491543595601626</v>
      </c>
      <c r="G999" s="91">
        <f t="shared" si="145"/>
        <v>2.67887471402126E-3</v>
      </c>
      <c r="H999" s="65">
        <f t="shared" si="147"/>
        <v>0.15183323427418385</v>
      </c>
    </row>
    <row r="1000" spans="1:8">
      <c r="A1000" s="68">
        <f t="shared" si="148"/>
        <v>986</v>
      </c>
      <c r="B1000" s="69">
        <f t="shared" si="148"/>
        <v>45911</v>
      </c>
      <c r="C1000" s="90" t="str">
        <f t="shared" si="142"/>
        <v>구간11</v>
      </c>
      <c r="D1000" s="68">
        <f t="shared" si="143"/>
        <v>92</v>
      </c>
      <c r="E1000" s="54">
        <f>COUNTIF($C$15:C1000,C1000)</f>
        <v>73</v>
      </c>
      <c r="F1000" s="91">
        <f t="shared" si="144"/>
        <v>0.1491543595601626</v>
      </c>
      <c r="G1000" s="91">
        <f t="shared" si="145"/>
        <v>2.7160813072715554E-3</v>
      </c>
      <c r="H1000" s="65">
        <f t="shared" si="147"/>
        <v>0.15187044086743415</v>
      </c>
    </row>
    <row r="1001" spans="1:8">
      <c r="A1001" s="68">
        <f t="shared" si="148"/>
        <v>987</v>
      </c>
      <c r="B1001" s="69">
        <f t="shared" si="148"/>
        <v>45912</v>
      </c>
      <c r="C1001" s="90" t="str">
        <f t="shared" si="142"/>
        <v>구간11</v>
      </c>
      <c r="D1001" s="68">
        <f t="shared" si="143"/>
        <v>92</v>
      </c>
      <c r="E1001" s="54">
        <f>COUNTIF($C$15:C1001,C1001)</f>
        <v>74</v>
      </c>
      <c r="F1001" s="91">
        <f t="shared" si="144"/>
        <v>0.1491543595601626</v>
      </c>
      <c r="G1001" s="91">
        <f t="shared" si="145"/>
        <v>2.7532879005218508E-3</v>
      </c>
      <c r="H1001" s="65">
        <f t="shared" si="147"/>
        <v>0.15190764746068444</v>
      </c>
    </row>
    <row r="1002" spans="1:8">
      <c r="A1002" s="68">
        <f t="shared" si="148"/>
        <v>988</v>
      </c>
      <c r="B1002" s="69">
        <f t="shared" si="148"/>
        <v>45913</v>
      </c>
      <c r="C1002" s="90" t="str">
        <f t="shared" si="142"/>
        <v>구간11</v>
      </c>
      <c r="D1002" s="68">
        <f t="shared" si="143"/>
        <v>92</v>
      </c>
      <c r="E1002" s="54">
        <f>COUNTIF($C$15:C1002,C1002)</f>
        <v>75</v>
      </c>
      <c r="F1002" s="91">
        <f t="shared" si="144"/>
        <v>0.1491543595601626</v>
      </c>
      <c r="G1002" s="91">
        <f t="shared" si="145"/>
        <v>2.7904944937721461E-3</v>
      </c>
      <c r="H1002" s="65">
        <f t="shared" si="147"/>
        <v>0.15194485405393474</v>
      </c>
    </row>
    <row r="1003" spans="1:8">
      <c r="A1003" s="68">
        <f t="shared" si="148"/>
        <v>989</v>
      </c>
      <c r="B1003" s="69">
        <f t="shared" si="148"/>
        <v>45914</v>
      </c>
      <c r="C1003" s="90" t="str">
        <f t="shared" si="142"/>
        <v>구간11</v>
      </c>
      <c r="D1003" s="68">
        <f t="shared" si="143"/>
        <v>92</v>
      </c>
      <c r="E1003" s="54">
        <f>COUNTIF($C$15:C1003,C1003)</f>
        <v>76</v>
      </c>
      <c r="F1003" s="91">
        <f t="shared" si="144"/>
        <v>0.1491543595601626</v>
      </c>
      <c r="G1003" s="91">
        <f t="shared" si="145"/>
        <v>2.8277010870224411E-3</v>
      </c>
      <c r="H1003" s="65">
        <f t="shared" si="147"/>
        <v>0.15198206064718503</v>
      </c>
    </row>
    <row r="1004" spans="1:8">
      <c r="A1004" s="68">
        <f t="shared" si="148"/>
        <v>990</v>
      </c>
      <c r="B1004" s="69">
        <f t="shared" si="148"/>
        <v>45915</v>
      </c>
      <c r="C1004" s="90" t="str">
        <f t="shared" si="142"/>
        <v>구간11</v>
      </c>
      <c r="D1004" s="68">
        <f t="shared" si="143"/>
        <v>92</v>
      </c>
      <c r="E1004" s="54">
        <f>COUNTIF($C$15:C1004,C1004)</f>
        <v>77</v>
      </c>
      <c r="F1004" s="91">
        <f t="shared" si="144"/>
        <v>0.1491543595601626</v>
      </c>
      <c r="G1004" s="91">
        <f t="shared" si="145"/>
        <v>2.8649076802727364E-3</v>
      </c>
      <c r="H1004" s="65">
        <f t="shared" si="147"/>
        <v>0.15201926724043532</v>
      </c>
    </row>
    <row r="1005" spans="1:8">
      <c r="A1005" s="68">
        <f t="shared" si="148"/>
        <v>991</v>
      </c>
      <c r="B1005" s="69">
        <f t="shared" si="148"/>
        <v>45916</v>
      </c>
      <c r="C1005" s="90" t="str">
        <f t="shared" si="142"/>
        <v>구간11</v>
      </c>
      <c r="D1005" s="68">
        <f t="shared" si="143"/>
        <v>92</v>
      </c>
      <c r="E1005" s="54">
        <f>COUNTIF($C$15:C1005,C1005)</f>
        <v>78</v>
      </c>
      <c r="F1005" s="91">
        <f t="shared" si="144"/>
        <v>0.1491543595601626</v>
      </c>
      <c r="G1005" s="91">
        <f t="shared" si="145"/>
        <v>2.9021142735230318E-3</v>
      </c>
      <c r="H1005" s="65">
        <f t="shared" si="147"/>
        <v>0.15205647383368562</v>
      </c>
    </row>
    <row r="1006" spans="1:8">
      <c r="A1006" s="68">
        <f t="shared" si="148"/>
        <v>992</v>
      </c>
      <c r="B1006" s="69">
        <f t="shared" si="148"/>
        <v>45917</v>
      </c>
      <c r="C1006" s="90" t="str">
        <f t="shared" si="142"/>
        <v>구간11</v>
      </c>
      <c r="D1006" s="68">
        <f t="shared" si="143"/>
        <v>92</v>
      </c>
      <c r="E1006" s="54">
        <f>COUNTIF($C$15:C1006,C1006)</f>
        <v>79</v>
      </c>
      <c r="F1006" s="91">
        <f t="shared" si="144"/>
        <v>0.1491543595601626</v>
      </c>
      <c r="G1006" s="91">
        <f t="shared" si="145"/>
        <v>2.9393208667733272E-3</v>
      </c>
      <c r="H1006" s="65">
        <f t="shared" si="147"/>
        <v>0.15209368042693591</v>
      </c>
    </row>
    <row r="1007" spans="1:8">
      <c r="A1007" s="68">
        <f t="shared" si="148"/>
        <v>993</v>
      </c>
      <c r="B1007" s="69">
        <f t="shared" si="148"/>
        <v>45918</v>
      </c>
      <c r="C1007" s="90" t="str">
        <f t="shared" si="142"/>
        <v>구간11</v>
      </c>
      <c r="D1007" s="68">
        <f t="shared" si="143"/>
        <v>92</v>
      </c>
      <c r="E1007" s="54">
        <f>COUNTIF($C$15:C1007,C1007)</f>
        <v>80</v>
      </c>
      <c r="F1007" s="91">
        <f t="shared" si="144"/>
        <v>0.1491543595601626</v>
      </c>
      <c r="G1007" s="91">
        <f t="shared" si="145"/>
        <v>2.9765274600236221E-3</v>
      </c>
      <c r="H1007" s="65">
        <f t="shared" si="147"/>
        <v>0.15213088702018621</v>
      </c>
    </row>
    <row r="1008" spans="1:8">
      <c r="A1008" s="68">
        <f t="shared" ref="A1008:B1023" si="149">A1007+1</f>
        <v>994</v>
      </c>
      <c r="B1008" s="69">
        <f t="shared" si="149"/>
        <v>45919</v>
      </c>
      <c r="C1008" s="90" t="str">
        <f t="shared" si="142"/>
        <v>구간11</v>
      </c>
      <c r="D1008" s="68">
        <f t="shared" si="143"/>
        <v>92</v>
      </c>
      <c r="E1008" s="54">
        <f>COUNTIF($C$15:C1008,C1008)</f>
        <v>81</v>
      </c>
      <c r="F1008" s="91">
        <f t="shared" si="144"/>
        <v>0.1491543595601626</v>
      </c>
      <c r="G1008" s="91">
        <f t="shared" si="145"/>
        <v>3.0137340532739175E-3</v>
      </c>
      <c r="H1008" s="65">
        <f t="shared" si="147"/>
        <v>0.15216809361343653</v>
      </c>
    </row>
    <row r="1009" spans="1:8">
      <c r="A1009" s="68">
        <f t="shared" si="149"/>
        <v>995</v>
      </c>
      <c r="B1009" s="69">
        <f t="shared" si="149"/>
        <v>45920</v>
      </c>
      <c r="C1009" s="90" t="str">
        <f t="shared" si="142"/>
        <v>구간11</v>
      </c>
      <c r="D1009" s="68">
        <f t="shared" si="143"/>
        <v>92</v>
      </c>
      <c r="E1009" s="54">
        <f>COUNTIF($C$15:C1009,C1009)</f>
        <v>82</v>
      </c>
      <c r="F1009" s="91">
        <f t="shared" si="144"/>
        <v>0.1491543595601626</v>
      </c>
      <c r="G1009" s="91">
        <f t="shared" si="145"/>
        <v>3.0509406465242129E-3</v>
      </c>
      <c r="H1009" s="65">
        <f t="shared" si="147"/>
        <v>0.15220530020668682</v>
      </c>
    </row>
    <row r="1010" spans="1:8">
      <c r="A1010" s="68">
        <f t="shared" si="149"/>
        <v>996</v>
      </c>
      <c r="B1010" s="69">
        <f t="shared" si="149"/>
        <v>45921</v>
      </c>
      <c r="C1010" s="90" t="str">
        <f t="shared" si="142"/>
        <v>구간11</v>
      </c>
      <c r="D1010" s="68">
        <f t="shared" si="143"/>
        <v>92</v>
      </c>
      <c r="E1010" s="54">
        <f>COUNTIF($C$15:C1010,C1010)</f>
        <v>83</v>
      </c>
      <c r="F1010" s="91">
        <f t="shared" si="144"/>
        <v>0.1491543595601626</v>
      </c>
      <c r="G1010" s="91">
        <f t="shared" si="145"/>
        <v>3.0881472397745083E-3</v>
      </c>
      <c r="H1010" s="65">
        <f t="shared" si="147"/>
        <v>0.15224250679993712</v>
      </c>
    </row>
    <row r="1011" spans="1:8">
      <c r="A1011" s="68">
        <f t="shared" si="149"/>
        <v>997</v>
      </c>
      <c r="B1011" s="69">
        <f t="shared" si="149"/>
        <v>45922</v>
      </c>
      <c r="C1011" s="90" t="str">
        <f t="shared" si="142"/>
        <v>구간11</v>
      </c>
      <c r="D1011" s="68">
        <f t="shared" si="143"/>
        <v>92</v>
      </c>
      <c r="E1011" s="54">
        <f>COUNTIF($C$15:C1011,C1011)</f>
        <v>84</v>
      </c>
      <c r="F1011" s="91">
        <f t="shared" si="144"/>
        <v>0.1491543595601626</v>
      </c>
      <c r="G1011" s="91">
        <f t="shared" si="145"/>
        <v>3.1253538330248036E-3</v>
      </c>
      <c r="H1011" s="65">
        <f t="shared" si="147"/>
        <v>0.15227971339318741</v>
      </c>
    </row>
    <row r="1012" spans="1:8">
      <c r="A1012" s="68">
        <f t="shared" si="149"/>
        <v>998</v>
      </c>
      <c r="B1012" s="69">
        <f t="shared" si="149"/>
        <v>45923</v>
      </c>
      <c r="C1012" s="90" t="str">
        <f t="shared" si="142"/>
        <v>구간11</v>
      </c>
      <c r="D1012" s="68">
        <f t="shared" si="143"/>
        <v>92</v>
      </c>
      <c r="E1012" s="54">
        <f>COUNTIF($C$15:C1012,C1012)</f>
        <v>85</v>
      </c>
      <c r="F1012" s="91">
        <f t="shared" si="144"/>
        <v>0.1491543595601626</v>
      </c>
      <c r="G1012" s="91">
        <f t="shared" si="145"/>
        <v>3.1625604262750986E-3</v>
      </c>
      <c r="H1012" s="65">
        <f t="shared" si="147"/>
        <v>0.1523169199864377</v>
      </c>
    </row>
    <row r="1013" spans="1:8">
      <c r="A1013" s="68">
        <f t="shared" si="149"/>
        <v>999</v>
      </c>
      <c r="B1013" s="69">
        <f t="shared" si="149"/>
        <v>45924</v>
      </c>
      <c r="C1013" s="90" t="str">
        <f t="shared" si="142"/>
        <v>구간11</v>
      </c>
      <c r="D1013" s="68">
        <f t="shared" si="143"/>
        <v>92</v>
      </c>
      <c r="E1013" s="54">
        <f>COUNTIF($C$15:C1013,C1013)</f>
        <v>86</v>
      </c>
      <c r="F1013" s="91">
        <f t="shared" si="144"/>
        <v>0.1491543595601626</v>
      </c>
      <c r="G1013" s="91">
        <f t="shared" si="145"/>
        <v>3.199767019525394E-3</v>
      </c>
      <c r="H1013" s="65">
        <f t="shared" si="147"/>
        <v>0.152354126579688</v>
      </c>
    </row>
    <row r="1014" spans="1:8">
      <c r="A1014" s="68">
        <f t="shared" si="149"/>
        <v>1000</v>
      </c>
      <c r="B1014" s="69">
        <f t="shared" si="149"/>
        <v>45925</v>
      </c>
      <c r="C1014" s="90" t="str">
        <f t="shared" si="142"/>
        <v>구간11</v>
      </c>
      <c r="D1014" s="68">
        <f t="shared" si="143"/>
        <v>92</v>
      </c>
      <c r="E1014" s="54">
        <f>COUNTIF($C$15:C1014,C1014)</f>
        <v>87</v>
      </c>
      <c r="F1014" s="91">
        <f t="shared" si="144"/>
        <v>0.1491543595601626</v>
      </c>
      <c r="G1014" s="91">
        <f t="shared" si="145"/>
        <v>3.2369736127756893E-3</v>
      </c>
      <c r="H1014" s="65">
        <f t="shared" si="147"/>
        <v>0.15239133317293829</v>
      </c>
    </row>
    <row r="1015" spans="1:8">
      <c r="A1015" s="68">
        <f t="shared" si="149"/>
        <v>1001</v>
      </c>
      <c r="B1015" s="69">
        <f t="shared" si="149"/>
        <v>45926</v>
      </c>
      <c r="C1015" s="90" t="str">
        <f t="shared" si="142"/>
        <v>구간11</v>
      </c>
      <c r="D1015" s="68">
        <f t="shared" si="143"/>
        <v>92</v>
      </c>
      <c r="E1015" s="54">
        <f>COUNTIF($C$15:C1015,C1015)</f>
        <v>88</v>
      </c>
      <c r="F1015" s="91">
        <f t="shared" si="144"/>
        <v>0.1491543595601626</v>
      </c>
      <c r="G1015" s="91">
        <f t="shared" si="145"/>
        <v>3.2741802060259847E-3</v>
      </c>
      <c r="H1015" s="65">
        <f t="shared" si="147"/>
        <v>0.15242853976618859</v>
      </c>
    </row>
    <row r="1016" spans="1:8">
      <c r="A1016" s="68">
        <f t="shared" si="149"/>
        <v>1002</v>
      </c>
      <c r="B1016" s="69">
        <f t="shared" si="149"/>
        <v>45927</v>
      </c>
      <c r="C1016" s="90" t="str">
        <f t="shared" si="142"/>
        <v>구간11</v>
      </c>
      <c r="D1016" s="68">
        <f t="shared" si="143"/>
        <v>92</v>
      </c>
      <c r="E1016" s="54">
        <f>COUNTIF($C$15:C1016,C1016)</f>
        <v>89</v>
      </c>
      <c r="F1016" s="91">
        <f t="shared" si="144"/>
        <v>0.1491543595601626</v>
      </c>
      <c r="G1016" s="91">
        <f t="shared" si="145"/>
        <v>3.3113867992762801E-3</v>
      </c>
      <c r="H1016" s="65">
        <f t="shared" si="147"/>
        <v>0.15246574635943888</v>
      </c>
    </row>
    <row r="1017" spans="1:8">
      <c r="A1017" s="68">
        <f t="shared" si="149"/>
        <v>1003</v>
      </c>
      <c r="B1017" s="69">
        <f t="shared" si="149"/>
        <v>45928</v>
      </c>
      <c r="C1017" s="90" t="str">
        <f t="shared" si="142"/>
        <v>구간11</v>
      </c>
      <c r="D1017" s="68">
        <f t="shared" si="143"/>
        <v>92</v>
      </c>
      <c r="E1017" s="54">
        <f>COUNTIF($C$15:C1017,C1017)</f>
        <v>90</v>
      </c>
      <c r="F1017" s="91">
        <f t="shared" si="144"/>
        <v>0.1491543595601626</v>
      </c>
      <c r="G1017" s="91">
        <f t="shared" si="145"/>
        <v>3.348593392526575E-3</v>
      </c>
      <c r="H1017" s="65">
        <f t="shared" si="147"/>
        <v>0.15250295295268917</v>
      </c>
    </row>
    <row r="1018" spans="1:8">
      <c r="A1018" s="68">
        <f t="shared" si="149"/>
        <v>1004</v>
      </c>
      <c r="B1018" s="69">
        <f t="shared" si="149"/>
        <v>45929</v>
      </c>
      <c r="C1018" s="90" t="str">
        <f t="shared" si="142"/>
        <v>구간11</v>
      </c>
      <c r="D1018" s="68">
        <f t="shared" si="143"/>
        <v>92</v>
      </c>
      <c r="E1018" s="54">
        <f>COUNTIF($C$15:C1018,C1018)</f>
        <v>91</v>
      </c>
      <c r="F1018" s="91">
        <f t="shared" si="144"/>
        <v>0.1491543595601626</v>
      </c>
      <c r="G1018" s="91">
        <f t="shared" si="145"/>
        <v>3.3857999857768704E-3</v>
      </c>
      <c r="H1018" s="65">
        <f t="shared" si="147"/>
        <v>0.15254015954593947</v>
      </c>
    </row>
    <row r="1019" spans="1:8">
      <c r="A1019" s="68">
        <f t="shared" si="149"/>
        <v>1005</v>
      </c>
      <c r="B1019" s="69">
        <f t="shared" si="149"/>
        <v>45930</v>
      </c>
      <c r="C1019" s="90" t="str">
        <f t="shared" si="142"/>
        <v>구간11</v>
      </c>
      <c r="D1019" s="68">
        <f t="shared" si="143"/>
        <v>92</v>
      </c>
      <c r="E1019" s="54">
        <f>COUNTIF($C$15:C1019,C1019)</f>
        <v>92</v>
      </c>
      <c r="F1019" s="91">
        <f t="shared" si="144"/>
        <v>0.1491543595601626</v>
      </c>
      <c r="G1019" s="91">
        <f t="shared" si="145"/>
        <v>3.4230065790271658E-3</v>
      </c>
      <c r="H1019" s="65">
        <f t="shared" si="147"/>
        <v>0.15257736613918976</v>
      </c>
    </row>
    <row r="1020" spans="1:8">
      <c r="A1020" s="68">
        <f t="shared" si="149"/>
        <v>1006</v>
      </c>
      <c r="B1020" s="69">
        <f t="shared" si="149"/>
        <v>45931</v>
      </c>
      <c r="C1020" s="90" t="str">
        <f t="shared" si="142"/>
        <v>구간12</v>
      </c>
      <c r="D1020" s="68">
        <f t="shared" si="143"/>
        <v>92</v>
      </c>
      <c r="E1020" s="54">
        <f>COUNTIF($C$15:C1020,C1020)</f>
        <v>1</v>
      </c>
      <c r="F1020" s="91">
        <f t="shared" si="144"/>
        <v>0.15257736613918976</v>
      </c>
      <c r="G1020" s="91">
        <f t="shared" si="145"/>
        <v>3.8080703293337333E-5</v>
      </c>
      <c r="H1020" s="65">
        <f t="shared" si="147"/>
        <v>0.1526154468424831</v>
      </c>
    </row>
    <row r="1021" spans="1:8">
      <c r="A1021" s="68">
        <f t="shared" si="149"/>
        <v>1007</v>
      </c>
      <c r="B1021" s="69">
        <f t="shared" si="149"/>
        <v>45932</v>
      </c>
      <c r="C1021" s="90" t="str">
        <f t="shared" si="142"/>
        <v>구간12</v>
      </c>
      <c r="D1021" s="68">
        <f t="shared" si="143"/>
        <v>92</v>
      </c>
      <c r="E1021" s="54">
        <f>COUNTIF($C$15:C1021,C1021)</f>
        <v>2</v>
      </c>
      <c r="F1021" s="91">
        <f t="shared" si="144"/>
        <v>0.15257736613918976</v>
      </c>
      <c r="G1021" s="91">
        <f t="shared" si="145"/>
        <v>7.6161406586674666E-5</v>
      </c>
      <c r="H1021" s="65">
        <f t="shared" si="147"/>
        <v>0.15265352754577644</v>
      </c>
    </row>
    <row r="1022" spans="1:8">
      <c r="A1022" s="68">
        <f t="shared" si="149"/>
        <v>1008</v>
      </c>
      <c r="B1022" s="69">
        <f t="shared" si="149"/>
        <v>45933</v>
      </c>
      <c r="C1022" s="90" t="str">
        <f t="shared" si="142"/>
        <v>구간12</v>
      </c>
      <c r="D1022" s="68">
        <f t="shared" si="143"/>
        <v>92</v>
      </c>
      <c r="E1022" s="54">
        <f>COUNTIF($C$15:C1022,C1022)</f>
        <v>3</v>
      </c>
      <c r="F1022" s="91">
        <f t="shared" si="144"/>
        <v>0.15257736613918976</v>
      </c>
      <c r="G1022" s="91">
        <f t="shared" si="145"/>
        <v>1.14242109880012E-4</v>
      </c>
      <c r="H1022" s="65">
        <f t="shared" si="147"/>
        <v>0.15269160824906977</v>
      </c>
    </row>
    <row r="1023" spans="1:8">
      <c r="A1023" s="68">
        <f t="shared" si="149"/>
        <v>1009</v>
      </c>
      <c r="B1023" s="69">
        <f t="shared" si="149"/>
        <v>45934</v>
      </c>
      <c r="C1023" s="90" t="str">
        <f t="shared" si="142"/>
        <v>구간12</v>
      </c>
      <c r="D1023" s="68">
        <f t="shared" si="143"/>
        <v>92</v>
      </c>
      <c r="E1023" s="54">
        <f>COUNTIF($C$15:C1023,C1023)</f>
        <v>4</v>
      </c>
      <c r="F1023" s="91">
        <f t="shared" si="144"/>
        <v>0.15257736613918976</v>
      </c>
      <c r="G1023" s="91">
        <f t="shared" si="145"/>
        <v>1.5232281317334933E-4</v>
      </c>
      <c r="H1023" s="65">
        <f t="shared" si="147"/>
        <v>0.15272968895236311</v>
      </c>
    </row>
    <row r="1024" spans="1:8">
      <c r="A1024" s="68">
        <f t="shared" ref="A1024:B1039" si="150">A1023+1</f>
        <v>1010</v>
      </c>
      <c r="B1024" s="69">
        <f t="shared" si="150"/>
        <v>45935</v>
      </c>
      <c r="C1024" s="90" t="str">
        <f t="shared" si="142"/>
        <v>구간12</v>
      </c>
      <c r="D1024" s="68">
        <f t="shared" si="143"/>
        <v>92</v>
      </c>
      <c r="E1024" s="54">
        <f>COUNTIF($C$15:C1024,C1024)</f>
        <v>5</v>
      </c>
      <c r="F1024" s="91">
        <f t="shared" si="144"/>
        <v>0.15257736613918976</v>
      </c>
      <c r="G1024" s="91">
        <f t="shared" si="145"/>
        <v>1.9040351646668665E-4</v>
      </c>
      <c r="H1024" s="65">
        <f t="shared" si="147"/>
        <v>0.15276776965565644</v>
      </c>
    </row>
    <row r="1025" spans="1:8">
      <c r="A1025" s="68">
        <f t="shared" si="150"/>
        <v>1011</v>
      </c>
      <c r="B1025" s="69">
        <f t="shared" si="150"/>
        <v>45936</v>
      </c>
      <c r="C1025" s="90" t="str">
        <f t="shared" si="142"/>
        <v>구간12</v>
      </c>
      <c r="D1025" s="68">
        <f t="shared" si="143"/>
        <v>92</v>
      </c>
      <c r="E1025" s="54">
        <f>COUNTIF($C$15:C1025,C1025)</f>
        <v>6</v>
      </c>
      <c r="F1025" s="91">
        <f t="shared" si="144"/>
        <v>0.15257736613918976</v>
      </c>
      <c r="G1025" s="91">
        <f t="shared" si="145"/>
        <v>2.28484219760024E-4</v>
      </c>
      <c r="H1025" s="65">
        <f t="shared" si="147"/>
        <v>0.15280585035894978</v>
      </c>
    </row>
    <row r="1026" spans="1:8">
      <c r="A1026" s="68">
        <f t="shared" si="150"/>
        <v>1012</v>
      </c>
      <c r="B1026" s="69">
        <f t="shared" si="150"/>
        <v>45937</v>
      </c>
      <c r="C1026" s="90" t="str">
        <f t="shared" si="142"/>
        <v>구간12</v>
      </c>
      <c r="D1026" s="68">
        <f t="shared" si="143"/>
        <v>92</v>
      </c>
      <c r="E1026" s="54">
        <f>COUNTIF($C$15:C1026,C1026)</f>
        <v>7</v>
      </c>
      <c r="F1026" s="91">
        <f t="shared" si="144"/>
        <v>0.15257736613918976</v>
      </c>
      <c r="G1026" s="91">
        <f t="shared" si="145"/>
        <v>2.6656492305336134E-4</v>
      </c>
      <c r="H1026" s="65">
        <f t="shared" si="147"/>
        <v>0.15284393106224312</v>
      </c>
    </row>
    <row r="1027" spans="1:8">
      <c r="A1027" s="68">
        <f t="shared" si="150"/>
        <v>1013</v>
      </c>
      <c r="B1027" s="69">
        <f t="shared" si="150"/>
        <v>45938</v>
      </c>
      <c r="C1027" s="90" t="str">
        <f t="shared" si="142"/>
        <v>구간12</v>
      </c>
      <c r="D1027" s="68">
        <f t="shared" si="143"/>
        <v>92</v>
      </c>
      <c r="E1027" s="54">
        <f>COUNTIF($C$15:C1027,C1027)</f>
        <v>8</v>
      </c>
      <c r="F1027" s="91">
        <f t="shared" si="144"/>
        <v>0.15257736613918976</v>
      </c>
      <c r="G1027" s="91">
        <f t="shared" si="145"/>
        <v>3.0464562634669866E-4</v>
      </c>
      <c r="H1027" s="65">
        <f t="shared" si="147"/>
        <v>0.15288201176553645</v>
      </c>
    </row>
    <row r="1028" spans="1:8">
      <c r="A1028" s="68">
        <f t="shared" si="150"/>
        <v>1014</v>
      </c>
      <c r="B1028" s="69">
        <f t="shared" si="150"/>
        <v>45939</v>
      </c>
      <c r="C1028" s="90" t="str">
        <f t="shared" si="142"/>
        <v>구간12</v>
      </c>
      <c r="D1028" s="68">
        <f t="shared" si="143"/>
        <v>92</v>
      </c>
      <c r="E1028" s="54">
        <f>COUNTIF($C$15:C1028,C1028)</f>
        <v>9</v>
      </c>
      <c r="F1028" s="91">
        <f t="shared" si="144"/>
        <v>0.15257736613918976</v>
      </c>
      <c r="G1028" s="91">
        <f t="shared" si="145"/>
        <v>3.4272632964003598E-4</v>
      </c>
      <c r="H1028" s="65">
        <f t="shared" si="147"/>
        <v>0.15292009246882979</v>
      </c>
    </row>
    <row r="1029" spans="1:8">
      <c r="A1029" s="68">
        <f t="shared" si="150"/>
        <v>1015</v>
      </c>
      <c r="B1029" s="69">
        <f t="shared" si="150"/>
        <v>45940</v>
      </c>
      <c r="C1029" s="90" t="str">
        <f t="shared" si="142"/>
        <v>구간12</v>
      </c>
      <c r="D1029" s="68">
        <f t="shared" si="143"/>
        <v>92</v>
      </c>
      <c r="E1029" s="54">
        <f>COUNTIF($C$15:C1029,C1029)</f>
        <v>10</v>
      </c>
      <c r="F1029" s="91">
        <f t="shared" si="144"/>
        <v>0.15257736613918976</v>
      </c>
      <c r="G1029" s="91">
        <f t="shared" si="145"/>
        <v>3.808070329333733E-4</v>
      </c>
      <c r="H1029" s="65">
        <f t="shared" si="147"/>
        <v>0.15295817317212312</v>
      </c>
    </row>
    <row r="1030" spans="1:8">
      <c r="A1030" s="68">
        <f t="shared" si="150"/>
        <v>1016</v>
      </c>
      <c r="B1030" s="69">
        <f t="shared" si="150"/>
        <v>45941</v>
      </c>
      <c r="C1030" s="90" t="str">
        <f t="shared" si="142"/>
        <v>구간12</v>
      </c>
      <c r="D1030" s="68">
        <f t="shared" si="143"/>
        <v>92</v>
      </c>
      <c r="E1030" s="54">
        <f>COUNTIF($C$15:C1030,C1030)</f>
        <v>11</v>
      </c>
      <c r="F1030" s="91">
        <f t="shared" si="144"/>
        <v>0.15257736613918976</v>
      </c>
      <c r="G1030" s="91">
        <f t="shared" si="145"/>
        <v>4.1888773622671068E-4</v>
      </c>
      <c r="H1030" s="65">
        <f t="shared" si="147"/>
        <v>0.15299625387541646</v>
      </c>
    </row>
    <row r="1031" spans="1:8">
      <c r="A1031" s="68">
        <f t="shared" si="150"/>
        <v>1017</v>
      </c>
      <c r="B1031" s="69">
        <f t="shared" si="150"/>
        <v>45942</v>
      </c>
      <c r="C1031" s="90" t="str">
        <f t="shared" si="142"/>
        <v>구간12</v>
      </c>
      <c r="D1031" s="68">
        <f t="shared" si="143"/>
        <v>92</v>
      </c>
      <c r="E1031" s="54">
        <f>COUNTIF($C$15:C1031,C1031)</f>
        <v>12</v>
      </c>
      <c r="F1031" s="91">
        <f t="shared" si="144"/>
        <v>0.15257736613918976</v>
      </c>
      <c r="G1031" s="91">
        <f t="shared" si="145"/>
        <v>4.5696843952004799E-4</v>
      </c>
      <c r="H1031" s="65">
        <f t="shared" si="147"/>
        <v>0.15303433457870982</v>
      </c>
    </row>
    <row r="1032" spans="1:8">
      <c r="A1032" s="68">
        <f t="shared" si="150"/>
        <v>1018</v>
      </c>
      <c r="B1032" s="69">
        <f t="shared" si="150"/>
        <v>45943</v>
      </c>
      <c r="C1032" s="90" t="str">
        <f t="shared" si="142"/>
        <v>구간12</v>
      </c>
      <c r="D1032" s="68">
        <f t="shared" si="143"/>
        <v>92</v>
      </c>
      <c r="E1032" s="54">
        <f>COUNTIF($C$15:C1032,C1032)</f>
        <v>13</v>
      </c>
      <c r="F1032" s="91">
        <f t="shared" si="144"/>
        <v>0.15257736613918976</v>
      </c>
      <c r="G1032" s="91">
        <f t="shared" si="145"/>
        <v>4.9504914281338537E-4</v>
      </c>
      <c r="H1032" s="65">
        <f t="shared" si="147"/>
        <v>0.15307241528200316</v>
      </c>
    </row>
    <row r="1033" spans="1:8">
      <c r="A1033" s="68">
        <f t="shared" si="150"/>
        <v>1019</v>
      </c>
      <c r="B1033" s="69">
        <f t="shared" si="150"/>
        <v>45944</v>
      </c>
      <c r="C1033" s="90" t="str">
        <f t="shared" si="142"/>
        <v>구간12</v>
      </c>
      <c r="D1033" s="68">
        <f t="shared" si="143"/>
        <v>92</v>
      </c>
      <c r="E1033" s="54">
        <f>COUNTIF($C$15:C1033,C1033)</f>
        <v>14</v>
      </c>
      <c r="F1033" s="91">
        <f t="shared" si="144"/>
        <v>0.15257736613918976</v>
      </c>
      <c r="G1033" s="91">
        <f t="shared" si="145"/>
        <v>5.3312984610672269E-4</v>
      </c>
      <c r="H1033" s="65">
        <f t="shared" si="147"/>
        <v>0.1531104959852965</v>
      </c>
    </row>
    <row r="1034" spans="1:8">
      <c r="A1034" s="68">
        <f t="shared" si="150"/>
        <v>1020</v>
      </c>
      <c r="B1034" s="69">
        <f t="shared" si="150"/>
        <v>45945</v>
      </c>
      <c r="C1034" s="90" t="str">
        <f t="shared" si="142"/>
        <v>구간12</v>
      </c>
      <c r="D1034" s="68">
        <f t="shared" si="143"/>
        <v>92</v>
      </c>
      <c r="E1034" s="54">
        <f>COUNTIF($C$15:C1034,C1034)</f>
        <v>15</v>
      </c>
      <c r="F1034" s="91">
        <f t="shared" si="144"/>
        <v>0.15257736613918976</v>
      </c>
      <c r="G1034" s="91">
        <f t="shared" si="145"/>
        <v>5.7121054940006001E-4</v>
      </c>
      <c r="H1034" s="65">
        <f t="shared" si="147"/>
        <v>0.15314857668858983</v>
      </c>
    </row>
    <row r="1035" spans="1:8">
      <c r="A1035" s="68">
        <f t="shared" si="150"/>
        <v>1021</v>
      </c>
      <c r="B1035" s="69">
        <f t="shared" si="150"/>
        <v>45946</v>
      </c>
      <c r="C1035" s="90" t="str">
        <f t="shared" si="142"/>
        <v>구간12</v>
      </c>
      <c r="D1035" s="68">
        <f t="shared" si="143"/>
        <v>92</v>
      </c>
      <c r="E1035" s="54">
        <f>COUNTIF($C$15:C1035,C1035)</f>
        <v>16</v>
      </c>
      <c r="F1035" s="91">
        <f t="shared" si="144"/>
        <v>0.15257736613918976</v>
      </c>
      <c r="G1035" s="91">
        <f t="shared" si="145"/>
        <v>6.0929125269339733E-4</v>
      </c>
      <c r="H1035" s="65">
        <f t="shared" si="147"/>
        <v>0.15318665739188317</v>
      </c>
    </row>
    <row r="1036" spans="1:8">
      <c r="A1036" s="68">
        <f t="shared" si="150"/>
        <v>1022</v>
      </c>
      <c r="B1036" s="69">
        <f t="shared" si="150"/>
        <v>45947</v>
      </c>
      <c r="C1036" s="90" t="str">
        <f t="shared" si="142"/>
        <v>구간12</v>
      </c>
      <c r="D1036" s="68">
        <f t="shared" si="143"/>
        <v>92</v>
      </c>
      <c r="E1036" s="54">
        <f>COUNTIF($C$15:C1036,C1036)</f>
        <v>17</v>
      </c>
      <c r="F1036" s="91">
        <f t="shared" si="144"/>
        <v>0.15257736613918976</v>
      </c>
      <c r="G1036" s="91">
        <f t="shared" si="145"/>
        <v>6.4737195598673465E-4</v>
      </c>
      <c r="H1036" s="65">
        <f t="shared" si="147"/>
        <v>0.1532247380951765</v>
      </c>
    </row>
    <row r="1037" spans="1:8">
      <c r="A1037" s="68">
        <f t="shared" si="150"/>
        <v>1023</v>
      </c>
      <c r="B1037" s="69">
        <f t="shared" si="150"/>
        <v>45948</v>
      </c>
      <c r="C1037" s="90" t="str">
        <f t="shared" si="142"/>
        <v>구간12</v>
      </c>
      <c r="D1037" s="68">
        <f t="shared" si="143"/>
        <v>92</v>
      </c>
      <c r="E1037" s="54">
        <f>COUNTIF($C$15:C1037,C1037)</f>
        <v>18</v>
      </c>
      <c r="F1037" s="91">
        <f t="shared" si="144"/>
        <v>0.15257736613918976</v>
      </c>
      <c r="G1037" s="91">
        <f t="shared" si="145"/>
        <v>6.8545265928007196E-4</v>
      </c>
      <c r="H1037" s="65">
        <f t="shared" si="147"/>
        <v>0.15326281879846984</v>
      </c>
    </row>
    <row r="1038" spans="1:8">
      <c r="A1038" s="68">
        <f t="shared" si="150"/>
        <v>1024</v>
      </c>
      <c r="B1038" s="69">
        <f t="shared" si="150"/>
        <v>45949</v>
      </c>
      <c r="C1038" s="90" t="str">
        <f t="shared" si="142"/>
        <v>구간12</v>
      </c>
      <c r="D1038" s="68">
        <f t="shared" si="143"/>
        <v>92</v>
      </c>
      <c r="E1038" s="54">
        <f>COUNTIF($C$15:C1038,C1038)</f>
        <v>19</v>
      </c>
      <c r="F1038" s="91">
        <f t="shared" si="144"/>
        <v>0.15257736613918976</v>
      </c>
      <c r="G1038" s="91">
        <f t="shared" si="145"/>
        <v>7.2353336257340928E-4</v>
      </c>
      <c r="H1038" s="65">
        <f t="shared" si="147"/>
        <v>0.15330089950176318</v>
      </c>
    </row>
    <row r="1039" spans="1:8">
      <c r="A1039" s="68">
        <f t="shared" si="150"/>
        <v>1025</v>
      </c>
      <c r="B1039" s="69">
        <f t="shared" si="150"/>
        <v>45950</v>
      </c>
      <c r="C1039" s="90" t="str">
        <f t="shared" ref="C1039:C1102" si="151">IF(IFERROR(HLOOKUP(B1039,$D$5:$S$6,2,FALSE),"")="",C1040,HLOOKUP(B1039,$D$5:$S$7,2,FALSE))</f>
        <v>구간12</v>
      </c>
      <c r="D1039" s="68">
        <f t="shared" ref="D1039:D1102" si="152">COUNTIF($C$15:$C$45910,C1039)</f>
        <v>92</v>
      </c>
      <c r="E1039" s="54">
        <f>COUNTIF($C$15:C1039,C1039)</f>
        <v>20</v>
      </c>
      <c r="F1039" s="91">
        <f t="shared" ref="F1039:F1102" si="153">HLOOKUP($C1039,$D$6:$S$11,6,FALSE)</f>
        <v>0.15257736613918976</v>
      </c>
      <c r="G1039" s="91">
        <f t="shared" ref="G1039:G1102" si="154">HLOOKUP($C1039,$D$6:$S$11,5,FALSE)*(E1039)</f>
        <v>7.616140658667466E-4</v>
      </c>
      <c r="H1039" s="65">
        <f t="shared" si="147"/>
        <v>0.15333898020505651</v>
      </c>
    </row>
    <row r="1040" spans="1:8">
      <c r="A1040" s="68">
        <f t="shared" ref="A1040:B1055" si="155">A1039+1</f>
        <v>1026</v>
      </c>
      <c r="B1040" s="69">
        <f t="shared" si="155"/>
        <v>45951</v>
      </c>
      <c r="C1040" s="90" t="str">
        <f t="shared" si="151"/>
        <v>구간12</v>
      </c>
      <c r="D1040" s="68">
        <f t="shared" si="152"/>
        <v>92</v>
      </c>
      <c r="E1040" s="54">
        <f>COUNTIF($C$15:C1040,C1040)</f>
        <v>21</v>
      </c>
      <c r="F1040" s="91">
        <f t="shared" si="153"/>
        <v>0.15257736613918976</v>
      </c>
      <c r="G1040" s="91">
        <f t="shared" si="154"/>
        <v>7.9969476916008403E-4</v>
      </c>
      <c r="H1040" s="65">
        <f t="shared" ref="H1040:H1103" si="156">F1040+G1040</f>
        <v>0.15337706090834985</v>
      </c>
    </row>
    <row r="1041" spans="1:8">
      <c r="A1041" s="68">
        <f t="shared" si="155"/>
        <v>1027</v>
      </c>
      <c r="B1041" s="69">
        <f t="shared" si="155"/>
        <v>45952</v>
      </c>
      <c r="C1041" s="90" t="str">
        <f t="shared" si="151"/>
        <v>구간12</v>
      </c>
      <c r="D1041" s="68">
        <f t="shared" si="152"/>
        <v>92</v>
      </c>
      <c r="E1041" s="54">
        <f>COUNTIF($C$15:C1041,C1041)</f>
        <v>22</v>
      </c>
      <c r="F1041" s="91">
        <f t="shared" si="153"/>
        <v>0.15257736613918976</v>
      </c>
      <c r="G1041" s="91">
        <f t="shared" si="154"/>
        <v>8.3777547245342135E-4</v>
      </c>
      <c r="H1041" s="65">
        <f t="shared" si="156"/>
        <v>0.15341514161164319</v>
      </c>
    </row>
    <row r="1042" spans="1:8">
      <c r="A1042" s="68">
        <f t="shared" si="155"/>
        <v>1028</v>
      </c>
      <c r="B1042" s="69">
        <f t="shared" si="155"/>
        <v>45953</v>
      </c>
      <c r="C1042" s="90" t="str">
        <f t="shared" si="151"/>
        <v>구간12</v>
      </c>
      <c r="D1042" s="68">
        <f t="shared" si="152"/>
        <v>92</v>
      </c>
      <c r="E1042" s="54">
        <f>COUNTIF($C$15:C1042,C1042)</f>
        <v>23</v>
      </c>
      <c r="F1042" s="91">
        <f t="shared" si="153"/>
        <v>0.15257736613918976</v>
      </c>
      <c r="G1042" s="91">
        <f t="shared" si="154"/>
        <v>8.7585617574675867E-4</v>
      </c>
      <c r="H1042" s="65">
        <f t="shared" si="156"/>
        <v>0.15345322231493652</v>
      </c>
    </row>
    <row r="1043" spans="1:8">
      <c r="A1043" s="68">
        <f t="shared" si="155"/>
        <v>1029</v>
      </c>
      <c r="B1043" s="69">
        <f t="shared" si="155"/>
        <v>45954</v>
      </c>
      <c r="C1043" s="90" t="str">
        <f t="shared" si="151"/>
        <v>구간12</v>
      </c>
      <c r="D1043" s="68">
        <f t="shared" si="152"/>
        <v>92</v>
      </c>
      <c r="E1043" s="54">
        <f>COUNTIF($C$15:C1043,C1043)</f>
        <v>24</v>
      </c>
      <c r="F1043" s="91">
        <f t="shared" si="153"/>
        <v>0.15257736613918976</v>
      </c>
      <c r="G1043" s="91">
        <f t="shared" si="154"/>
        <v>9.1393687904009599E-4</v>
      </c>
      <c r="H1043" s="65">
        <f t="shared" si="156"/>
        <v>0.15349130301822986</v>
      </c>
    </row>
    <row r="1044" spans="1:8">
      <c r="A1044" s="68">
        <f t="shared" si="155"/>
        <v>1030</v>
      </c>
      <c r="B1044" s="69">
        <f t="shared" si="155"/>
        <v>45955</v>
      </c>
      <c r="C1044" s="90" t="str">
        <f t="shared" si="151"/>
        <v>구간12</v>
      </c>
      <c r="D1044" s="68">
        <f t="shared" si="152"/>
        <v>92</v>
      </c>
      <c r="E1044" s="54">
        <f>COUNTIF($C$15:C1044,C1044)</f>
        <v>25</v>
      </c>
      <c r="F1044" s="91">
        <f t="shared" si="153"/>
        <v>0.15257736613918976</v>
      </c>
      <c r="G1044" s="91">
        <f t="shared" si="154"/>
        <v>9.5201758233343331E-4</v>
      </c>
      <c r="H1044" s="65">
        <f t="shared" si="156"/>
        <v>0.15352938372152319</v>
      </c>
    </row>
    <row r="1045" spans="1:8">
      <c r="A1045" s="68">
        <f t="shared" si="155"/>
        <v>1031</v>
      </c>
      <c r="B1045" s="69">
        <f t="shared" si="155"/>
        <v>45956</v>
      </c>
      <c r="C1045" s="90" t="str">
        <f t="shared" si="151"/>
        <v>구간12</v>
      </c>
      <c r="D1045" s="68">
        <f t="shared" si="152"/>
        <v>92</v>
      </c>
      <c r="E1045" s="54">
        <f>COUNTIF($C$15:C1045,C1045)</f>
        <v>26</v>
      </c>
      <c r="F1045" s="91">
        <f t="shared" si="153"/>
        <v>0.15257736613918976</v>
      </c>
      <c r="G1045" s="91">
        <f t="shared" si="154"/>
        <v>9.9009828562677074E-4</v>
      </c>
      <c r="H1045" s="65">
        <f t="shared" si="156"/>
        <v>0.15356746442481653</v>
      </c>
    </row>
    <row r="1046" spans="1:8">
      <c r="A1046" s="68">
        <f t="shared" si="155"/>
        <v>1032</v>
      </c>
      <c r="B1046" s="69">
        <f t="shared" si="155"/>
        <v>45957</v>
      </c>
      <c r="C1046" s="90" t="str">
        <f t="shared" si="151"/>
        <v>구간12</v>
      </c>
      <c r="D1046" s="68">
        <f t="shared" si="152"/>
        <v>92</v>
      </c>
      <c r="E1046" s="54">
        <f>COUNTIF($C$15:C1046,C1046)</f>
        <v>27</v>
      </c>
      <c r="F1046" s="91">
        <f t="shared" si="153"/>
        <v>0.15257736613918976</v>
      </c>
      <c r="G1046" s="91">
        <f t="shared" si="154"/>
        <v>1.0281789889201079E-3</v>
      </c>
      <c r="H1046" s="65">
        <f t="shared" si="156"/>
        <v>0.15360554512810987</v>
      </c>
    </row>
    <row r="1047" spans="1:8">
      <c r="A1047" s="68">
        <f t="shared" si="155"/>
        <v>1033</v>
      </c>
      <c r="B1047" s="69">
        <f t="shared" si="155"/>
        <v>45958</v>
      </c>
      <c r="C1047" s="90" t="str">
        <f t="shared" si="151"/>
        <v>구간12</v>
      </c>
      <c r="D1047" s="68">
        <f t="shared" si="152"/>
        <v>92</v>
      </c>
      <c r="E1047" s="54">
        <f>COUNTIF($C$15:C1047,C1047)</f>
        <v>28</v>
      </c>
      <c r="F1047" s="91">
        <f t="shared" si="153"/>
        <v>0.15257736613918976</v>
      </c>
      <c r="G1047" s="91">
        <f t="shared" si="154"/>
        <v>1.0662596922134454E-3</v>
      </c>
      <c r="H1047" s="65">
        <f t="shared" si="156"/>
        <v>0.1536436258314032</v>
      </c>
    </row>
    <row r="1048" spans="1:8">
      <c r="A1048" s="68">
        <f t="shared" si="155"/>
        <v>1034</v>
      </c>
      <c r="B1048" s="69">
        <f t="shared" si="155"/>
        <v>45959</v>
      </c>
      <c r="C1048" s="90" t="str">
        <f t="shared" si="151"/>
        <v>구간12</v>
      </c>
      <c r="D1048" s="68">
        <f t="shared" si="152"/>
        <v>92</v>
      </c>
      <c r="E1048" s="54">
        <f>COUNTIF($C$15:C1048,C1048)</f>
        <v>29</v>
      </c>
      <c r="F1048" s="91">
        <f t="shared" si="153"/>
        <v>0.15257736613918976</v>
      </c>
      <c r="G1048" s="91">
        <f t="shared" si="154"/>
        <v>1.1043403955067826E-3</v>
      </c>
      <c r="H1048" s="65">
        <f t="shared" si="156"/>
        <v>0.15368170653469654</v>
      </c>
    </row>
    <row r="1049" spans="1:8">
      <c r="A1049" s="68">
        <f t="shared" si="155"/>
        <v>1035</v>
      </c>
      <c r="B1049" s="69">
        <f t="shared" si="155"/>
        <v>45960</v>
      </c>
      <c r="C1049" s="90" t="str">
        <f t="shared" si="151"/>
        <v>구간12</v>
      </c>
      <c r="D1049" s="68">
        <f t="shared" si="152"/>
        <v>92</v>
      </c>
      <c r="E1049" s="54">
        <f>COUNTIF($C$15:C1049,C1049)</f>
        <v>30</v>
      </c>
      <c r="F1049" s="91">
        <f t="shared" si="153"/>
        <v>0.15257736613918976</v>
      </c>
      <c r="G1049" s="91">
        <f t="shared" si="154"/>
        <v>1.14242109880012E-3</v>
      </c>
      <c r="H1049" s="65">
        <f t="shared" si="156"/>
        <v>0.15371978723798987</v>
      </c>
    </row>
    <row r="1050" spans="1:8">
      <c r="A1050" s="68">
        <f t="shared" si="155"/>
        <v>1036</v>
      </c>
      <c r="B1050" s="69">
        <f t="shared" si="155"/>
        <v>45961</v>
      </c>
      <c r="C1050" s="90" t="str">
        <f t="shared" si="151"/>
        <v>구간12</v>
      </c>
      <c r="D1050" s="68">
        <f t="shared" si="152"/>
        <v>92</v>
      </c>
      <c r="E1050" s="54">
        <f>COUNTIF($C$15:C1050,C1050)</f>
        <v>31</v>
      </c>
      <c r="F1050" s="91">
        <f t="shared" si="153"/>
        <v>0.15257736613918976</v>
      </c>
      <c r="G1050" s="91">
        <f t="shared" si="154"/>
        <v>1.1805018020934572E-3</v>
      </c>
      <c r="H1050" s="65">
        <f t="shared" si="156"/>
        <v>0.15375786794128321</v>
      </c>
    </row>
    <row r="1051" spans="1:8">
      <c r="A1051" s="68">
        <f t="shared" si="155"/>
        <v>1037</v>
      </c>
      <c r="B1051" s="69">
        <f t="shared" si="155"/>
        <v>45962</v>
      </c>
      <c r="C1051" s="90" t="str">
        <f t="shared" si="151"/>
        <v>구간12</v>
      </c>
      <c r="D1051" s="68">
        <f t="shared" si="152"/>
        <v>92</v>
      </c>
      <c r="E1051" s="54">
        <f>COUNTIF($C$15:C1051,C1051)</f>
        <v>32</v>
      </c>
      <c r="F1051" s="91">
        <f t="shared" si="153"/>
        <v>0.15257736613918976</v>
      </c>
      <c r="G1051" s="91">
        <f t="shared" si="154"/>
        <v>1.2185825053867947E-3</v>
      </c>
      <c r="H1051" s="65">
        <f t="shared" si="156"/>
        <v>0.15379594864457655</v>
      </c>
    </row>
    <row r="1052" spans="1:8">
      <c r="A1052" s="68">
        <f t="shared" si="155"/>
        <v>1038</v>
      </c>
      <c r="B1052" s="69">
        <f t="shared" si="155"/>
        <v>45963</v>
      </c>
      <c r="C1052" s="90" t="str">
        <f t="shared" si="151"/>
        <v>구간12</v>
      </c>
      <c r="D1052" s="68">
        <f t="shared" si="152"/>
        <v>92</v>
      </c>
      <c r="E1052" s="54">
        <f>COUNTIF($C$15:C1052,C1052)</f>
        <v>33</v>
      </c>
      <c r="F1052" s="91">
        <f t="shared" si="153"/>
        <v>0.15257736613918976</v>
      </c>
      <c r="G1052" s="91">
        <f t="shared" si="154"/>
        <v>1.2566632086801321E-3</v>
      </c>
      <c r="H1052" s="65">
        <f t="shared" si="156"/>
        <v>0.15383402934786988</v>
      </c>
    </row>
    <row r="1053" spans="1:8">
      <c r="A1053" s="68">
        <f t="shared" si="155"/>
        <v>1039</v>
      </c>
      <c r="B1053" s="69">
        <f t="shared" si="155"/>
        <v>45964</v>
      </c>
      <c r="C1053" s="90" t="str">
        <f t="shared" si="151"/>
        <v>구간12</v>
      </c>
      <c r="D1053" s="68">
        <f t="shared" si="152"/>
        <v>92</v>
      </c>
      <c r="E1053" s="54">
        <f>COUNTIF($C$15:C1053,C1053)</f>
        <v>34</v>
      </c>
      <c r="F1053" s="91">
        <f t="shared" si="153"/>
        <v>0.15257736613918976</v>
      </c>
      <c r="G1053" s="91">
        <f t="shared" si="154"/>
        <v>1.2947439119734693E-3</v>
      </c>
      <c r="H1053" s="65">
        <f t="shared" si="156"/>
        <v>0.15387211005116322</v>
      </c>
    </row>
    <row r="1054" spans="1:8">
      <c r="A1054" s="68">
        <f t="shared" si="155"/>
        <v>1040</v>
      </c>
      <c r="B1054" s="69">
        <f t="shared" si="155"/>
        <v>45965</v>
      </c>
      <c r="C1054" s="90" t="str">
        <f t="shared" si="151"/>
        <v>구간12</v>
      </c>
      <c r="D1054" s="68">
        <f t="shared" si="152"/>
        <v>92</v>
      </c>
      <c r="E1054" s="54">
        <f>COUNTIF($C$15:C1054,C1054)</f>
        <v>35</v>
      </c>
      <c r="F1054" s="91">
        <f t="shared" si="153"/>
        <v>0.15257736613918976</v>
      </c>
      <c r="G1054" s="91">
        <f t="shared" si="154"/>
        <v>1.3328246152668067E-3</v>
      </c>
      <c r="H1054" s="65">
        <f t="shared" si="156"/>
        <v>0.15391019075445658</v>
      </c>
    </row>
    <row r="1055" spans="1:8">
      <c r="A1055" s="68">
        <f t="shared" si="155"/>
        <v>1041</v>
      </c>
      <c r="B1055" s="69">
        <f t="shared" si="155"/>
        <v>45966</v>
      </c>
      <c r="C1055" s="90" t="str">
        <f t="shared" si="151"/>
        <v>구간12</v>
      </c>
      <c r="D1055" s="68">
        <f t="shared" si="152"/>
        <v>92</v>
      </c>
      <c r="E1055" s="54">
        <f>COUNTIF($C$15:C1055,C1055)</f>
        <v>36</v>
      </c>
      <c r="F1055" s="91">
        <f t="shared" si="153"/>
        <v>0.15257736613918976</v>
      </c>
      <c r="G1055" s="91">
        <f t="shared" si="154"/>
        <v>1.3709053185601439E-3</v>
      </c>
      <c r="H1055" s="65">
        <f t="shared" si="156"/>
        <v>0.15394827145774992</v>
      </c>
    </row>
    <row r="1056" spans="1:8">
      <c r="A1056" s="68">
        <f t="shared" ref="A1056:B1071" si="157">A1055+1</f>
        <v>1042</v>
      </c>
      <c r="B1056" s="69">
        <f t="shared" si="157"/>
        <v>45967</v>
      </c>
      <c r="C1056" s="90" t="str">
        <f t="shared" si="151"/>
        <v>구간12</v>
      </c>
      <c r="D1056" s="68">
        <f t="shared" si="152"/>
        <v>92</v>
      </c>
      <c r="E1056" s="54">
        <f>COUNTIF($C$15:C1056,C1056)</f>
        <v>37</v>
      </c>
      <c r="F1056" s="91">
        <f t="shared" si="153"/>
        <v>0.15257736613918976</v>
      </c>
      <c r="G1056" s="91">
        <f t="shared" si="154"/>
        <v>1.4089860218534814E-3</v>
      </c>
      <c r="H1056" s="65">
        <f t="shared" si="156"/>
        <v>0.15398635216104326</v>
      </c>
    </row>
    <row r="1057" spans="1:8">
      <c r="A1057" s="68">
        <f t="shared" si="157"/>
        <v>1043</v>
      </c>
      <c r="B1057" s="69">
        <f t="shared" si="157"/>
        <v>45968</v>
      </c>
      <c r="C1057" s="90" t="str">
        <f t="shared" si="151"/>
        <v>구간12</v>
      </c>
      <c r="D1057" s="68">
        <f t="shared" si="152"/>
        <v>92</v>
      </c>
      <c r="E1057" s="54">
        <f>COUNTIF($C$15:C1057,C1057)</f>
        <v>38</v>
      </c>
      <c r="F1057" s="91">
        <f t="shared" si="153"/>
        <v>0.15257736613918976</v>
      </c>
      <c r="G1057" s="91">
        <f t="shared" si="154"/>
        <v>1.4470667251468186E-3</v>
      </c>
      <c r="H1057" s="65">
        <f t="shared" si="156"/>
        <v>0.15402443286433659</v>
      </c>
    </row>
    <row r="1058" spans="1:8">
      <c r="A1058" s="68">
        <f t="shared" si="157"/>
        <v>1044</v>
      </c>
      <c r="B1058" s="69">
        <f t="shared" si="157"/>
        <v>45969</v>
      </c>
      <c r="C1058" s="90" t="str">
        <f t="shared" si="151"/>
        <v>구간12</v>
      </c>
      <c r="D1058" s="68">
        <f t="shared" si="152"/>
        <v>92</v>
      </c>
      <c r="E1058" s="54">
        <f>COUNTIF($C$15:C1058,C1058)</f>
        <v>39</v>
      </c>
      <c r="F1058" s="91">
        <f t="shared" si="153"/>
        <v>0.15257736613918976</v>
      </c>
      <c r="G1058" s="91">
        <f t="shared" si="154"/>
        <v>1.485147428440156E-3</v>
      </c>
      <c r="H1058" s="65">
        <f t="shared" si="156"/>
        <v>0.15406251356762993</v>
      </c>
    </row>
    <row r="1059" spans="1:8">
      <c r="A1059" s="68">
        <f t="shared" si="157"/>
        <v>1045</v>
      </c>
      <c r="B1059" s="69">
        <f t="shared" si="157"/>
        <v>45970</v>
      </c>
      <c r="C1059" s="90" t="str">
        <f t="shared" si="151"/>
        <v>구간12</v>
      </c>
      <c r="D1059" s="68">
        <f t="shared" si="152"/>
        <v>92</v>
      </c>
      <c r="E1059" s="54">
        <f>COUNTIF($C$15:C1059,C1059)</f>
        <v>40</v>
      </c>
      <c r="F1059" s="91">
        <f t="shared" si="153"/>
        <v>0.15257736613918976</v>
      </c>
      <c r="G1059" s="91">
        <f t="shared" si="154"/>
        <v>1.5232281317334932E-3</v>
      </c>
      <c r="H1059" s="65">
        <f t="shared" si="156"/>
        <v>0.15410059427092326</v>
      </c>
    </row>
    <row r="1060" spans="1:8">
      <c r="A1060" s="68">
        <f t="shared" si="157"/>
        <v>1046</v>
      </c>
      <c r="B1060" s="69">
        <f t="shared" si="157"/>
        <v>45971</v>
      </c>
      <c r="C1060" s="90" t="str">
        <f t="shared" si="151"/>
        <v>구간12</v>
      </c>
      <c r="D1060" s="68">
        <f t="shared" si="152"/>
        <v>92</v>
      </c>
      <c r="E1060" s="54">
        <f>COUNTIF($C$15:C1060,C1060)</f>
        <v>41</v>
      </c>
      <c r="F1060" s="91">
        <f t="shared" si="153"/>
        <v>0.15257736613918976</v>
      </c>
      <c r="G1060" s="91">
        <f t="shared" si="154"/>
        <v>1.5613088350268306E-3</v>
      </c>
      <c r="H1060" s="65">
        <f t="shared" si="156"/>
        <v>0.1541386749742166</v>
      </c>
    </row>
    <row r="1061" spans="1:8">
      <c r="A1061" s="68">
        <f t="shared" si="157"/>
        <v>1047</v>
      </c>
      <c r="B1061" s="69">
        <f t="shared" si="157"/>
        <v>45972</v>
      </c>
      <c r="C1061" s="90" t="str">
        <f t="shared" si="151"/>
        <v>구간12</v>
      </c>
      <c r="D1061" s="68">
        <f t="shared" si="152"/>
        <v>92</v>
      </c>
      <c r="E1061" s="54">
        <f>COUNTIF($C$15:C1061,C1061)</f>
        <v>42</v>
      </c>
      <c r="F1061" s="91">
        <f t="shared" si="153"/>
        <v>0.15257736613918976</v>
      </c>
      <c r="G1061" s="91">
        <f t="shared" si="154"/>
        <v>1.5993895383201681E-3</v>
      </c>
      <c r="H1061" s="65">
        <f t="shared" si="156"/>
        <v>0.15417675567750994</v>
      </c>
    </row>
    <row r="1062" spans="1:8">
      <c r="A1062" s="68">
        <f t="shared" si="157"/>
        <v>1048</v>
      </c>
      <c r="B1062" s="69">
        <f t="shared" si="157"/>
        <v>45973</v>
      </c>
      <c r="C1062" s="90" t="str">
        <f t="shared" si="151"/>
        <v>구간12</v>
      </c>
      <c r="D1062" s="68">
        <f t="shared" si="152"/>
        <v>92</v>
      </c>
      <c r="E1062" s="54">
        <f>COUNTIF($C$15:C1062,C1062)</f>
        <v>43</v>
      </c>
      <c r="F1062" s="91">
        <f t="shared" si="153"/>
        <v>0.15257736613918976</v>
      </c>
      <c r="G1062" s="91">
        <f t="shared" si="154"/>
        <v>1.6374702416135053E-3</v>
      </c>
      <c r="H1062" s="65">
        <f t="shared" si="156"/>
        <v>0.15421483638080327</v>
      </c>
    </row>
    <row r="1063" spans="1:8">
      <c r="A1063" s="68">
        <f t="shared" si="157"/>
        <v>1049</v>
      </c>
      <c r="B1063" s="69">
        <f t="shared" si="157"/>
        <v>45974</v>
      </c>
      <c r="C1063" s="90" t="str">
        <f t="shared" si="151"/>
        <v>구간12</v>
      </c>
      <c r="D1063" s="68">
        <f t="shared" si="152"/>
        <v>92</v>
      </c>
      <c r="E1063" s="54">
        <f>COUNTIF($C$15:C1063,C1063)</f>
        <v>44</v>
      </c>
      <c r="F1063" s="91">
        <f t="shared" si="153"/>
        <v>0.15257736613918976</v>
      </c>
      <c r="G1063" s="91">
        <f t="shared" si="154"/>
        <v>1.6755509449068427E-3</v>
      </c>
      <c r="H1063" s="65">
        <f t="shared" si="156"/>
        <v>0.15425291708409661</v>
      </c>
    </row>
    <row r="1064" spans="1:8">
      <c r="A1064" s="68">
        <f t="shared" si="157"/>
        <v>1050</v>
      </c>
      <c r="B1064" s="69">
        <f t="shared" si="157"/>
        <v>45975</v>
      </c>
      <c r="C1064" s="90" t="str">
        <f t="shared" si="151"/>
        <v>구간12</v>
      </c>
      <c r="D1064" s="68">
        <f t="shared" si="152"/>
        <v>92</v>
      </c>
      <c r="E1064" s="54">
        <f>COUNTIF($C$15:C1064,C1064)</f>
        <v>45</v>
      </c>
      <c r="F1064" s="91">
        <f t="shared" si="153"/>
        <v>0.15257736613918976</v>
      </c>
      <c r="G1064" s="91">
        <f t="shared" si="154"/>
        <v>1.7136316482001799E-3</v>
      </c>
      <c r="H1064" s="65">
        <f t="shared" si="156"/>
        <v>0.15429099778738994</v>
      </c>
    </row>
    <row r="1065" spans="1:8">
      <c r="A1065" s="68">
        <f t="shared" si="157"/>
        <v>1051</v>
      </c>
      <c r="B1065" s="69">
        <f t="shared" si="157"/>
        <v>45976</v>
      </c>
      <c r="C1065" s="90" t="str">
        <f t="shared" si="151"/>
        <v>구간12</v>
      </c>
      <c r="D1065" s="68">
        <f t="shared" si="152"/>
        <v>92</v>
      </c>
      <c r="E1065" s="54">
        <f>COUNTIF($C$15:C1065,C1065)</f>
        <v>46</v>
      </c>
      <c r="F1065" s="91">
        <f t="shared" si="153"/>
        <v>0.15257736613918976</v>
      </c>
      <c r="G1065" s="91">
        <f t="shared" si="154"/>
        <v>1.7517123514935173E-3</v>
      </c>
      <c r="H1065" s="65">
        <f t="shared" si="156"/>
        <v>0.15432907849068328</v>
      </c>
    </row>
    <row r="1066" spans="1:8">
      <c r="A1066" s="68">
        <f t="shared" si="157"/>
        <v>1052</v>
      </c>
      <c r="B1066" s="69">
        <f t="shared" si="157"/>
        <v>45977</v>
      </c>
      <c r="C1066" s="90" t="str">
        <f t="shared" si="151"/>
        <v>구간12</v>
      </c>
      <c r="D1066" s="68">
        <f t="shared" si="152"/>
        <v>92</v>
      </c>
      <c r="E1066" s="54">
        <f>COUNTIF($C$15:C1066,C1066)</f>
        <v>47</v>
      </c>
      <c r="F1066" s="91">
        <f t="shared" si="153"/>
        <v>0.15257736613918976</v>
      </c>
      <c r="G1066" s="91">
        <f t="shared" si="154"/>
        <v>1.7897930547868545E-3</v>
      </c>
      <c r="H1066" s="65">
        <f t="shared" si="156"/>
        <v>0.15436715919397662</v>
      </c>
    </row>
    <row r="1067" spans="1:8">
      <c r="A1067" s="68">
        <f t="shared" si="157"/>
        <v>1053</v>
      </c>
      <c r="B1067" s="69">
        <f t="shared" si="157"/>
        <v>45978</v>
      </c>
      <c r="C1067" s="90" t="str">
        <f t="shared" si="151"/>
        <v>구간12</v>
      </c>
      <c r="D1067" s="68">
        <f t="shared" si="152"/>
        <v>92</v>
      </c>
      <c r="E1067" s="54">
        <f>COUNTIF($C$15:C1067,C1067)</f>
        <v>48</v>
      </c>
      <c r="F1067" s="91">
        <f t="shared" si="153"/>
        <v>0.15257736613918976</v>
      </c>
      <c r="G1067" s="91">
        <f t="shared" si="154"/>
        <v>1.827873758080192E-3</v>
      </c>
      <c r="H1067" s="65">
        <f t="shared" si="156"/>
        <v>0.15440523989726995</v>
      </c>
    </row>
    <row r="1068" spans="1:8">
      <c r="A1068" s="68">
        <f t="shared" si="157"/>
        <v>1054</v>
      </c>
      <c r="B1068" s="69">
        <f t="shared" si="157"/>
        <v>45979</v>
      </c>
      <c r="C1068" s="90" t="str">
        <f t="shared" si="151"/>
        <v>구간12</v>
      </c>
      <c r="D1068" s="68">
        <f t="shared" si="152"/>
        <v>92</v>
      </c>
      <c r="E1068" s="54">
        <f>COUNTIF($C$15:C1068,C1068)</f>
        <v>49</v>
      </c>
      <c r="F1068" s="91">
        <f t="shared" si="153"/>
        <v>0.15257736613918976</v>
      </c>
      <c r="G1068" s="91">
        <f t="shared" si="154"/>
        <v>1.8659544613735294E-3</v>
      </c>
      <c r="H1068" s="65">
        <f t="shared" si="156"/>
        <v>0.15444332060056329</v>
      </c>
    </row>
    <row r="1069" spans="1:8">
      <c r="A1069" s="68">
        <f t="shared" si="157"/>
        <v>1055</v>
      </c>
      <c r="B1069" s="69">
        <f t="shared" si="157"/>
        <v>45980</v>
      </c>
      <c r="C1069" s="90" t="str">
        <f t="shared" si="151"/>
        <v>구간12</v>
      </c>
      <c r="D1069" s="68">
        <f t="shared" si="152"/>
        <v>92</v>
      </c>
      <c r="E1069" s="54">
        <f>COUNTIF($C$15:C1069,C1069)</f>
        <v>50</v>
      </c>
      <c r="F1069" s="91">
        <f t="shared" si="153"/>
        <v>0.15257736613918976</v>
      </c>
      <c r="G1069" s="91">
        <f t="shared" si="154"/>
        <v>1.9040351646668666E-3</v>
      </c>
      <c r="H1069" s="65">
        <f t="shared" si="156"/>
        <v>0.15448140130385662</v>
      </c>
    </row>
    <row r="1070" spans="1:8">
      <c r="A1070" s="68">
        <f t="shared" si="157"/>
        <v>1056</v>
      </c>
      <c r="B1070" s="69">
        <f t="shared" si="157"/>
        <v>45981</v>
      </c>
      <c r="C1070" s="90" t="str">
        <f t="shared" si="151"/>
        <v>구간12</v>
      </c>
      <c r="D1070" s="68">
        <f t="shared" si="152"/>
        <v>92</v>
      </c>
      <c r="E1070" s="54">
        <f>COUNTIF($C$15:C1070,C1070)</f>
        <v>51</v>
      </c>
      <c r="F1070" s="91">
        <f t="shared" si="153"/>
        <v>0.15257736613918976</v>
      </c>
      <c r="G1070" s="91">
        <f t="shared" si="154"/>
        <v>1.942115867960204E-3</v>
      </c>
      <c r="H1070" s="65">
        <f t="shared" si="156"/>
        <v>0.15451948200714996</v>
      </c>
    </row>
    <row r="1071" spans="1:8">
      <c r="A1071" s="68">
        <f t="shared" si="157"/>
        <v>1057</v>
      </c>
      <c r="B1071" s="69">
        <f t="shared" si="157"/>
        <v>45982</v>
      </c>
      <c r="C1071" s="90" t="str">
        <f t="shared" si="151"/>
        <v>구간12</v>
      </c>
      <c r="D1071" s="68">
        <f t="shared" si="152"/>
        <v>92</v>
      </c>
      <c r="E1071" s="54">
        <f>COUNTIF($C$15:C1071,C1071)</f>
        <v>52</v>
      </c>
      <c r="F1071" s="91">
        <f t="shared" si="153"/>
        <v>0.15257736613918976</v>
      </c>
      <c r="G1071" s="91">
        <f t="shared" si="154"/>
        <v>1.9801965712535415E-3</v>
      </c>
      <c r="H1071" s="65">
        <f t="shared" si="156"/>
        <v>0.1545575627104433</v>
      </c>
    </row>
    <row r="1072" spans="1:8">
      <c r="A1072" s="68">
        <f t="shared" ref="A1072:B1087" si="158">A1071+1</f>
        <v>1058</v>
      </c>
      <c r="B1072" s="69">
        <f t="shared" si="158"/>
        <v>45983</v>
      </c>
      <c r="C1072" s="90" t="str">
        <f t="shared" si="151"/>
        <v>구간12</v>
      </c>
      <c r="D1072" s="68">
        <f t="shared" si="152"/>
        <v>92</v>
      </c>
      <c r="E1072" s="54">
        <f>COUNTIF($C$15:C1072,C1072)</f>
        <v>53</v>
      </c>
      <c r="F1072" s="91">
        <f t="shared" si="153"/>
        <v>0.15257736613918976</v>
      </c>
      <c r="G1072" s="91">
        <f t="shared" si="154"/>
        <v>2.0182772745468785E-3</v>
      </c>
      <c r="H1072" s="65">
        <f t="shared" si="156"/>
        <v>0.15459564341373663</v>
      </c>
    </row>
    <row r="1073" spans="1:8">
      <c r="A1073" s="68">
        <f t="shared" si="158"/>
        <v>1059</v>
      </c>
      <c r="B1073" s="69">
        <f t="shared" si="158"/>
        <v>45984</v>
      </c>
      <c r="C1073" s="90" t="str">
        <f t="shared" si="151"/>
        <v>구간12</v>
      </c>
      <c r="D1073" s="68">
        <f t="shared" si="152"/>
        <v>92</v>
      </c>
      <c r="E1073" s="54">
        <f>COUNTIF($C$15:C1073,C1073)</f>
        <v>54</v>
      </c>
      <c r="F1073" s="91">
        <f t="shared" si="153"/>
        <v>0.15257736613918976</v>
      </c>
      <c r="G1073" s="91">
        <f t="shared" si="154"/>
        <v>2.0563579778402159E-3</v>
      </c>
      <c r="H1073" s="65">
        <f t="shared" si="156"/>
        <v>0.15463372411702997</v>
      </c>
    </row>
    <row r="1074" spans="1:8">
      <c r="A1074" s="68">
        <f t="shared" si="158"/>
        <v>1060</v>
      </c>
      <c r="B1074" s="69">
        <f t="shared" si="158"/>
        <v>45985</v>
      </c>
      <c r="C1074" s="90" t="str">
        <f t="shared" si="151"/>
        <v>구간12</v>
      </c>
      <c r="D1074" s="68">
        <f t="shared" si="152"/>
        <v>92</v>
      </c>
      <c r="E1074" s="54">
        <f>COUNTIF($C$15:C1074,C1074)</f>
        <v>55</v>
      </c>
      <c r="F1074" s="91">
        <f t="shared" si="153"/>
        <v>0.15257736613918976</v>
      </c>
      <c r="G1074" s="91">
        <f t="shared" si="154"/>
        <v>2.0944386811335533E-3</v>
      </c>
      <c r="H1074" s="65">
        <f t="shared" si="156"/>
        <v>0.15467180482032331</v>
      </c>
    </row>
    <row r="1075" spans="1:8">
      <c r="A1075" s="68">
        <f t="shared" si="158"/>
        <v>1061</v>
      </c>
      <c r="B1075" s="69">
        <f t="shared" si="158"/>
        <v>45986</v>
      </c>
      <c r="C1075" s="90" t="str">
        <f t="shared" si="151"/>
        <v>구간12</v>
      </c>
      <c r="D1075" s="68">
        <f t="shared" si="152"/>
        <v>92</v>
      </c>
      <c r="E1075" s="54">
        <f>COUNTIF($C$15:C1075,C1075)</f>
        <v>56</v>
      </c>
      <c r="F1075" s="91">
        <f t="shared" si="153"/>
        <v>0.15257736613918976</v>
      </c>
      <c r="G1075" s="91">
        <f t="shared" si="154"/>
        <v>2.1325193844268907E-3</v>
      </c>
      <c r="H1075" s="65">
        <f t="shared" si="156"/>
        <v>0.15470988552361664</v>
      </c>
    </row>
    <row r="1076" spans="1:8">
      <c r="A1076" s="68">
        <f t="shared" si="158"/>
        <v>1062</v>
      </c>
      <c r="B1076" s="69">
        <f t="shared" si="158"/>
        <v>45987</v>
      </c>
      <c r="C1076" s="90" t="str">
        <f t="shared" si="151"/>
        <v>구간12</v>
      </c>
      <c r="D1076" s="68">
        <f t="shared" si="152"/>
        <v>92</v>
      </c>
      <c r="E1076" s="54">
        <f>COUNTIF($C$15:C1076,C1076)</f>
        <v>57</v>
      </c>
      <c r="F1076" s="91">
        <f t="shared" si="153"/>
        <v>0.15257736613918976</v>
      </c>
      <c r="G1076" s="91">
        <f t="shared" si="154"/>
        <v>2.1706000877202282E-3</v>
      </c>
      <c r="H1076" s="65">
        <f t="shared" si="156"/>
        <v>0.15474796622690998</v>
      </c>
    </row>
    <row r="1077" spans="1:8">
      <c r="A1077" s="68">
        <f t="shared" si="158"/>
        <v>1063</v>
      </c>
      <c r="B1077" s="69">
        <f t="shared" si="158"/>
        <v>45988</v>
      </c>
      <c r="C1077" s="90" t="str">
        <f t="shared" si="151"/>
        <v>구간12</v>
      </c>
      <c r="D1077" s="68">
        <f t="shared" si="152"/>
        <v>92</v>
      </c>
      <c r="E1077" s="54">
        <f>COUNTIF($C$15:C1077,C1077)</f>
        <v>58</v>
      </c>
      <c r="F1077" s="91">
        <f t="shared" si="153"/>
        <v>0.15257736613918976</v>
      </c>
      <c r="G1077" s="91">
        <f t="shared" si="154"/>
        <v>2.2086807910135652E-3</v>
      </c>
      <c r="H1077" s="65">
        <f t="shared" si="156"/>
        <v>0.15478604693020334</v>
      </c>
    </row>
    <row r="1078" spans="1:8">
      <c r="A1078" s="68">
        <f t="shared" si="158"/>
        <v>1064</v>
      </c>
      <c r="B1078" s="69">
        <f t="shared" si="158"/>
        <v>45989</v>
      </c>
      <c r="C1078" s="90" t="str">
        <f t="shared" si="151"/>
        <v>구간12</v>
      </c>
      <c r="D1078" s="68">
        <f t="shared" si="152"/>
        <v>92</v>
      </c>
      <c r="E1078" s="54">
        <f>COUNTIF($C$15:C1078,C1078)</f>
        <v>59</v>
      </c>
      <c r="F1078" s="91">
        <f t="shared" si="153"/>
        <v>0.15257736613918976</v>
      </c>
      <c r="G1078" s="91">
        <f t="shared" si="154"/>
        <v>2.2467614943069026E-3</v>
      </c>
      <c r="H1078" s="65">
        <f t="shared" si="156"/>
        <v>0.15482412763349668</v>
      </c>
    </row>
    <row r="1079" spans="1:8">
      <c r="A1079" s="68">
        <f t="shared" si="158"/>
        <v>1065</v>
      </c>
      <c r="B1079" s="69">
        <f t="shared" si="158"/>
        <v>45990</v>
      </c>
      <c r="C1079" s="90" t="str">
        <f t="shared" si="151"/>
        <v>구간12</v>
      </c>
      <c r="D1079" s="68">
        <f t="shared" si="152"/>
        <v>92</v>
      </c>
      <c r="E1079" s="54">
        <f>COUNTIF($C$15:C1079,C1079)</f>
        <v>60</v>
      </c>
      <c r="F1079" s="91">
        <f t="shared" si="153"/>
        <v>0.15257736613918976</v>
      </c>
      <c r="G1079" s="91">
        <f t="shared" si="154"/>
        <v>2.28484219760024E-3</v>
      </c>
      <c r="H1079" s="65">
        <f t="shared" si="156"/>
        <v>0.15486220833679001</v>
      </c>
    </row>
    <row r="1080" spans="1:8">
      <c r="A1080" s="68">
        <f t="shared" si="158"/>
        <v>1066</v>
      </c>
      <c r="B1080" s="69">
        <f t="shared" si="158"/>
        <v>45991</v>
      </c>
      <c r="C1080" s="90" t="str">
        <f t="shared" si="151"/>
        <v>구간12</v>
      </c>
      <c r="D1080" s="68">
        <f t="shared" si="152"/>
        <v>92</v>
      </c>
      <c r="E1080" s="54">
        <f>COUNTIF($C$15:C1080,C1080)</f>
        <v>61</v>
      </c>
      <c r="F1080" s="91">
        <f t="shared" si="153"/>
        <v>0.15257736613918976</v>
      </c>
      <c r="G1080" s="91">
        <f t="shared" si="154"/>
        <v>2.3229229008935775E-3</v>
      </c>
      <c r="H1080" s="65">
        <f t="shared" si="156"/>
        <v>0.15490028904008335</v>
      </c>
    </row>
    <row r="1081" spans="1:8">
      <c r="A1081" s="68">
        <f t="shared" si="158"/>
        <v>1067</v>
      </c>
      <c r="B1081" s="69">
        <f t="shared" si="158"/>
        <v>45992</v>
      </c>
      <c r="C1081" s="90" t="str">
        <f t="shared" si="151"/>
        <v>구간12</v>
      </c>
      <c r="D1081" s="68">
        <f t="shared" si="152"/>
        <v>92</v>
      </c>
      <c r="E1081" s="54">
        <f>COUNTIF($C$15:C1081,C1081)</f>
        <v>62</v>
      </c>
      <c r="F1081" s="91">
        <f t="shared" si="153"/>
        <v>0.15257736613918976</v>
      </c>
      <c r="G1081" s="91">
        <f t="shared" si="154"/>
        <v>2.3610036041869144E-3</v>
      </c>
      <c r="H1081" s="65">
        <f t="shared" si="156"/>
        <v>0.15493836974337669</v>
      </c>
    </row>
    <row r="1082" spans="1:8">
      <c r="A1082" s="68">
        <f t="shared" si="158"/>
        <v>1068</v>
      </c>
      <c r="B1082" s="69">
        <f t="shared" si="158"/>
        <v>45993</v>
      </c>
      <c r="C1082" s="90" t="str">
        <f t="shared" si="151"/>
        <v>구간12</v>
      </c>
      <c r="D1082" s="68">
        <f t="shared" si="152"/>
        <v>92</v>
      </c>
      <c r="E1082" s="54">
        <f>COUNTIF($C$15:C1082,C1082)</f>
        <v>63</v>
      </c>
      <c r="F1082" s="91">
        <f t="shared" si="153"/>
        <v>0.15257736613918976</v>
      </c>
      <c r="G1082" s="91">
        <f t="shared" si="154"/>
        <v>2.3990843074802519E-3</v>
      </c>
      <c r="H1082" s="65">
        <f t="shared" si="156"/>
        <v>0.15497645044667002</v>
      </c>
    </row>
    <row r="1083" spans="1:8">
      <c r="A1083" s="68">
        <f t="shared" si="158"/>
        <v>1069</v>
      </c>
      <c r="B1083" s="69">
        <f t="shared" si="158"/>
        <v>45994</v>
      </c>
      <c r="C1083" s="90" t="str">
        <f t="shared" si="151"/>
        <v>구간12</v>
      </c>
      <c r="D1083" s="68">
        <f t="shared" si="152"/>
        <v>92</v>
      </c>
      <c r="E1083" s="54">
        <f>COUNTIF($C$15:C1083,C1083)</f>
        <v>64</v>
      </c>
      <c r="F1083" s="91">
        <f t="shared" si="153"/>
        <v>0.15257736613918976</v>
      </c>
      <c r="G1083" s="91">
        <f t="shared" si="154"/>
        <v>2.4371650107735893E-3</v>
      </c>
      <c r="H1083" s="65">
        <f t="shared" si="156"/>
        <v>0.15501453114996336</v>
      </c>
    </row>
    <row r="1084" spans="1:8">
      <c r="A1084" s="68">
        <f t="shared" si="158"/>
        <v>1070</v>
      </c>
      <c r="B1084" s="69">
        <f t="shared" si="158"/>
        <v>45995</v>
      </c>
      <c r="C1084" s="90" t="str">
        <f t="shared" si="151"/>
        <v>구간12</v>
      </c>
      <c r="D1084" s="68">
        <f t="shared" si="152"/>
        <v>92</v>
      </c>
      <c r="E1084" s="54">
        <f>COUNTIF($C$15:C1084,C1084)</f>
        <v>65</v>
      </c>
      <c r="F1084" s="91">
        <f t="shared" si="153"/>
        <v>0.15257736613918976</v>
      </c>
      <c r="G1084" s="91">
        <f t="shared" si="154"/>
        <v>2.4752457140669267E-3</v>
      </c>
      <c r="H1084" s="65">
        <f t="shared" si="156"/>
        <v>0.15505261185325669</v>
      </c>
    </row>
    <row r="1085" spans="1:8">
      <c r="A1085" s="68">
        <f t="shared" si="158"/>
        <v>1071</v>
      </c>
      <c r="B1085" s="69">
        <f t="shared" si="158"/>
        <v>45996</v>
      </c>
      <c r="C1085" s="90" t="str">
        <f t="shared" si="151"/>
        <v>구간12</v>
      </c>
      <c r="D1085" s="68">
        <f t="shared" si="152"/>
        <v>92</v>
      </c>
      <c r="E1085" s="54">
        <f>COUNTIF($C$15:C1085,C1085)</f>
        <v>66</v>
      </c>
      <c r="F1085" s="91">
        <f t="shared" si="153"/>
        <v>0.15257736613918976</v>
      </c>
      <c r="G1085" s="91">
        <f t="shared" si="154"/>
        <v>2.5133264173602642E-3</v>
      </c>
      <c r="H1085" s="65">
        <f t="shared" si="156"/>
        <v>0.15509069255655003</v>
      </c>
    </row>
    <row r="1086" spans="1:8">
      <c r="A1086" s="68">
        <f t="shared" si="158"/>
        <v>1072</v>
      </c>
      <c r="B1086" s="69">
        <f t="shared" si="158"/>
        <v>45997</v>
      </c>
      <c r="C1086" s="90" t="str">
        <f t="shared" si="151"/>
        <v>구간12</v>
      </c>
      <c r="D1086" s="68">
        <f t="shared" si="152"/>
        <v>92</v>
      </c>
      <c r="E1086" s="54">
        <f>COUNTIF($C$15:C1086,C1086)</f>
        <v>67</v>
      </c>
      <c r="F1086" s="91">
        <f t="shared" si="153"/>
        <v>0.15257736613918976</v>
      </c>
      <c r="G1086" s="91">
        <f t="shared" si="154"/>
        <v>2.5514071206536012E-3</v>
      </c>
      <c r="H1086" s="65">
        <f t="shared" si="156"/>
        <v>0.15512877325984337</v>
      </c>
    </row>
    <row r="1087" spans="1:8">
      <c r="A1087" s="68">
        <f t="shared" si="158"/>
        <v>1073</v>
      </c>
      <c r="B1087" s="69">
        <f t="shared" si="158"/>
        <v>45998</v>
      </c>
      <c r="C1087" s="90" t="str">
        <f t="shared" si="151"/>
        <v>구간12</v>
      </c>
      <c r="D1087" s="68">
        <f t="shared" si="152"/>
        <v>92</v>
      </c>
      <c r="E1087" s="54">
        <f>COUNTIF($C$15:C1087,C1087)</f>
        <v>68</v>
      </c>
      <c r="F1087" s="91">
        <f t="shared" si="153"/>
        <v>0.15257736613918976</v>
      </c>
      <c r="G1087" s="91">
        <f t="shared" si="154"/>
        <v>2.5894878239469386E-3</v>
      </c>
      <c r="H1087" s="65">
        <f t="shared" si="156"/>
        <v>0.1551668539631367</v>
      </c>
    </row>
    <row r="1088" spans="1:8">
      <c r="A1088" s="68">
        <f t="shared" ref="A1088:B1103" si="159">A1087+1</f>
        <v>1074</v>
      </c>
      <c r="B1088" s="69">
        <f t="shared" si="159"/>
        <v>45999</v>
      </c>
      <c r="C1088" s="90" t="str">
        <f t="shared" si="151"/>
        <v>구간12</v>
      </c>
      <c r="D1088" s="68">
        <f t="shared" si="152"/>
        <v>92</v>
      </c>
      <c r="E1088" s="54">
        <f>COUNTIF($C$15:C1088,C1088)</f>
        <v>69</v>
      </c>
      <c r="F1088" s="91">
        <f t="shared" si="153"/>
        <v>0.15257736613918976</v>
      </c>
      <c r="G1088" s="91">
        <f t="shared" si="154"/>
        <v>2.627568527240276E-3</v>
      </c>
      <c r="H1088" s="65">
        <f t="shared" si="156"/>
        <v>0.15520493466643004</v>
      </c>
    </row>
    <row r="1089" spans="1:8">
      <c r="A1089" s="68">
        <f t="shared" si="159"/>
        <v>1075</v>
      </c>
      <c r="B1089" s="69">
        <f t="shared" si="159"/>
        <v>46000</v>
      </c>
      <c r="C1089" s="90" t="str">
        <f t="shared" si="151"/>
        <v>구간12</v>
      </c>
      <c r="D1089" s="68">
        <f t="shared" si="152"/>
        <v>92</v>
      </c>
      <c r="E1089" s="54">
        <f>COUNTIF($C$15:C1089,C1089)</f>
        <v>70</v>
      </c>
      <c r="F1089" s="91">
        <f t="shared" si="153"/>
        <v>0.15257736613918976</v>
      </c>
      <c r="G1089" s="91">
        <f t="shared" si="154"/>
        <v>2.6656492305336134E-3</v>
      </c>
      <c r="H1089" s="65">
        <f t="shared" si="156"/>
        <v>0.15524301536972338</v>
      </c>
    </row>
    <row r="1090" spans="1:8">
      <c r="A1090" s="68">
        <f t="shared" si="159"/>
        <v>1076</v>
      </c>
      <c r="B1090" s="69">
        <f t="shared" si="159"/>
        <v>46001</v>
      </c>
      <c r="C1090" s="90" t="str">
        <f t="shared" si="151"/>
        <v>구간12</v>
      </c>
      <c r="D1090" s="68">
        <f t="shared" si="152"/>
        <v>92</v>
      </c>
      <c r="E1090" s="54">
        <f>COUNTIF($C$15:C1090,C1090)</f>
        <v>71</v>
      </c>
      <c r="F1090" s="91">
        <f t="shared" si="153"/>
        <v>0.15257736613918976</v>
      </c>
      <c r="G1090" s="91">
        <f t="shared" si="154"/>
        <v>2.7037299338269504E-3</v>
      </c>
      <c r="H1090" s="65">
        <f t="shared" si="156"/>
        <v>0.15528109607301671</v>
      </c>
    </row>
    <row r="1091" spans="1:8">
      <c r="A1091" s="68">
        <f t="shared" si="159"/>
        <v>1077</v>
      </c>
      <c r="B1091" s="69">
        <f t="shared" si="159"/>
        <v>46002</v>
      </c>
      <c r="C1091" s="90" t="str">
        <f t="shared" si="151"/>
        <v>구간12</v>
      </c>
      <c r="D1091" s="68">
        <f t="shared" si="152"/>
        <v>92</v>
      </c>
      <c r="E1091" s="54">
        <f>COUNTIF($C$15:C1091,C1091)</f>
        <v>72</v>
      </c>
      <c r="F1091" s="91">
        <f t="shared" si="153"/>
        <v>0.15257736613918976</v>
      </c>
      <c r="G1091" s="91">
        <f t="shared" si="154"/>
        <v>2.7418106371202879E-3</v>
      </c>
      <c r="H1091" s="65">
        <f t="shared" si="156"/>
        <v>0.15531917677631005</v>
      </c>
    </row>
    <row r="1092" spans="1:8">
      <c r="A1092" s="68">
        <f t="shared" si="159"/>
        <v>1078</v>
      </c>
      <c r="B1092" s="69">
        <f t="shared" si="159"/>
        <v>46003</v>
      </c>
      <c r="C1092" s="90" t="str">
        <f t="shared" si="151"/>
        <v>구간12</v>
      </c>
      <c r="D1092" s="68">
        <f t="shared" si="152"/>
        <v>92</v>
      </c>
      <c r="E1092" s="54">
        <f>COUNTIF($C$15:C1092,C1092)</f>
        <v>73</v>
      </c>
      <c r="F1092" s="91">
        <f t="shared" si="153"/>
        <v>0.15257736613918976</v>
      </c>
      <c r="G1092" s="91">
        <f t="shared" si="154"/>
        <v>2.7798913404136253E-3</v>
      </c>
      <c r="H1092" s="65">
        <f t="shared" si="156"/>
        <v>0.15535725747960338</v>
      </c>
    </row>
    <row r="1093" spans="1:8">
      <c r="A1093" s="68">
        <f t="shared" si="159"/>
        <v>1079</v>
      </c>
      <c r="B1093" s="69">
        <f t="shared" si="159"/>
        <v>46004</v>
      </c>
      <c r="C1093" s="90" t="str">
        <f t="shared" si="151"/>
        <v>구간12</v>
      </c>
      <c r="D1093" s="68">
        <f t="shared" si="152"/>
        <v>92</v>
      </c>
      <c r="E1093" s="54">
        <f>COUNTIF($C$15:C1093,C1093)</f>
        <v>74</v>
      </c>
      <c r="F1093" s="91">
        <f t="shared" si="153"/>
        <v>0.15257736613918976</v>
      </c>
      <c r="G1093" s="91">
        <f t="shared" si="154"/>
        <v>2.8179720437069627E-3</v>
      </c>
      <c r="H1093" s="65">
        <f t="shared" si="156"/>
        <v>0.15539533818289672</v>
      </c>
    </row>
    <row r="1094" spans="1:8">
      <c r="A1094" s="68">
        <f t="shared" si="159"/>
        <v>1080</v>
      </c>
      <c r="B1094" s="69">
        <f t="shared" si="159"/>
        <v>46005</v>
      </c>
      <c r="C1094" s="90" t="str">
        <f t="shared" si="151"/>
        <v>구간12</v>
      </c>
      <c r="D1094" s="68">
        <f t="shared" si="152"/>
        <v>92</v>
      </c>
      <c r="E1094" s="54">
        <f>COUNTIF($C$15:C1094,C1094)</f>
        <v>75</v>
      </c>
      <c r="F1094" s="91">
        <f t="shared" si="153"/>
        <v>0.15257736613918976</v>
      </c>
      <c r="G1094" s="91">
        <f t="shared" si="154"/>
        <v>2.8560527470003001E-3</v>
      </c>
      <c r="H1094" s="65">
        <f t="shared" si="156"/>
        <v>0.15543341888619006</v>
      </c>
    </row>
    <row r="1095" spans="1:8">
      <c r="A1095" s="68">
        <f t="shared" si="159"/>
        <v>1081</v>
      </c>
      <c r="B1095" s="69">
        <f t="shared" si="159"/>
        <v>46006</v>
      </c>
      <c r="C1095" s="90" t="str">
        <f t="shared" si="151"/>
        <v>구간12</v>
      </c>
      <c r="D1095" s="68">
        <f t="shared" si="152"/>
        <v>92</v>
      </c>
      <c r="E1095" s="54">
        <f>COUNTIF($C$15:C1095,C1095)</f>
        <v>76</v>
      </c>
      <c r="F1095" s="91">
        <f t="shared" si="153"/>
        <v>0.15257736613918976</v>
      </c>
      <c r="G1095" s="91">
        <f t="shared" si="154"/>
        <v>2.8941334502936371E-3</v>
      </c>
      <c r="H1095" s="65">
        <f t="shared" si="156"/>
        <v>0.15547149958948339</v>
      </c>
    </row>
    <row r="1096" spans="1:8">
      <c r="A1096" s="68">
        <f t="shared" si="159"/>
        <v>1082</v>
      </c>
      <c r="B1096" s="69">
        <f t="shared" si="159"/>
        <v>46007</v>
      </c>
      <c r="C1096" s="90" t="str">
        <f t="shared" si="151"/>
        <v>구간12</v>
      </c>
      <c r="D1096" s="68">
        <f t="shared" si="152"/>
        <v>92</v>
      </c>
      <c r="E1096" s="54">
        <f>COUNTIF($C$15:C1096,C1096)</f>
        <v>77</v>
      </c>
      <c r="F1096" s="91">
        <f t="shared" si="153"/>
        <v>0.15257736613918976</v>
      </c>
      <c r="G1096" s="91">
        <f t="shared" si="154"/>
        <v>2.9322141535869746E-3</v>
      </c>
      <c r="H1096" s="65">
        <f t="shared" si="156"/>
        <v>0.15550958029277673</v>
      </c>
    </row>
    <row r="1097" spans="1:8">
      <c r="A1097" s="68">
        <f t="shared" si="159"/>
        <v>1083</v>
      </c>
      <c r="B1097" s="69">
        <f t="shared" si="159"/>
        <v>46008</v>
      </c>
      <c r="C1097" s="90" t="str">
        <f t="shared" si="151"/>
        <v>구간12</v>
      </c>
      <c r="D1097" s="68">
        <f t="shared" si="152"/>
        <v>92</v>
      </c>
      <c r="E1097" s="54">
        <f>COUNTIF($C$15:C1097,C1097)</f>
        <v>78</v>
      </c>
      <c r="F1097" s="91">
        <f t="shared" si="153"/>
        <v>0.15257736613918976</v>
      </c>
      <c r="G1097" s="91">
        <f t="shared" si="154"/>
        <v>2.970294856880312E-3</v>
      </c>
      <c r="H1097" s="65">
        <f t="shared" si="156"/>
        <v>0.15554766099607006</v>
      </c>
    </row>
    <row r="1098" spans="1:8">
      <c r="A1098" s="68">
        <f t="shared" si="159"/>
        <v>1084</v>
      </c>
      <c r="B1098" s="69">
        <f t="shared" si="159"/>
        <v>46009</v>
      </c>
      <c r="C1098" s="90" t="str">
        <f t="shared" si="151"/>
        <v>구간12</v>
      </c>
      <c r="D1098" s="68">
        <f t="shared" si="152"/>
        <v>92</v>
      </c>
      <c r="E1098" s="54">
        <f>COUNTIF($C$15:C1098,C1098)</f>
        <v>79</v>
      </c>
      <c r="F1098" s="91">
        <f t="shared" si="153"/>
        <v>0.15257736613918976</v>
      </c>
      <c r="G1098" s="91">
        <f t="shared" si="154"/>
        <v>3.0083755601736494E-3</v>
      </c>
      <c r="H1098" s="65">
        <f t="shared" si="156"/>
        <v>0.1555857416993634</v>
      </c>
    </row>
    <row r="1099" spans="1:8">
      <c r="A1099" s="68">
        <f t="shared" si="159"/>
        <v>1085</v>
      </c>
      <c r="B1099" s="69">
        <f t="shared" si="159"/>
        <v>46010</v>
      </c>
      <c r="C1099" s="90" t="str">
        <f t="shared" si="151"/>
        <v>구간12</v>
      </c>
      <c r="D1099" s="68">
        <f t="shared" si="152"/>
        <v>92</v>
      </c>
      <c r="E1099" s="54">
        <f>COUNTIF($C$15:C1099,C1099)</f>
        <v>80</v>
      </c>
      <c r="F1099" s="91">
        <f t="shared" si="153"/>
        <v>0.15257736613918976</v>
      </c>
      <c r="G1099" s="91">
        <f t="shared" si="154"/>
        <v>3.0464562634669864E-3</v>
      </c>
      <c r="H1099" s="65">
        <f t="shared" si="156"/>
        <v>0.15562382240265674</v>
      </c>
    </row>
    <row r="1100" spans="1:8">
      <c r="A1100" s="68">
        <f t="shared" si="159"/>
        <v>1086</v>
      </c>
      <c r="B1100" s="69">
        <f t="shared" si="159"/>
        <v>46011</v>
      </c>
      <c r="C1100" s="90" t="str">
        <f t="shared" si="151"/>
        <v>구간12</v>
      </c>
      <c r="D1100" s="68">
        <f t="shared" si="152"/>
        <v>92</v>
      </c>
      <c r="E1100" s="54">
        <f>COUNTIF($C$15:C1100,C1100)</f>
        <v>81</v>
      </c>
      <c r="F1100" s="91">
        <f t="shared" si="153"/>
        <v>0.15257736613918976</v>
      </c>
      <c r="G1100" s="91">
        <f t="shared" si="154"/>
        <v>3.0845369667603238E-3</v>
      </c>
      <c r="H1100" s="65">
        <f t="shared" si="156"/>
        <v>0.1556619031059501</v>
      </c>
    </row>
    <row r="1101" spans="1:8">
      <c r="A1101" s="68">
        <f t="shared" si="159"/>
        <v>1087</v>
      </c>
      <c r="B1101" s="69">
        <f t="shared" si="159"/>
        <v>46012</v>
      </c>
      <c r="C1101" s="90" t="str">
        <f t="shared" si="151"/>
        <v>구간12</v>
      </c>
      <c r="D1101" s="68">
        <f t="shared" si="152"/>
        <v>92</v>
      </c>
      <c r="E1101" s="54">
        <f>COUNTIF($C$15:C1101,C1101)</f>
        <v>82</v>
      </c>
      <c r="F1101" s="91">
        <f t="shared" si="153"/>
        <v>0.15257736613918976</v>
      </c>
      <c r="G1101" s="91">
        <f t="shared" si="154"/>
        <v>3.1226176700536613E-3</v>
      </c>
      <c r="H1101" s="65">
        <f t="shared" si="156"/>
        <v>0.15569998380924344</v>
      </c>
    </row>
    <row r="1102" spans="1:8">
      <c r="A1102" s="68">
        <f t="shared" si="159"/>
        <v>1088</v>
      </c>
      <c r="B1102" s="69">
        <f t="shared" si="159"/>
        <v>46013</v>
      </c>
      <c r="C1102" s="90" t="str">
        <f t="shared" si="151"/>
        <v>구간12</v>
      </c>
      <c r="D1102" s="68">
        <f t="shared" si="152"/>
        <v>92</v>
      </c>
      <c r="E1102" s="54">
        <f>COUNTIF($C$15:C1102,C1102)</f>
        <v>83</v>
      </c>
      <c r="F1102" s="91">
        <f t="shared" si="153"/>
        <v>0.15257736613918976</v>
      </c>
      <c r="G1102" s="91">
        <f t="shared" si="154"/>
        <v>3.1606983733469987E-3</v>
      </c>
      <c r="H1102" s="65">
        <f t="shared" si="156"/>
        <v>0.15573806451253677</v>
      </c>
    </row>
    <row r="1103" spans="1:8">
      <c r="A1103" s="68">
        <f t="shared" si="159"/>
        <v>1089</v>
      </c>
      <c r="B1103" s="69">
        <f t="shared" si="159"/>
        <v>46014</v>
      </c>
      <c r="C1103" s="90" t="str">
        <f t="shared" ref="C1103:C1166" si="160">IF(IFERROR(HLOOKUP(B1103,$D$5:$S$6,2,FALSE),"")="",C1104,HLOOKUP(B1103,$D$5:$S$7,2,FALSE))</f>
        <v>구간12</v>
      </c>
      <c r="D1103" s="68">
        <f t="shared" ref="D1103:D1166" si="161">COUNTIF($C$15:$C$45910,C1103)</f>
        <v>92</v>
      </c>
      <c r="E1103" s="54">
        <f>COUNTIF($C$15:C1103,C1103)</f>
        <v>84</v>
      </c>
      <c r="F1103" s="91">
        <f t="shared" ref="F1103:F1166" si="162">HLOOKUP($C1103,$D$6:$S$11,6,FALSE)</f>
        <v>0.15257736613918976</v>
      </c>
      <c r="G1103" s="91">
        <f t="shared" ref="G1103:G1166" si="163">HLOOKUP($C1103,$D$6:$S$11,5,FALSE)*(E1103)</f>
        <v>3.1987790766403361E-3</v>
      </c>
      <c r="H1103" s="65">
        <f t="shared" si="156"/>
        <v>0.15577614521583011</v>
      </c>
    </row>
    <row r="1104" spans="1:8">
      <c r="A1104" s="68">
        <f t="shared" ref="A1104:B1119" si="164">A1103+1</f>
        <v>1090</v>
      </c>
      <c r="B1104" s="69">
        <f t="shared" si="164"/>
        <v>46015</v>
      </c>
      <c r="C1104" s="90" t="str">
        <f t="shared" si="160"/>
        <v>구간12</v>
      </c>
      <c r="D1104" s="68">
        <f t="shared" si="161"/>
        <v>92</v>
      </c>
      <c r="E1104" s="54">
        <f>COUNTIF($C$15:C1104,C1104)</f>
        <v>85</v>
      </c>
      <c r="F1104" s="91">
        <f t="shared" si="162"/>
        <v>0.15257736613918976</v>
      </c>
      <c r="G1104" s="91">
        <f t="shared" si="163"/>
        <v>3.2368597799336731E-3</v>
      </c>
      <c r="H1104" s="65">
        <f t="shared" ref="H1104:H1167" si="165">F1104+G1104</f>
        <v>0.15581422591912344</v>
      </c>
    </row>
    <row r="1105" spans="1:8">
      <c r="A1105" s="68">
        <f t="shared" si="164"/>
        <v>1091</v>
      </c>
      <c r="B1105" s="69">
        <f t="shared" si="164"/>
        <v>46016</v>
      </c>
      <c r="C1105" s="90" t="str">
        <f t="shared" si="160"/>
        <v>구간12</v>
      </c>
      <c r="D1105" s="68">
        <f t="shared" si="161"/>
        <v>92</v>
      </c>
      <c r="E1105" s="54">
        <f>COUNTIF($C$15:C1105,C1105)</f>
        <v>86</v>
      </c>
      <c r="F1105" s="91">
        <f t="shared" si="162"/>
        <v>0.15257736613918976</v>
      </c>
      <c r="G1105" s="91">
        <f t="shared" si="163"/>
        <v>3.2749404832270105E-3</v>
      </c>
      <c r="H1105" s="65">
        <f t="shared" si="165"/>
        <v>0.15585230662241678</v>
      </c>
    </row>
    <row r="1106" spans="1:8">
      <c r="A1106" s="68">
        <f t="shared" si="164"/>
        <v>1092</v>
      </c>
      <c r="B1106" s="69">
        <f t="shared" si="164"/>
        <v>46017</v>
      </c>
      <c r="C1106" s="90" t="str">
        <f t="shared" si="160"/>
        <v>구간12</v>
      </c>
      <c r="D1106" s="68">
        <f t="shared" si="161"/>
        <v>92</v>
      </c>
      <c r="E1106" s="54">
        <f>COUNTIF($C$15:C1106,C1106)</f>
        <v>87</v>
      </c>
      <c r="F1106" s="91">
        <f t="shared" si="162"/>
        <v>0.15257736613918976</v>
      </c>
      <c r="G1106" s="91">
        <f t="shared" si="163"/>
        <v>3.313021186520348E-3</v>
      </c>
      <c r="H1106" s="65">
        <f t="shared" si="165"/>
        <v>0.15589038732571012</v>
      </c>
    </row>
    <row r="1107" spans="1:8">
      <c r="A1107" s="68">
        <f t="shared" si="164"/>
        <v>1093</v>
      </c>
      <c r="B1107" s="69">
        <f t="shared" si="164"/>
        <v>46018</v>
      </c>
      <c r="C1107" s="90" t="str">
        <f t="shared" si="160"/>
        <v>구간12</v>
      </c>
      <c r="D1107" s="68">
        <f t="shared" si="161"/>
        <v>92</v>
      </c>
      <c r="E1107" s="54">
        <f>COUNTIF($C$15:C1107,C1107)</f>
        <v>88</v>
      </c>
      <c r="F1107" s="91">
        <f t="shared" si="162"/>
        <v>0.15257736613918976</v>
      </c>
      <c r="G1107" s="91">
        <f t="shared" si="163"/>
        <v>3.3511018898136854E-3</v>
      </c>
      <c r="H1107" s="65">
        <f t="shared" si="165"/>
        <v>0.15592846802900345</v>
      </c>
    </row>
    <row r="1108" spans="1:8">
      <c r="A1108" s="68">
        <f t="shared" si="164"/>
        <v>1094</v>
      </c>
      <c r="B1108" s="69">
        <f t="shared" si="164"/>
        <v>46019</v>
      </c>
      <c r="C1108" s="90" t="str">
        <f t="shared" si="160"/>
        <v>구간12</v>
      </c>
      <c r="D1108" s="68">
        <f t="shared" si="161"/>
        <v>92</v>
      </c>
      <c r="E1108" s="54">
        <f>COUNTIF($C$15:C1108,C1108)</f>
        <v>89</v>
      </c>
      <c r="F1108" s="91">
        <f t="shared" si="162"/>
        <v>0.15257736613918976</v>
      </c>
      <c r="G1108" s="91">
        <f t="shared" si="163"/>
        <v>3.3891825931070228E-3</v>
      </c>
      <c r="H1108" s="65">
        <f t="shared" si="165"/>
        <v>0.15596654873229679</v>
      </c>
    </row>
    <row r="1109" spans="1:8">
      <c r="A1109" s="68">
        <f t="shared" si="164"/>
        <v>1095</v>
      </c>
      <c r="B1109" s="69">
        <f t="shared" si="164"/>
        <v>46020</v>
      </c>
      <c r="C1109" s="90" t="str">
        <f t="shared" si="160"/>
        <v>구간12</v>
      </c>
      <c r="D1109" s="68">
        <f t="shared" si="161"/>
        <v>92</v>
      </c>
      <c r="E1109" s="54">
        <f>COUNTIF($C$15:C1109,C1109)</f>
        <v>90</v>
      </c>
      <c r="F1109" s="91">
        <f t="shared" si="162"/>
        <v>0.15257736613918976</v>
      </c>
      <c r="G1109" s="91">
        <f t="shared" si="163"/>
        <v>3.4272632964003598E-3</v>
      </c>
      <c r="H1109" s="65">
        <f t="shared" si="165"/>
        <v>0.15600462943559013</v>
      </c>
    </row>
    <row r="1110" spans="1:8">
      <c r="A1110" s="68">
        <f t="shared" si="164"/>
        <v>1096</v>
      </c>
      <c r="B1110" s="69">
        <f t="shared" si="164"/>
        <v>46021</v>
      </c>
      <c r="C1110" s="90" t="str">
        <f t="shared" si="160"/>
        <v>구간12</v>
      </c>
      <c r="D1110" s="68">
        <f t="shared" si="161"/>
        <v>92</v>
      </c>
      <c r="E1110" s="54">
        <f>COUNTIF($C$15:C1110,C1110)</f>
        <v>91</v>
      </c>
      <c r="F1110" s="91">
        <f t="shared" si="162"/>
        <v>0.15257736613918976</v>
      </c>
      <c r="G1110" s="91">
        <f t="shared" si="163"/>
        <v>3.4653439996936973E-3</v>
      </c>
      <c r="H1110" s="65">
        <f t="shared" si="165"/>
        <v>0.15604271013888346</v>
      </c>
    </row>
    <row r="1111" spans="1:8">
      <c r="A1111" s="68">
        <f t="shared" si="164"/>
        <v>1097</v>
      </c>
      <c r="B1111" s="69">
        <f t="shared" si="164"/>
        <v>46022</v>
      </c>
      <c r="C1111" s="90" t="str">
        <f t="shared" si="160"/>
        <v>구간12</v>
      </c>
      <c r="D1111" s="68">
        <f t="shared" si="161"/>
        <v>92</v>
      </c>
      <c r="E1111" s="54">
        <f>COUNTIF($C$15:C1111,C1111)</f>
        <v>92</v>
      </c>
      <c r="F1111" s="91">
        <f t="shared" si="162"/>
        <v>0.15257736613918976</v>
      </c>
      <c r="G1111" s="91">
        <f t="shared" si="163"/>
        <v>3.5034247029870347E-3</v>
      </c>
      <c r="H1111" s="65">
        <f t="shared" si="165"/>
        <v>0.1560807908421768</v>
      </c>
    </row>
    <row r="1112" spans="1:8">
      <c r="A1112" s="68">
        <f t="shared" si="164"/>
        <v>1098</v>
      </c>
      <c r="B1112" s="69">
        <f t="shared" si="164"/>
        <v>46023</v>
      </c>
      <c r="C1112" s="90" t="str">
        <f t="shared" si="160"/>
        <v>구간13</v>
      </c>
      <c r="D1112" s="68">
        <f t="shared" si="161"/>
        <v>90</v>
      </c>
      <c r="E1112" s="54">
        <f>COUNTIF($C$15:C1112,C1112)</f>
        <v>1</v>
      </c>
      <c r="F1112" s="91">
        <f t="shared" si="162"/>
        <v>0.1560807908421768</v>
      </c>
      <c r="G1112" s="91">
        <f t="shared" si="163"/>
        <v>1.3997117169731178E-5</v>
      </c>
      <c r="H1112" s="65">
        <f t="shared" si="165"/>
        <v>0.15609478795934653</v>
      </c>
    </row>
    <row r="1113" spans="1:8">
      <c r="A1113" s="68">
        <f t="shared" si="164"/>
        <v>1099</v>
      </c>
      <c r="B1113" s="69">
        <f t="shared" si="164"/>
        <v>46024</v>
      </c>
      <c r="C1113" s="90" t="str">
        <f t="shared" si="160"/>
        <v>구간13</v>
      </c>
      <c r="D1113" s="68">
        <f t="shared" si="161"/>
        <v>90</v>
      </c>
      <c r="E1113" s="54">
        <f>COUNTIF($C$15:C1113,C1113)</f>
        <v>2</v>
      </c>
      <c r="F1113" s="91">
        <f t="shared" si="162"/>
        <v>0.1560807908421768</v>
      </c>
      <c r="G1113" s="91">
        <f t="shared" si="163"/>
        <v>2.7994234339462355E-5</v>
      </c>
      <c r="H1113" s="65">
        <f t="shared" si="165"/>
        <v>0.15610878507651627</v>
      </c>
    </row>
    <row r="1114" spans="1:8">
      <c r="A1114" s="68">
        <f t="shared" si="164"/>
        <v>1100</v>
      </c>
      <c r="B1114" s="69">
        <f t="shared" si="164"/>
        <v>46025</v>
      </c>
      <c r="C1114" s="90" t="str">
        <f t="shared" si="160"/>
        <v>구간13</v>
      </c>
      <c r="D1114" s="68">
        <f t="shared" si="161"/>
        <v>90</v>
      </c>
      <c r="E1114" s="54">
        <f>COUNTIF($C$15:C1114,C1114)</f>
        <v>3</v>
      </c>
      <c r="F1114" s="91">
        <f t="shared" si="162"/>
        <v>0.1560807908421768</v>
      </c>
      <c r="G1114" s="91">
        <f t="shared" si="163"/>
        <v>4.1991351509193536E-5</v>
      </c>
      <c r="H1114" s="65">
        <f t="shared" si="165"/>
        <v>0.156122782193686</v>
      </c>
    </row>
    <row r="1115" spans="1:8">
      <c r="A1115" s="68">
        <f t="shared" si="164"/>
        <v>1101</v>
      </c>
      <c r="B1115" s="69">
        <f t="shared" si="164"/>
        <v>46026</v>
      </c>
      <c r="C1115" s="90" t="str">
        <f t="shared" si="160"/>
        <v>구간13</v>
      </c>
      <c r="D1115" s="68">
        <f t="shared" si="161"/>
        <v>90</v>
      </c>
      <c r="E1115" s="54">
        <f>COUNTIF($C$15:C1115,C1115)</f>
        <v>4</v>
      </c>
      <c r="F1115" s="91">
        <f t="shared" si="162"/>
        <v>0.1560807908421768</v>
      </c>
      <c r="G1115" s="91">
        <f t="shared" si="163"/>
        <v>5.598846867892471E-5</v>
      </c>
      <c r="H1115" s="65">
        <f t="shared" si="165"/>
        <v>0.15613677931085573</v>
      </c>
    </row>
    <row r="1116" spans="1:8">
      <c r="A1116" s="68">
        <f t="shared" si="164"/>
        <v>1102</v>
      </c>
      <c r="B1116" s="69">
        <f t="shared" si="164"/>
        <v>46027</v>
      </c>
      <c r="C1116" s="90" t="str">
        <f t="shared" si="160"/>
        <v>구간13</v>
      </c>
      <c r="D1116" s="68">
        <f t="shared" si="161"/>
        <v>90</v>
      </c>
      <c r="E1116" s="54">
        <f>COUNTIF($C$15:C1116,C1116)</f>
        <v>5</v>
      </c>
      <c r="F1116" s="91">
        <f t="shared" si="162"/>
        <v>0.1560807908421768</v>
      </c>
      <c r="G1116" s="91">
        <f t="shared" si="163"/>
        <v>6.9985585848655885E-5</v>
      </c>
      <c r="H1116" s="65">
        <f t="shared" si="165"/>
        <v>0.15615077642802544</v>
      </c>
    </row>
    <row r="1117" spans="1:8">
      <c r="A1117" s="68">
        <f t="shared" si="164"/>
        <v>1103</v>
      </c>
      <c r="B1117" s="69">
        <f t="shared" si="164"/>
        <v>46028</v>
      </c>
      <c r="C1117" s="90" t="str">
        <f t="shared" si="160"/>
        <v>구간13</v>
      </c>
      <c r="D1117" s="68">
        <f t="shared" si="161"/>
        <v>90</v>
      </c>
      <c r="E1117" s="54">
        <f>COUNTIF($C$15:C1117,C1117)</f>
        <v>6</v>
      </c>
      <c r="F1117" s="91">
        <f t="shared" si="162"/>
        <v>0.1560807908421768</v>
      </c>
      <c r="G1117" s="91">
        <f t="shared" si="163"/>
        <v>8.3982703018387072E-5</v>
      </c>
      <c r="H1117" s="65">
        <f t="shared" si="165"/>
        <v>0.15616477354519517</v>
      </c>
    </row>
    <row r="1118" spans="1:8">
      <c r="A1118" s="68">
        <f t="shared" si="164"/>
        <v>1104</v>
      </c>
      <c r="B1118" s="69">
        <f t="shared" si="164"/>
        <v>46029</v>
      </c>
      <c r="C1118" s="90" t="str">
        <f t="shared" si="160"/>
        <v>구간13</v>
      </c>
      <c r="D1118" s="68">
        <f t="shared" si="161"/>
        <v>90</v>
      </c>
      <c r="E1118" s="54">
        <f>COUNTIF($C$15:C1118,C1118)</f>
        <v>7</v>
      </c>
      <c r="F1118" s="91">
        <f t="shared" si="162"/>
        <v>0.1560807908421768</v>
      </c>
      <c r="G1118" s="91">
        <f t="shared" si="163"/>
        <v>9.7979820188118247E-5</v>
      </c>
      <c r="H1118" s="65">
        <f t="shared" si="165"/>
        <v>0.15617877066236491</v>
      </c>
    </row>
    <row r="1119" spans="1:8">
      <c r="A1119" s="68">
        <f t="shared" si="164"/>
        <v>1105</v>
      </c>
      <c r="B1119" s="69">
        <f t="shared" si="164"/>
        <v>46030</v>
      </c>
      <c r="C1119" s="90" t="str">
        <f t="shared" si="160"/>
        <v>구간13</v>
      </c>
      <c r="D1119" s="68">
        <f t="shared" si="161"/>
        <v>90</v>
      </c>
      <c r="E1119" s="54">
        <f>COUNTIF($C$15:C1119,C1119)</f>
        <v>8</v>
      </c>
      <c r="F1119" s="91">
        <f t="shared" si="162"/>
        <v>0.1560807908421768</v>
      </c>
      <c r="G1119" s="91">
        <f t="shared" si="163"/>
        <v>1.1197693735784942E-4</v>
      </c>
      <c r="H1119" s="65">
        <f t="shared" si="165"/>
        <v>0.15619276777953464</v>
      </c>
    </row>
    <row r="1120" spans="1:8">
      <c r="A1120" s="68">
        <f t="shared" ref="A1120:B1135" si="166">A1119+1</f>
        <v>1106</v>
      </c>
      <c r="B1120" s="69">
        <f t="shared" si="166"/>
        <v>46031</v>
      </c>
      <c r="C1120" s="90" t="str">
        <f t="shared" si="160"/>
        <v>구간13</v>
      </c>
      <c r="D1120" s="68">
        <f t="shared" si="161"/>
        <v>90</v>
      </c>
      <c r="E1120" s="54">
        <f>COUNTIF($C$15:C1120,C1120)</f>
        <v>9</v>
      </c>
      <c r="F1120" s="91">
        <f t="shared" si="162"/>
        <v>0.1560807908421768</v>
      </c>
      <c r="G1120" s="91">
        <f t="shared" si="163"/>
        <v>1.2597405452758061E-4</v>
      </c>
      <c r="H1120" s="65">
        <f t="shared" si="165"/>
        <v>0.15620676489670438</v>
      </c>
    </row>
    <row r="1121" spans="1:8">
      <c r="A1121" s="68">
        <f t="shared" si="166"/>
        <v>1107</v>
      </c>
      <c r="B1121" s="69">
        <f t="shared" si="166"/>
        <v>46032</v>
      </c>
      <c r="C1121" s="90" t="str">
        <f t="shared" si="160"/>
        <v>구간13</v>
      </c>
      <c r="D1121" s="68">
        <f t="shared" si="161"/>
        <v>90</v>
      </c>
      <c r="E1121" s="54">
        <f>COUNTIF($C$15:C1121,C1121)</f>
        <v>10</v>
      </c>
      <c r="F1121" s="91">
        <f t="shared" si="162"/>
        <v>0.1560807908421768</v>
      </c>
      <c r="G1121" s="91">
        <f t="shared" si="163"/>
        <v>1.3997117169731177E-4</v>
      </c>
      <c r="H1121" s="65">
        <f t="shared" si="165"/>
        <v>0.15622076201387411</v>
      </c>
    </row>
    <row r="1122" spans="1:8">
      <c r="A1122" s="68">
        <f t="shared" si="166"/>
        <v>1108</v>
      </c>
      <c r="B1122" s="69">
        <f t="shared" si="166"/>
        <v>46033</v>
      </c>
      <c r="C1122" s="90" t="str">
        <f t="shared" si="160"/>
        <v>구간13</v>
      </c>
      <c r="D1122" s="68">
        <f t="shared" si="161"/>
        <v>90</v>
      </c>
      <c r="E1122" s="54">
        <f>COUNTIF($C$15:C1122,C1122)</f>
        <v>11</v>
      </c>
      <c r="F1122" s="91">
        <f t="shared" si="162"/>
        <v>0.1560807908421768</v>
      </c>
      <c r="G1122" s="91">
        <f t="shared" si="163"/>
        <v>1.5396828886704296E-4</v>
      </c>
      <c r="H1122" s="65">
        <f t="shared" si="165"/>
        <v>0.15623475913104384</v>
      </c>
    </row>
    <row r="1123" spans="1:8">
      <c r="A1123" s="68">
        <f t="shared" si="166"/>
        <v>1109</v>
      </c>
      <c r="B1123" s="69">
        <f t="shared" si="166"/>
        <v>46034</v>
      </c>
      <c r="C1123" s="90" t="str">
        <f t="shared" si="160"/>
        <v>구간13</v>
      </c>
      <c r="D1123" s="68">
        <f t="shared" si="161"/>
        <v>90</v>
      </c>
      <c r="E1123" s="54">
        <f>COUNTIF($C$15:C1123,C1123)</f>
        <v>12</v>
      </c>
      <c r="F1123" s="91">
        <f t="shared" si="162"/>
        <v>0.1560807908421768</v>
      </c>
      <c r="G1123" s="91">
        <f t="shared" si="163"/>
        <v>1.6796540603677414E-4</v>
      </c>
      <c r="H1123" s="65">
        <f t="shared" si="165"/>
        <v>0.15624875624821358</v>
      </c>
    </row>
    <row r="1124" spans="1:8">
      <c r="A1124" s="68">
        <f t="shared" si="166"/>
        <v>1110</v>
      </c>
      <c r="B1124" s="69">
        <f t="shared" si="166"/>
        <v>46035</v>
      </c>
      <c r="C1124" s="90" t="str">
        <f t="shared" si="160"/>
        <v>구간13</v>
      </c>
      <c r="D1124" s="68">
        <f t="shared" si="161"/>
        <v>90</v>
      </c>
      <c r="E1124" s="54">
        <f>COUNTIF($C$15:C1124,C1124)</f>
        <v>13</v>
      </c>
      <c r="F1124" s="91">
        <f t="shared" si="162"/>
        <v>0.1560807908421768</v>
      </c>
      <c r="G1124" s="91">
        <f t="shared" si="163"/>
        <v>1.8196252320650531E-4</v>
      </c>
      <c r="H1124" s="65">
        <f t="shared" si="165"/>
        <v>0.15626275336538331</v>
      </c>
    </row>
    <row r="1125" spans="1:8">
      <c r="A1125" s="68">
        <f t="shared" si="166"/>
        <v>1111</v>
      </c>
      <c r="B1125" s="69">
        <f t="shared" si="166"/>
        <v>46036</v>
      </c>
      <c r="C1125" s="90" t="str">
        <f t="shared" si="160"/>
        <v>구간13</v>
      </c>
      <c r="D1125" s="68">
        <f t="shared" si="161"/>
        <v>90</v>
      </c>
      <c r="E1125" s="54">
        <f>COUNTIF($C$15:C1125,C1125)</f>
        <v>14</v>
      </c>
      <c r="F1125" s="91">
        <f t="shared" si="162"/>
        <v>0.1560807908421768</v>
      </c>
      <c r="G1125" s="91">
        <f t="shared" si="163"/>
        <v>1.9595964037623649E-4</v>
      </c>
      <c r="H1125" s="65">
        <f t="shared" si="165"/>
        <v>0.15627675048255305</v>
      </c>
    </row>
    <row r="1126" spans="1:8">
      <c r="A1126" s="68">
        <f t="shared" si="166"/>
        <v>1112</v>
      </c>
      <c r="B1126" s="69">
        <f t="shared" si="166"/>
        <v>46037</v>
      </c>
      <c r="C1126" s="90" t="str">
        <f t="shared" si="160"/>
        <v>구간13</v>
      </c>
      <c r="D1126" s="68">
        <f t="shared" si="161"/>
        <v>90</v>
      </c>
      <c r="E1126" s="54">
        <f>COUNTIF($C$15:C1126,C1126)</f>
        <v>15</v>
      </c>
      <c r="F1126" s="91">
        <f t="shared" si="162"/>
        <v>0.1560807908421768</v>
      </c>
      <c r="G1126" s="91">
        <f t="shared" si="163"/>
        <v>2.0995675754596765E-4</v>
      </c>
      <c r="H1126" s="65">
        <f t="shared" si="165"/>
        <v>0.15629074759972278</v>
      </c>
    </row>
    <row r="1127" spans="1:8">
      <c r="A1127" s="68">
        <f t="shared" si="166"/>
        <v>1113</v>
      </c>
      <c r="B1127" s="69">
        <f t="shared" si="166"/>
        <v>46038</v>
      </c>
      <c r="C1127" s="90" t="str">
        <f t="shared" si="160"/>
        <v>구간13</v>
      </c>
      <c r="D1127" s="68">
        <f t="shared" si="161"/>
        <v>90</v>
      </c>
      <c r="E1127" s="54">
        <f>COUNTIF($C$15:C1127,C1127)</f>
        <v>16</v>
      </c>
      <c r="F1127" s="91">
        <f t="shared" si="162"/>
        <v>0.1560807908421768</v>
      </c>
      <c r="G1127" s="91">
        <f t="shared" si="163"/>
        <v>2.2395387471569884E-4</v>
      </c>
      <c r="H1127" s="65">
        <f t="shared" si="165"/>
        <v>0.15630474471689249</v>
      </c>
    </row>
    <row r="1128" spans="1:8">
      <c r="A1128" s="68">
        <f t="shared" si="166"/>
        <v>1114</v>
      </c>
      <c r="B1128" s="69">
        <f t="shared" si="166"/>
        <v>46039</v>
      </c>
      <c r="C1128" s="90" t="str">
        <f t="shared" si="160"/>
        <v>구간13</v>
      </c>
      <c r="D1128" s="68">
        <f t="shared" si="161"/>
        <v>90</v>
      </c>
      <c r="E1128" s="54">
        <f>COUNTIF($C$15:C1128,C1128)</f>
        <v>17</v>
      </c>
      <c r="F1128" s="91">
        <f t="shared" si="162"/>
        <v>0.1560807908421768</v>
      </c>
      <c r="G1128" s="91">
        <f t="shared" si="163"/>
        <v>2.3795099188543003E-4</v>
      </c>
      <c r="H1128" s="65">
        <f t="shared" si="165"/>
        <v>0.15631874183406222</v>
      </c>
    </row>
    <row r="1129" spans="1:8">
      <c r="A1129" s="68">
        <f t="shared" si="166"/>
        <v>1115</v>
      </c>
      <c r="B1129" s="69">
        <f t="shared" si="166"/>
        <v>46040</v>
      </c>
      <c r="C1129" s="90" t="str">
        <f t="shared" si="160"/>
        <v>구간13</v>
      </c>
      <c r="D1129" s="68">
        <f t="shared" si="161"/>
        <v>90</v>
      </c>
      <c r="E1129" s="54">
        <f>COUNTIF($C$15:C1129,C1129)</f>
        <v>18</v>
      </c>
      <c r="F1129" s="91">
        <f t="shared" si="162"/>
        <v>0.1560807908421768</v>
      </c>
      <c r="G1129" s="91">
        <f t="shared" si="163"/>
        <v>2.5194810905516122E-4</v>
      </c>
      <c r="H1129" s="65">
        <f t="shared" si="165"/>
        <v>0.15633273895123195</v>
      </c>
    </row>
    <row r="1130" spans="1:8">
      <c r="A1130" s="68">
        <f t="shared" si="166"/>
        <v>1116</v>
      </c>
      <c r="B1130" s="69">
        <f t="shared" si="166"/>
        <v>46041</v>
      </c>
      <c r="C1130" s="90" t="str">
        <f t="shared" si="160"/>
        <v>구간13</v>
      </c>
      <c r="D1130" s="68">
        <f t="shared" si="161"/>
        <v>90</v>
      </c>
      <c r="E1130" s="54">
        <f>COUNTIF($C$15:C1130,C1130)</f>
        <v>19</v>
      </c>
      <c r="F1130" s="91">
        <f t="shared" si="162"/>
        <v>0.1560807908421768</v>
      </c>
      <c r="G1130" s="91">
        <f t="shared" si="163"/>
        <v>2.6594522622489235E-4</v>
      </c>
      <c r="H1130" s="65">
        <f t="shared" si="165"/>
        <v>0.15634673606840169</v>
      </c>
    </row>
    <row r="1131" spans="1:8">
      <c r="A1131" s="68">
        <f t="shared" si="166"/>
        <v>1117</v>
      </c>
      <c r="B1131" s="69">
        <f t="shared" si="166"/>
        <v>46042</v>
      </c>
      <c r="C1131" s="90" t="str">
        <f t="shared" si="160"/>
        <v>구간13</v>
      </c>
      <c r="D1131" s="68">
        <f t="shared" si="161"/>
        <v>90</v>
      </c>
      <c r="E1131" s="54">
        <f>COUNTIF($C$15:C1131,C1131)</f>
        <v>20</v>
      </c>
      <c r="F1131" s="91">
        <f t="shared" si="162"/>
        <v>0.1560807908421768</v>
      </c>
      <c r="G1131" s="91">
        <f t="shared" si="163"/>
        <v>2.7994234339462354E-4</v>
      </c>
      <c r="H1131" s="65">
        <f t="shared" si="165"/>
        <v>0.15636073318557142</v>
      </c>
    </row>
    <row r="1132" spans="1:8">
      <c r="A1132" s="68">
        <f t="shared" si="166"/>
        <v>1118</v>
      </c>
      <c r="B1132" s="69">
        <f t="shared" si="166"/>
        <v>46043</v>
      </c>
      <c r="C1132" s="90" t="str">
        <f t="shared" si="160"/>
        <v>구간13</v>
      </c>
      <c r="D1132" s="68">
        <f t="shared" si="161"/>
        <v>90</v>
      </c>
      <c r="E1132" s="54">
        <f>COUNTIF($C$15:C1132,C1132)</f>
        <v>21</v>
      </c>
      <c r="F1132" s="91">
        <f t="shared" si="162"/>
        <v>0.1560807908421768</v>
      </c>
      <c r="G1132" s="91">
        <f t="shared" si="163"/>
        <v>2.9393946056435473E-4</v>
      </c>
      <c r="H1132" s="65">
        <f t="shared" si="165"/>
        <v>0.15637473030274116</v>
      </c>
    </row>
    <row r="1133" spans="1:8">
      <c r="A1133" s="68">
        <f t="shared" si="166"/>
        <v>1119</v>
      </c>
      <c r="B1133" s="69">
        <f t="shared" si="166"/>
        <v>46044</v>
      </c>
      <c r="C1133" s="90" t="str">
        <f t="shared" si="160"/>
        <v>구간13</v>
      </c>
      <c r="D1133" s="68">
        <f t="shared" si="161"/>
        <v>90</v>
      </c>
      <c r="E1133" s="54">
        <f>COUNTIF($C$15:C1133,C1133)</f>
        <v>22</v>
      </c>
      <c r="F1133" s="91">
        <f t="shared" si="162"/>
        <v>0.1560807908421768</v>
      </c>
      <c r="G1133" s="91">
        <f t="shared" si="163"/>
        <v>3.0793657773408591E-4</v>
      </c>
      <c r="H1133" s="65">
        <f t="shared" si="165"/>
        <v>0.15638872741991089</v>
      </c>
    </row>
    <row r="1134" spans="1:8">
      <c r="A1134" s="68">
        <f t="shared" si="166"/>
        <v>1120</v>
      </c>
      <c r="B1134" s="69">
        <f t="shared" si="166"/>
        <v>46045</v>
      </c>
      <c r="C1134" s="90" t="str">
        <f t="shared" si="160"/>
        <v>구간13</v>
      </c>
      <c r="D1134" s="68">
        <f t="shared" si="161"/>
        <v>90</v>
      </c>
      <c r="E1134" s="54">
        <f>COUNTIF($C$15:C1134,C1134)</f>
        <v>23</v>
      </c>
      <c r="F1134" s="91">
        <f t="shared" si="162"/>
        <v>0.1560807908421768</v>
      </c>
      <c r="G1134" s="91">
        <f t="shared" si="163"/>
        <v>3.219336949038171E-4</v>
      </c>
      <c r="H1134" s="65">
        <f t="shared" si="165"/>
        <v>0.15640272453708062</v>
      </c>
    </row>
    <row r="1135" spans="1:8">
      <c r="A1135" s="68">
        <f t="shared" si="166"/>
        <v>1121</v>
      </c>
      <c r="B1135" s="69">
        <f t="shared" si="166"/>
        <v>46046</v>
      </c>
      <c r="C1135" s="90" t="str">
        <f t="shared" si="160"/>
        <v>구간13</v>
      </c>
      <c r="D1135" s="68">
        <f t="shared" si="161"/>
        <v>90</v>
      </c>
      <c r="E1135" s="54">
        <f>COUNTIF($C$15:C1135,C1135)</f>
        <v>24</v>
      </c>
      <c r="F1135" s="91">
        <f t="shared" si="162"/>
        <v>0.1560807908421768</v>
      </c>
      <c r="G1135" s="91">
        <f t="shared" si="163"/>
        <v>3.3593081207354829E-4</v>
      </c>
      <c r="H1135" s="65">
        <f t="shared" si="165"/>
        <v>0.15641672165425036</v>
      </c>
    </row>
    <row r="1136" spans="1:8">
      <c r="A1136" s="68">
        <f t="shared" ref="A1136:B1151" si="167">A1135+1</f>
        <v>1122</v>
      </c>
      <c r="B1136" s="69">
        <f t="shared" si="167"/>
        <v>46047</v>
      </c>
      <c r="C1136" s="90" t="str">
        <f t="shared" si="160"/>
        <v>구간13</v>
      </c>
      <c r="D1136" s="68">
        <f t="shared" si="161"/>
        <v>90</v>
      </c>
      <c r="E1136" s="54">
        <f>COUNTIF($C$15:C1136,C1136)</f>
        <v>25</v>
      </c>
      <c r="F1136" s="91">
        <f t="shared" si="162"/>
        <v>0.1560807908421768</v>
      </c>
      <c r="G1136" s="91">
        <f t="shared" si="163"/>
        <v>3.4992792924327942E-4</v>
      </c>
      <c r="H1136" s="65">
        <f t="shared" si="165"/>
        <v>0.15643071877142006</v>
      </c>
    </row>
    <row r="1137" spans="1:8">
      <c r="A1137" s="68">
        <f t="shared" si="167"/>
        <v>1123</v>
      </c>
      <c r="B1137" s="69">
        <f t="shared" si="167"/>
        <v>46048</v>
      </c>
      <c r="C1137" s="90" t="str">
        <f t="shared" si="160"/>
        <v>구간13</v>
      </c>
      <c r="D1137" s="68">
        <f t="shared" si="161"/>
        <v>90</v>
      </c>
      <c r="E1137" s="54">
        <f>COUNTIF($C$15:C1137,C1137)</f>
        <v>26</v>
      </c>
      <c r="F1137" s="91">
        <f t="shared" si="162"/>
        <v>0.1560807908421768</v>
      </c>
      <c r="G1137" s="91">
        <f t="shared" si="163"/>
        <v>3.6392504641301061E-4</v>
      </c>
      <c r="H1137" s="65">
        <f t="shared" si="165"/>
        <v>0.1564447158885898</v>
      </c>
    </row>
    <row r="1138" spans="1:8">
      <c r="A1138" s="68">
        <f t="shared" si="167"/>
        <v>1124</v>
      </c>
      <c r="B1138" s="69">
        <f t="shared" si="167"/>
        <v>46049</v>
      </c>
      <c r="C1138" s="90" t="str">
        <f t="shared" si="160"/>
        <v>구간13</v>
      </c>
      <c r="D1138" s="68">
        <f t="shared" si="161"/>
        <v>90</v>
      </c>
      <c r="E1138" s="54">
        <f>COUNTIF($C$15:C1138,C1138)</f>
        <v>27</v>
      </c>
      <c r="F1138" s="91">
        <f t="shared" si="162"/>
        <v>0.1560807908421768</v>
      </c>
      <c r="G1138" s="91">
        <f t="shared" si="163"/>
        <v>3.779221635827418E-4</v>
      </c>
      <c r="H1138" s="65">
        <f t="shared" si="165"/>
        <v>0.15645871300575953</v>
      </c>
    </row>
    <row r="1139" spans="1:8">
      <c r="A1139" s="68">
        <f t="shared" si="167"/>
        <v>1125</v>
      </c>
      <c r="B1139" s="69">
        <f t="shared" si="167"/>
        <v>46050</v>
      </c>
      <c r="C1139" s="90" t="str">
        <f t="shared" si="160"/>
        <v>구간13</v>
      </c>
      <c r="D1139" s="68">
        <f t="shared" si="161"/>
        <v>90</v>
      </c>
      <c r="E1139" s="54">
        <f>COUNTIF($C$15:C1139,C1139)</f>
        <v>28</v>
      </c>
      <c r="F1139" s="91">
        <f t="shared" si="162"/>
        <v>0.1560807908421768</v>
      </c>
      <c r="G1139" s="91">
        <f t="shared" si="163"/>
        <v>3.9191928075247299E-4</v>
      </c>
      <c r="H1139" s="65">
        <f t="shared" si="165"/>
        <v>0.15647271012292926</v>
      </c>
    </row>
    <row r="1140" spans="1:8">
      <c r="A1140" s="68">
        <f t="shared" si="167"/>
        <v>1126</v>
      </c>
      <c r="B1140" s="69">
        <f t="shared" si="167"/>
        <v>46051</v>
      </c>
      <c r="C1140" s="90" t="str">
        <f t="shared" si="160"/>
        <v>구간13</v>
      </c>
      <c r="D1140" s="68">
        <f t="shared" si="161"/>
        <v>90</v>
      </c>
      <c r="E1140" s="54">
        <f>COUNTIF($C$15:C1140,C1140)</f>
        <v>29</v>
      </c>
      <c r="F1140" s="91">
        <f t="shared" si="162"/>
        <v>0.1560807908421768</v>
      </c>
      <c r="G1140" s="91">
        <f t="shared" si="163"/>
        <v>4.0591639792220417E-4</v>
      </c>
      <c r="H1140" s="65">
        <f t="shared" si="165"/>
        <v>0.156486707240099</v>
      </c>
    </row>
    <row r="1141" spans="1:8">
      <c r="A1141" s="68">
        <f t="shared" si="167"/>
        <v>1127</v>
      </c>
      <c r="B1141" s="69">
        <f t="shared" si="167"/>
        <v>46052</v>
      </c>
      <c r="C1141" s="90" t="str">
        <f t="shared" si="160"/>
        <v>구간13</v>
      </c>
      <c r="D1141" s="68">
        <f t="shared" si="161"/>
        <v>90</v>
      </c>
      <c r="E1141" s="54">
        <f>COUNTIF($C$15:C1141,C1141)</f>
        <v>30</v>
      </c>
      <c r="F1141" s="91">
        <f t="shared" si="162"/>
        <v>0.1560807908421768</v>
      </c>
      <c r="G1141" s="91">
        <f t="shared" si="163"/>
        <v>4.1991351509193531E-4</v>
      </c>
      <c r="H1141" s="65">
        <f t="shared" si="165"/>
        <v>0.15650070435726873</v>
      </c>
    </row>
    <row r="1142" spans="1:8">
      <c r="A1142" s="68">
        <f t="shared" si="167"/>
        <v>1128</v>
      </c>
      <c r="B1142" s="69">
        <f t="shared" si="167"/>
        <v>46053</v>
      </c>
      <c r="C1142" s="90" t="str">
        <f t="shared" si="160"/>
        <v>구간13</v>
      </c>
      <c r="D1142" s="68">
        <f t="shared" si="161"/>
        <v>90</v>
      </c>
      <c r="E1142" s="54">
        <f>COUNTIF($C$15:C1142,C1142)</f>
        <v>31</v>
      </c>
      <c r="F1142" s="91">
        <f t="shared" si="162"/>
        <v>0.1560807908421768</v>
      </c>
      <c r="G1142" s="91">
        <f t="shared" si="163"/>
        <v>4.339106322616665E-4</v>
      </c>
      <c r="H1142" s="65">
        <f t="shared" si="165"/>
        <v>0.15651470147443847</v>
      </c>
    </row>
    <row r="1143" spans="1:8">
      <c r="A1143" s="68">
        <f t="shared" si="167"/>
        <v>1129</v>
      </c>
      <c r="B1143" s="69">
        <f t="shared" si="167"/>
        <v>46054</v>
      </c>
      <c r="C1143" s="90" t="str">
        <f t="shared" si="160"/>
        <v>구간13</v>
      </c>
      <c r="D1143" s="68">
        <f t="shared" si="161"/>
        <v>90</v>
      </c>
      <c r="E1143" s="54">
        <f>COUNTIF($C$15:C1143,C1143)</f>
        <v>32</v>
      </c>
      <c r="F1143" s="91">
        <f t="shared" si="162"/>
        <v>0.1560807908421768</v>
      </c>
      <c r="G1143" s="91">
        <f t="shared" si="163"/>
        <v>4.4790774943139768E-4</v>
      </c>
      <c r="H1143" s="65">
        <f t="shared" si="165"/>
        <v>0.1565286985916082</v>
      </c>
    </row>
    <row r="1144" spans="1:8">
      <c r="A1144" s="68">
        <f t="shared" si="167"/>
        <v>1130</v>
      </c>
      <c r="B1144" s="69">
        <f t="shared" si="167"/>
        <v>46055</v>
      </c>
      <c r="C1144" s="90" t="str">
        <f t="shared" si="160"/>
        <v>구간13</v>
      </c>
      <c r="D1144" s="68">
        <f t="shared" si="161"/>
        <v>90</v>
      </c>
      <c r="E1144" s="54">
        <f>COUNTIF($C$15:C1144,C1144)</f>
        <v>33</v>
      </c>
      <c r="F1144" s="91">
        <f t="shared" si="162"/>
        <v>0.1560807908421768</v>
      </c>
      <c r="G1144" s="91">
        <f t="shared" si="163"/>
        <v>4.6190486660112887E-4</v>
      </c>
      <c r="H1144" s="65">
        <f t="shared" si="165"/>
        <v>0.15654269570877793</v>
      </c>
    </row>
    <row r="1145" spans="1:8">
      <c r="A1145" s="68">
        <f t="shared" si="167"/>
        <v>1131</v>
      </c>
      <c r="B1145" s="69">
        <f t="shared" si="167"/>
        <v>46056</v>
      </c>
      <c r="C1145" s="90" t="str">
        <f t="shared" si="160"/>
        <v>구간13</v>
      </c>
      <c r="D1145" s="68">
        <f t="shared" si="161"/>
        <v>90</v>
      </c>
      <c r="E1145" s="54">
        <f>COUNTIF($C$15:C1145,C1145)</f>
        <v>34</v>
      </c>
      <c r="F1145" s="91">
        <f t="shared" si="162"/>
        <v>0.1560807908421768</v>
      </c>
      <c r="G1145" s="91">
        <f t="shared" si="163"/>
        <v>4.7590198377086006E-4</v>
      </c>
      <c r="H1145" s="65">
        <f t="shared" si="165"/>
        <v>0.15655669282594767</v>
      </c>
    </row>
    <row r="1146" spans="1:8">
      <c r="A1146" s="68">
        <f t="shared" si="167"/>
        <v>1132</v>
      </c>
      <c r="B1146" s="69">
        <f t="shared" si="167"/>
        <v>46057</v>
      </c>
      <c r="C1146" s="90" t="str">
        <f t="shared" si="160"/>
        <v>구간13</v>
      </c>
      <c r="D1146" s="68">
        <f t="shared" si="161"/>
        <v>90</v>
      </c>
      <c r="E1146" s="54">
        <f>COUNTIF($C$15:C1146,C1146)</f>
        <v>35</v>
      </c>
      <c r="F1146" s="91">
        <f t="shared" si="162"/>
        <v>0.1560807908421768</v>
      </c>
      <c r="G1146" s="91">
        <f t="shared" si="163"/>
        <v>4.8989910094059119E-4</v>
      </c>
      <c r="H1146" s="65">
        <f t="shared" si="165"/>
        <v>0.1565706899431174</v>
      </c>
    </row>
    <row r="1147" spans="1:8">
      <c r="A1147" s="68">
        <f t="shared" si="167"/>
        <v>1133</v>
      </c>
      <c r="B1147" s="69">
        <f t="shared" si="167"/>
        <v>46058</v>
      </c>
      <c r="C1147" s="90" t="str">
        <f t="shared" si="160"/>
        <v>구간13</v>
      </c>
      <c r="D1147" s="68">
        <f t="shared" si="161"/>
        <v>90</v>
      </c>
      <c r="E1147" s="54">
        <f>COUNTIF($C$15:C1147,C1147)</f>
        <v>36</v>
      </c>
      <c r="F1147" s="91">
        <f t="shared" si="162"/>
        <v>0.1560807908421768</v>
      </c>
      <c r="G1147" s="91">
        <f t="shared" si="163"/>
        <v>5.0389621811032243E-4</v>
      </c>
      <c r="H1147" s="65">
        <f t="shared" si="165"/>
        <v>0.15658468706028711</v>
      </c>
    </row>
    <row r="1148" spans="1:8">
      <c r="A1148" s="68">
        <f t="shared" si="167"/>
        <v>1134</v>
      </c>
      <c r="B1148" s="69">
        <f t="shared" si="167"/>
        <v>46059</v>
      </c>
      <c r="C1148" s="90" t="str">
        <f t="shared" si="160"/>
        <v>구간13</v>
      </c>
      <c r="D1148" s="68">
        <f t="shared" si="161"/>
        <v>90</v>
      </c>
      <c r="E1148" s="54">
        <f>COUNTIF($C$15:C1148,C1148)</f>
        <v>37</v>
      </c>
      <c r="F1148" s="91">
        <f t="shared" si="162"/>
        <v>0.1560807908421768</v>
      </c>
      <c r="G1148" s="91">
        <f t="shared" si="163"/>
        <v>5.1789333528005357E-4</v>
      </c>
      <c r="H1148" s="65">
        <f t="shared" si="165"/>
        <v>0.15659868417745684</v>
      </c>
    </row>
    <row r="1149" spans="1:8">
      <c r="A1149" s="68">
        <f t="shared" si="167"/>
        <v>1135</v>
      </c>
      <c r="B1149" s="69">
        <f t="shared" si="167"/>
        <v>46060</v>
      </c>
      <c r="C1149" s="90" t="str">
        <f t="shared" si="160"/>
        <v>구간13</v>
      </c>
      <c r="D1149" s="68">
        <f t="shared" si="161"/>
        <v>90</v>
      </c>
      <c r="E1149" s="54">
        <f>COUNTIF($C$15:C1149,C1149)</f>
        <v>38</v>
      </c>
      <c r="F1149" s="91">
        <f t="shared" si="162"/>
        <v>0.1560807908421768</v>
      </c>
      <c r="G1149" s="91">
        <f t="shared" si="163"/>
        <v>5.318904524497847E-4</v>
      </c>
      <c r="H1149" s="65">
        <f t="shared" si="165"/>
        <v>0.15661268129462658</v>
      </c>
    </row>
    <row r="1150" spans="1:8">
      <c r="A1150" s="68">
        <f t="shared" si="167"/>
        <v>1136</v>
      </c>
      <c r="B1150" s="69">
        <f t="shared" si="167"/>
        <v>46061</v>
      </c>
      <c r="C1150" s="90" t="str">
        <f t="shared" si="160"/>
        <v>구간13</v>
      </c>
      <c r="D1150" s="68">
        <f t="shared" si="161"/>
        <v>90</v>
      </c>
      <c r="E1150" s="54">
        <f>COUNTIF($C$15:C1150,C1150)</f>
        <v>39</v>
      </c>
      <c r="F1150" s="91">
        <f t="shared" si="162"/>
        <v>0.1560807908421768</v>
      </c>
      <c r="G1150" s="91">
        <f t="shared" si="163"/>
        <v>5.4588756961951594E-4</v>
      </c>
      <c r="H1150" s="65">
        <f t="shared" si="165"/>
        <v>0.15662667841179631</v>
      </c>
    </row>
    <row r="1151" spans="1:8">
      <c r="A1151" s="68">
        <f t="shared" si="167"/>
        <v>1137</v>
      </c>
      <c r="B1151" s="69">
        <f t="shared" si="167"/>
        <v>46062</v>
      </c>
      <c r="C1151" s="90" t="str">
        <f t="shared" si="160"/>
        <v>구간13</v>
      </c>
      <c r="D1151" s="68">
        <f t="shared" si="161"/>
        <v>90</v>
      </c>
      <c r="E1151" s="54">
        <f>COUNTIF($C$15:C1151,C1151)</f>
        <v>40</v>
      </c>
      <c r="F1151" s="91">
        <f t="shared" si="162"/>
        <v>0.1560807908421768</v>
      </c>
      <c r="G1151" s="91">
        <f t="shared" si="163"/>
        <v>5.5988468678924708E-4</v>
      </c>
      <c r="H1151" s="65">
        <f t="shared" si="165"/>
        <v>0.15664067552896604</v>
      </c>
    </row>
    <row r="1152" spans="1:8">
      <c r="A1152" s="68">
        <f t="shared" ref="A1152:B1167" si="168">A1151+1</f>
        <v>1138</v>
      </c>
      <c r="B1152" s="69">
        <f t="shared" si="168"/>
        <v>46063</v>
      </c>
      <c r="C1152" s="90" t="str">
        <f t="shared" si="160"/>
        <v>구간13</v>
      </c>
      <c r="D1152" s="68">
        <f t="shared" si="161"/>
        <v>90</v>
      </c>
      <c r="E1152" s="54">
        <f>COUNTIF($C$15:C1152,C1152)</f>
        <v>41</v>
      </c>
      <c r="F1152" s="91">
        <f t="shared" si="162"/>
        <v>0.1560807908421768</v>
      </c>
      <c r="G1152" s="91">
        <f t="shared" si="163"/>
        <v>5.7388180395897832E-4</v>
      </c>
      <c r="H1152" s="65">
        <f t="shared" si="165"/>
        <v>0.15665467264613578</v>
      </c>
    </row>
    <row r="1153" spans="1:8">
      <c r="A1153" s="68">
        <f t="shared" si="168"/>
        <v>1139</v>
      </c>
      <c r="B1153" s="69">
        <f t="shared" si="168"/>
        <v>46064</v>
      </c>
      <c r="C1153" s="90" t="str">
        <f t="shared" si="160"/>
        <v>구간13</v>
      </c>
      <c r="D1153" s="68">
        <f t="shared" si="161"/>
        <v>90</v>
      </c>
      <c r="E1153" s="54">
        <f>COUNTIF($C$15:C1153,C1153)</f>
        <v>42</v>
      </c>
      <c r="F1153" s="91">
        <f t="shared" si="162"/>
        <v>0.1560807908421768</v>
      </c>
      <c r="G1153" s="91">
        <f t="shared" si="163"/>
        <v>5.8787892112870945E-4</v>
      </c>
      <c r="H1153" s="65">
        <f t="shared" si="165"/>
        <v>0.15666866976330551</v>
      </c>
    </row>
    <row r="1154" spans="1:8">
      <c r="A1154" s="68">
        <f t="shared" si="168"/>
        <v>1140</v>
      </c>
      <c r="B1154" s="69">
        <f t="shared" si="168"/>
        <v>46065</v>
      </c>
      <c r="C1154" s="90" t="str">
        <f t="shared" si="160"/>
        <v>구간13</v>
      </c>
      <c r="D1154" s="68">
        <f t="shared" si="161"/>
        <v>90</v>
      </c>
      <c r="E1154" s="54">
        <f>COUNTIF($C$15:C1154,C1154)</f>
        <v>43</v>
      </c>
      <c r="F1154" s="91">
        <f t="shared" si="162"/>
        <v>0.1560807908421768</v>
      </c>
      <c r="G1154" s="91">
        <f t="shared" si="163"/>
        <v>6.0187603829844059E-4</v>
      </c>
      <c r="H1154" s="65">
        <f t="shared" si="165"/>
        <v>0.15668266688047525</v>
      </c>
    </row>
    <row r="1155" spans="1:8">
      <c r="A1155" s="68">
        <f t="shared" si="168"/>
        <v>1141</v>
      </c>
      <c r="B1155" s="69">
        <f t="shared" si="168"/>
        <v>46066</v>
      </c>
      <c r="C1155" s="90" t="str">
        <f t="shared" si="160"/>
        <v>구간13</v>
      </c>
      <c r="D1155" s="68">
        <f t="shared" si="161"/>
        <v>90</v>
      </c>
      <c r="E1155" s="54">
        <f>COUNTIF($C$15:C1155,C1155)</f>
        <v>44</v>
      </c>
      <c r="F1155" s="91">
        <f t="shared" si="162"/>
        <v>0.1560807908421768</v>
      </c>
      <c r="G1155" s="91">
        <f t="shared" si="163"/>
        <v>6.1587315546817183E-4</v>
      </c>
      <c r="H1155" s="65">
        <f t="shared" si="165"/>
        <v>0.15669666399764498</v>
      </c>
    </row>
    <row r="1156" spans="1:8">
      <c r="A1156" s="68">
        <f t="shared" si="168"/>
        <v>1142</v>
      </c>
      <c r="B1156" s="69">
        <f t="shared" si="168"/>
        <v>46067</v>
      </c>
      <c r="C1156" s="90" t="str">
        <f t="shared" si="160"/>
        <v>구간13</v>
      </c>
      <c r="D1156" s="68">
        <f t="shared" si="161"/>
        <v>90</v>
      </c>
      <c r="E1156" s="54">
        <f>COUNTIF($C$15:C1156,C1156)</f>
        <v>45</v>
      </c>
      <c r="F1156" s="91">
        <f t="shared" si="162"/>
        <v>0.1560807908421768</v>
      </c>
      <c r="G1156" s="91">
        <f t="shared" si="163"/>
        <v>6.2987027263790296E-4</v>
      </c>
      <c r="H1156" s="65">
        <f t="shared" si="165"/>
        <v>0.15671066111481469</v>
      </c>
    </row>
    <row r="1157" spans="1:8">
      <c r="A1157" s="68">
        <f t="shared" si="168"/>
        <v>1143</v>
      </c>
      <c r="B1157" s="69">
        <f t="shared" si="168"/>
        <v>46068</v>
      </c>
      <c r="C1157" s="90" t="str">
        <f t="shared" si="160"/>
        <v>구간13</v>
      </c>
      <c r="D1157" s="68">
        <f t="shared" si="161"/>
        <v>90</v>
      </c>
      <c r="E1157" s="54">
        <f>COUNTIF($C$15:C1157,C1157)</f>
        <v>46</v>
      </c>
      <c r="F1157" s="91">
        <f t="shared" si="162"/>
        <v>0.1560807908421768</v>
      </c>
      <c r="G1157" s="91">
        <f t="shared" si="163"/>
        <v>6.438673898076342E-4</v>
      </c>
      <c r="H1157" s="65">
        <f t="shared" si="165"/>
        <v>0.15672465823198442</v>
      </c>
    </row>
    <row r="1158" spans="1:8">
      <c r="A1158" s="68">
        <f t="shared" si="168"/>
        <v>1144</v>
      </c>
      <c r="B1158" s="69">
        <f t="shared" si="168"/>
        <v>46069</v>
      </c>
      <c r="C1158" s="90" t="str">
        <f t="shared" si="160"/>
        <v>구간13</v>
      </c>
      <c r="D1158" s="68">
        <f t="shared" si="161"/>
        <v>90</v>
      </c>
      <c r="E1158" s="54">
        <f>COUNTIF($C$15:C1158,C1158)</f>
        <v>47</v>
      </c>
      <c r="F1158" s="91">
        <f t="shared" si="162"/>
        <v>0.1560807908421768</v>
      </c>
      <c r="G1158" s="91">
        <f t="shared" si="163"/>
        <v>6.5786450697736534E-4</v>
      </c>
      <c r="H1158" s="65">
        <f t="shared" si="165"/>
        <v>0.15673865534915415</v>
      </c>
    </row>
    <row r="1159" spans="1:8">
      <c r="A1159" s="68">
        <f t="shared" si="168"/>
        <v>1145</v>
      </c>
      <c r="B1159" s="69">
        <f t="shared" si="168"/>
        <v>46070</v>
      </c>
      <c r="C1159" s="90" t="str">
        <f t="shared" si="160"/>
        <v>구간13</v>
      </c>
      <c r="D1159" s="68">
        <f t="shared" si="161"/>
        <v>90</v>
      </c>
      <c r="E1159" s="54">
        <f>COUNTIF($C$15:C1159,C1159)</f>
        <v>48</v>
      </c>
      <c r="F1159" s="91">
        <f t="shared" si="162"/>
        <v>0.1560807908421768</v>
      </c>
      <c r="G1159" s="91">
        <f t="shared" si="163"/>
        <v>6.7186162414709658E-4</v>
      </c>
      <c r="H1159" s="65">
        <f t="shared" si="165"/>
        <v>0.15675265246632389</v>
      </c>
    </row>
    <row r="1160" spans="1:8">
      <c r="A1160" s="68">
        <f t="shared" si="168"/>
        <v>1146</v>
      </c>
      <c r="B1160" s="69">
        <f t="shared" si="168"/>
        <v>46071</v>
      </c>
      <c r="C1160" s="90" t="str">
        <f t="shared" si="160"/>
        <v>구간13</v>
      </c>
      <c r="D1160" s="68">
        <f t="shared" si="161"/>
        <v>90</v>
      </c>
      <c r="E1160" s="54">
        <f>COUNTIF($C$15:C1160,C1160)</f>
        <v>49</v>
      </c>
      <c r="F1160" s="91">
        <f t="shared" si="162"/>
        <v>0.1560807908421768</v>
      </c>
      <c r="G1160" s="91">
        <f t="shared" si="163"/>
        <v>6.8585874131682771E-4</v>
      </c>
      <c r="H1160" s="65">
        <f t="shared" si="165"/>
        <v>0.15676664958349362</v>
      </c>
    </row>
    <row r="1161" spans="1:8">
      <c r="A1161" s="68">
        <f t="shared" si="168"/>
        <v>1147</v>
      </c>
      <c r="B1161" s="69">
        <f t="shared" si="168"/>
        <v>46072</v>
      </c>
      <c r="C1161" s="90" t="str">
        <f t="shared" si="160"/>
        <v>구간13</v>
      </c>
      <c r="D1161" s="68">
        <f t="shared" si="161"/>
        <v>90</v>
      </c>
      <c r="E1161" s="54">
        <f>COUNTIF($C$15:C1161,C1161)</f>
        <v>50</v>
      </c>
      <c r="F1161" s="91">
        <f t="shared" si="162"/>
        <v>0.1560807908421768</v>
      </c>
      <c r="G1161" s="91">
        <f t="shared" si="163"/>
        <v>6.9985585848655885E-4</v>
      </c>
      <c r="H1161" s="65">
        <f t="shared" si="165"/>
        <v>0.15678064670066336</v>
      </c>
    </row>
    <row r="1162" spans="1:8">
      <c r="A1162" s="68">
        <f t="shared" si="168"/>
        <v>1148</v>
      </c>
      <c r="B1162" s="69">
        <f t="shared" si="168"/>
        <v>46073</v>
      </c>
      <c r="C1162" s="90" t="str">
        <f t="shared" si="160"/>
        <v>구간13</v>
      </c>
      <c r="D1162" s="68">
        <f t="shared" si="161"/>
        <v>90</v>
      </c>
      <c r="E1162" s="54">
        <f>COUNTIF($C$15:C1162,C1162)</f>
        <v>51</v>
      </c>
      <c r="F1162" s="91">
        <f t="shared" si="162"/>
        <v>0.1560807908421768</v>
      </c>
      <c r="G1162" s="91">
        <f t="shared" si="163"/>
        <v>7.1385297565629009E-4</v>
      </c>
      <c r="H1162" s="65">
        <f t="shared" si="165"/>
        <v>0.15679464381783309</v>
      </c>
    </row>
    <row r="1163" spans="1:8">
      <c r="A1163" s="68">
        <f t="shared" si="168"/>
        <v>1149</v>
      </c>
      <c r="B1163" s="69">
        <f t="shared" si="168"/>
        <v>46074</v>
      </c>
      <c r="C1163" s="90" t="str">
        <f t="shared" si="160"/>
        <v>구간13</v>
      </c>
      <c r="D1163" s="68">
        <f t="shared" si="161"/>
        <v>90</v>
      </c>
      <c r="E1163" s="54">
        <f>COUNTIF($C$15:C1163,C1163)</f>
        <v>52</v>
      </c>
      <c r="F1163" s="91">
        <f t="shared" si="162"/>
        <v>0.1560807908421768</v>
      </c>
      <c r="G1163" s="91">
        <f t="shared" si="163"/>
        <v>7.2785009282602122E-4</v>
      </c>
      <c r="H1163" s="65">
        <f t="shared" si="165"/>
        <v>0.15680864093500282</v>
      </c>
    </row>
    <row r="1164" spans="1:8">
      <c r="A1164" s="68">
        <f t="shared" si="168"/>
        <v>1150</v>
      </c>
      <c r="B1164" s="69">
        <f t="shared" si="168"/>
        <v>46075</v>
      </c>
      <c r="C1164" s="90" t="str">
        <f t="shared" si="160"/>
        <v>구간13</v>
      </c>
      <c r="D1164" s="68">
        <f t="shared" si="161"/>
        <v>90</v>
      </c>
      <c r="E1164" s="54">
        <f>COUNTIF($C$15:C1164,C1164)</f>
        <v>53</v>
      </c>
      <c r="F1164" s="91">
        <f t="shared" si="162"/>
        <v>0.1560807908421768</v>
      </c>
      <c r="G1164" s="91">
        <f t="shared" si="163"/>
        <v>7.4184720999575246E-4</v>
      </c>
      <c r="H1164" s="65">
        <f t="shared" si="165"/>
        <v>0.15682263805217256</v>
      </c>
    </row>
    <row r="1165" spans="1:8">
      <c r="A1165" s="68">
        <f t="shared" si="168"/>
        <v>1151</v>
      </c>
      <c r="B1165" s="69">
        <f t="shared" si="168"/>
        <v>46076</v>
      </c>
      <c r="C1165" s="90" t="str">
        <f t="shared" si="160"/>
        <v>구간13</v>
      </c>
      <c r="D1165" s="68">
        <f t="shared" si="161"/>
        <v>90</v>
      </c>
      <c r="E1165" s="54">
        <f>COUNTIF($C$15:C1165,C1165)</f>
        <v>54</v>
      </c>
      <c r="F1165" s="91">
        <f t="shared" si="162"/>
        <v>0.1560807908421768</v>
      </c>
      <c r="G1165" s="91">
        <f t="shared" si="163"/>
        <v>7.558443271654836E-4</v>
      </c>
      <c r="H1165" s="65">
        <f t="shared" si="165"/>
        <v>0.15683663516934229</v>
      </c>
    </row>
    <row r="1166" spans="1:8">
      <c r="A1166" s="68">
        <f t="shared" si="168"/>
        <v>1152</v>
      </c>
      <c r="B1166" s="69">
        <f t="shared" si="168"/>
        <v>46077</v>
      </c>
      <c r="C1166" s="90" t="str">
        <f t="shared" si="160"/>
        <v>구간13</v>
      </c>
      <c r="D1166" s="68">
        <f t="shared" si="161"/>
        <v>90</v>
      </c>
      <c r="E1166" s="54">
        <f>COUNTIF($C$15:C1166,C1166)</f>
        <v>55</v>
      </c>
      <c r="F1166" s="91">
        <f t="shared" si="162"/>
        <v>0.1560807908421768</v>
      </c>
      <c r="G1166" s="91">
        <f t="shared" si="163"/>
        <v>7.6984144433521473E-4</v>
      </c>
      <c r="H1166" s="65">
        <f t="shared" si="165"/>
        <v>0.15685063228651203</v>
      </c>
    </row>
    <row r="1167" spans="1:8">
      <c r="A1167" s="68">
        <f t="shared" si="168"/>
        <v>1153</v>
      </c>
      <c r="B1167" s="69">
        <f t="shared" si="168"/>
        <v>46078</v>
      </c>
      <c r="C1167" s="90" t="str">
        <f t="shared" ref="C1167:C1230" si="169">IF(IFERROR(HLOOKUP(B1167,$D$5:$S$6,2,FALSE),"")="",C1168,HLOOKUP(B1167,$D$5:$S$7,2,FALSE))</f>
        <v>구간13</v>
      </c>
      <c r="D1167" s="68">
        <f t="shared" ref="D1167:D1230" si="170">COUNTIF($C$15:$C$45910,C1167)</f>
        <v>90</v>
      </c>
      <c r="E1167" s="54">
        <f>COUNTIF($C$15:C1167,C1167)</f>
        <v>56</v>
      </c>
      <c r="F1167" s="91">
        <f t="shared" ref="F1167:F1230" si="171">HLOOKUP($C1167,$D$6:$S$11,6,FALSE)</f>
        <v>0.1560807908421768</v>
      </c>
      <c r="G1167" s="91">
        <f t="shared" ref="G1167:G1230" si="172">HLOOKUP($C1167,$D$6:$S$11,5,FALSE)*(E1167)</f>
        <v>7.8383856150494597E-4</v>
      </c>
      <c r="H1167" s="65">
        <f t="shared" si="165"/>
        <v>0.15686462940368173</v>
      </c>
    </row>
    <row r="1168" spans="1:8">
      <c r="A1168" s="68">
        <f t="shared" ref="A1168:B1183" si="173">A1167+1</f>
        <v>1154</v>
      </c>
      <c r="B1168" s="69">
        <f t="shared" si="173"/>
        <v>46079</v>
      </c>
      <c r="C1168" s="90" t="str">
        <f t="shared" si="169"/>
        <v>구간13</v>
      </c>
      <c r="D1168" s="68">
        <f t="shared" si="170"/>
        <v>90</v>
      </c>
      <c r="E1168" s="54">
        <f>COUNTIF($C$15:C1168,C1168)</f>
        <v>57</v>
      </c>
      <c r="F1168" s="91">
        <f t="shared" si="171"/>
        <v>0.1560807908421768</v>
      </c>
      <c r="G1168" s="91">
        <f t="shared" si="172"/>
        <v>7.9783567867467711E-4</v>
      </c>
      <c r="H1168" s="65">
        <f t="shared" ref="H1168:H1231" si="174">F1168+G1168</f>
        <v>0.15687862652085147</v>
      </c>
    </row>
    <row r="1169" spans="1:8">
      <c r="A1169" s="68">
        <f t="shared" si="173"/>
        <v>1155</v>
      </c>
      <c r="B1169" s="69">
        <f t="shared" si="173"/>
        <v>46080</v>
      </c>
      <c r="C1169" s="90" t="str">
        <f t="shared" si="169"/>
        <v>구간13</v>
      </c>
      <c r="D1169" s="68">
        <f t="shared" si="170"/>
        <v>90</v>
      </c>
      <c r="E1169" s="54">
        <f>COUNTIF($C$15:C1169,C1169)</f>
        <v>58</v>
      </c>
      <c r="F1169" s="91">
        <f t="shared" si="171"/>
        <v>0.1560807908421768</v>
      </c>
      <c r="G1169" s="91">
        <f t="shared" si="172"/>
        <v>8.1183279584440835E-4</v>
      </c>
      <c r="H1169" s="65">
        <f t="shared" si="174"/>
        <v>0.1568926236380212</v>
      </c>
    </row>
    <row r="1170" spans="1:8">
      <c r="A1170" s="68">
        <f t="shared" si="173"/>
        <v>1156</v>
      </c>
      <c r="B1170" s="69">
        <f t="shared" si="173"/>
        <v>46081</v>
      </c>
      <c r="C1170" s="90" t="str">
        <f t="shared" si="169"/>
        <v>구간13</v>
      </c>
      <c r="D1170" s="68">
        <f t="shared" si="170"/>
        <v>90</v>
      </c>
      <c r="E1170" s="54">
        <f>COUNTIF($C$15:C1170,C1170)</f>
        <v>59</v>
      </c>
      <c r="F1170" s="91">
        <f t="shared" si="171"/>
        <v>0.1560807908421768</v>
      </c>
      <c r="G1170" s="91">
        <f t="shared" si="172"/>
        <v>8.2582991301413948E-4</v>
      </c>
      <c r="H1170" s="65">
        <f t="shared" si="174"/>
        <v>0.15690662075519093</v>
      </c>
    </row>
    <row r="1171" spans="1:8">
      <c r="A1171" s="68">
        <f t="shared" si="173"/>
        <v>1157</v>
      </c>
      <c r="B1171" s="69">
        <f t="shared" si="173"/>
        <v>46082</v>
      </c>
      <c r="C1171" s="90" t="str">
        <f t="shared" si="169"/>
        <v>구간13</v>
      </c>
      <c r="D1171" s="68">
        <f t="shared" si="170"/>
        <v>90</v>
      </c>
      <c r="E1171" s="54">
        <f>COUNTIF($C$15:C1171,C1171)</f>
        <v>60</v>
      </c>
      <c r="F1171" s="91">
        <f t="shared" si="171"/>
        <v>0.1560807908421768</v>
      </c>
      <c r="G1171" s="91">
        <f t="shared" si="172"/>
        <v>8.3982703018387062E-4</v>
      </c>
      <c r="H1171" s="65">
        <f t="shared" si="174"/>
        <v>0.15692061787236067</v>
      </c>
    </row>
    <row r="1172" spans="1:8">
      <c r="A1172" s="68">
        <f t="shared" si="173"/>
        <v>1158</v>
      </c>
      <c r="B1172" s="69">
        <f t="shared" si="173"/>
        <v>46083</v>
      </c>
      <c r="C1172" s="90" t="str">
        <f t="shared" si="169"/>
        <v>구간13</v>
      </c>
      <c r="D1172" s="68">
        <f t="shared" si="170"/>
        <v>90</v>
      </c>
      <c r="E1172" s="54">
        <f>COUNTIF($C$15:C1172,C1172)</f>
        <v>61</v>
      </c>
      <c r="F1172" s="91">
        <f t="shared" si="171"/>
        <v>0.1560807908421768</v>
      </c>
      <c r="G1172" s="91">
        <f t="shared" si="172"/>
        <v>8.5382414735360186E-4</v>
      </c>
      <c r="H1172" s="65">
        <f t="shared" si="174"/>
        <v>0.1569346149895304</v>
      </c>
    </row>
    <row r="1173" spans="1:8">
      <c r="A1173" s="68">
        <f t="shared" si="173"/>
        <v>1159</v>
      </c>
      <c r="B1173" s="69">
        <f t="shared" si="173"/>
        <v>46084</v>
      </c>
      <c r="C1173" s="90" t="str">
        <f t="shared" si="169"/>
        <v>구간13</v>
      </c>
      <c r="D1173" s="68">
        <f t="shared" si="170"/>
        <v>90</v>
      </c>
      <c r="E1173" s="54">
        <f>COUNTIF($C$15:C1173,C1173)</f>
        <v>62</v>
      </c>
      <c r="F1173" s="91">
        <f t="shared" si="171"/>
        <v>0.1560807908421768</v>
      </c>
      <c r="G1173" s="91">
        <f t="shared" si="172"/>
        <v>8.6782126452333299E-4</v>
      </c>
      <c r="H1173" s="65">
        <f t="shared" si="174"/>
        <v>0.15694861210670014</v>
      </c>
    </row>
    <row r="1174" spans="1:8">
      <c r="A1174" s="68">
        <f t="shared" si="173"/>
        <v>1160</v>
      </c>
      <c r="B1174" s="69">
        <f t="shared" si="173"/>
        <v>46085</v>
      </c>
      <c r="C1174" s="90" t="str">
        <f t="shared" si="169"/>
        <v>구간13</v>
      </c>
      <c r="D1174" s="68">
        <f t="shared" si="170"/>
        <v>90</v>
      </c>
      <c r="E1174" s="54">
        <f>COUNTIF($C$15:C1174,C1174)</f>
        <v>63</v>
      </c>
      <c r="F1174" s="91">
        <f t="shared" si="171"/>
        <v>0.1560807908421768</v>
      </c>
      <c r="G1174" s="91">
        <f t="shared" si="172"/>
        <v>8.8181838169306423E-4</v>
      </c>
      <c r="H1174" s="65">
        <f t="shared" si="174"/>
        <v>0.15696260922386987</v>
      </c>
    </row>
    <row r="1175" spans="1:8">
      <c r="A1175" s="68">
        <f t="shared" si="173"/>
        <v>1161</v>
      </c>
      <c r="B1175" s="69">
        <f t="shared" si="173"/>
        <v>46086</v>
      </c>
      <c r="C1175" s="90" t="str">
        <f t="shared" si="169"/>
        <v>구간13</v>
      </c>
      <c r="D1175" s="68">
        <f t="shared" si="170"/>
        <v>90</v>
      </c>
      <c r="E1175" s="54">
        <f>COUNTIF($C$15:C1175,C1175)</f>
        <v>64</v>
      </c>
      <c r="F1175" s="91">
        <f t="shared" si="171"/>
        <v>0.1560807908421768</v>
      </c>
      <c r="G1175" s="91">
        <f t="shared" si="172"/>
        <v>8.9581549886279537E-4</v>
      </c>
      <c r="H1175" s="65">
        <f t="shared" si="174"/>
        <v>0.1569766063410396</v>
      </c>
    </row>
    <row r="1176" spans="1:8">
      <c r="A1176" s="68">
        <f t="shared" si="173"/>
        <v>1162</v>
      </c>
      <c r="B1176" s="69">
        <f t="shared" si="173"/>
        <v>46087</v>
      </c>
      <c r="C1176" s="90" t="str">
        <f t="shared" si="169"/>
        <v>구간13</v>
      </c>
      <c r="D1176" s="68">
        <f t="shared" si="170"/>
        <v>90</v>
      </c>
      <c r="E1176" s="54">
        <f>COUNTIF($C$15:C1176,C1176)</f>
        <v>65</v>
      </c>
      <c r="F1176" s="91">
        <f t="shared" si="171"/>
        <v>0.1560807908421768</v>
      </c>
      <c r="G1176" s="91">
        <f t="shared" si="172"/>
        <v>9.098126160325265E-4</v>
      </c>
      <c r="H1176" s="65">
        <f t="shared" si="174"/>
        <v>0.15699060345820931</v>
      </c>
    </row>
    <row r="1177" spans="1:8">
      <c r="A1177" s="68">
        <f t="shared" si="173"/>
        <v>1163</v>
      </c>
      <c r="B1177" s="69">
        <f t="shared" si="173"/>
        <v>46088</v>
      </c>
      <c r="C1177" s="90" t="str">
        <f t="shared" si="169"/>
        <v>구간13</v>
      </c>
      <c r="D1177" s="68">
        <f t="shared" si="170"/>
        <v>90</v>
      </c>
      <c r="E1177" s="54">
        <f>COUNTIF($C$15:C1177,C1177)</f>
        <v>66</v>
      </c>
      <c r="F1177" s="91">
        <f t="shared" si="171"/>
        <v>0.1560807908421768</v>
      </c>
      <c r="G1177" s="91">
        <f t="shared" si="172"/>
        <v>9.2380973320225774E-4</v>
      </c>
      <c r="H1177" s="65">
        <f t="shared" si="174"/>
        <v>0.15700460057537904</v>
      </c>
    </row>
    <row r="1178" spans="1:8">
      <c r="A1178" s="68">
        <f t="shared" si="173"/>
        <v>1164</v>
      </c>
      <c r="B1178" s="69">
        <f t="shared" si="173"/>
        <v>46089</v>
      </c>
      <c r="C1178" s="90" t="str">
        <f t="shared" si="169"/>
        <v>구간13</v>
      </c>
      <c r="D1178" s="68">
        <f t="shared" si="170"/>
        <v>90</v>
      </c>
      <c r="E1178" s="54">
        <f>COUNTIF($C$15:C1178,C1178)</f>
        <v>67</v>
      </c>
      <c r="F1178" s="91">
        <f t="shared" si="171"/>
        <v>0.1560807908421768</v>
      </c>
      <c r="G1178" s="91">
        <f t="shared" si="172"/>
        <v>9.3780685037198888E-4</v>
      </c>
      <c r="H1178" s="65">
        <f t="shared" si="174"/>
        <v>0.15701859769254878</v>
      </c>
    </row>
    <row r="1179" spans="1:8">
      <c r="A1179" s="68">
        <f t="shared" si="173"/>
        <v>1165</v>
      </c>
      <c r="B1179" s="69">
        <f t="shared" si="173"/>
        <v>46090</v>
      </c>
      <c r="C1179" s="90" t="str">
        <f t="shared" si="169"/>
        <v>구간13</v>
      </c>
      <c r="D1179" s="68">
        <f t="shared" si="170"/>
        <v>90</v>
      </c>
      <c r="E1179" s="54">
        <f>COUNTIF($C$15:C1179,C1179)</f>
        <v>68</v>
      </c>
      <c r="F1179" s="91">
        <f t="shared" si="171"/>
        <v>0.1560807908421768</v>
      </c>
      <c r="G1179" s="91">
        <f t="shared" si="172"/>
        <v>9.5180396754172012E-4</v>
      </c>
      <c r="H1179" s="65">
        <f t="shared" si="174"/>
        <v>0.15703259480971851</v>
      </c>
    </row>
    <row r="1180" spans="1:8">
      <c r="A1180" s="68">
        <f t="shared" si="173"/>
        <v>1166</v>
      </c>
      <c r="B1180" s="69">
        <f t="shared" si="173"/>
        <v>46091</v>
      </c>
      <c r="C1180" s="90" t="str">
        <f t="shared" si="169"/>
        <v>구간13</v>
      </c>
      <c r="D1180" s="68">
        <f t="shared" si="170"/>
        <v>90</v>
      </c>
      <c r="E1180" s="54">
        <f>COUNTIF($C$15:C1180,C1180)</f>
        <v>69</v>
      </c>
      <c r="F1180" s="91">
        <f t="shared" si="171"/>
        <v>0.1560807908421768</v>
      </c>
      <c r="G1180" s="91">
        <f t="shared" si="172"/>
        <v>9.6580108471145125E-4</v>
      </c>
      <c r="H1180" s="65">
        <f t="shared" si="174"/>
        <v>0.15704659192688825</v>
      </c>
    </row>
    <row r="1181" spans="1:8">
      <c r="A1181" s="68">
        <f t="shared" si="173"/>
        <v>1167</v>
      </c>
      <c r="B1181" s="69">
        <f t="shared" si="173"/>
        <v>46092</v>
      </c>
      <c r="C1181" s="90" t="str">
        <f t="shared" si="169"/>
        <v>구간13</v>
      </c>
      <c r="D1181" s="68">
        <f t="shared" si="170"/>
        <v>90</v>
      </c>
      <c r="E1181" s="54">
        <f>COUNTIF($C$15:C1181,C1181)</f>
        <v>70</v>
      </c>
      <c r="F1181" s="91">
        <f t="shared" si="171"/>
        <v>0.1560807908421768</v>
      </c>
      <c r="G1181" s="91">
        <f t="shared" si="172"/>
        <v>9.7979820188118238E-4</v>
      </c>
      <c r="H1181" s="65">
        <f t="shared" si="174"/>
        <v>0.15706058904405798</v>
      </c>
    </row>
    <row r="1182" spans="1:8">
      <c r="A1182" s="68">
        <f t="shared" si="173"/>
        <v>1168</v>
      </c>
      <c r="B1182" s="69">
        <f t="shared" si="173"/>
        <v>46093</v>
      </c>
      <c r="C1182" s="90" t="str">
        <f t="shared" si="169"/>
        <v>구간13</v>
      </c>
      <c r="D1182" s="68">
        <f t="shared" si="170"/>
        <v>90</v>
      </c>
      <c r="E1182" s="54">
        <f>COUNTIF($C$15:C1182,C1182)</f>
        <v>71</v>
      </c>
      <c r="F1182" s="91">
        <f t="shared" si="171"/>
        <v>0.1560807908421768</v>
      </c>
      <c r="G1182" s="91">
        <f t="shared" si="172"/>
        <v>9.9379531905091352E-4</v>
      </c>
      <c r="H1182" s="65">
        <f t="shared" si="174"/>
        <v>0.15707458616122771</v>
      </c>
    </row>
    <row r="1183" spans="1:8">
      <c r="A1183" s="68">
        <f t="shared" si="173"/>
        <v>1169</v>
      </c>
      <c r="B1183" s="69">
        <f t="shared" si="173"/>
        <v>46094</v>
      </c>
      <c r="C1183" s="90" t="str">
        <f t="shared" si="169"/>
        <v>구간13</v>
      </c>
      <c r="D1183" s="68">
        <f t="shared" si="170"/>
        <v>90</v>
      </c>
      <c r="E1183" s="54">
        <f>COUNTIF($C$15:C1183,C1183)</f>
        <v>72</v>
      </c>
      <c r="F1183" s="91">
        <f t="shared" si="171"/>
        <v>0.1560807908421768</v>
      </c>
      <c r="G1183" s="91">
        <f t="shared" si="172"/>
        <v>1.0077924362206449E-3</v>
      </c>
      <c r="H1183" s="65">
        <f t="shared" si="174"/>
        <v>0.15708858327839745</v>
      </c>
    </row>
    <row r="1184" spans="1:8">
      <c r="A1184" s="68">
        <f t="shared" ref="A1184:B1199" si="175">A1183+1</f>
        <v>1170</v>
      </c>
      <c r="B1184" s="69">
        <f t="shared" si="175"/>
        <v>46095</v>
      </c>
      <c r="C1184" s="90" t="str">
        <f t="shared" si="169"/>
        <v>구간13</v>
      </c>
      <c r="D1184" s="68">
        <f t="shared" si="170"/>
        <v>90</v>
      </c>
      <c r="E1184" s="54">
        <f>COUNTIF($C$15:C1184,C1184)</f>
        <v>73</v>
      </c>
      <c r="F1184" s="91">
        <f t="shared" si="171"/>
        <v>0.1560807908421768</v>
      </c>
      <c r="G1184" s="91">
        <f t="shared" si="172"/>
        <v>1.021789553390376E-3</v>
      </c>
      <c r="H1184" s="65">
        <f t="shared" si="174"/>
        <v>0.15710258039556718</v>
      </c>
    </row>
    <row r="1185" spans="1:8">
      <c r="A1185" s="68">
        <f t="shared" si="175"/>
        <v>1171</v>
      </c>
      <c r="B1185" s="69">
        <f t="shared" si="175"/>
        <v>46096</v>
      </c>
      <c r="C1185" s="90" t="str">
        <f t="shared" si="169"/>
        <v>구간13</v>
      </c>
      <c r="D1185" s="68">
        <f t="shared" si="170"/>
        <v>90</v>
      </c>
      <c r="E1185" s="54">
        <f>COUNTIF($C$15:C1185,C1185)</f>
        <v>74</v>
      </c>
      <c r="F1185" s="91">
        <f t="shared" si="171"/>
        <v>0.1560807908421768</v>
      </c>
      <c r="G1185" s="91">
        <f t="shared" si="172"/>
        <v>1.0357866705601071E-3</v>
      </c>
      <c r="H1185" s="65">
        <f t="shared" si="174"/>
        <v>0.15711657751273692</v>
      </c>
    </row>
    <row r="1186" spans="1:8">
      <c r="A1186" s="68">
        <f t="shared" si="175"/>
        <v>1172</v>
      </c>
      <c r="B1186" s="69">
        <f t="shared" si="175"/>
        <v>46097</v>
      </c>
      <c r="C1186" s="90" t="str">
        <f t="shared" si="169"/>
        <v>구간13</v>
      </c>
      <c r="D1186" s="68">
        <f t="shared" si="170"/>
        <v>90</v>
      </c>
      <c r="E1186" s="54">
        <f>COUNTIF($C$15:C1186,C1186)</f>
        <v>75</v>
      </c>
      <c r="F1186" s="91">
        <f t="shared" si="171"/>
        <v>0.1560807908421768</v>
      </c>
      <c r="G1186" s="91">
        <f t="shared" si="172"/>
        <v>1.0497837877298383E-3</v>
      </c>
      <c r="H1186" s="65">
        <f t="shared" si="174"/>
        <v>0.15713057462990665</v>
      </c>
    </row>
    <row r="1187" spans="1:8">
      <c r="A1187" s="68">
        <f t="shared" si="175"/>
        <v>1173</v>
      </c>
      <c r="B1187" s="69">
        <f t="shared" si="175"/>
        <v>46098</v>
      </c>
      <c r="C1187" s="90" t="str">
        <f t="shared" si="169"/>
        <v>구간13</v>
      </c>
      <c r="D1187" s="68">
        <f t="shared" si="170"/>
        <v>90</v>
      </c>
      <c r="E1187" s="54">
        <f>COUNTIF($C$15:C1187,C1187)</f>
        <v>76</v>
      </c>
      <c r="F1187" s="91">
        <f t="shared" si="171"/>
        <v>0.1560807908421768</v>
      </c>
      <c r="G1187" s="91">
        <f t="shared" si="172"/>
        <v>1.0637809048995694E-3</v>
      </c>
      <c r="H1187" s="65">
        <f t="shared" si="174"/>
        <v>0.15714457174707636</v>
      </c>
    </row>
    <row r="1188" spans="1:8">
      <c r="A1188" s="68">
        <f t="shared" si="175"/>
        <v>1174</v>
      </c>
      <c r="B1188" s="69">
        <f t="shared" si="175"/>
        <v>46099</v>
      </c>
      <c r="C1188" s="90" t="str">
        <f t="shared" si="169"/>
        <v>구간13</v>
      </c>
      <c r="D1188" s="68">
        <f t="shared" si="170"/>
        <v>90</v>
      </c>
      <c r="E1188" s="54">
        <f>COUNTIF($C$15:C1188,C1188)</f>
        <v>77</v>
      </c>
      <c r="F1188" s="91">
        <f t="shared" si="171"/>
        <v>0.1560807908421768</v>
      </c>
      <c r="G1188" s="91">
        <f t="shared" si="172"/>
        <v>1.0777780220693008E-3</v>
      </c>
      <c r="H1188" s="65">
        <f t="shared" si="174"/>
        <v>0.15715856886424609</v>
      </c>
    </row>
    <row r="1189" spans="1:8">
      <c r="A1189" s="68">
        <f t="shared" si="175"/>
        <v>1175</v>
      </c>
      <c r="B1189" s="69">
        <f t="shared" si="175"/>
        <v>46100</v>
      </c>
      <c r="C1189" s="90" t="str">
        <f t="shared" si="169"/>
        <v>구간13</v>
      </c>
      <c r="D1189" s="68">
        <f t="shared" si="170"/>
        <v>90</v>
      </c>
      <c r="E1189" s="54">
        <f>COUNTIF($C$15:C1189,C1189)</f>
        <v>78</v>
      </c>
      <c r="F1189" s="91">
        <f t="shared" si="171"/>
        <v>0.1560807908421768</v>
      </c>
      <c r="G1189" s="91">
        <f t="shared" si="172"/>
        <v>1.0917751392390319E-3</v>
      </c>
      <c r="H1189" s="65">
        <f t="shared" si="174"/>
        <v>0.15717256598141582</v>
      </c>
    </row>
    <row r="1190" spans="1:8">
      <c r="A1190" s="68">
        <f t="shared" si="175"/>
        <v>1176</v>
      </c>
      <c r="B1190" s="69">
        <f t="shared" si="175"/>
        <v>46101</v>
      </c>
      <c r="C1190" s="90" t="str">
        <f t="shared" si="169"/>
        <v>구간13</v>
      </c>
      <c r="D1190" s="68">
        <f t="shared" si="170"/>
        <v>90</v>
      </c>
      <c r="E1190" s="54">
        <f>COUNTIF($C$15:C1190,C1190)</f>
        <v>79</v>
      </c>
      <c r="F1190" s="91">
        <f t="shared" si="171"/>
        <v>0.1560807908421768</v>
      </c>
      <c r="G1190" s="91">
        <f t="shared" si="172"/>
        <v>1.105772256408763E-3</v>
      </c>
      <c r="H1190" s="65">
        <f t="shared" si="174"/>
        <v>0.15718656309858556</v>
      </c>
    </row>
    <row r="1191" spans="1:8">
      <c r="A1191" s="68">
        <f t="shared" si="175"/>
        <v>1177</v>
      </c>
      <c r="B1191" s="69">
        <f t="shared" si="175"/>
        <v>46102</v>
      </c>
      <c r="C1191" s="90" t="str">
        <f t="shared" si="169"/>
        <v>구간13</v>
      </c>
      <c r="D1191" s="68">
        <f t="shared" si="170"/>
        <v>90</v>
      </c>
      <c r="E1191" s="54">
        <f>COUNTIF($C$15:C1191,C1191)</f>
        <v>80</v>
      </c>
      <c r="F1191" s="91">
        <f t="shared" si="171"/>
        <v>0.1560807908421768</v>
      </c>
      <c r="G1191" s="91">
        <f t="shared" si="172"/>
        <v>1.1197693735784942E-3</v>
      </c>
      <c r="H1191" s="65">
        <f t="shared" si="174"/>
        <v>0.15720056021575529</v>
      </c>
    </row>
    <row r="1192" spans="1:8">
      <c r="A1192" s="68">
        <f t="shared" si="175"/>
        <v>1178</v>
      </c>
      <c r="B1192" s="69">
        <f t="shared" si="175"/>
        <v>46103</v>
      </c>
      <c r="C1192" s="90" t="str">
        <f t="shared" si="169"/>
        <v>구간13</v>
      </c>
      <c r="D1192" s="68">
        <f t="shared" si="170"/>
        <v>90</v>
      </c>
      <c r="E1192" s="54">
        <f>COUNTIF($C$15:C1192,C1192)</f>
        <v>81</v>
      </c>
      <c r="F1192" s="91">
        <f t="shared" si="171"/>
        <v>0.1560807908421768</v>
      </c>
      <c r="G1192" s="91">
        <f t="shared" si="172"/>
        <v>1.1337664907482253E-3</v>
      </c>
      <c r="H1192" s="65">
        <f t="shared" si="174"/>
        <v>0.15721455733292503</v>
      </c>
    </row>
    <row r="1193" spans="1:8">
      <c r="A1193" s="68">
        <f t="shared" si="175"/>
        <v>1179</v>
      </c>
      <c r="B1193" s="69">
        <f t="shared" si="175"/>
        <v>46104</v>
      </c>
      <c r="C1193" s="90" t="str">
        <f t="shared" si="169"/>
        <v>구간13</v>
      </c>
      <c r="D1193" s="68">
        <f t="shared" si="170"/>
        <v>90</v>
      </c>
      <c r="E1193" s="54">
        <f>COUNTIF($C$15:C1193,C1193)</f>
        <v>82</v>
      </c>
      <c r="F1193" s="91">
        <f t="shared" si="171"/>
        <v>0.1560807908421768</v>
      </c>
      <c r="G1193" s="91">
        <f t="shared" si="172"/>
        <v>1.1477636079179566E-3</v>
      </c>
      <c r="H1193" s="65">
        <f t="shared" si="174"/>
        <v>0.15722855445009476</v>
      </c>
    </row>
    <row r="1194" spans="1:8">
      <c r="A1194" s="68">
        <f t="shared" si="175"/>
        <v>1180</v>
      </c>
      <c r="B1194" s="69">
        <f t="shared" si="175"/>
        <v>46105</v>
      </c>
      <c r="C1194" s="90" t="str">
        <f t="shared" si="169"/>
        <v>구간13</v>
      </c>
      <c r="D1194" s="68">
        <f t="shared" si="170"/>
        <v>90</v>
      </c>
      <c r="E1194" s="54">
        <f>COUNTIF($C$15:C1194,C1194)</f>
        <v>83</v>
      </c>
      <c r="F1194" s="91">
        <f t="shared" si="171"/>
        <v>0.1560807908421768</v>
      </c>
      <c r="G1194" s="91">
        <f t="shared" si="172"/>
        <v>1.1617607250876878E-3</v>
      </c>
      <c r="H1194" s="65">
        <f t="shared" si="174"/>
        <v>0.15724255156726449</v>
      </c>
    </row>
    <row r="1195" spans="1:8">
      <c r="A1195" s="68">
        <f t="shared" si="175"/>
        <v>1181</v>
      </c>
      <c r="B1195" s="69">
        <f t="shared" si="175"/>
        <v>46106</v>
      </c>
      <c r="C1195" s="90" t="str">
        <f t="shared" si="169"/>
        <v>구간13</v>
      </c>
      <c r="D1195" s="68">
        <f t="shared" si="170"/>
        <v>90</v>
      </c>
      <c r="E1195" s="54">
        <f>COUNTIF($C$15:C1195,C1195)</f>
        <v>84</v>
      </c>
      <c r="F1195" s="91">
        <f t="shared" si="171"/>
        <v>0.1560807908421768</v>
      </c>
      <c r="G1195" s="91">
        <f t="shared" si="172"/>
        <v>1.1757578422574189E-3</v>
      </c>
      <c r="H1195" s="65">
        <f t="shared" si="174"/>
        <v>0.15725654868443423</v>
      </c>
    </row>
    <row r="1196" spans="1:8">
      <c r="A1196" s="68">
        <f t="shared" si="175"/>
        <v>1182</v>
      </c>
      <c r="B1196" s="69">
        <f t="shared" si="175"/>
        <v>46107</v>
      </c>
      <c r="C1196" s="90" t="str">
        <f t="shared" si="169"/>
        <v>구간13</v>
      </c>
      <c r="D1196" s="68">
        <f t="shared" si="170"/>
        <v>90</v>
      </c>
      <c r="E1196" s="54">
        <f>COUNTIF($C$15:C1196,C1196)</f>
        <v>85</v>
      </c>
      <c r="F1196" s="91">
        <f t="shared" si="171"/>
        <v>0.1560807908421768</v>
      </c>
      <c r="G1196" s="91">
        <f t="shared" si="172"/>
        <v>1.18975495942715E-3</v>
      </c>
      <c r="H1196" s="65">
        <f t="shared" si="174"/>
        <v>0.15727054580160393</v>
      </c>
    </row>
    <row r="1197" spans="1:8">
      <c r="A1197" s="68">
        <f t="shared" si="175"/>
        <v>1183</v>
      </c>
      <c r="B1197" s="69">
        <f t="shared" si="175"/>
        <v>46108</v>
      </c>
      <c r="C1197" s="90" t="str">
        <f t="shared" si="169"/>
        <v>구간13</v>
      </c>
      <c r="D1197" s="68">
        <f t="shared" si="170"/>
        <v>90</v>
      </c>
      <c r="E1197" s="54">
        <f>COUNTIF($C$15:C1197,C1197)</f>
        <v>86</v>
      </c>
      <c r="F1197" s="91">
        <f t="shared" si="171"/>
        <v>0.1560807908421768</v>
      </c>
      <c r="G1197" s="91">
        <f t="shared" si="172"/>
        <v>1.2037520765968812E-3</v>
      </c>
      <c r="H1197" s="65">
        <f t="shared" si="174"/>
        <v>0.15728454291877367</v>
      </c>
    </row>
    <row r="1198" spans="1:8">
      <c r="A1198" s="68">
        <f t="shared" si="175"/>
        <v>1184</v>
      </c>
      <c r="B1198" s="69">
        <f t="shared" si="175"/>
        <v>46109</v>
      </c>
      <c r="C1198" s="90" t="str">
        <f t="shared" si="169"/>
        <v>구간13</v>
      </c>
      <c r="D1198" s="68">
        <f t="shared" si="170"/>
        <v>90</v>
      </c>
      <c r="E1198" s="54">
        <f>COUNTIF($C$15:C1198,C1198)</f>
        <v>87</v>
      </c>
      <c r="F1198" s="91">
        <f t="shared" si="171"/>
        <v>0.1560807908421768</v>
      </c>
      <c r="G1198" s="91">
        <f t="shared" si="172"/>
        <v>1.2177491937666125E-3</v>
      </c>
      <c r="H1198" s="65">
        <f t="shared" si="174"/>
        <v>0.1572985400359434</v>
      </c>
    </row>
    <row r="1199" spans="1:8">
      <c r="A1199" s="68">
        <f t="shared" si="175"/>
        <v>1185</v>
      </c>
      <c r="B1199" s="69">
        <f t="shared" si="175"/>
        <v>46110</v>
      </c>
      <c r="C1199" s="90" t="str">
        <f t="shared" si="169"/>
        <v>구간13</v>
      </c>
      <c r="D1199" s="68">
        <f t="shared" si="170"/>
        <v>90</v>
      </c>
      <c r="E1199" s="54">
        <f>COUNTIF($C$15:C1199,C1199)</f>
        <v>88</v>
      </c>
      <c r="F1199" s="91">
        <f t="shared" si="171"/>
        <v>0.1560807908421768</v>
      </c>
      <c r="G1199" s="91">
        <f t="shared" si="172"/>
        <v>1.2317463109363437E-3</v>
      </c>
      <c r="H1199" s="65">
        <f t="shared" si="174"/>
        <v>0.15731253715311314</v>
      </c>
    </row>
    <row r="1200" spans="1:8">
      <c r="A1200" s="68">
        <f t="shared" ref="A1200:B1215" si="176">A1199+1</f>
        <v>1186</v>
      </c>
      <c r="B1200" s="69">
        <f t="shared" si="176"/>
        <v>46111</v>
      </c>
      <c r="C1200" s="90" t="str">
        <f t="shared" si="169"/>
        <v>구간13</v>
      </c>
      <c r="D1200" s="68">
        <f t="shared" si="170"/>
        <v>90</v>
      </c>
      <c r="E1200" s="54">
        <f>COUNTIF($C$15:C1200,C1200)</f>
        <v>89</v>
      </c>
      <c r="F1200" s="91">
        <f t="shared" si="171"/>
        <v>0.1560807908421768</v>
      </c>
      <c r="G1200" s="91">
        <f t="shared" si="172"/>
        <v>1.2457434281060748E-3</v>
      </c>
      <c r="H1200" s="65">
        <f t="shared" si="174"/>
        <v>0.15732653427028287</v>
      </c>
    </row>
    <row r="1201" spans="1:8">
      <c r="A1201" s="68">
        <f t="shared" si="176"/>
        <v>1187</v>
      </c>
      <c r="B1201" s="69">
        <f t="shared" si="176"/>
        <v>46112</v>
      </c>
      <c r="C1201" s="90" t="str">
        <f t="shared" si="169"/>
        <v>구간13</v>
      </c>
      <c r="D1201" s="68">
        <f t="shared" si="170"/>
        <v>90</v>
      </c>
      <c r="E1201" s="54">
        <f>COUNTIF($C$15:C1201,C1201)</f>
        <v>90</v>
      </c>
      <c r="F1201" s="91">
        <f t="shared" si="171"/>
        <v>0.1560807908421768</v>
      </c>
      <c r="G1201" s="91">
        <f t="shared" si="172"/>
        <v>1.2597405452758059E-3</v>
      </c>
      <c r="H1201" s="65">
        <f t="shared" si="174"/>
        <v>0.1573405313874526</v>
      </c>
    </row>
    <row r="1202" spans="1:8">
      <c r="A1202" s="68">
        <f t="shared" si="176"/>
        <v>1188</v>
      </c>
      <c r="B1202" s="69">
        <f t="shared" si="176"/>
        <v>46113</v>
      </c>
      <c r="C1202" s="90" t="str">
        <f t="shared" si="169"/>
        <v>구간14</v>
      </c>
      <c r="D1202" s="68">
        <f t="shared" si="170"/>
        <v>91</v>
      </c>
      <c r="E1202" s="54">
        <f>COUNTIF($C$15:C1202,C1202)</f>
        <v>1</v>
      </c>
      <c r="F1202" s="91">
        <f t="shared" si="171"/>
        <v>0.1573405313874526</v>
      </c>
      <c r="G1202" s="91">
        <f t="shared" si="172"/>
        <v>1.4384769952744489E-5</v>
      </c>
      <c r="H1202" s="65">
        <f t="shared" si="174"/>
        <v>0.15735491615740535</v>
      </c>
    </row>
    <row r="1203" spans="1:8">
      <c r="A1203" s="68">
        <f t="shared" si="176"/>
        <v>1189</v>
      </c>
      <c r="B1203" s="69">
        <f t="shared" si="176"/>
        <v>46114</v>
      </c>
      <c r="C1203" s="90" t="str">
        <f t="shared" si="169"/>
        <v>구간14</v>
      </c>
      <c r="D1203" s="68">
        <f t="shared" si="170"/>
        <v>91</v>
      </c>
      <c r="E1203" s="54">
        <f>COUNTIF($C$15:C1203,C1203)</f>
        <v>2</v>
      </c>
      <c r="F1203" s="91">
        <f t="shared" si="171"/>
        <v>0.1573405313874526</v>
      </c>
      <c r="G1203" s="91">
        <f t="shared" si="172"/>
        <v>2.8769539905488978E-5</v>
      </c>
      <c r="H1203" s="65">
        <f t="shared" si="174"/>
        <v>0.1573693009273581</v>
      </c>
    </row>
    <row r="1204" spans="1:8">
      <c r="A1204" s="68">
        <f t="shared" si="176"/>
        <v>1190</v>
      </c>
      <c r="B1204" s="69">
        <f t="shared" si="176"/>
        <v>46115</v>
      </c>
      <c r="C1204" s="90" t="str">
        <f t="shared" si="169"/>
        <v>구간14</v>
      </c>
      <c r="D1204" s="68">
        <f t="shared" si="170"/>
        <v>91</v>
      </c>
      <c r="E1204" s="54">
        <f>COUNTIF($C$15:C1204,C1204)</f>
        <v>3</v>
      </c>
      <c r="F1204" s="91">
        <f t="shared" si="171"/>
        <v>0.1573405313874526</v>
      </c>
      <c r="G1204" s="91">
        <f t="shared" si="172"/>
        <v>4.3154309858233466E-5</v>
      </c>
      <c r="H1204" s="65">
        <f t="shared" si="174"/>
        <v>0.15738368569731084</v>
      </c>
    </row>
    <row r="1205" spans="1:8">
      <c r="A1205" s="68">
        <f t="shared" si="176"/>
        <v>1191</v>
      </c>
      <c r="B1205" s="69">
        <f t="shared" si="176"/>
        <v>46116</v>
      </c>
      <c r="C1205" s="90" t="str">
        <f t="shared" si="169"/>
        <v>구간14</v>
      </c>
      <c r="D1205" s="68">
        <f t="shared" si="170"/>
        <v>91</v>
      </c>
      <c r="E1205" s="54">
        <f>COUNTIF($C$15:C1205,C1205)</f>
        <v>4</v>
      </c>
      <c r="F1205" s="91">
        <f t="shared" si="171"/>
        <v>0.1573405313874526</v>
      </c>
      <c r="G1205" s="91">
        <f t="shared" si="172"/>
        <v>5.7539079810977955E-5</v>
      </c>
      <c r="H1205" s="65">
        <f t="shared" si="174"/>
        <v>0.15739807046726359</v>
      </c>
    </row>
    <row r="1206" spans="1:8">
      <c r="A1206" s="68">
        <f t="shared" si="176"/>
        <v>1192</v>
      </c>
      <c r="B1206" s="69">
        <f t="shared" si="176"/>
        <v>46117</v>
      </c>
      <c r="C1206" s="90" t="str">
        <f t="shared" si="169"/>
        <v>구간14</v>
      </c>
      <c r="D1206" s="68">
        <f t="shared" si="170"/>
        <v>91</v>
      </c>
      <c r="E1206" s="54">
        <f>COUNTIF($C$15:C1206,C1206)</f>
        <v>5</v>
      </c>
      <c r="F1206" s="91">
        <f t="shared" si="171"/>
        <v>0.1573405313874526</v>
      </c>
      <c r="G1206" s="91">
        <f t="shared" si="172"/>
        <v>7.1923849763722437E-5</v>
      </c>
      <c r="H1206" s="65">
        <f t="shared" si="174"/>
        <v>0.15741245523721634</v>
      </c>
    </row>
    <row r="1207" spans="1:8">
      <c r="A1207" s="68">
        <f t="shared" si="176"/>
        <v>1193</v>
      </c>
      <c r="B1207" s="69">
        <f t="shared" si="176"/>
        <v>46118</v>
      </c>
      <c r="C1207" s="90" t="str">
        <f t="shared" si="169"/>
        <v>구간14</v>
      </c>
      <c r="D1207" s="68">
        <f t="shared" si="170"/>
        <v>91</v>
      </c>
      <c r="E1207" s="54">
        <f>COUNTIF($C$15:C1207,C1207)</f>
        <v>6</v>
      </c>
      <c r="F1207" s="91">
        <f t="shared" si="171"/>
        <v>0.1573405313874526</v>
      </c>
      <c r="G1207" s="91">
        <f t="shared" si="172"/>
        <v>8.6308619716466933E-5</v>
      </c>
      <c r="H1207" s="65">
        <f t="shared" si="174"/>
        <v>0.15742684000716908</v>
      </c>
    </row>
    <row r="1208" spans="1:8">
      <c r="A1208" s="68">
        <f t="shared" si="176"/>
        <v>1194</v>
      </c>
      <c r="B1208" s="69">
        <f t="shared" si="176"/>
        <v>46119</v>
      </c>
      <c r="C1208" s="90" t="str">
        <f t="shared" si="169"/>
        <v>구간14</v>
      </c>
      <c r="D1208" s="68">
        <f t="shared" si="170"/>
        <v>91</v>
      </c>
      <c r="E1208" s="54">
        <f>COUNTIF($C$15:C1208,C1208)</f>
        <v>7</v>
      </c>
      <c r="F1208" s="91">
        <f t="shared" si="171"/>
        <v>0.1573405313874526</v>
      </c>
      <c r="G1208" s="91">
        <f t="shared" si="172"/>
        <v>1.0069338966921143E-4</v>
      </c>
      <c r="H1208" s="65">
        <f t="shared" si="174"/>
        <v>0.1574412247771218</v>
      </c>
    </row>
    <row r="1209" spans="1:8">
      <c r="A1209" s="68">
        <f t="shared" si="176"/>
        <v>1195</v>
      </c>
      <c r="B1209" s="69">
        <f t="shared" si="176"/>
        <v>46120</v>
      </c>
      <c r="C1209" s="90" t="str">
        <f t="shared" si="169"/>
        <v>구간14</v>
      </c>
      <c r="D1209" s="68">
        <f t="shared" si="170"/>
        <v>91</v>
      </c>
      <c r="E1209" s="54">
        <f>COUNTIF($C$15:C1209,C1209)</f>
        <v>8</v>
      </c>
      <c r="F1209" s="91">
        <f t="shared" si="171"/>
        <v>0.1573405313874526</v>
      </c>
      <c r="G1209" s="91">
        <f t="shared" si="172"/>
        <v>1.1507815962195591E-4</v>
      </c>
      <c r="H1209" s="65">
        <f t="shared" si="174"/>
        <v>0.15745560954707455</v>
      </c>
    </row>
    <row r="1210" spans="1:8">
      <c r="A1210" s="68">
        <f t="shared" si="176"/>
        <v>1196</v>
      </c>
      <c r="B1210" s="69">
        <f t="shared" si="176"/>
        <v>46121</v>
      </c>
      <c r="C1210" s="90" t="str">
        <f t="shared" si="169"/>
        <v>구간14</v>
      </c>
      <c r="D1210" s="68">
        <f t="shared" si="170"/>
        <v>91</v>
      </c>
      <c r="E1210" s="54">
        <f>COUNTIF($C$15:C1210,C1210)</f>
        <v>9</v>
      </c>
      <c r="F1210" s="91">
        <f t="shared" si="171"/>
        <v>0.1573405313874526</v>
      </c>
      <c r="G1210" s="91">
        <f t="shared" si="172"/>
        <v>1.2946292957470039E-4</v>
      </c>
      <c r="H1210" s="65">
        <f t="shared" si="174"/>
        <v>0.1574699943170273</v>
      </c>
    </row>
    <row r="1211" spans="1:8">
      <c r="A1211" s="68">
        <f t="shared" si="176"/>
        <v>1197</v>
      </c>
      <c r="B1211" s="69">
        <f t="shared" si="176"/>
        <v>46122</v>
      </c>
      <c r="C1211" s="90" t="str">
        <f t="shared" si="169"/>
        <v>구간14</v>
      </c>
      <c r="D1211" s="68">
        <f t="shared" si="170"/>
        <v>91</v>
      </c>
      <c r="E1211" s="54">
        <f>COUNTIF($C$15:C1211,C1211)</f>
        <v>10</v>
      </c>
      <c r="F1211" s="91">
        <f t="shared" si="171"/>
        <v>0.1573405313874526</v>
      </c>
      <c r="G1211" s="91">
        <f t="shared" si="172"/>
        <v>1.4384769952744487E-4</v>
      </c>
      <c r="H1211" s="65">
        <f t="shared" si="174"/>
        <v>0.15748437908698004</v>
      </c>
    </row>
    <row r="1212" spans="1:8">
      <c r="A1212" s="68">
        <f t="shared" si="176"/>
        <v>1198</v>
      </c>
      <c r="B1212" s="69">
        <f t="shared" si="176"/>
        <v>46123</v>
      </c>
      <c r="C1212" s="90" t="str">
        <f t="shared" si="169"/>
        <v>구간14</v>
      </c>
      <c r="D1212" s="68">
        <f t="shared" si="170"/>
        <v>91</v>
      </c>
      <c r="E1212" s="54">
        <f>COUNTIF($C$15:C1212,C1212)</f>
        <v>11</v>
      </c>
      <c r="F1212" s="91">
        <f t="shared" si="171"/>
        <v>0.1573405313874526</v>
      </c>
      <c r="G1212" s="91">
        <f t="shared" si="172"/>
        <v>1.5823246948018938E-4</v>
      </c>
      <c r="H1212" s="65">
        <f t="shared" si="174"/>
        <v>0.15749876385693279</v>
      </c>
    </row>
    <row r="1213" spans="1:8">
      <c r="A1213" s="68">
        <f t="shared" si="176"/>
        <v>1199</v>
      </c>
      <c r="B1213" s="69">
        <f t="shared" si="176"/>
        <v>46124</v>
      </c>
      <c r="C1213" s="90" t="str">
        <f t="shared" si="169"/>
        <v>구간14</v>
      </c>
      <c r="D1213" s="68">
        <f t="shared" si="170"/>
        <v>91</v>
      </c>
      <c r="E1213" s="54">
        <f>COUNTIF($C$15:C1213,C1213)</f>
        <v>12</v>
      </c>
      <c r="F1213" s="91">
        <f t="shared" si="171"/>
        <v>0.1573405313874526</v>
      </c>
      <c r="G1213" s="91">
        <f t="shared" si="172"/>
        <v>1.7261723943293387E-4</v>
      </c>
      <c r="H1213" s="65">
        <f t="shared" si="174"/>
        <v>0.15751314862688554</v>
      </c>
    </row>
    <row r="1214" spans="1:8">
      <c r="A1214" s="68">
        <f t="shared" si="176"/>
        <v>1200</v>
      </c>
      <c r="B1214" s="69">
        <f t="shared" si="176"/>
        <v>46125</v>
      </c>
      <c r="C1214" s="90" t="str">
        <f t="shared" si="169"/>
        <v>구간14</v>
      </c>
      <c r="D1214" s="68">
        <f t="shared" si="170"/>
        <v>91</v>
      </c>
      <c r="E1214" s="54">
        <f>COUNTIF($C$15:C1214,C1214)</f>
        <v>13</v>
      </c>
      <c r="F1214" s="91">
        <f t="shared" si="171"/>
        <v>0.1573405313874526</v>
      </c>
      <c r="G1214" s="91">
        <f t="shared" si="172"/>
        <v>1.8700200938567835E-4</v>
      </c>
      <c r="H1214" s="65">
        <f t="shared" si="174"/>
        <v>0.15752753339683828</v>
      </c>
    </row>
    <row r="1215" spans="1:8">
      <c r="A1215" s="68">
        <f t="shared" si="176"/>
        <v>1201</v>
      </c>
      <c r="B1215" s="69">
        <f t="shared" si="176"/>
        <v>46126</v>
      </c>
      <c r="C1215" s="90" t="str">
        <f t="shared" si="169"/>
        <v>구간14</v>
      </c>
      <c r="D1215" s="68">
        <f t="shared" si="170"/>
        <v>91</v>
      </c>
      <c r="E1215" s="54">
        <f>COUNTIF($C$15:C1215,C1215)</f>
        <v>14</v>
      </c>
      <c r="F1215" s="91">
        <f t="shared" si="171"/>
        <v>0.1573405313874526</v>
      </c>
      <c r="G1215" s="91">
        <f t="shared" si="172"/>
        <v>2.0138677933842286E-4</v>
      </c>
      <c r="H1215" s="65">
        <f t="shared" si="174"/>
        <v>0.15754191816679103</v>
      </c>
    </row>
    <row r="1216" spans="1:8">
      <c r="A1216" s="68">
        <f t="shared" ref="A1216:B1231" si="177">A1215+1</f>
        <v>1202</v>
      </c>
      <c r="B1216" s="69">
        <f t="shared" si="177"/>
        <v>46127</v>
      </c>
      <c r="C1216" s="90" t="str">
        <f t="shared" si="169"/>
        <v>구간14</v>
      </c>
      <c r="D1216" s="68">
        <f t="shared" si="170"/>
        <v>91</v>
      </c>
      <c r="E1216" s="54">
        <f>COUNTIF($C$15:C1216,C1216)</f>
        <v>15</v>
      </c>
      <c r="F1216" s="91">
        <f t="shared" si="171"/>
        <v>0.1573405313874526</v>
      </c>
      <c r="G1216" s="91">
        <f t="shared" si="172"/>
        <v>2.1577154929116734E-4</v>
      </c>
      <c r="H1216" s="65">
        <f t="shared" si="174"/>
        <v>0.15755630293674378</v>
      </c>
    </row>
    <row r="1217" spans="1:8">
      <c r="A1217" s="68">
        <f t="shared" si="177"/>
        <v>1203</v>
      </c>
      <c r="B1217" s="69">
        <f t="shared" si="177"/>
        <v>46128</v>
      </c>
      <c r="C1217" s="90" t="str">
        <f t="shared" si="169"/>
        <v>구간14</v>
      </c>
      <c r="D1217" s="68">
        <f t="shared" si="170"/>
        <v>91</v>
      </c>
      <c r="E1217" s="54">
        <f>COUNTIF($C$15:C1217,C1217)</f>
        <v>16</v>
      </c>
      <c r="F1217" s="91">
        <f t="shared" si="171"/>
        <v>0.1573405313874526</v>
      </c>
      <c r="G1217" s="91">
        <f t="shared" si="172"/>
        <v>2.3015631924391182E-4</v>
      </c>
      <c r="H1217" s="65">
        <f t="shared" si="174"/>
        <v>0.15757068770669652</v>
      </c>
    </row>
    <row r="1218" spans="1:8">
      <c r="A1218" s="68">
        <f t="shared" si="177"/>
        <v>1204</v>
      </c>
      <c r="B1218" s="69">
        <f t="shared" si="177"/>
        <v>46129</v>
      </c>
      <c r="C1218" s="90" t="str">
        <f t="shared" si="169"/>
        <v>구간14</v>
      </c>
      <c r="D1218" s="68">
        <f t="shared" si="170"/>
        <v>91</v>
      </c>
      <c r="E1218" s="54">
        <f>COUNTIF($C$15:C1218,C1218)</f>
        <v>17</v>
      </c>
      <c r="F1218" s="91">
        <f t="shared" si="171"/>
        <v>0.1573405313874526</v>
      </c>
      <c r="G1218" s="91">
        <f t="shared" si="172"/>
        <v>2.4454108919665633E-4</v>
      </c>
      <c r="H1218" s="65">
        <f t="shared" si="174"/>
        <v>0.15758507247664927</v>
      </c>
    </row>
    <row r="1219" spans="1:8">
      <c r="A1219" s="68">
        <f t="shared" si="177"/>
        <v>1205</v>
      </c>
      <c r="B1219" s="69">
        <f t="shared" si="177"/>
        <v>46130</v>
      </c>
      <c r="C1219" s="90" t="str">
        <f t="shared" si="169"/>
        <v>구간14</v>
      </c>
      <c r="D1219" s="68">
        <f t="shared" si="170"/>
        <v>91</v>
      </c>
      <c r="E1219" s="54">
        <f>COUNTIF($C$15:C1219,C1219)</f>
        <v>18</v>
      </c>
      <c r="F1219" s="91">
        <f t="shared" si="171"/>
        <v>0.1573405313874526</v>
      </c>
      <c r="G1219" s="91">
        <f t="shared" si="172"/>
        <v>2.5892585914940078E-4</v>
      </c>
      <c r="H1219" s="65">
        <f t="shared" si="174"/>
        <v>0.15759945724660201</v>
      </c>
    </row>
    <row r="1220" spans="1:8">
      <c r="A1220" s="68">
        <f t="shared" si="177"/>
        <v>1206</v>
      </c>
      <c r="B1220" s="69">
        <f t="shared" si="177"/>
        <v>46131</v>
      </c>
      <c r="C1220" s="90" t="str">
        <f t="shared" si="169"/>
        <v>구간14</v>
      </c>
      <c r="D1220" s="68">
        <f t="shared" si="170"/>
        <v>91</v>
      </c>
      <c r="E1220" s="54">
        <f>COUNTIF($C$15:C1220,C1220)</f>
        <v>19</v>
      </c>
      <c r="F1220" s="91">
        <f t="shared" si="171"/>
        <v>0.1573405313874526</v>
      </c>
      <c r="G1220" s="91">
        <f t="shared" si="172"/>
        <v>2.7331062910214529E-4</v>
      </c>
      <c r="H1220" s="65">
        <f t="shared" si="174"/>
        <v>0.15761384201655476</v>
      </c>
    </row>
    <row r="1221" spans="1:8">
      <c r="A1221" s="68">
        <f t="shared" si="177"/>
        <v>1207</v>
      </c>
      <c r="B1221" s="69">
        <f t="shared" si="177"/>
        <v>46132</v>
      </c>
      <c r="C1221" s="90" t="str">
        <f t="shared" si="169"/>
        <v>구간14</v>
      </c>
      <c r="D1221" s="68">
        <f t="shared" si="170"/>
        <v>91</v>
      </c>
      <c r="E1221" s="54">
        <f>COUNTIF($C$15:C1221,C1221)</f>
        <v>20</v>
      </c>
      <c r="F1221" s="91">
        <f t="shared" si="171"/>
        <v>0.1573405313874526</v>
      </c>
      <c r="G1221" s="91">
        <f t="shared" si="172"/>
        <v>2.8769539905488975E-4</v>
      </c>
      <c r="H1221" s="65">
        <f t="shared" si="174"/>
        <v>0.15762822678650748</v>
      </c>
    </row>
    <row r="1222" spans="1:8">
      <c r="A1222" s="68">
        <f t="shared" si="177"/>
        <v>1208</v>
      </c>
      <c r="B1222" s="69">
        <f t="shared" si="177"/>
        <v>46133</v>
      </c>
      <c r="C1222" s="90" t="str">
        <f t="shared" si="169"/>
        <v>구간14</v>
      </c>
      <c r="D1222" s="68">
        <f t="shared" si="170"/>
        <v>91</v>
      </c>
      <c r="E1222" s="54">
        <f>COUNTIF($C$15:C1222,C1222)</f>
        <v>21</v>
      </c>
      <c r="F1222" s="91">
        <f t="shared" si="171"/>
        <v>0.1573405313874526</v>
      </c>
      <c r="G1222" s="91">
        <f t="shared" si="172"/>
        <v>3.0208016900763426E-4</v>
      </c>
      <c r="H1222" s="65">
        <f t="shared" si="174"/>
        <v>0.15764261155646023</v>
      </c>
    </row>
    <row r="1223" spans="1:8">
      <c r="A1223" s="68">
        <f t="shared" si="177"/>
        <v>1209</v>
      </c>
      <c r="B1223" s="69">
        <f t="shared" si="177"/>
        <v>46134</v>
      </c>
      <c r="C1223" s="90" t="str">
        <f t="shared" si="169"/>
        <v>구간14</v>
      </c>
      <c r="D1223" s="68">
        <f t="shared" si="170"/>
        <v>91</v>
      </c>
      <c r="E1223" s="54">
        <f>COUNTIF($C$15:C1223,C1223)</f>
        <v>22</v>
      </c>
      <c r="F1223" s="91">
        <f t="shared" si="171"/>
        <v>0.1573405313874526</v>
      </c>
      <c r="G1223" s="91">
        <f t="shared" si="172"/>
        <v>3.1646493896037877E-4</v>
      </c>
      <c r="H1223" s="65">
        <f t="shared" si="174"/>
        <v>0.15765699632641297</v>
      </c>
    </row>
    <row r="1224" spans="1:8">
      <c r="A1224" s="68">
        <f t="shared" si="177"/>
        <v>1210</v>
      </c>
      <c r="B1224" s="69">
        <f t="shared" si="177"/>
        <v>46135</v>
      </c>
      <c r="C1224" s="90" t="str">
        <f t="shared" si="169"/>
        <v>구간14</v>
      </c>
      <c r="D1224" s="68">
        <f t="shared" si="170"/>
        <v>91</v>
      </c>
      <c r="E1224" s="54">
        <f>COUNTIF($C$15:C1224,C1224)</f>
        <v>23</v>
      </c>
      <c r="F1224" s="91">
        <f t="shared" si="171"/>
        <v>0.1573405313874526</v>
      </c>
      <c r="G1224" s="91">
        <f t="shared" si="172"/>
        <v>3.3084970891312322E-4</v>
      </c>
      <c r="H1224" s="65">
        <f t="shared" si="174"/>
        <v>0.15767138109636572</v>
      </c>
    </row>
    <row r="1225" spans="1:8">
      <c r="A1225" s="68">
        <f t="shared" si="177"/>
        <v>1211</v>
      </c>
      <c r="B1225" s="69">
        <f t="shared" si="177"/>
        <v>46136</v>
      </c>
      <c r="C1225" s="90" t="str">
        <f t="shared" si="169"/>
        <v>구간14</v>
      </c>
      <c r="D1225" s="68">
        <f t="shared" si="170"/>
        <v>91</v>
      </c>
      <c r="E1225" s="54">
        <f>COUNTIF($C$15:C1225,C1225)</f>
        <v>24</v>
      </c>
      <c r="F1225" s="91">
        <f t="shared" si="171"/>
        <v>0.1573405313874526</v>
      </c>
      <c r="G1225" s="91">
        <f t="shared" si="172"/>
        <v>3.4523447886586773E-4</v>
      </c>
      <c r="H1225" s="65">
        <f t="shared" si="174"/>
        <v>0.15768576586631847</v>
      </c>
    </row>
    <row r="1226" spans="1:8">
      <c r="A1226" s="68">
        <f t="shared" si="177"/>
        <v>1212</v>
      </c>
      <c r="B1226" s="69">
        <f t="shared" si="177"/>
        <v>46137</v>
      </c>
      <c r="C1226" s="90" t="str">
        <f t="shared" si="169"/>
        <v>구간14</v>
      </c>
      <c r="D1226" s="68">
        <f t="shared" si="170"/>
        <v>91</v>
      </c>
      <c r="E1226" s="54">
        <f>COUNTIF($C$15:C1226,C1226)</f>
        <v>25</v>
      </c>
      <c r="F1226" s="91">
        <f t="shared" si="171"/>
        <v>0.1573405313874526</v>
      </c>
      <c r="G1226" s="91">
        <f t="shared" si="172"/>
        <v>3.5961924881861224E-4</v>
      </c>
      <c r="H1226" s="65">
        <f t="shared" si="174"/>
        <v>0.15770015063627121</v>
      </c>
    </row>
    <row r="1227" spans="1:8">
      <c r="A1227" s="68">
        <f t="shared" si="177"/>
        <v>1213</v>
      </c>
      <c r="B1227" s="69">
        <f t="shared" si="177"/>
        <v>46138</v>
      </c>
      <c r="C1227" s="90" t="str">
        <f t="shared" si="169"/>
        <v>구간14</v>
      </c>
      <c r="D1227" s="68">
        <f t="shared" si="170"/>
        <v>91</v>
      </c>
      <c r="E1227" s="54">
        <f>COUNTIF($C$15:C1227,C1227)</f>
        <v>26</v>
      </c>
      <c r="F1227" s="91">
        <f t="shared" si="171"/>
        <v>0.1573405313874526</v>
      </c>
      <c r="G1227" s="91">
        <f t="shared" si="172"/>
        <v>3.7400401877135669E-4</v>
      </c>
      <c r="H1227" s="65">
        <f t="shared" si="174"/>
        <v>0.15771453540622396</v>
      </c>
    </row>
    <row r="1228" spans="1:8">
      <c r="A1228" s="68">
        <f t="shared" si="177"/>
        <v>1214</v>
      </c>
      <c r="B1228" s="69">
        <f t="shared" si="177"/>
        <v>46139</v>
      </c>
      <c r="C1228" s="90" t="str">
        <f t="shared" si="169"/>
        <v>구간14</v>
      </c>
      <c r="D1228" s="68">
        <f t="shared" si="170"/>
        <v>91</v>
      </c>
      <c r="E1228" s="54">
        <f>COUNTIF($C$15:C1228,C1228)</f>
        <v>27</v>
      </c>
      <c r="F1228" s="91">
        <f t="shared" si="171"/>
        <v>0.1573405313874526</v>
      </c>
      <c r="G1228" s="91">
        <f t="shared" si="172"/>
        <v>3.883887887241012E-4</v>
      </c>
      <c r="H1228" s="65">
        <f t="shared" si="174"/>
        <v>0.15772892017617671</v>
      </c>
    </row>
    <row r="1229" spans="1:8">
      <c r="A1229" s="68">
        <f t="shared" si="177"/>
        <v>1215</v>
      </c>
      <c r="B1229" s="69">
        <f t="shared" si="177"/>
        <v>46140</v>
      </c>
      <c r="C1229" s="90" t="str">
        <f t="shared" si="169"/>
        <v>구간14</v>
      </c>
      <c r="D1229" s="68">
        <f t="shared" si="170"/>
        <v>91</v>
      </c>
      <c r="E1229" s="54">
        <f>COUNTIF($C$15:C1229,C1229)</f>
        <v>28</v>
      </c>
      <c r="F1229" s="91">
        <f t="shared" si="171"/>
        <v>0.1573405313874526</v>
      </c>
      <c r="G1229" s="91">
        <f t="shared" si="172"/>
        <v>4.0277355867684571E-4</v>
      </c>
      <c r="H1229" s="65">
        <f t="shared" si="174"/>
        <v>0.15774330494612945</v>
      </c>
    </row>
    <row r="1230" spans="1:8">
      <c r="A1230" s="68">
        <f t="shared" si="177"/>
        <v>1216</v>
      </c>
      <c r="B1230" s="69">
        <f t="shared" si="177"/>
        <v>46141</v>
      </c>
      <c r="C1230" s="90" t="str">
        <f t="shared" si="169"/>
        <v>구간14</v>
      </c>
      <c r="D1230" s="68">
        <f t="shared" si="170"/>
        <v>91</v>
      </c>
      <c r="E1230" s="54">
        <f>COUNTIF($C$15:C1230,C1230)</f>
        <v>29</v>
      </c>
      <c r="F1230" s="91">
        <f t="shared" si="171"/>
        <v>0.1573405313874526</v>
      </c>
      <c r="G1230" s="91">
        <f t="shared" si="172"/>
        <v>4.1715832862959017E-4</v>
      </c>
      <c r="H1230" s="65">
        <f t="shared" si="174"/>
        <v>0.1577576897160822</v>
      </c>
    </row>
    <row r="1231" spans="1:8">
      <c r="A1231" s="68">
        <f t="shared" si="177"/>
        <v>1217</v>
      </c>
      <c r="B1231" s="69">
        <f t="shared" si="177"/>
        <v>46142</v>
      </c>
      <c r="C1231" s="90" t="str">
        <f t="shared" ref="C1231:C1294" si="178">IF(IFERROR(HLOOKUP(B1231,$D$5:$S$6,2,FALSE),"")="",C1232,HLOOKUP(B1231,$D$5:$S$7,2,FALSE))</f>
        <v>구간14</v>
      </c>
      <c r="D1231" s="68">
        <f t="shared" ref="D1231:D1294" si="179">COUNTIF($C$15:$C$45910,C1231)</f>
        <v>91</v>
      </c>
      <c r="E1231" s="54">
        <f>COUNTIF($C$15:C1231,C1231)</f>
        <v>30</v>
      </c>
      <c r="F1231" s="91">
        <f t="shared" ref="F1231:F1294" si="180">HLOOKUP($C1231,$D$6:$S$11,6,FALSE)</f>
        <v>0.1573405313874526</v>
      </c>
      <c r="G1231" s="91">
        <f t="shared" ref="G1231:G1294" si="181">HLOOKUP($C1231,$D$6:$S$11,5,FALSE)*(E1231)</f>
        <v>4.3154309858233468E-4</v>
      </c>
      <c r="H1231" s="65">
        <f t="shared" si="174"/>
        <v>0.15777207448603495</v>
      </c>
    </row>
    <row r="1232" spans="1:8">
      <c r="A1232" s="68">
        <f t="shared" ref="A1232:B1247" si="182">A1231+1</f>
        <v>1218</v>
      </c>
      <c r="B1232" s="69">
        <f t="shared" si="182"/>
        <v>46143</v>
      </c>
      <c r="C1232" s="90" t="str">
        <f t="shared" si="178"/>
        <v>구간14</v>
      </c>
      <c r="D1232" s="68">
        <f t="shared" si="179"/>
        <v>91</v>
      </c>
      <c r="E1232" s="54">
        <f>COUNTIF($C$15:C1232,C1232)</f>
        <v>31</v>
      </c>
      <c r="F1232" s="91">
        <f t="shared" si="180"/>
        <v>0.1573405313874526</v>
      </c>
      <c r="G1232" s="91">
        <f t="shared" si="181"/>
        <v>4.4592786853507913E-4</v>
      </c>
      <c r="H1232" s="65">
        <f t="shared" ref="H1232:H1295" si="183">F1232+G1232</f>
        <v>0.15778645925598769</v>
      </c>
    </row>
    <row r="1233" spans="1:8">
      <c r="A1233" s="68">
        <f t="shared" si="182"/>
        <v>1219</v>
      </c>
      <c r="B1233" s="69">
        <f t="shared" si="182"/>
        <v>46144</v>
      </c>
      <c r="C1233" s="90" t="str">
        <f t="shared" si="178"/>
        <v>구간14</v>
      </c>
      <c r="D1233" s="68">
        <f t="shared" si="179"/>
        <v>91</v>
      </c>
      <c r="E1233" s="54">
        <f>COUNTIF($C$15:C1233,C1233)</f>
        <v>32</v>
      </c>
      <c r="F1233" s="91">
        <f t="shared" si="180"/>
        <v>0.1573405313874526</v>
      </c>
      <c r="G1233" s="91">
        <f t="shared" si="181"/>
        <v>4.6031263848782364E-4</v>
      </c>
      <c r="H1233" s="65">
        <f t="shared" si="183"/>
        <v>0.15780084402594044</v>
      </c>
    </row>
    <row r="1234" spans="1:8">
      <c r="A1234" s="68">
        <f t="shared" si="182"/>
        <v>1220</v>
      </c>
      <c r="B1234" s="69">
        <f t="shared" si="182"/>
        <v>46145</v>
      </c>
      <c r="C1234" s="90" t="str">
        <f t="shared" si="178"/>
        <v>구간14</v>
      </c>
      <c r="D1234" s="68">
        <f t="shared" si="179"/>
        <v>91</v>
      </c>
      <c r="E1234" s="54">
        <f>COUNTIF($C$15:C1234,C1234)</f>
        <v>33</v>
      </c>
      <c r="F1234" s="91">
        <f t="shared" si="180"/>
        <v>0.1573405313874526</v>
      </c>
      <c r="G1234" s="91">
        <f t="shared" si="181"/>
        <v>4.7469740844056815E-4</v>
      </c>
      <c r="H1234" s="65">
        <f t="shared" si="183"/>
        <v>0.15781522879589316</v>
      </c>
    </row>
    <row r="1235" spans="1:8">
      <c r="A1235" s="68">
        <f t="shared" si="182"/>
        <v>1221</v>
      </c>
      <c r="B1235" s="69">
        <f t="shared" si="182"/>
        <v>46146</v>
      </c>
      <c r="C1235" s="90" t="str">
        <f t="shared" si="178"/>
        <v>구간14</v>
      </c>
      <c r="D1235" s="68">
        <f t="shared" si="179"/>
        <v>91</v>
      </c>
      <c r="E1235" s="54">
        <f>COUNTIF($C$15:C1235,C1235)</f>
        <v>34</v>
      </c>
      <c r="F1235" s="91">
        <f t="shared" si="180"/>
        <v>0.1573405313874526</v>
      </c>
      <c r="G1235" s="91">
        <f t="shared" si="181"/>
        <v>4.8908217839331266E-4</v>
      </c>
      <c r="H1235" s="65">
        <f t="shared" si="183"/>
        <v>0.15782961356584591</v>
      </c>
    </row>
    <row r="1236" spans="1:8">
      <c r="A1236" s="68">
        <f t="shared" si="182"/>
        <v>1222</v>
      </c>
      <c r="B1236" s="69">
        <f t="shared" si="182"/>
        <v>46147</v>
      </c>
      <c r="C1236" s="90" t="str">
        <f t="shared" si="178"/>
        <v>구간14</v>
      </c>
      <c r="D1236" s="68">
        <f t="shared" si="179"/>
        <v>91</v>
      </c>
      <c r="E1236" s="54">
        <f>COUNTIF($C$15:C1236,C1236)</f>
        <v>35</v>
      </c>
      <c r="F1236" s="91">
        <f t="shared" si="180"/>
        <v>0.1573405313874526</v>
      </c>
      <c r="G1236" s="91">
        <f t="shared" si="181"/>
        <v>5.0346694834605711E-4</v>
      </c>
      <c r="H1236" s="65">
        <f t="shared" si="183"/>
        <v>0.15784399833579865</v>
      </c>
    </row>
    <row r="1237" spans="1:8">
      <c r="A1237" s="68">
        <f t="shared" si="182"/>
        <v>1223</v>
      </c>
      <c r="B1237" s="69">
        <f t="shared" si="182"/>
        <v>46148</v>
      </c>
      <c r="C1237" s="90" t="str">
        <f t="shared" si="178"/>
        <v>구간14</v>
      </c>
      <c r="D1237" s="68">
        <f t="shared" si="179"/>
        <v>91</v>
      </c>
      <c r="E1237" s="54">
        <f>COUNTIF($C$15:C1237,C1237)</f>
        <v>36</v>
      </c>
      <c r="F1237" s="91">
        <f t="shared" si="180"/>
        <v>0.1573405313874526</v>
      </c>
      <c r="G1237" s="91">
        <f t="shared" si="181"/>
        <v>5.1785171829880157E-4</v>
      </c>
      <c r="H1237" s="65">
        <f t="shared" si="183"/>
        <v>0.1578583831057514</v>
      </c>
    </row>
    <row r="1238" spans="1:8">
      <c r="A1238" s="68">
        <f t="shared" si="182"/>
        <v>1224</v>
      </c>
      <c r="B1238" s="69">
        <f t="shared" si="182"/>
        <v>46149</v>
      </c>
      <c r="C1238" s="90" t="str">
        <f t="shared" si="178"/>
        <v>구간14</v>
      </c>
      <c r="D1238" s="68">
        <f t="shared" si="179"/>
        <v>91</v>
      </c>
      <c r="E1238" s="54">
        <f>COUNTIF($C$15:C1238,C1238)</f>
        <v>37</v>
      </c>
      <c r="F1238" s="91">
        <f t="shared" si="180"/>
        <v>0.1573405313874526</v>
      </c>
      <c r="G1238" s="91">
        <f t="shared" si="181"/>
        <v>5.3223648825154613E-4</v>
      </c>
      <c r="H1238" s="65">
        <f t="shared" si="183"/>
        <v>0.15787276787570415</v>
      </c>
    </row>
    <row r="1239" spans="1:8">
      <c r="A1239" s="68">
        <f t="shared" si="182"/>
        <v>1225</v>
      </c>
      <c r="B1239" s="69">
        <f t="shared" si="182"/>
        <v>46150</v>
      </c>
      <c r="C1239" s="90" t="str">
        <f t="shared" si="178"/>
        <v>구간14</v>
      </c>
      <c r="D1239" s="68">
        <f t="shared" si="179"/>
        <v>91</v>
      </c>
      <c r="E1239" s="54">
        <f>COUNTIF($C$15:C1239,C1239)</f>
        <v>38</v>
      </c>
      <c r="F1239" s="91">
        <f t="shared" si="180"/>
        <v>0.1573405313874526</v>
      </c>
      <c r="G1239" s="91">
        <f t="shared" si="181"/>
        <v>5.4662125820429059E-4</v>
      </c>
      <c r="H1239" s="65">
        <f t="shared" si="183"/>
        <v>0.15788715264565689</v>
      </c>
    </row>
    <row r="1240" spans="1:8">
      <c r="A1240" s="68">
        <f t="shared" si="182"/>
        <v>1226</v>
      </c>
      <c r="B1240" s="69">
        <f t="shared" si="182"/>
        <v>46151</v>
      </c>
      <c r="C1240" s="90" t="str">
        <f t="shared" si="178"/>
        <v>구간14</v>
      </c>
      <c r="D1240" s="68">
        <f t="shared" si="179"/>
        <v>91</v>
      </c>
      <c r="E1240" s="54">
        <f>COUNTIF($C$15:C1240,C1240)</f>
        <v>39</v>
      </c>
      <c r="F1240" s="91">
        <f t="shared" si="180"/>
        <v>0.1573405313874526</v>
      </c>
      <c r="G1240" s="91">
        <f t="shared" si="181"/>
        <v>5.6100602815703504E-4</v>
      </c>
      <c r="H1240" s="65">
        <f t="shared" si="183"/>
        <v>0.15790153741560964</v>
      </c>
    </row>
    <row r="1241" spans="1:8">
      <c r="A1241" s="68">
        <f t="shared" si="182"/>
        <v>1227</v>
      </c>
      <c r="B1241" s="69">
        <f t="shared" si="182"/>
        <v>46152</v>
      </c>
      <c r="C1241" s="90" t="str">
        <f t="shared" si="178"/>
        <v>구간14</v>
      </c>
      <c r="D1241" s="68">
        <f t="shared" si="179"/>
        <v>91</v>
      </c>
      <c r="E1241" s="54">
        <f>COUNTIF($C$15:C1241,C1241)</f>
        <v>40</v>
      </c>
      <c r="F1241" s="91">
        <f t="shared" si="180"/>
        <v>0.1573405313874526</v>
      </c>
      <c r="G1241" s="91">
        <f t="shared" si="181"/>
        <v>5.753907981097795E-4</v>
      </c>
      <c r="H1241" s="65">
        <f t="shared" si="183"/>
        <v>0.15791592218556239</v>
      </c>
    </row>
    <row r="1242" spans="1:8">
      <c r="A1242" s="68">
        <f t="shared" si="182"/>
        <v>1228</v>
      </c>
      <c r="B1242" s="69">
        <f t="shared" si="182"/>
        <v>46153</v>
      </c>
      <c r="C1242" s="90" t="str">
        <f t="shared" si="178"/>
        <v>구간14</v>
      </c>
      <c r="D1242" s="68">
        <f t="shared" si="179"/>
        <v>91</v>
      </c>
      <c r="E1242" s="54">
        <f>COUNTIF($C$15:C1242,C1242)</f>
        <v>41</v>
      </c>
      <c r="F1242" s="91">
        <f t="shared" si="180"/>
        <v>0.1573405313874526</v>
      </c>
      <c r="G1242" s="91">
        <f t="shared" si="181"/>
        <v>5.8977556806252406E-4</v>
      </c>
      <c r="H1242" s="65">
        <f t="shared" si="183"/>
        <v>0.15793030695551513</v>
      </c>
    </row>
    <row r="1243" spans="1:8">
      <c r="A1243" s="68">
        <f t="shared" si="182"/>
        <v>1229</v>
      </c>
      <c r="B1243" s="69">
        <f t="shared" si="182"/>
        <v>46154</v>
      </c>
      <c r="C1243" s="90" t="str">
        <f t="shared" si="178"/>
        <v>구간14</v>
      </c>
      <c r="D1243" s="68">
        <f t="shared" si="179"/>
        <v>91</v>
      </c>
      <c r="E1243" s="54">
        <f>COUNTIF($C$15:C1243,C1243)</f>
        <v>42</v>
      </c>
      <c r="F1243" s="91">
        <f t="shared" si="180"/>
        <v>0.1573405313874526</v>
      </c>
      <c r="G1243" s="91">
        <f t="shared" si="181"/>
        <v>6.0416033801526851E-4</v>
      </c>
      <c r="H1243" s="65">
        <f t="shared" si="183"/>
        <v>0.15794469172546788</v>
      </c>
    </row>
    <row r="1244" spans="1:8">
      <c r="A1244" s="68">
        <f t="shared" si="182"/>
        <v>1230</v>
      </c>
      <c r="B1244" s="69">
        <f t="shared" si="182"/>
        <v>46155</v>
      </c>
      <c r="C1244" s="90" t="str">
        <f t="shared" si="178"/>
        <v>구간14</v>
      </c>
      <c r="D1244" s="68">
        <f t="shared" si="179"/>
        <v>91</v>
      </c>
      <c r="E1244" s="54">
        <f>COUNTIF($C$15:C1244,C1244)</f>
        <v>43</v>
      </c>
      <c r="F1244" s="91">
        <f t="shared" si="180"/>
        <v>0.1573405313874526</v>
      </c>
      <c r="G1244" s="91">
        <f t="shared" si="181"/>
        <v>6.1854510796801297E-4</v>
      </c>
      <c r="H1244" s="65">
        <f t="shared" si="183"/>
        <v>0.15795907649542063</v>
      </c>
    </row>
    <row r="1245" spans="1:8">
      <c r="A1245" s="68">
        <f t="shared" si="182"/>
        <v>1231</v>
      </c>
      <c r="B1245" s="69">
        <f t="shared" si="182"/>
        <v>46156</v>
      </c>
      <c r="C1245" s="90" t="str">
        <f t="shared" si="178"/>
        <v>구간14</v>
      </c>
      <c r="D1245" s="68">
        <f t="shared" si="179"/>
        <v>91</v>
      </c>
      <c r="E1245" s="54">
        <f>COUNTIF($C$15:C1245,C1245)</f>
        <v>44</v>
      </c>
      <c r="F1245" s="91">
        <f t="shared" si="180"/>
        <v>0.1573405313874526</v>
      </c>
      <c r="G1245" s="91">
        <f t="shared" si="181"/>
        <v>6.3292987792075753E-4</v>
      </c>
      <c r="H1245" s="65">
        <f t="shared" si="183"/>
        <v>0.15797346126537337</v>
      </c>
    </row>
    <row r="1246" spans="1:8">
      <c r="A1246" s="68">
        <f t="shared" si="182"/>
        <v>1232</v>
      </c>
      <c r="B1246" s="69">
        <f t="shared" si="182"/>
        <v>46157</v>
      </c>
      <c r="C1246" s="90" t="str">
        <f t="shared" si="178"/>
        <v>구간14</v>
      </c>
      <c r="D1246" s="68">
        <f t="shared" si="179"/>
        <v>91</v>
      </c>
      <c r="E1246" s="54">
        <f>COUNTIF($C$15:C1246,C1246)</f>
        <v>45</v>
      </c>
      <c r="F1246" s="91">
        <f t="shared" si="180"/>
        <v>0.1573405313874526</v>
      </c>
      <c r="G1246" s="91">
        <f t="shared" si="181"/>
        <v>6.4731464787350199E-4</v>
      </c>
      <c r="H1246" s="65">
        <f t="shared" si="183"/>
        <v>0.15798784603532612</v>
      </c>
    </row>
    <row r="1247" spans="1:8">
      <c r="A1247" s="68">
        <f t="shared" si="182"/>
        <v>1233</v>
      </c>
      <c r="B1247" s="69">
        <f t="shared" si="182"/>
        <v>46158</v>
      </c>
      <c r="C1247" s="90" t="str">
        <f t="shared" si="178"/>
        <v>구간14</v>
      </c>
      <c r="D1247" s="68">
        <f t="shared" si="179"/>
        <v>91</v>
      </c>
      <c r="E1247" s="54">
        <f>COUNTIF($C$15:C1247,C1247)</f>
        <v>46</v>
      </c>
      <c r="F1247" s="91">
        <f t="shared" si="180"/>
        <v>0.1573405313874526</v>
      </c>
      <c r="G1247" s="91">
        <f t="shared" si="181"/>
        <v>6.6169941782624644E-4</v>
      </c>
      <c r="H1247" s="65">
        <f t="shared" si="183"/>
        <v>0.15800223080527884</v>
      </c>
    </row>
    <row r="1248" spans="1:8">
      <c r="A1248" s="68">
        <f t="shared" ref="A1248:B1263" si="184">A1247+1</f>
        <v>1234</v>
      </c>
      <c r="B1248" s="69">
        <f t="shared" si="184"/>
        <v>46159</v>
      </c>
      <c r="C1248" s="90" t="str">
        <f t="shared" si="178"/>
        <v>구간14</v>
      </c>
      <c r="D1248" s="68">
        <f t="shared" si="179"/>
        <v>91</v>
      </c>
      <c r="E1248" s="54">
        <f>COUNTIF($C$15:C1248,C1248)</f>
        <v>47</v>
      </c>
      <c r="F1248" s="91">
        <f t="shared" si="180"/>
        <v>0.1573405313874526</v>
      </c>
      <c r="G1248" s="91">
        <f t="shared" si="181"/>
        <v>6.7608418777899101E-4</v>
      </c>
      <c r="H1248" s="65">
        <f t="shared" si="183"/>
        <v>0.15801661557523158</v>
      </c>
    </row>
    <row r="1249" spans="1:8">
      <c r="A1249" s="68">
        <f t="shared" si="184"/>
        <v>1235</v>
      </c>
      <c r="B1249" s="69">
        <f t="shared" si="184"/>
        <v>46160</v>
      </c>
      <c r="C1249" s="90" t="str">
        <f t="shared" si="178"/>
        <v>구간14</v>
      </c>
      <c r="D1249" s="68">
        <f t="shared" si="179"/>
        <v>91</v>
      </c>
      <c r="E1249" s="54">
        <f>COUNTIF($C$15:C1249,C1249)</f>
        <v>48</v>
      </c>
      <c r="F1249" s="91">
        <f t="shared" si="180"/>
        <v>0.1573405313874526</v>
      </c>
      <c r="G1249" s="91">
        <f t="shared" si="181"/>
        <v>6.9046895773173546E-4</v>
      </c>
      <c r="H1249" s="65">
        <f t="shared" si="183"/>
        <v>0.15803100034518433</v>
      </c>
    </row>
    <row r="1250" spans="1:8">
      <c r="A1250" s="68">
        <f t="shared" si="184"/>
        <v>1236</v>
      </c>
      <c r="B1250" s="69">
        <f t="shared" si="184"/>
        <v>46161</v>
      </c>
      <c r="C1250" s="90" t="str">
        <f t="shared" si="178"/>
        <v>구간14</v>
      </c>
      <c r="D1250" s="68">
        <f t="shared" si="179"/>
        <v>91</v>
      </c>
      <c r="E1250" s="54">
        <f>COUNTIF($C$15:C1250,C1250)</f>
        <v>49</v>
      </c>
      <c r="F1250" s="91">
        <f t="shared" si="180"/>
        <v>0.1573405313874526</v>
      </c>
      <c r="G1250" s="91">
        <f t="shared" si="181"/>
        <v>7.0485372768447992E-4</v>
      </c>
      <c r="H1250" s="65">
        <f t="shared" si="183"/>
        <v>0.15804538511513708</v>
      </c>
    </row>
    <row r="1251" spans="1:8">
      <c r="A1251" s="68">
        <f t="shared" si="184"/>
        <v>1237</v>
      </c>
      <c r="B1251" s="69">
        <f t="shared" si="184"/>
        <v>46162</v>
      </c>
      <c r="C1251" s="90" t="str">
        <f t="shared" si="178"/>
        <v>구간14</v>
      </c>
      <c r="D1251" s="68">
        <f t="shared" si="179"/>
        <v>91</v>
      </c>
      <c r="E1251" s="54">
        <f>COUNTIF($C$15:C1251,C1251)</f>
        <v>50</v>
      </c>
      <c r="F1251" s="91">
        <f t="shared" si="180"/>
        <v>0.1573405313874526</v>
      </c>
      <c r="G1251" s="91">
        <f t="shared" si="181"/>
        <v>7.1923849763722448E-4</v>
      </c>
      <c r="H1251" s="65">
        <f t="shared" si="183"/>
        <v>0.15805976988508982</v>
      </c>
    </row>
    <row r="1252" spans="1:8">
      <c r="A1252" s="68">
        <f t="shared" si="184"/>
        <v>1238</v>
      </c>
      <c r="B1252" s="69">
        <f t="shared" si="184"/>
        <v>46163</v>
      </c>
      <c r="C1252" s="90" t="str">
        <f t="shared" si="178"/>
        <v>구간14</v>
      </c>
      <c r="D1252" s="68">
        <f t="shared" si="179"/>
        <v>91</v>
      </c>
      <c r="E1252" s="54">
        <f>COUNTIF($C$15:C1252,C1252)</f>
        <v>51</v>
      </c>
      <c r="F1252" s="91">
        <f t="shared" si="180"/>
        <v>0.1573405313874526</v>
      </c>
      <c r="G1252" s="91">
        <f t="shared" si="181"/>
        <v>7.3362326758996893E-4</v>
      </c>
      <c r="H1252" s="65">
        <f t="shared" si="183"/>
        <v>0.15807415465504257</v>
      </c>
    </row>
    <row r="1253" spans="1:8">
      <c r="A1253" s="68">
        <f t="shared" si="184"/>
        <v>1239</v>
      </c>
      <c r="B1253" s="69">
        <f t="shared" si="184"/>
        <v>46164</v>
      </c>
      <c r="C1253" s="90" t="str">
        <f t="shared" si="178"/>
        <v>구간14</v>
      </c>
      <c r="D1253" s="68">
        <f t="shared" si="179"/>
        <v>91</v>
      </c>
      <c r="E1253" s="54">
        <f>COUNTIF($C$15:C1253,C1253)</f>
        <v>52</v>
      </c>
      <c r="F1253" s="91">
        <f t="shared" si="180"/>
        <v>0.1573405313874526</v>
      </c>
      <c r="G1253" s="91">
        <f t="shared" si="181"/>
        <v>7.4800803754271339E-4</v>
      </c>
      <c r="H1253" s="65">
        <f t="shared" si="183"/>
        <v>0.15808853942499532</v>
      </c>
    </row>
    <row r="1254" spans="1:8">
      <c r="A1254" s="68">
        <f t="shared" si="184"/>
        <v>1240</v>
      </c>
      <c r="B1254" s="69">
        <f t="shared" si="184"/>
        <v>46165</v>
      </c>
      <c r="C1254" s="90" t="str">
        <f t="shared" si="178"/>
        <v>구간14</v>
      </c>
      <c r="D1254" s="68">
        <f t="shared" si="179"/>
        <v>91</v>
      </c>
      <c r="E1254" s="54">
        <f>COUNTIF($C$15:C1254,C1254)</f>
        <v>53</v>
      </c>
      <c r="F1254" s="91">
        <f t="shared" si="180"/>
        <v>0.1573405313874526</v>
      </c>
      <c r="G1254" s="91">
        <f t="shared" si="181"/>
        <v>7.6239280749545795E-4</v>
      </c>
      <c r="H1254" s="65">
        <f t="shared" si="183"/>
        <v>0.15810292419494806</v>
      </c>
    </row>
    <row r="1255" spans="1:8">
      <c r="A1255" s="68">
        <f t="shared" si="184"/>
        <v>1241</v>
      </c>
      <c r="B1255" s="69">
        <f t="shared" si="184"/>
        <v>46166</v>
      </c>
      <c r="C1255" s="90" t="str">
        <f t="shared" si="178"/>
        <v>구간14</v>
      </c>
      <c r="D1255" s="68">
        <f t="shared" si="179"/>
        <v>91</v>
      </c>
      <c r="E1255" s="54">
        <f>COUNTIF($C$15:C1255,C1255)</f>
        <v>54</v>
      </c>
      <c r="F1255" s="91">
        <f t="shared" si="180"/>
        <v>0.1573405313874526</v>
      </c>
      <c r="G1255" s="91">
        <f t="shared" si="181"/>
        <v>7.7677757744820241E-4</v>
      </c>
      <c r="H1255" s="65">
        <f t="shared" si="183"/>
        <v>0.15811730896490081</v>
      </c>
    </row>
    <row r="1256" spans="1:8">
      <c r="A1256" s="68">
        <f t="shared" si="184"/>
        <v>1242</v>
      </c>
      <c r="B1256" s="69">
        <f t="shared" si="184"/>
        <v>46167</v>
      </c>
      <c r="C1256" s="90" t="str">
        <f t="shared" si="178"/>
        <v>구간14</v>
      </c>
      <c r="D1256" s="68">
        <f t="shared" si="179"/>
        <v>91</v>
      </c>
      <c r="E1256" s="54">
        <f>COUNTIF($C$15:C1256,C1256)</f>
        <v>55</v>
      </c>
      <c r="F1256" s="91">
        <f t="shared" si="180"/>
        <v>0.1573405313874526</v>
      </c>
      <c r="G1256" s="91">
        <f t="shared" si="181"/>
        <v>7.9116234740094686E-4</v>
      </c>
      <c r="H1256" s="65">
        <f t="shared" si="183"/>
        <v>0.15813169373485356</v>
      </c>
    </row>
    <row r="1257" spans="1:8">
      <c r="A1257" s="68">
        <f t="shared" si="184"/>
        <v>1243</v>
      </c>
      <c r="B1257" s="69">
        <f t="shared" si="184"/>
        <v>46168</v>
      </c>
      <c r="C1257" s="90" t="str">
        <f t="shared" si="178"/>
        <v>구간14</v>
      </c>
      <c r="D1257" s="68">
        <f t="shared" si="179"/>
        <v>91</v>
      </c>
      <c r="E1257" s="54">
        <f>COUNTIF($C$15:C1257,C1257)</f>
        <v>56</v>
      </c>
      <c r="F1257" s="91">
        <f t="shared" si="180"/>
        <v>0.1573405313874526</v>
      </c>
      <c r="G1257" s="91">
        <f t="shared" si="181"/>
        <v>8.0554711735369143E-4</v>
      </c>
      <c r="H1257" s="65">
        <f t="shared" si="183"/>
        <v>0.1581460785048063</v>
      </c>
    </row>
    <row r="1258" spans="1:8">
      <c r="A1258" s="68">
        <f t="shared" si="184"/>
        <v>1244</v>
      </c>
      <c r="B1258" s="69">
        <f t="shared" si="184"/>
        <v>46169</v>
      </c>
      <c r="C1258" s="90" t="str">
        <f t="shared" si="178"/>
        <v>구간14</v>
      </c>
      <c r="D1258" s="68">
        <f t="shared" si="179"/>
        <v>91</v>
      </c>
      <c r="E1258" s="54">
        <f>COUNTIF($C$15:C1258,C1258)</f>
        <v>57</v>
      </c>
      <c r="F1258" s="91">
        <f t="shared" si="180"/>
        <v>0.1573405313874526</v>
      </c>
      <c r="G1258" s="91">
        <f t="shared" si="181"/>
        <v>8.1993188730643588E-4</v>
      </c>
      <c r="H1258" s="65">
        <f t="shared" si="183"/>
        <v>0.15816046327475905</v>
      </c>
    </row>
    <row r="1259" spans="1:8">
      <c r="A1259" s="68">
        <f t="shared" si="184"/>
        <v>1245</v>
      </c>
      <c r="B1259" s="69">
        <f t="shared" si="184"/>
        <v>46170</v>
      </c>
      <c r="C1259" s="90" t="str">
        <f t="shared" si="178"/>
        <v>구간14</v>
      </c>
      <c r="D1259" s="68">
        <f t="shared" si="179"/>
        <v>91</v>
      </c>
      <c r="E1259" s="54">
        <f>COUNTIF($C$15:C1259,C1259)</f>
        <v>58</v>
      </c>
      <c r="F1259" s="91">
        <f t="shared" si="180"/>
        <v>0.1573405313874526</v>
      </c>
      <c r="G1259" s="91">
        <f t="shared" si="181"/>
        <v>8.3431665725918033E-4</v>
      </c>
      <c r="H1259" s="65">
        <f t="shared" si="183"/>
        <v>0.1581748480447118</v>
      </c>
    </row>
    <row r="1260" spans="1:8">
      <c r="A1260" s="68">
        <f t="shared" si="184"/>
        <v>1246</v>
      </c>
      <c r="B1260" s="69">
        <f t="shared" si="184"/>
        <v>46171</v>
      </c>
      <c r="C1260" s="90" t="str">
        <f t="shared" si="178"/>
        <v>구간14</v>
      </c>
      <c r="D1260" s="68">
        <f t="shared" si="179"/>
        <v>91</v>
      </c>
      <c r="E1260" s="54">
        <f>COUNTIF($C$15:C1260,C1260)</f>
        <v>59</v>
      </c>
      <c r="F1260" s="91">
        <f t="shared" si="180"/>
        <v>0.1573405313874526</v>
      </c>
      <c r="G1260" s="91">
        <f t="shared" si="181"/>
        <v>8.4870142721192479E-4</v>
      </c>
      <c r="H1260" s="65">
        <f t="shared" si="183"/>
        <v>0.15818923281466452</v>
      </c>
    </row>
    <row r="1261" spans="1:8">
      <c r="A1261" s="68">
        <f t="shared" si="184"/>
        <v>1247</v>
      </c>
      <c r="B1261" s="69">
        <f t="shared" si="184"/>
        <v>46172</v>
      </c>
      <c r="C1261" s="90" t="str">
        <f t="shared" si="178"/>
        <v>구간14</v>
      </c>
      <c r="D1261" s="68">
        <f t="shared" si="179"/>
        <v>91</v>
      </c>
      <c r="E1261" s="54">
        <f>COUNTIF($C$15:C1261,C1261)</f>
        <v>60</v>
      </c>
      <c r="F1261" s="91">
        <f t="shared" si="180"/>
        <v>0.1573405313874526</v>
      </c>
      <c r="G1261" s="91">
        <f t="shared" si="181"/>
        <v>8.6308619716466935E-4</v>
      </c>
      <c r="H1261" s="65">
        <f t="shared" si="183"/>
        <v>0.15820361758461726</v>
      </c>
    </row>
    <row r="1262" spans="1:8">
      <c r="A1262" s="68">
        <f t="shared" si="184"/>
        <v>1248</v>
      </c>
      <c r="B1262" s="69">
        <f t="shared" si="184"/>
        <v>46173</v>
      </c>
      <c r="C1262" s="90" t="str">
        <f t="shared" si="178"/>
        <v>구간14</v>
      </c>
      <c r="D1262" s="68">
        <f t="shared" si="179"/>
        <v>91</v>
      </c>
      <c r="E1262" s="54">
        <f>COUNTIF($C$15:C1262,C1262)</f>
        <v>61</v>
      </c>
      <c r="F1262" s="91">
        <f t="shared" si="180"/>
        <v>0.1573405313874526</v>
      </c>
      <c r="G1262" s="91">
        <f t="shared" si="181"/>
        <v>8.7747096711741381E-4</v>
      </c>
      <c r="H1262" s="65">
        <f t="shared" si="183"/>
        <v>0.15821800235457001</v>
      </c>
    </row>
    <row r="1263" spans="1:8">
      <c r="A1263" s="68">
        <f t="shared" si="184"/>
        <v>1249</v>
      </c>
      <c r="B1263" s="69">
        <f t="shared" si="184"/>
        <v>46174</v>
      </c>
      <c r="C1263" s="90" t="str">
        <f t="shared" si="178"/>
        <v>구간14</v>
      </c>
      <c r="D1263" s="68">
        <f t="shared" si="179"/>
        <v>91</v>
      </c>
      <c r="E1263" s="54">
        <f>COUNTIF($C$15:C1263,C1263)</f>
        <v>62</v>
      </c>
      <c r="F1263" s="91">
        <f t="shared" si="180"/>
        <v>0.1573405313874526</v>
      </c>
      <c r="G1263" s="91">
        <f t="shared" si="181"/>
        <v>8.9185573707015826E-4</v>
      </c>
      <c r="H1263" s="65">
        <f t="shared" si="183"/>
        <v>0.15823238712452276</v>
      </c>
    </row>
    <row r="1264" spans="1:8">
      <c r="A1264" s="68">
        <f t="shared" ref="A1264:B1279" si="185">A1263+1</f>
        <v>1250</v>
      </c>
      <c r="B1264" s="69">
        <f t="shared" si="185"/>
        <v>46175</v>
      </c>
      <c r="C1264" s="90" t="str">
        <f t="shared" si="178"/>
        <v>구간14</v>
      </c>
      <c r="D1264" s="68">
        <f t="shared" si="179"/>
        <v>91</v>
      </c>
      <c r="E1264" s="54">
        <f>COUNTIF($C$15:C1264,C1264)</f>
        <v>63</v>
      </c>
      <c r="F1264" s="91">
        <f t="shared" si="180"/>
        <v>0.1573405313874526</v>
      </c>
      <c r="G1264" s="91">
        <f t="shared" si="181"/>
        <v>9.0624050702290283E-4</v>
      </c>
      <c r="H1264" s="65">
        <f t="shared" si="183"/>
        <v>0.1582467718944755</v>
      </c>
    </row>
    <row r="1265" spans="1:8">
      <c r="A1265" s="68">
        <f t="shared" si="185"/>
        <v>1251</v>
      </c>
      <c r="B1265" s="69">
        <f t="shared" si="185"/>
        <v>46176</v>
      </c>
      <c r="C1265" s="90" t="str">
        <f t="shared" si="178"/>
        <v>구간14</v>
      </c>
      <c r="D1265" s="68">
        <f t="shared" si="179"/>
        <v>91</v>
      </c>
      <c r="E1265" s="54">
        <f>COUNTIF($C$15:C1265,C1265)</f>
        <v>64</v>
      </c>
      <c r="F1265" s="91">
        <f t="shared" si="180"/>
        <v>0.1573405313874526</v>
      </c>
      <c r="G1265" s="91">
        <f t="shared" si="181"/>
        <v>9.2062527697564728E-4</v>
      </c>
      <c r="H1265" s="65">
        <f t="shared" si="183"/>
        <v>0.15826115666442825</v>
      </c>
    </row>
    <row r="1266" spans="1:8">
      <c r="A1266" s="68">
        <f t="shared" si="185"/>
        <v>1252</v>
      </c>
      <c r="B1266" s="69">
        <f t="shared" si="185"/>
        <v>46177</v>
      </c>
      <c r="C1266" s="90" t="str">
        <f t="shared" si="178"/>
        <v>구간14</v>
      </c>
      <c r="D1266" s="68">
        <f t="shared" si="179"/>
        <v>91</v>
      </c>
      <c r="E1266" s="54">
        <f>COUNTIF($C$15:C1266,C1266)</f>
        <v>65</v>
      </c>
      <c r="F1266" s="91">
        <f t="shared" si="180"/>
        <v>0.1573405313874526</v>
      </c>
      <c r="G1266" s="91">
        <f t="shared" si="181"/>
        <v>9.3501004692839174E-4</v>
      </c>
      <c r="H1266" s="65">
        <f t="shared" si="183"/>
        <v>0.158275541434381</v>
      </c>
    </row>
    <row r="1267" spans="1:8">
      <c r="A1267" s="68">
        <f t="shared" si="185"/>
        <v>1253</v>
      </c>
      <c r="B1267" s="69">
        <f t="shared" si="185"/>
        <v>46178</v>
      </c>
      <c r="C1267" s="90" t="str">
        <f t="shared" si="178"/>
        <v>구간14</v>
      </c>
      <c r="D1267" s="68">
        <f t="shared" si="179"/>
        <v>91</v>
      </c>
      <c r="E1267" s="54">
        <f>COUNTIF($C$15:C1267,C1267)</f>
        <v>66</v>
      </c>
      <c r="F1267" s="91">
        <f t="shared" si="180"/>
        <v>0.1573405313874526</v>
      </c>
      <c r="G1267" s="91">
        <f t="shared" si="181"/>
        <v>9.493948168811363E-4</v>
      </c>
      <c r="H1267" s="65">
        <f t="shared" si="183"/>
        <v>0.15828992620433374</v>
      </c>
    </row>
    <row r="1268" spans="1:8">
      <c r="A1268" s="68">
        <f t="shared" si="185"/>
        <v>1254</v>
      </c>
      <c r="B1268" s="69">
        <f t="shared" si="185"/>
        <v>46179</v>
      </c>
      <c r="C1268" s="90" t="str">
        <f t="shared" si="178"/>
        <v>구간14</v>
      </c>
      <c r="D1268" s="68">
        <f t="shared" si="179"/>
        <v>91</v>
      </c>
      <c r="E1268" s="54">
        <f>COUNTIF($C$15:C1268,C1268)</f>
        <v>67</v>
      </c>
      <c r="F1268" s="91">
        <f t="shared" si="180"/>
        <v>0.1573405313874526</v>
      </c>
      <c r="G1268" s="91">
        <f t="shared" si="181"/>
        <v>9.6377958683388075E-4</v>
      </c>
      <c r="H1268" s="65">
        <f t="shared" si="183"/>
        <v>0.15830431097428649</v>
      </c>
    </row>
    <row r="1269" spans="1:8">
      <c r="A1269" s="68">
        <f t="shared" si="185"/>
        <v>1255</v>
      </c>
      <c r="B1269" s="69">
        <f t="shared" si="185"/>
        <v>46180</v>
      </c>
      <c r="C1269" s="90" t="str">
        <f t="shared" si="178"/>
        <v>구간14</v>
      </c>
      <c r="D1269" s="68">
        <f t="shared" si="179"/>
        <v>91</v>
      </c>
      <c r="E1269" s="54">
        <f>COUNTIF($C$15:C1269,C1269)</f>
        <v>68</v>
      </c>
      <c r="F1269" s="91">
        <f t="shared" si="180"/>
        <v>0.1573405313874526</v>
      </c>
      <c r="G1269" s="91">
        <f t="shared" si="181"/>
        <v>9.7816435678662532E-4</v>
      </c>
      <c r="H1269" s="65">
        <f t="shared" si="183"/>
        <v>0.15831869574423924</v>
      </c>
    </row>
    <row r="1270" spans="1:8">
      <c r="A1270" s="68">
        <f t="shared" si="185"/>
        <v>1256</v>
      </c>
      <c r="B1270" s="69">
        <f t="shared" si="185"/>
        <v>46181</v>
      </c>
      <c r="C1270" s="90" t="str">
        <f t="shared" si="178"/>
        <v>구간14</v>
      </c>
      <c r="D1270" s="68">
        <f t="shared" si="179"/>
        <v>91</v>
      </c>
      <c r="E1270" s="54">
        <f>COUNTIF($C$15:C1270,C1270)</f>
        <v>69</v>
      </c>
      <c r="F1270" s="91">
        <f t="shared" si="180"/>
        <v>0.1573405313874526</v>
      </c>
      <c r="G1270" s="91">
        <f t="shared" si="181"/>
        <v>9.9254912673936977E-4</v>
      </c>
      <c r="H1270" s="65">
        <f t="shared" si="183"/>
        <v>0.15833308051419198</v>
      </c>
    </row>
    <row r="1271" spans="1:8">
      <c r="A1271" s="68">
        <f t="shared" si="185"/>
        <v>1257</v>
      </c>
      <c r="B1271" s="69">
        <f t="shared" si="185"/>
        <v>46182</v>
      </c>
      <c r="C1271" s="90" t="str">
        <f t="shared" si="178"/>
        <v>구간14</v>
      </c>
      <c r="D1271" s="68">
        <f t="shared" si="179"/>
        <v>91</v>
      </c>
      <c r="E1271" s="54">
        <f>COUNTIF($C$15:C1271,C1271)</f>
        <v>70</v>
      </c>
      <c r="F1271" s="91">
        <f t="shared" si="180"/>
        <v>0.1573405313874526</v>
      </c>
      <c r="G1271" s="91">
        <f t="shared" si="181"/>
        <v>1.0069338966921142E-3</v>
      </c>
      <c r="H1271" s="65">
        <f t="shared" si="183"/>
        <v>0.15834746528414473</v>
      </c>
    </row>
    <row r="1272" spans="1:8">
      <c r="A1272" s="68">
        <f t="shared" si="185"/>
        <v>1258</v>
      </c>
      <c r="B1272" s="69">
        <f t="shared" si="185"/>
        <v>46183</v>
      </c>
      <c r="C1272" s="90" t="str">
        <f t="shared" si="178"/>
        <v>구간14</v>
      </c>
      <c r="D1272" s="68">
        <f t="shared" si="179"/>
        <v>91</v>
      </c>
      <c r="E1272" s="54">
        <f>COUNTIF($C$15:C1272,C1272)</f>
        <v>71</v>
      </c>
      <c r="F1272" s="91">
        <f t="shared" si="180"/>
        <v>0.1573405313874526</v>
      </c>
      <c r="G1272" s="91">
        <f t="shared" si="181"/>
        <v>1.0213186666448587E-3</v>
      </c>
      <c r="H1272" s="65">
        <f t="shared" si="183"/>
        <v>0.15836185005409747</v>
      </c>
    </row>
    <row r="1273" spans="1:8">
      <c r="A1273" s="68">
        <f t="shared" si="185"/>
        <v>1259</v>
      </c>
      <c r="B1273" s="69">
        <f t="shared" si="185"/>
        <v>46184</v>
      </c>
      <c r="C1273" s="90" t="str">
        <f t="shared" si="178"/>
        <v>구간14</v>
      </c>
      <c r="D1273" s="68">
        <f t="shared" si="179"/>
        <v>91</v>
      </c>
      <c r="E1273" s="54">
        <f>COUNTIF($C$15:C1273,C1273)</f>
        <v>72</v>
      </c>
      <c r="F1273" s="91">
        <f t="shared" si="180"/>
        <v>0.1573405313874526</v>
      </c>
      <c r="G1273" s="91">
        <f t="shared" si="181"/>
        <v>1.0357034365976031E-3</v>
      </c>
      <c r="H1273" s="65">
        <f t="shared" si="183"/>
        <v>0.15837623482405019</v>
      </c>
    </row>
    <row r="1274" spans="1:8">
      <c r="A1274" s="68">
        <f t="shared" si="185"/>
        <v>1260</v>
      </c>
      <c r="B1274" s="69">
        <f t="shared" si="185"/>
        <v>46185</v>
      </c>
      <c r="C1274" s="90" t="str">
        <f t="shared" si="178"/>
        <v>구간14</v>
      </c>
      <c r="D1274" s="68">
        <f t="shared" si="179"/>
        <v>91</v>
      </c>
      <c r="E1274" s="54">
        <f>COUNTIF($C$15:C1274,C1274)</f>
        <v>73</v>
      </c>
      <c r="F1274" s="91">
        <f t="shared" si="180"/>
        <v>0.1573405313874526</v>
      </c>
      <c r="G1274" s="91">
        <f t="shared" si="181"/>
        <v>1.0500882065503476E-3</v>
      </c>
      <c r="H1274" s="65">
        <f t="shared" si="183"/>
        <v>0.15839061959400294</v>
      </c>
    </row>
    <row r="1275" spans="1:8">
      <c r="A1275" s="68">
        <f t="shared" si="185"/>
        <v>1261</v>
      </c>
      <c r="B1275" s="69">
        <f t="shared" si="185"/>
        <v>46186</v>
      </c>
      <c r="C1275" s="90" t="str">
        <f t="shared" si="178"/>
        <v>구간14</v>
      </c>
      <c r="D1275" s="68">
        <f t="shared" si="179"/>
        <v>91</v>
      </c>
      <c r="E1275" s="54">
        <f>COUNTIF($C$15:C1275,C1275)</f>
        <v>74</v>
      </c>
      <c r="F1275" s="91">
        <f t="shared" si="180"/>
        <v>0.1573405313874526</v>
      </c>
      <c r="G1275" s="91">
        <f t="shared" si="181"/>
        <v>1.0644729765030923E-3</v>
      </c>
      <c r="H1275" s="65">
        <f t="shared" si="183"/>
        <v>0.15840500436395569</v>
      </c>
    </row>
    <row r="1276" spans="1:8">
      <c r="A1276" s="68">
        <f t="shared" si="185"/>
        <v>1262</v>
      </c>
      <c r="B1276" s="69">
        <f t="shared" si="185"/>
        <v>46187</v>
      </c>
      <c r="C1276" s="90" t="str">
        <f t="shared" si="178"/>
        <v>구간14</v>
      </c>
      <c r="D1276" s="68">
        <f t="shared" si="179"/>
        <v>91</v>
      </c>
      <c r="E1276" s="54">
        <f>COUNTIF($C$15:C1276,C1276)</f>
        <v>75</v>
      </c>
      <c r="F1276" s="91">
        <f t="shared" si="180"/>
        <v>0.1573405313874526</v>
      </c>
      <c r="G1276" s="91">
        <f t="shared" si="181"/>
        <v>1.0788577464558367E-3</v>
      </c>
      <c r="H1276" s="65">
        <f t="shared" si="183"/>
        <v>0.15841938913390843</v>
      </c>
    </row>
    <row r="1277" spans="1:8">
      <c r="A1277" s="68">
        <f t="shared" si="185"/>
        <v>1263</v>
      </c>
      <c r="B1277" s="69">
        <f t="shared" si="185"/>
        <v>46188</v>
      </c>
      <c r="C1277" s="90" t="str">
        <f t="shared" si="178"/>
        <v>구간14</v>
      </c>
      <c r="D1277" s="68">
        <f t="shared" si="179"/>
        <v>91</v>
      </c>
      <c r="E1277" s="54">
        <f>COUNTIF($C$15:C1277,C1277)</f>
        <v>76</v>
      </c>
      <c r="F1277" s="91">
        <f t="shared" si="180"/>
        <v>0.1573405313874526</v>
      </c>
      <c r="G1277" s="91">
        <f t="shared" si="181"/>
        <v>1.0932425164085812E-3</v>
      </c>
      <c r="H1277" s="65">
        <f t="shared" si="183"/>
        <v>0.15843377390386118</v>
      </c>
    </row>
    <row r="1278" spans="1:8">
      <c r="A1278" s="68">
        <f t="shared" si="185"/>
        <v>1264</v>
      </c>
      <c r="B1278" s="69">
        <f t="shared" si="185"/>
        <v>46189</v>
      </c>
      <c r="C1278" s="90" t="str">
        <f t="shared" si="178"/>
        <v>구간14</v>
      </c>
      <c r="D1278" s="68">
        <f t="shared" si="179"/>
        <v>91</v>
      </c>
      <c r="E1278" s="54">
        <f>COUNTIF($C$15:C1278,C1278)</f>
        <v>77</v>
      </c>
      <c r="F1278" s="91">
        <f t="shared" si="180"/>
        <v>0.1573405313874526</v>
      </c>
      <c r="G1278" s="91">
        <f t="shared" si="181"/>
        <v>1.1076272863613256E-3</v>
      </c>
      <c r="H1278" s="65">
        <f t="shared" si="183"/>
        <v>0.15844815867381393</v>
      </c>
    </row>
    <row r="1279" spans="1:8">
      <c r="A1279" s="68">
        <f t="shared" si="185"/>
        <v>1265</v>
      </c>
      <c r="B1279" s="69">
        <f t="shared" si="185"/>
        <v>46190</v>
      </c>
      <c r="C1279" s="90" t="str">
        <f t="shared" si="178"/>
        <v>구간14</v>
      </c>
      <c r="D1279" s="68">
        <f t="shared" si="179"/>
        <v>91</v>
      </c>
      <c r="E1279" s="54">
        <f>COUNTIF($C$15:C1279,C1279)</f>
        <v>78</v>
      </c>
      <c r="F1279" s="91">
        <f t="shared" si="180"/>
        <v>0.1573405313874526</v>
      </c>
      <c r="G1279" s="91">
        <f t="shared" si="181"/>
        <v>1.1220120563140701E-3</v>
      </c>
      <c r="H1279" s="65">
        <f t="shared" si="183"/>
        <v>0.15846254344376667</v>
      </c>
    </row>
    <row r="1280" spans="1:8">
      <c r="A1280" s="68">
        <f t="shared" ref="A1280:B1295" si="186">A1279+1</f>
        <v>1266</v>
      </c>
      <c r="B1280" s="69">
        <f t="shared" si="186"/>
        <v>46191</v>
      </c>
      <c r="C1280" s="90" t="str">
        <f t="shared" si="178"/>
        <v>구간14</v>
      </c>
      <c r="D1280" s="68">
        <f t="shared" si="179"/>
        <v>91</v>
      </c>
      <c r="E1280" s="54">
        <f>COUNTIF($C$15:C1280,C1280)</f>
        <v>79</v>
      </c>
      <c r="F1280" s="91">
        <f t="shared" si="180"/>
        <v>0.1573405313874526</v>
      </c>
      <c r="G1280" s="91">
        <f t="shared" si="181"/>
        <v>1.1363968262668145E-3</v>
      </c>
      <c r="H1280" s="65">
        <f t="shared" si="183"/>
        <v>0.15847692821371942</v>
      </c>
    </row>
    <row r="1281" spans="1:8">
      <c r="A1281" s="68">
        <f t="shared" si="186"/>
        <v>1267</v>
      </c>
      <c r="B1281" s="69">
        <f t="shared" si="186"/>
        <v>46192</v>
      </c>
      <c r="C1281" s="90" t="str">
        <f t="shared" si="178"/>
        <v>구간14</v>
      </c>
      <c r="D1281" s="68">
        <f t="shared" si="179"/>
        <v>91</v>
      </c>
      <c r="E1281" s="54">
        <f>COUNTIF($C$15:C1281,C1281)</f>
        <v>80</v>
      </c>
      <c r="F1281" s="91">
        <f t="shared" si="180"/>
        <v>0.1573405313874526</v>
      </c>
      <c r="G1281" s="91">
        <f t="shared" si="181"/>
        <v>1.150781596219559E-3</v>
      </c>
      <c r="H1281" s="65">
        <f t="shared" si="183"/>
        <v>0.15849131298367217</v>
      </c>
    </row>
    <row r="1282" spans="1:8">
      <c r="A1282" s="68">
        <f t="shared" si="186"/>
        <v>1268</v>
      </c>
      <c r="B1282" s="69">
        <f t="shared" si="186"/>
        <v>46193</v>
      </c>
      <c r="C1282" s="90" t="str">
        <f t="shared" si="178"/>
        <v>구간14</v>
      </c>
      <c r="D1282" s="68">
        <f t="shared" si="179"/>
        <v>91</v>
      </c>
      <c r="E1282" s="54">
        <f>COUNTIF($C$15:C1282,C1282)</f>
        <v>81</v>
      </c>
      <c r="F1282" s="91">
        <f t="shared" si="180"/>
        <v>0.1573405313874526</v>
      </c>
      <c r="G1282" s="91">
        <f t="shared" si="181"/>
        <v>1.1651663661723037E-3</v>
      </c>
      <c r="H1282" s="65">
        <f t="shared" si="183"/>
        <v>0.15850569775362491</v>
      </c>
    </row>
    <row r="1283" spans="1:8">
      <c r="A1283" s="68">
        <f t="shared" si="186"/>
        <v>1269</v>
      </c>
      <c r="B1283" s="69">
        <f t="shared" si="186"/>
        <v>46194</v>
      </c>
      <c r="C1283" s="90" t="str">
        <f t="shared" si="178"/>
        <v>구간14</v>
      </c>
      <c r="D1283" s="68">
        <f t="shared" si="179"/>
        <v>91</v>
      </c>
      <c r="E1283" s="54">
        <f>COUNTIF($C$15:C1283,C1283)</f>
        <v>82</v>
      </c>
      <c r="F1283" s="91">
        <f t="shared" si="180"/>
        <v>0.1573405313874526</v>
      </c>
      <c r="G1283" s="91">
        <f t="shared" si="181"/>
        <v>1.1795511361250481E-3</v>
      </c>
      <c r="H1283" s="65">
        <f t="shared" si="183"/>
        <v>0.15852008252357766</v>
      </c>
    </row>
    <row r="1284" spans="1:8">
      <c r="A1284" s="68">
        <f t="shared" si="186"/>
        <v>1270</v>
      </c>
      <c r="B1284" s="69">
        <f t="shared" si="186"/>
        <v>46195</v>
      </c>
      <c r="C1284" s="90" t="str">
        <f t="shared" si="178"/>
        <v>구간14</v>
      </c>
      <c r="D1284" s="68">
        <f t="shared" si="179"/>
        <v>91</v>
      </c>
      <c r="E1284" s="54">
        <f>COUNTIF($C$15:C1284,C1284)</f>
        <v>83</v>
      </c>
      <c r="F1284" s="91">
        <f t="shared" si="180"/>
        <v>0.1573405313874526</v>
      </c>
      <c r="G1284" s="91">
        <f t="shared" si="181"/>
        <v>1.1939359060777926E-3</v>
      </c>
      <c r="H1284" s="65">
        <f t="shared" si="183"/>
        <v>0.15853446729353041</v>
      </c>
    </row>
    <row r="1285" spans="1:8">
      <c r="A1285" s="68">
        <f t="shared" si="186"/>
        <v>1271</v>
      </c>
      <c r="B1285" s="69">
        <f t="shared" si="186"/>
        <v>46196</v>
      </c>
      <c r="C1285" s="90" t="str">
        <f t="shared" si="178"/>
        <v>구간14</v>
      </c>
      <c r="D1285" s="68">
        <f t="shared" si="179"/>
        <v>91</v>
      </c>
      <c r="E1285" s="54">
        <f>COUNTIF($C$15:C1285,C1285)</f>
        <v>84</v>
      </c>
      <c r="F1285" s="91">
        <f t="shared" si="180"/>
        <v>0.1573405313874526</v>
      </c>
      <c r="G1285" s="91">
        <f t="shared" si="181"/>
        <v>1.208320676030537E-3</v>
      </c>
      <c r="H1285" s="65">
        <f t="shared" si="183"/>
        <v>0.15854885206348315</v>
      </c>
    </row>
    <row r="1286" spans="1:8">
      <c r="A1286" s="68">
        <f t="shared" si="186"/>
        <v>1272</v>
      </c>
      <c r="B1286" s="69">
        <f t="shared" si="186"/>
        <v>46197</v>
      </c>
      <c r="C1286" s="90" t="str">
        <f t="shared" si="178"/>
        <v>구간14</v>
      </c>
      <c r="D1286" s="68">
        <f t="shared" si="179"/>
        <v>91</v>
      </c>
      <c r="E1286" s="54">
        <f>COUNTIF($C$15:C1286,C1286)</f>
        <v>85</v>
      </c>
      <c r="F1286" s="91">
        <f t="shared" si="180"/>
        <v>0.1573405313874526</v>
      </c>
      <c r="G1286" s="91">
        <f t="shared" si="181"/>
        <v>1.2227054459832815E-3</v>
      </c>
      <c r="H1286" s="65">
        <f t="shared" si="183"/>
        <v>0.15856323683343587</v>
      </c>
    </row>
    <row r="1287" spans="1:8">
      <c r="A1287" s="68">
        <f t="shared" si="186"/>
        <v>1273</v>
      </c>
      <c r="B1287" s="69">
        <f t="shared" si="186"/>
        <v>46198</v>
      </c>
      <c r="C1287" s="90" t="str">
        <f t="shared" si="178"/>
        <v>구간14</v>
      </c>
      <c r="D1287" s="68">
        <f t="shared" si="179"/>
        <v>91</v>
      </c>
      <c r="E1287" s="54">
        <f>COUNTIF($C$15:C1287,C1287)</f>
        <v>86</v>
      </c>
      <c r="F1287" s="91">
        <f t="shared" si="180"/>
        <v>0.1573405313874526</v>
      </c>
      <c r="G1287" s="91">
        <f t="shared" si="181"/>
        <v>1.2370902159360259E-3</v>
      </c>
      <c r="H1287" s="65">
        <f t="shared" si="183"/>
        <v>0.15857762160338862</v>
      </c>
    </row>
    <row r="1288" spans="1:8">
      <c r="A1288" s="68">
        <f t="shared" si="186"/>
        <v>1274</v>
      </c>
      <c r="B1288" s="69">
        <f t="shared" si="186"/>
        <v>46199</v>
      </c>
      <c r="C1288" s="90" t="str">
        <f t="shared" si="178"/>
        <v>구간14</v>
      </c>
      <c r="D1288" s="68">
        <f t="shared" si="179"/>
        <v>91</v>
      </c>
      <c r="E1288" s="54">
        <f>COUNTIF($C$15:C1288,C1288)</f>
        <v>87</v>
      </c>
      <c r="F1288" s="91">
        <f t="shared" si="180"/>
        <v>0.1573405313874526</v>
      </c>
      <c r="G1288" s="91">
        <f t="shared" si="181"/>
        <v>1.2514749858887706E-3</v>
      </c>
      <c r="H1288" s="65">
        <f t="shared" si="183"/>
        <v>0.15859200637334137</v>
      </c>
    </row>
    <row r="1289" spans="1:8">
      <c r="A1289" s="68">
        <f t="shared" si="186"/>
        <v>1275</v>
      </c>
      <c r="B1289" s="69">
        <f t="shared" si="186"/>
        <v>46200</v>
      </c>
      <c r="C1289" s="90" t="str">
        <f t="shared" si="178"/>
        <v>구간14</v>
      </c>
      <c r="D1289" s="68">
        <f t="shared" si="179"/>
        <v>91</v>
      </c>
      <c r="E1289" s="54">
        <f>COUNTIF($C$15:C1289,C1289)</f>
        <v>88</v>
      </c>
      <c r="F1289" s="91">
        <f t="shared" si="180"/>
        <v>0.1573405313874526</v>
      </c>
      <c r="G1289" s="91">
        <f t="shared" si="181"/>
        <v>1.2658597558415151E-3</v>
      </c>
      <c r="H1289" s="65">
        <f t="shared" si="183"/>
        <v>0.15860639114329411</v>
      </c>
    </row>
    <row r="1290" spans="1:8">
      <c r="A1290" s="68">
        <f t="shared" si="186"/>
        <v>1276</v>
      </c>
      <c r="B1290" s="69">
        <f t="shared" si="186"/>
        <v>46201</v>
      </c>
      <c r="C1290" s="90" t="str">
        <f t="shared" si="178"/>
        <v>구간14</v>
      </c>
      <c r="D1290" s="68">
        <f t="shared" si="179"/>
        <v>91</v>
      </c>
      <c r="E1290" s="54">
        <f>COUNTIF($C$15:C1290,C1290)</f>
        <v>89</v>
      </c>
      <c r="F1290" s="91">
        <f t="shared" si="180"/>
        <v>0.1573405313874526</v>
      </c>
      <c r="G1290" s="91">
        <f t="shared" si="181"/>
        <v>1.2802445257942595E-3</v>
      </c>
      <c r="H1290" s="65">
        <f t="shared" si="183"/>
        <v>0.15862077591324686</v>
      </c>
    </row>
    <row r="1291" spans="1:8">
      <c r="A1291" s="68">
        <f t="shared" si="186"/>
        <v>1277</v>
      </c>
      <c r="B1291" s="69">
        <f t="shared" si="186"/>
        <v>46202</v>
      </c>
      <c r="C1291" s="90" t="str">
        <f t="shared" si="178"/>
        <v>구간14</v>
      </c>
      <c r="D1291" s="68">
        <f t="shared" si="179"/>
        <v>91</v>
      </c>
      <c r="E1291" s="54">
        <f>COUNTIF($C$15:C1291,C1291)</f>
        <v>90</v>
      </c>
      <c r="F1291" s="91">
        <f t="shared" si="180"/>
        <v>0.1573405313874526</v>
      </c>
      <c r="G1291" s="91">
        <f t="shared" si="181"/>
        <v>1.294629295747004E-3</v>
      </c>
      <c r="H1291" s="65">
        <f t="shared" si="183"/>
        <v>0.15863516068319961</v>
      </c>
    </row>
    <row r="1292" spans="1:8">
      <c r="A1292" s="68">
        <f t="shared" si="186"/>
        <v>1278</v>
      </c>
      <c r="B1292" s="69">
        <f t="shared" si="186"/>
        <v>46203</v>
      </c>
      <c r="C1292" s="90" t="str">
        <f t="shared" si="178"/>
        <v>구간14</v>
      </c>
      <c r="D1292" s="68">
        <f t="shared" si="179"/>
        <v>91</v>
      </c>
      <c r="E1292" s="54">
        <f>COUNTIF($C$15:C1292,C1292)</f>
        <v>91</v>
      </c>
      <c r="F1292" s="91">
        <f t="shared" si="180"/>
        <v>0.1573405313874526</v>
      </c>
      <c r="G1292" s="91">
        <f t="shared" si="181"/>
        <v>1.3090140656997484E-3</v>
      </c>
      <c r="H1292" s="65">
        <f t="shared" si="183"/>
        <v>0.15864954545315235</v>
      </c>
    </row>
    <row r="1293" spans="1:8">
      <c r="A1293" s="68">
        <f t="shared" si="186"/>
        <v>1279</v>
      </c>
      <c r="B1293" s="69">
        <f t="shared" si="186"/>
        <v>46204</v>
      </c>
      <c r="C1293" s="90" t="str">
        <f t="shared" si="178"/>
        <v>구간15</v>
      </c>
      <c r="D1293" s="68">
        <f t="shared" si="179"/>
        <v>92</v>
      </c>
      <c r="E1293" s="54">
        <f>COUNTIF($C$15:C1293,C1293)</f>
        <v>1</v>
      </c>
      <c r="F1293" s="91">
        <f t="shared" si="180"/>
        <v>0.15864954545315235</v>
      </c>
      <c r="G1293" s="91">
        <f t="shared" si="181"/>
        <v>1.4735265666402846E-5</v>
      </c>
      <c r="H1293" s="65">
        <f t="shared" si="183"/>
        <v>0.15866428071881875</v>
      </c>
    </row>
    <row r="1294" spans="1:8">
      <c r="A1294" s="68">
        <f t="shared" si="186"/>
        <v>1280</v>
      </c>
      <c r="B1294" s="69">
        <f t="shared" si="186"/>
        <v>46205</v>
      </c>
      <c r="C1294" s="90" t="str">
        <f t="shared" si="178"/>
        <v>구간15</v>
      </c>
      <c r="D1294" s="68">
        <f t="shared" si="179"/>
        <v>92</v>
      </c>
      <c r="E1294" s="54">
        <f>COUNTIF($C$15:C1294,C1294)</f>
        <v>2</v>
      </c>
      <c r="F1294" s="91">
        <f t="shared" si="180"/>
        <v>0.15864954545315235</v>
      </c>
      <c r="G1294" s="91">
        <f t="shared" si="181"/>
        <v>2.9470531332805693E-5</v>
      </c>
      <c r="H1294" s="65">
        <f t="shared" si="183"/>
        <v>0.15867901598448517</v>
      </c>
    </row>
    <row r="1295" spans="1:8">
      <c r="A1295" s="68">
        <f t="shared" si="186"/>
        <v>1281</v>
      </c>
      <c r="B1295" s="69">
        <f t="shared" si="186"/>
        <v>46206</v>
      </c>
      <c r="C1295" s="90" t="str">
        <f t="shared" ref="C1295:C1358" si="187">IF(IFERROR(HLOOKUP(B1295,$D$5:$S$6,2,FALSE),"")="",C1296,HLOOKUP(B1295,$D$5:$S$7,2,FALSE))</f>
        <v>구간15</v>
      </c>
      <c r="D1295" s="68">
        <f t="shared" ref="D1295:D1358" si="188">COUNTIF($C$15:$C$45910,C1295)</f>
        <v>92</v>
      </c>
      <c r="E1295" s="54">
        <f>COUNTIF($C$15:C1295,C1295)</f>
        <v>3</v>
      </c>
      <c r="F1295" s="91">
        <f t="shared" ref="F1295:F1358" si="189">HLOOKUP($C1295,$D$6:$S$11,6,FALSE)</f>
        <v>0.15864954545315235</v>
      </c>
      <c r="G1295" s="91">
        <f t="shared" ref="G1295:G1358" si="190">HLOOKUP($C1295,$D$6:$S$11,5,FALSE)*(E1295)</f>
        <v>4.4205796999208541E-5</v>
      </c>
      <c r="H1295" s="65">
        <f t="shared" si="183"/>
        <v>0.15869375125015156</v>
      </c>
    </row>
    <row r="1296" spans="1:8">
      <c r="A1296" s="68">
        <f t="shared" ref="A1296:B1311" si="191">A1295+1</f>
        <v>1282</v>
      </c>
      <c r="B1296" s="69">
        <f t="shared" si="191"/>
        <v>46207</v>
      </c>
      <c r="C1296" s="90" t="str">
        <f t="shared" si="187"/>
        <v>구간15</v>
      </c>
      <c r="D1296" s="68">
        <f t="shared" si="188"/>
        <v>92</v>
      </c>
      <c r="E1296" s="54">
        <f>COUNTIF($C$15:C1296,C1296)</f>
        <v>4</v>
      </c>
      <c r="F1296" s="91">
        <f t="shared" si="189"/>
        <v>0.15864954545315235</v>
      </c>
      <c r="G1296" s="91">
        <f t="shared" si="190"/>
        <v>5.8941062665611385E-5</v>
      </c>
      <c r="H1296" s="65">
        <f t="shared" ref="H1296:H1359" si="192">F1296+G1296</f>
        <v>0.15870848651581795</v>
      </c>
    </row>
    <row r="1297" spans="1:8">
      <c r="A1297" s="68">
        <f t="shared" si="191"/>
        <v>1283</v>
      </c>
      <c r="B1297" s="69">
        <f t="shared" si="191"/>
        <v>46208</v>
      </c>
      <c r="C1297" s="90" t="str">
        <f t="shared" si="187"/>
        <v>구간15</v>
      </c>
      <c r="D1297" s="68">
        <f t="shared" si="188"/>
        <v>92</v>
      </c>
      <c r="E1297" s="54">
        <f>COUNTIF($C$15:C1297,C1297)</f>
        <v>5</v>
      </c>
      <c r="F1297" s="91">
        <f t="shared" si="189"/>
        <v>0.15864954545315235</v>
      </c>
      <c r="G1297" s="91">
        <f t="shared" si="190"/>
        <v>7.3676328332014236E-5</v>
      </c>
      <c r="H1297" s="65">
        <f t="shared" si="192"/>
        <v>0.15872322178148437</v>
      </c>
    </row>
    <row r="1298" spans="1:8">
      <c r="A1298" s="68">
        <f t="shared" si="191"/>
        <v>1284</v>
      </c>
      <c r="B1298" s="69">
        <f t="shared" si="191"/>
        <v>46209</v>
      </c>
      <c r="C1298" s="90" t="str">
        <f t="shared" si="187"/>
        <v>구간15</v>
      </c>
      <c r="D1298" s="68">
        <f t="shared" si="188"/>
        <v>92</v>
      </c>
      <c r="E1298" s="54">
        <f>COUNTIF($C$15:C1298,C1298)</f>
        <v>6</v>
      </c>
      <c r="F1298" s="91">
        <f t="shared" si="189"/>
        <v>0.15864954545315235</v>
      </c>
      <c r="G1298" s="91">
        <f t="shared" si="190"/>
        <v>8.8411593998417081E-5</v>
      </c>
      <c r="H1298" s="65">
        <f t="shared" si="192"/>
        <v>0.15873795704715077</v>
      </c>
    </row>
    <row r="1299" spans="1:8">
      <c r="A1299" s="68">
        <f t="shared" si="191"/>
        <v>1285</v>
      </c>
      <c r="B1299" s="69">
        <f t="shared" si="191"/>
        <v>46210</v>
      </c>
      <c r="C1299" s="90" t="str">
        <f t="shared" si="187"/>
        <v>구간15</v>
      </c>
      <c r="D1299" s="68">
        <f t="shared" si="188"/>
        <v>92</v>
      </c>
      <c r="E1299" s="54">
        <f>COUNTIF($C$15:C1299,C1299)</f>
        <v>7</v>
      </c>
      <c r="F1299" s="91">
        <f t="shared" si="189"/>
        <v>0.15864954545315235</v>
      </c>
      <c r="G1299" s="91">
        <f t="shared" si="190"/>
        <v>1.0314685966481993E-4</v>
      </c>
      <c r="H1299" s="65">
        <f t="shared" si="192"/>
        <v>0.15875269231281716</v>
      </c>
    </row>
    <row r="1300" spans="1:8">
      <c r="A1300" s="68">
        <f t="shared" si="191"/>
        <v>1286</v>
      </c>
      <c r="B1300" s="69">
        <f t="shared" si="191"/>
        <v>46211</v>
      </c>
      <c r="C1300" s="90" t="str">
        <f t="shared" si="187"/>
        <v>구간15</v>
      </c>
      <c r="D1300" s="68">
        <f t="shared" si="188"/>
        <v>92</v>
      </c>
      <c r="E1300" s="54">
        <f>COUNTIF($C$15:C1300,C1300)</f>
        <v>8</v>
      </c>
      <c r="F1300" s="91">
        <f t="shared" si="189"/>
        <v>0.15864954545315235</v>
      </c>
      <c r="G1300" s="91">
        <f t="shared" si="190"/>
        <v>1.1788212533122277E-4</v>
      </c>
      <c r="H1300" s="65">
        <f t="shared" si="192"/>
        <v>0.15876742757848358</v>
      </c>
    </row>
    <row r="1301" spans="1:8">
      <c r="A1301" s="68">
        <f t="shared" si="191"/>
        <v>1287</v>
      </c>
      <c r="B1301" s="69">
        <f t="shared" si="191"/>
        <v>46212</v>
      </c>
      <c r="C1301" s="90" t="str">
        <f t="shared" si="187"/>
        <v>구간15</v>
      </c>
      <c r="D1301" s="68">
        <f t="shared" si="188"/>
        <v>92</v>
      </c>
      <c r="E1301" s="54">
        <f>COUNTIF($C$15:C1301,C1301)</f>
        <v>9</v>
      </c>
      <c r="F1301" s="91">
        <f t="shared" si="189"/>
        <v>0.15864954545315235</v>
      </c>
      <c r="G1301" s="91">
        <f t="shared" si="190"/>
        <v>1.3261739099762563E-4</v>
      </c>
      <c r="H1301" s="65">
        <f t="shared" si="192"/>
        <v>0.15878216284414998</v>
      </c>
    </row>
    <row r="1302" spans="1:8">
      <c r="A1302" s="68">
        <f t="shared" si="191"/>
        <v>1288</v>
      </c>
      <c r="B1302" s="69">
        <f t="shared" si="191"/>
        <v>46213</v>
      </c>
      <c r="C1302" s="90" t="str">
        <f t="shared" si="187"/>
        <v>구간15</v>
      </c>
      <c r="D1302" s="68">
        <f t="shared" si="188"/>
        <v>92</v>
      </c>
      <c r="E1302" s="54">
        <f>COUNTIF($C$15:C1302,C1302)</f>
        <v>10</v>
      </c>
      <c r="F1302" s="91">
        <f t="shared" si="189"/>
        <v>0.15864954545315235</v>
      </c>
      <c r="G1302" s="91">
        <f t="shared" si="190"/>
        <v>1.4735265666402847E-4</v>
      </c>
      <c r="H1302" s="65">
        <f t="shared" si="192"/>
        <v>0.15879689810981637</v>
      </c>
    </row>
    <row r="1303" spans="1:8">
      <c r="A1303" s="68">
        <f t="shared" si="191"/>
        <v>1289</v>
      </c>
      <c r="B1303" s="69">
        <f t="shared" si="191"/>
        <v>46214</v>
      </c>
      <c r="C1303" s="90" t="str">
        <f t="shared" si="187"/>
        <v>구간15</v>
      </c>
      <c r="D1303" s="68">
        <f t="shared" si="188"/>
        <v>92</v>
      </c>
      <c r="E1303" s="54">
        <f>COUNTIF($C$15:C1303,C1303)</f>
        <v>11</v>
      </c>
      <c r="F1303" s="91">
        <f t="shared" si="189"/>
        <v>0.15864954545315235</v>
      </c>
      <c r="G1303" s="91">
        <f t="shared" si="190"/>
        <v>1.6208792233043132E-4</v>
      </c>
      <c r="H1303" s="65">
        <f t="shared" si="192"/>
        <v>0.15881163337548279</v>
      </c>
    </row>
    <row r="1304" spans="1:8">
      <c r="A1304" s="68">
        <f t="shared" si="191"/>
        <v>1290</v>
      </c>
      <c r="B1304" s="69">
        <f t="shared" si="191"/>
        <v>46215</v>
      </c>
      <c r="C1304" s="90" t="str">
        <f t="shared" si="187"/>
        <v>구간15</v>
      </c>
      <c r="D1304" s="68">
        <f t="shared" si="188"/>
        <v>92</v>
      </c>
      <c r="E1304" s="54">
        <f>COUNTIF($C$15:C1304,C1304)</f>
        <v>12</v>
      </c>
      <c r="F1304" s="91">
        <f t="shared" si="189"/>
        <v>0.15864954545315235</v>
      </c>
      <c r="G1304" s="91">
        <f t="shared" si="190"/>
        <v>1.7682318799683416E-4</v>
      </c>
      <c r="H1304" s="65">
        <f t="shared" si="192"/>
        <v>0.15882636864114918</v>
      </c>
    </row>
    <row r="1305" spans="1:8">
      <c r="A1305" s="68">
        <f t="shared" si="191"/>
        <v>1291</v>
      </c>
      <c r="B1305" s="69">
        <f t="shared" si="191"/>
        <v>46216</v>
      </c>
      <c r="C1305" s="90" t="str">
        <f t="shared" si="187"/>
        <v>구간15</v>
      </c>
      <c r="D1305" s="68">
        <f t="shared" si="188"/>
        <v>92</v>
      </c>
      <c r="E1305" s="54">
        <f>COUNTIF($C$15:C1305,C1305)</f>
        <v>13</v>
      </c>
      <c r="F1305" s="91">
        <f t="shared" si="189"/>
        <v>0.15864954545315235</v>
      </c>
      <c r="G1305" s="91">
        <f t="shared" si="190"/>
        <v>1.9155845366323701E-4</v>
      </c>
      <c r="H1305" s="65">
        <f t="shared" si="192"/>
        <v>0.15884110390681558</v>
      </c>
    </row>
    <row r="1306" spans="1:8">
      <c r="A1306" s="68">
        <f t="shared" si="191"/>
        <v>1292</v>
      </c>
      <c r="B1306" s="69">
        <f t="shared" si="191"/>
        <v>46217</v>
      </c>
      <c r="C1306" s="90" t="str">
        <f t="shared" si="187"/>
        <v>구간15</v>
      </c>
      <c r="D1306" s="68">
        <f t="shared" si="188"/>
        <v>92</v>
      </c>
      <c r="E1306" s="54">
        <f>COUNTIF($C$15:C1306,C1306)</f>
        <v>14</v>
      </c>
      <c r="F1306" s="91">
        <f t="shared" si="189"/>
        <v>0.15864954545315235</v>
      </c>
      <c r="G1306" s="91">
        <f t="shared" si="190"/>
        <v>2.0629371932963985E-4</v>
      </c>
      <c r="H1306" s="65">
        <f t="shared" si="192"/>
        <v>0.158855839172482</v>
      </c>
    </row>
    <row r="1307" spans="1:8">
      <c r="A1307" s="68">
        <f t="shared" si="191"/>
        <v>1293</v>
      </c>
      <c r="B1307" s="69">
        <f t="shared" si="191"/>
        <v>46218</v>
      </c>
      <c r="C1307" s="90" t="str">
        <f t="shared" si="187"/>
        <v>구간15</v>
      </c>
      <c r="D1307" s="68">
        <f t="shared" si="188"/>
        <v>92</v>
      </c>
      <c r="E1307" s="54">
        <f>COUNTIF($C$15:C1307,C1307)</f>
        <v>15</v>
      </c>
      <c r="F1307" s="91">
        <f t="shared" si="189"/>
        <v>0.15864954545315235</v>
      </c>
      <c r="G1307" s="91">
        <f t="shared" si="190"/>
        <v>2.210289849960427E-4</v>
      </c>
      <c r="H1307" s="65">
        <f t="shared" si="192"/>
        <v>0.15887057443814839</v>
      </c>
    </row>
    <row r="1308" spans="1:8">
      <c r="A1308" s="68">
        <f t="shared" si="191"/>
        <v>1294</v>
      </c>
      <c r="B1308" s="69">
        <f t="shared" si="191"/>
        <v>46219</v>
      </c>
      <c r="C1308" s="90" t="str">
        <f t="shared" si="187"/>
        <v>구간15</v>
      </c>
      <c r="D1308" s="68">
        <f t="shared" si="188"/>
        <v>92</v>
      </c>
      <c r="E1308" s="54">
        <f>COUNTIF($C$15:C1308,C1308)</f>
        <v>16</v>
      </c>
      <c r="F1308" s="91">
        <f t="shared" si="189"/>
        <v>0.15864954545315235</v>
      </c>
      <c r="G1308" s="91">
        <f t="shared" si="190"/>
        <v>2.3576425066244554E-4</v>
      </c>
      <c r="H1308" s="65">
        <f t="shared" si="192"/>
        <v>0.15888530970381479</v>
      </c>
    </row>
    <row r="1309" spans="1:8">
      <c r="A1309" s="68">
        <f t="shared" si="191"/>
        <v>1295</v>
      </c>
      <c r="B1309" s="69">
        <f t="shared" si="191"/>
        <v>46220</v>
      </c>
      <c r="C1309" s="90" t="str">
        <f t="shared" si="187"/>
        <v>구간15</v>
      </c>
      <c r="D1309" s="68">
        <f t="shared" si="188"/>
        <v>92</v>
      </c>
      <c r="E1309" s="54">
        <f>COUNTIF($C$15:C1309,C1309)</f>
        <v>17</v>
      </c>
      <c r="F1309" s="91">
        <f t="shared" si="189"/>
        <v>0.15864954545315235</v>
      </c>
      <c r="G1309" s="91">
        <f t="shared" si="190"/>
        <v>2.5049951632884838E-4</v>
      </c>
      <c r="H1309" s="65">
        <f t="shared" si="192"/>
        <v>0.15890004496948121</v>
      </c>
    </row>
    <row r="1310" spans="1:8">
      <c r="A1310" s="68">
        <f t="shared" si="191"/>
        <v>1296</v>
      </c>
      <c r="B1310" s="69">
        <f t="shared" si="191"/>
        <v>46221</v>
      </c>
      <c r="C1310" s="90" t="str">
        <f t="shared" si="187"/>
        <v>구간15</v>
      </c>
      <c r="D1310" s="68">
        <f t="shared" si="188"/>
        <v>92</v>
      </c>
      <c r="E1310" s="54">
        <f>COUNTIF($C$15:C1310,C1310)</f>
        <v>18</v>
      </c>
      <c r="F1310" s="91">
        <f t="shared" si="189"/>
        <v>0.15864954545315235</v>
      </c>
      <c r="G1310" s="91">
        <f t="shared" si="190"/>
        <v>2.6523478199525126E-4</v>
      </c>
      <c r="H1310" s="65">
        <f t="shared" si="192"/>
        <v>0.1589147802351476</v>
      </c>
    </row>
    <row r="1311" spans="1:8">
      <c r="A1311" s="68">
        <f t="shared" si="191"/>
        <v>1297</v>
      </c>
      <c r="B1311" s="69">
        <f t="shared" si="191"/>
        <v>46222</v>
      </c>
      <c r="C1311" s="90" t="str">
        <f t="shared" si="187"/>
        <v>구간15</v>
      </c>
      <c r="D1311" s="68">
        <f t="shared" si="188"/>
        <v>92</v>
      </c>
      <c r="E1311" s="54">
        <f>COUNTIF($C$15:C1311,C1311)</f>
        <v>19</v>
      </c>
      <c r="F1311" s="91">
        <f t="shared" si="189"/>
        <v>0.15864954545315235</v>
      </c>
      <c r="G1311" s="91">
        <f t="shared" si="190"/>
        <v>2.7997004766165407E-4</v>
      </c>
      <c r="H1311" s="65">
        <f t="shared" si="192"/>
        <v>0.15892951550081399</v>
      </c>
    </row>
    <row r="1312" spans="1:8">
      <c r="A1312" s="68">
        <f t="shared" ref="A1312:B1327" si="193">A1311+1</f>
        <v>1298</v>
      </c>
      <c r="B1312" s="69">
        <f t="shared" si="193"/>
        <v>46223</v>
      </c>
      <c r="C1312" s="90" t="str">
        <f t="shared" si="187"/>
        <v>구간15</v>
      </c>
      <c r="D1312" s="68">
        <f t="shared" si="188"/>
        <v>92</v>
      </c>
      <c r="E1312" s="54">
        <f>COUNTIF($C$15:C1312,C1312)</f>
        <v>20</v>
      </c>
      <c r="F1312" s="91">
        <f t="shared" si="189"/>
        <v>0.15864954545315235</v>
      </c>
      <c r="G1312" s="91">
        <f t="shared" si="190"/>
        <v>2.9470531332805695E-4</v>
      </c>
      <c r="H1312" s="65">
        <f t="shared" si="192"/>
        <v>0.15894425076648042</v>
      </c>
    </row>
    <row r="1313" spans="1:8">
      <c r="A1313" s="68">
        <f t="shared" si="193"/>
        <v>1299</v>
      </c>
      <c r="B1313" s="69">
        <f t="shared" si="193"/>
        <v>46224</v>
      </c>
      <c r="C1313" s="90" t="str">
        <f t="shared" si="187"/>
        <v>구간15</v>
      </c>
      <c r="D1313" s="68">
        <f t="shared" si="188"/>
        <v>92</v>
      </c>
      <c r="E1313" s="54">
        <f>COUNTIF($C$15:C1313,C1313)</f>
        <v>21</v>
      </c>
      <c r="F1313" s="91">
        <f t="shared" si="189"/>
        <v>0.15864954545315235</v>
      </c>
      <c r="G1313" s="91">
        <f t="shared" si="190"/>
        <v>3.0944057899445976E-4</v>
      </c>
      <c r="H1313" s="65">
        <f t="shared" si="192"/>
        <v>0.15895898603214681</v>
      </c>
    </row>
    <row r="1314" spans="1:8">
      <c r="A1314" s="68">
        <f t="shared" si="193"/>
        <v>1300</v>
      </c>
      <c r="B1314" s="69">
        <f t="shared" si="193"/>
        <v>46225</v>
      </c>
      <c r="C1314" s="90" t="str">
        <f t="shared" si="187"/>
        <v>구간15</v>
      </c>
      <c r="D1314" s="68">
        <f t="shared" si="188"/>
        <v>92</v>
      </c>
      <c r="E1314" s="54">
        <f>COUNTIF($C$15:C1314,C1314)</f>
        <v>22</v>
      </c>
      <c r="F1314" s="91">
        <f t="shared" si="189"/>
        <v>0.15864954545315235</v>
      </c>
      <c r="G1314" s="91">
        <f t="shared" si="190"/>
        <v>3.2417584466086263E-4</v>
      </c>
      <c r="H1314" s="65">
        <f t="shared" si="192"/>
        <v>0.1589737212978132</v>
      </c>
    </row>
    <row r="1315" spans="1:8">
      <c r="A1315" s="68">
        <f t="shared" si="193"/>
        <v>1301</v>
      </c>
      <c r="B1315" s="69">
        <f t="shared" si="193"/>
        <v>46226</v>
      </c>
      <c r="C1315" s="90" t="str">
        <f t="shared" si="187"/>
        <v>구간15</v>
      </c>
      <c r="D1315" s="68">
        <f t="shared" si="188"/>
        <v>92</v>
      </c>
      <c r="E1315" s="54">
        <f>COUNTIF($C$15:C1315,C1315)</f>
        <v>23</v>
      </c>
      <c r="F1315" s="91">
        <f t="shared" si="189"/>
        <v>0.15864954545315235</v>
      </c>
      <c r="G1315" s="91">
        <f t="shared" si="190"/>
        <v>3.3891111032726545E-4</v>
      </c>
      <c r="H1315" s="65">
        <f t="shared" si="192"/>
        <v>0.15898845656347962</v>
      </c>
    </row>
    <row r="1316" spans="1:8">
      <c r="A1316" s="68">
        <f t="shared" si="193"/>
        <v>1302</v>
      </c>
      <c r="B1316" s="69">
        <f t="shared" si="193"/>
        <v>46227</v>
      </c>
      <c r="C1316" s="90" t="str">
        <f t="shared" si="187"/>
        <v>구간15</v>
      </c>
      <c r="D1316" s="68">
        <f t="shared" si="188"/>
        <v>92</v>
      </c>
      <c r="E1316" s="54">
        <f>COUNTIF($C$15:C1316,C1316)</f>
        <v>24</v>
      </c>
      <c r="F1316" s="91">
        <f t="shared" si="189"/>
        <v>0.15864954545315235</v>
      </c>
      <c r="G1316" s="91">
        <f t="shared" si="190"/>
        <v>3.5364637599366832E-4</v>
      </c>
      <c r="H1316" s="65">
        <f t="shared" si="192"/>
        <v>0.15900319182914602</v>
      </c>
    </row>
    <row r="1317" spans="1:8">
      <c r="A1317" s="68">
        <f t="shared" si="193"/>
        <v>1303</v>
      </c>
      <c r="B1317" s="69">
        <f t="shared" si="193"/>
        <v>46228</v>
      </c>
      <c r="C1317" s="90" t="str">
        <f t="shared" si="187"/>
        <v>구간15</v>
      </c>
      <c r="D1317" s="68">
        <f t="shared" si="188"/>
        <v>92</v>
      </c>
      <c r="E1317" s="54">
        <f>COUNTIF($C$15:C1317,C1317)</f>
        <v>25</v>
      </c>
      <c r="F1317" s="91">
        <f t="shared" si="189"/>
        <v>0.15864954545315235</v>
      </c>
      <c r="G1317" s="91">
        <f t="shared" si="190"/>
        <v>3.6838164166007114E-4</v>
      </c>
      <c r="H1317" s="65">
        <f t="shared" si="192"/>
        <v>0.15901792709481241</v>
      </c>
    </row>
    <row r="1318" spans="1:8">
      <c r="A1318" s="68">
        <f t="shared" si="193"/>
        <v>1304</v>
      </c>
      <c r="B1318" s="69">
        <f t="shared" si="193"/>
        <v>46229</v>
      </c>
      <c r="C1318" s="90" t="str">
        <f t="shared" si="187"/>
        <v>구간15</v>
      </c>
      <c r="D1318" s="68">
        <f t="shared" si="188"/>
        <v>92</v>
      </c>
      <c r="E1318" s="54">
        <f>COUNTIF($C$15:C1318,C1318)</f>
        <v>26</v>
      </c>
      <c r="F1318" s="91">
        <f t="shared" si="189"/>
        <v>0.15864954545315235</v>
      </c>
      <c r="G1318" s="91">
        <f t="shared" si="190"/>
        <v>3.8311690732647401E-4</v>
      </c>
      <c r="H1318" s="65">
        <f t="shared" si="192"/>
        <v>0.15903266236047883</v>
      </c>
    </row>
    <row r="1319" spans="1:8">
      <c r="A1319" s="68">
        <f t="shared" si="193"/>
        <v>1305</v>
      </c>
      <c r="B1319" s="69">
        <f t="shared" si="193"/>
        <v>46230</v>
      </c>
      <c r="C1319" s="90" t="str">
        <f t="shared" si="187"/>
        <v>구간15</v>
      </c>
      <c r="D1319" s="68">
        <f t="shared" si="188"/>
        <v>92</v>
      </c>
      <c r="E1319" s="54">
        <f>COUNTIF($C$15:C1319,C1319)</f>
        <v>27</v>
      </c>
      <c r="F1319" s="91">
        <f t="shared" si="189"/>
        <v>0.15864954545315235</v>
      </c>
      <c r="G1319" s="91">
        <f t="shared" si="190"/>
        <v>3.9785217299287683E-4</v>
      </c>
      <c r="H1319" s="65">
        <f t="shared" si="192"/>
        <v>0.15904739762614523</v>
      </c>
    </row>
    <row r="1320" spans="1:8">
      <c r="A1320" s="68">
        <f t="shared" si="193"/>
        <v>1306</v>
      </c>
      <c r="B1320" s="69">
        <f t="shared" si="193"/>
        <v>46231</v>
      </c>
      <c r="C1320" s="90" t="str">
        <f t="shared" si="187"/>
        <v>구간15</v>
      </c>
      <c r="D1320" s="68">
        <f t="shared" si="188"/>
        <v>92</v>
      </c>
      <c r="E1320" s="54">
        <f>COUNTIF($C$15:C1320,C1320)</f>
        <v>28</v>
      </c>
      <c r="F1320" s="91">
        <f t="shared" si="189"/>
        <v>0.15864954545315235</v>
      </c>
      <c r="G1320" s="91">
        <f t="shared" si="190"/>
        <v>4.125874386592797E-4</v>
      </c>
      <c r="H1320" s="65">
        <f t="shared" si="192"/>
        <v>0.15906213289181162</v>
      </c>
    </row>
    <row r="1321" spans="1:8">
      <c r="A1321" s="68">
        <f t="shared" si="193"/>
        <v>1307</v>
      </c>
      <c r="B1321" s="69">
        <f t="shared" si="193"/>
        <v>46232</v>
      </c>
      <c r="C1321" s="90" t="str">
        <f t="shared" si="187"/>
        <v>구간15</v>
      </c>
      <c r="D1321" s="68">
        <f t="shared" si="188"/>
        <v>92</v>
      </c>
      <c r="E1321" s="54">
        <f>COUNTIF($C$15:C1321,C1321)</f>
        <v>29</v>
      </c>
      <c r="F1321" s="91">
        <f t="shared" si="189"/>
        <v>0.15864954545315235</v>
      </c>
      <c r="G1321" s="91">
        <f t="shared" si="190"/>
        <v>4.2732270432568252E-4</v>
      </c>
      <c r="H1321" s="65">
        <f t="shared" si="192"/>
        <v>0.15907686815747804</v>
      </c>
    </row>
    <row r="1322" spans="1:8">
      <c r="A1322" s="68">
        <f t="shared" si="193"/>
        <v>1308</v>
      </c>
      <c r="B1322" s="69">
        <f t="shared" si="193"/>
        <v>46233</v>
      </c>
      <c r="C1322" s="90" t="str">
        <f t="shared" si="187"/>
        <v>구간15</v>
      </c>
      <c r="D1322" s="68">
        <f t="shared" si="188"/>
        <v>92</v>
      </c>
      <c r="E1322" s="54">
        <f>COUNTIF($C$15:C1322,C1322)</f>
        <v>30</v>
      </c>
      <c r="F1322" s="91">
        <f t="shared" si="189"/>
        <v>0.15864954545315235</v>
      </c>
      <c r="G1322" s="91">
        <f t="shared" si="190"/>
        <v>4.4205796999208539E-4</v>
      </c>
      <c r="H1322" s="65">
        <f t="shared" si="192"/>
        <v>0.15909160342314443</v>
      </c>
    </row>
    <row r="1323" spans="1:8">
      <c r="A1323" s="68">
        <f t="shared" si="193"/>
        <v>1309</v>
      </c>
      <c r="B1323" s="69">
        <f t="shared" si="193"/>
        <v>46234</v>
      </c>
      <c r="C1323" s="90" t="str">
        <f t="shared" si="187"/>
        <v>구간15</v>
      </c>
      <c r="D1323" s="68">
        <f t="shared" si="188"/>
        <v>92</v>
      </c>
      <c r="E1323" s="54">
        <f>COUNTIF($C$15:C1323,C1323)</f>
        <v>31</v>
      </c>
      <c r="F1323" s="91">
        <f t="shared" si="189"/>
        <v>0.15864954545315235</v>
      </c>
      <c r="G1323" s="91">
        <f t="shared" si="190"/>
        <v>4.5679323565848821E-4</v>
      </c>
      <c r="H1323" s="65">
        <f t="shared" si="192"/>
        <v>0.15910633868881083</v>
      </c>
    </row>
    <row r="1324" spans="1:8">
      <c r="A1324" s="68">
        <f t="shared" si="193"/>
        <v>1310</v>
      </c>
      <c r="B1324" s="69">
        <f t="shared" si="193"/>
        <v>46235</v>
      </c>
      <c r="C1324" s="90" t="str">
        <f t="shared" si="187"/>
        <v>구간15</v>
      </c>
      <c r="D1324" s="68">
        <f t="shared" si="188"/>
        <v>92</v>
      </c>
      <c r="E1324" s="54">
        <f>COUNTIF($C$15:C1324,C1324)</f>
        <v>32</v>
      </c>
      <c r="F1324" s="91">
        <f t="shared" si="189"/>
        <v>0.15864954545315235</v>
      </c>
      <c r="G1324" s="91">
        <f t="shared" si="190"/>
        <v>4.7152850132489108E-4</v>
      </c>
      <c r="H1324" s="65">
        <f t="shared" si="192"/>
        <v>0.15912107395447725</v>
      </c>
    </row>
    <row r="1325" spans="1:8">
      <c r="A1325" s="68">
        <f t="shared" si="193"/>
        <v>1311</v>
      </c>
      <c r="B1325" s="69">
        <f t="shared" si="193"/>
        <v>46236</v>
      </c>
      <c r="C1325" s="90" t="str">
        <f t="shared" si="187"/>
        <v>구간15</v>
      </c>
      <c r="D1325" s="68">
        <f t="shared" si="188"/>
        <v>92</v>
      </c>
      <c r="E1325" s="54">
        <f>COUNTIF($C$15:C1325,C1325)</f>
        <v>33</v>
      </c>
      <c r="F1325" s="91">
        <f t="shared" si="189"/>
        <v>0.15864954545315235</v>
      </c>
      <c r="G1325" s="91">
        <f t="shared" si="190"/>
        <v>4.8626376699129395E-4</v>
      </c>
      <c r="H1325" s="65">
        <f t="shared" si="192"/>
        <v>0.15913580922014364</v>
      </c>
    </row>
    <row r="1326" spans="1:8">
      <c r="A1326" s="68">
        <f t="shared" si="193"/>
        <v>1312</v>
      </c>
      <c r="B1326" s="69">
        <f t="shared" si="193"/>
        <v>46237</v>
      </c>
      <c r="C1326" s="90" t="str">
        <f t="shared" si="187"/>
        <v>구간15</v>
      </c>
      <c r="D1326" s="68">
        <f t="shared" si="188"/>
        <v>92</v>
      </c>
      <c r="E1326" s="54">
        <f>COUNTIF($C$15:C1326,C1326)</f>
        <v>34</v>
      </c>
      <c r="F1326" s="91">
        <f t="shared" si="189"/>
        <v>0.15864954545315235</v>
      </c>
      <c r="G1326" s="91">
        <f t="shared" si="190"/>
        <v>5.0099903265769677E-4</v>
      </c>
      <c r="H1326" s="65">
        <f t="shared" si="192"/>
        <v>0.15915054448581004</v>
      </c>
    </row>
    <row r="1327" spans="1:8">
      <c r="A1327" s="68">
        <f t="shared" si="193"/>
        <v>1313</v>
      </c>
      <c r="B1327" s="69">
        <f t="shared" si="193"/>
        <v>46238</v>
      </c>
      <c r="C1327" s="90" t="str">
        <f t="shared" si="187"/>
        <v>구간15</v>
      </c>
      <c r="D1327" s="68">
        <f t="shared" si="188"/>
        <v>92</v>
      </c>
      <c r="E1327" s="54">
        <f>COUNTIF($C$15:C1327,C1327)</f>
        <v>35</v>
      </c>
      <c r="F1327" s="91">
        <f t="shared" si="189"/>
        <v>0.15864954545315235</v>
      </c>
      <c r="G1327" s="91">
        <f t="shared" si="190"/>
        <v>5.1573429832409959E-4</v>
      </c>
      <c r="H1327" s="65">
        <f t="shared" si="192"/>
        <v>0.15916527975147646</v>
      </c>
    </row>
    <row r="1328" spans="1:8">
      <c r="A1328" s="68">
        <f t="shared" ref="A1328:B1343" si="194">A1327+1</f>
        <v>1314</v>
      </c>
      <c r="B1328" s="69">
        <f t="shared" si="194"/>
        <v>46239</v>
      </c>
      <c r="C1328" s="90" t="str">
        <f t="shared" si="187"/>
        <v>구간15</v>
      </c>
      <c r="D1328" s="68">
        <f t="shared" si="188"/>
        <v>92</v>
      </c>
      <c r="E1328" s="54">
        <f>COUNTIF($C$15:C1328,C1328)</f>
        <v>36</v>
      </c>
      <c r="F1328" s="91">
        <f t="shared" si="189"/>
        <v>0.15864954545315235</v>
      </c>
      <c r="G1328" s="91">
        <f t="shared" si="190"/>
        <v>5.3046956399050251E-4</v>
      </c>
      <c r="H1328" s="65">
        <f t="shared" si="192"/>
        <v>0.15918001501714285</v>
      </c>
    </row>
    <row r="1329" spans="1:8">
      <c r="A1329" s="68">
        <f t="shared" si="194"/>
        <v>1315</v>
      </c>
      <c r="B1329" s="69">
        <f t="shared" si="194"/>
        <v>46240</v>
      </c>
      <c r="C1329" s="90" t="str">
        <f t="shared" si="187"/>
        <v>구간15</v>
      </c>
      <c r="D1329" s="68">
        <f t="shared" si="188"/>
        <v>92</v>
      </c>
      <c r="E1329" s="54">
        <f>COUNTIF($C$15:C1329,C1329)</f>
        <v>37</v>
      </c>
      <c r="F1329" s="91">
        <f t="shared" si="189"/>
        <v>0.15864954545315235</v>
      </c>
      <c r="G1329" s="91">
        <f t="shared" si="190"/>
        <v>5.4520482965690533E-4</v>
      </c>
      <c r="H1329" s="65">
        <f t="shared" si="192"/>
        <v>0.15919475028280924</v>
      </c>
    </row>
    <row r="1330" spans="1:8">
      <c r="A1330" s="68">
        <f t="shared" si="194"/>
        <v>1316</v>
      </c>
      <c r="B1330" s="69">
        <f t="shared" si="194"/>
        <v>46241</v>
      </c>
      <c r="C1330" s="90" t="str">
        <f t="shared" si="187"/>
        <v>구간15</v>
      </c>
      <c r="D1330" s="68">
        <f t="shared" si="188"/>
        <v>92</v>
      </c>
      <c r="E1330" s="54">
        <f>COUNTIF($C$15:C1330,C1330)</f>
        <v>38</v>
      </c>
      <c r="F1330" s="91">
        <f t="shared" si="189"/>
        <v>0.15864954545315235</v>
      </c>
      <c r="G1330" s="91">
        <f t="shared" si="190"/>
        <v>5.5994009532330815E-4</v>
      </c>
      <c r="H1330" s="65">
        <f t="shared" si="192"/>
        <v>0.15920948554847567</v>
      </c>
    </row>
    <row r="1331" spans="1:8">
      <c r="A1331" s="68">
        <f t="shared" si="194"/>
        <v>1317</v>
      </c>
      <c r="B1331" s="69">
        <f t="shared" si="194"/>
        <v>46242</v>
      </c>
      <c r="C1331" s="90" t="str">
        <f t="shared" si="187"/>
        <v>구간15</v>
      </c>
      <c r="D1331" s="68">
        <f t="shared" si="188"/>
        <v>92</v>
      </c>
      <c r="E1331" s="54">
        <f>COUNTIF($C$15:C1331,C1331)</f>
        <v>39</v>
      </c>
      <c r="F1331" s="91">
        <f t="shared" si="189"/>
        <v>0.15864954545315235</v>
      </c>
      <c r="G1331" s="91">
        <f t="shared" si="190"/>
        <v>5.7467536098971097E-4</v>
      </c>
      <c r="H1331" s="65">
        <f t="shared" si="192"/>
        <v>0.15922422081414206</v>
      </c>
    </row>
    <row r="1332" spans="1:8">
      <c r="A1332" s="68">
        <f t="shared" si="194"/>
        <v>1318</v>
      </c>
      <c r="B1332" s="69">
        <f t="shared" si="194"/>
        <v>46243</v>
      </c>
      <c r="C1332" s="90" t="str">
        <f t="shared" si="187"/>
        <v>구간15</v>
      </c>
      <c r="D1332" s="68">
        <f t="shared" si="188"/>
        <v>92</v>
      </c>
      <c r="E1332" s="54">
        <f>COUNTIF($C$15:C1332,C1332)</f>
        <v>40</v>
      </c>
      <c r="F1332" s="91">
        <f t="shared" si="189"/>
        <v>0.15864954545315235</v>
      </c>
      <c r="G1332" s="91">
        <f t="shared" si="190"/>
        <v>5.8941062665611389E-4</v>
      </c>
      <c r="H1332" s="65">
        <f t="shared" si="192"/>
        <v>0.15923895607980845</v>
      </c>
    </row>
    <row r="1333" spans="1:8">
      <c r="A1333" s="68">
        <f t="shared" si="194"/>
        <v>1319</v>
      </c>
      <c r="B1333" s="69">
        <f t="shared" si="194"/>
        <v>46244</v>
      </c>
      <c r="C1333" s="90" t="str">
        <f t="shared" si="187"/>
        <v>구간15</v>
      </c>
      <c r="D1333" s="68">
        <f t="shared" si="188"/>
        <v>92</v>
      </c>
      <c r="E1333" s="54">
        <f>COUNTIF($C$15:C1333,C1333)</f>
        <v>41</v>
      </c>
      <c r="F1333" s="91">
        <f t="shared" si="189"/>
        <v>0.15864954545315235</v>
      </c>
      <c r="G1333" s="91">
        <f t="shared" si="190"/>
        <v>6.0414589232251671E-4</v>
      </c>
      <c r="H1333" s="65">
        <f t="shared" si="192"/>
        <v>0.15925369134547487</v>
      </c>
    </row>
    <row r="1334" spans="1:8">
      <c r="A1334" s="68">
        <f t="shared" si="194"/>
        <v>1320</v>
      </c>
      <c r="B1334" s="69">
        <f t="shared" si="194"/>
        <v>46245</v>
      </c>
      <c r="C1334" s="90" t="str">
        <f t="shared" si="187"/>
        <v>구간15</v>
      </c>
      <c r="D1334" s="68">
        <f t="shared" si="188"/>
        <v>92</v>
      </c>
      <c r="E1334" s="54">
        <f>COUNTIF($C$15:C1334,C1334)</f>
        <v>42</v>
      </c>
      <c r="F1334" s="91">
        <f t="shared" si="189"/>
        <v>0.15864954545315235</v>
      </c>
      <c r="G1334" s="91">
        <f t="shared" si="190"/>
        <v>6.1888115798891953E-4</v>
      </c>
      <c r="H1334" s="65">
        <f t="shared" si="192"/>
        <v>0.15926842661114127</v>
      </c>
    </row>
    <row r="1335" spans="1:8">
      <c r="A1335" s="68">
        <f t="shared" si="194"/>
        <v>1321</v>
      </c>
      <c r="B1335" s="69">
        <f t="shared" si="194"/>
        <v>46246</v>
      </c>
      <c r="C1335" s="90" t="str">
        <f t="shared" si="187"/>
        <v>구간15</v>
      </c>
      <c r="D1335" s="68">
        <f t="shared" si="188"/>
        <v>92</v>
      </c>
      <c r="E1335" s="54">
        <f>COUNTIF($C$15:C1335,C1335)</f>
        <v>43</v>
      </c>
      <c r="F1335" s="91">
        <f t="shared" si="189"/>
        <v>0.15864954545315235</v>
      </c>
      <c r="G1335" s="91">
        <f t="shared" si="190"/>
        <v>6.3361642365532234E-4</v>
      </c>
      <c r="H1335" s="65">
        <f t="shared" si="192"/>
        <v>0.15928316187680766</v>
      </c>
    </row>
    <row r="1336" spans="1:8">
      <c r="A1336" s="68">
        <f t="shared" si="194"/>
        <v>1322</v>
      </c>
      <c r="B1336" s="69">
        <f t="shared" si="194"/>
        <v>46247</v>
      </c>
      <c r="C1336" s="90" t="str">
        <f t="shared" si="187"/>
        <v>구간15</v>
      </c>
      <c r="D1336" s="68">
        <f t="shared" si="188"/>
        <v>92</v>
      </c>
      <c r="E1336" s="54">
        <f>COUNTIF($C$15:C1336,C1336)</f>
        <v>44</v>
      </c>
      <c r="F1336" s="91">
        <f t="shared" si="189"/>
        <v>0.15864954545315235</v>
      </c>
      <c r="G1336" s="91">
        <f t="shared" si="190"/>
        <v>6.4835168932172527E-4</v>
      </c>
      <c r="H1336" s="65">
        <f t="shared" si="192"/>
        <v>0.15929789714247408</v>
      </c>
    </row>
    <row r="1337" spans="1:8">
      <c r="A1337" s="68">
        <f t="shared" si="194"/>
        <v>1323</v>
      </c>
      <c r="B1337" s="69">
        <f t="shared" si="194"/>
        <v>46248</v>
      </c>
      <c r="C1337" s="90" t="str">
        <f t="shared" si="187"/>
        <v>구간15</v>
      </c>
      <c r="D1337" s="68">
        <f t="shared" si="188"/>
        <v>92</v>
      </c>
      <c r="E1337" s="54">
        <f>COUNTIF($C$15:C1337,C1337)</f>
        <v>45</v>
      </c>
      <c r="F1337" s="91">
        <f t="shared" si="189"/>
        <v>0.15864954545315235</v>
      </c>
      <c r="G1337" s="91">
        <f t="shared" si="190"/>
        <v>6.6308695498812809E-4</v>
      </c>
      <c r="H1337" s="65">
        <f t="shared" si="192"/>
        <v>0.15931263240814048</v>
      </c>
    </row>
    <row r="1338" spans="1:8">
      <c r="A1338" s="68">
        <f t="shared" si="194"/>
        <v>1324</v>
      </c>
      <c r="B1338" s="69">
        <f t="shared" si="194"/>
        <v>46249</v>
      </c>
      <c r="C1338" s="90" t="str">
        <f t="shared" si="187"/>
        <v>구간15</v>
      </c>
      <c r="D1338" s="68">
        <f t="shared" si="188"/>
        <v>92</v>
      </c>
      <c r="E1338" s="54">
        <f>COUNTIF($C$15:C1338,C1338)</f>
        <v>46</v>
      </c>
      <c r="F1338" s="91">
        <f t="shared" si="189"/>
        <v>0.15864954545315235</v>
      </c>
      <c r="G1338" s="91">
        <f t="shared" si="190"/>
        <v>6.778222206545309E-4</v>
      </c>
      <c r="H1338" s="65">
        <f t="shared" si="192"/>
        <v>0.1593273676738069</v>
      </c>
    </row>
    <row r="1339" spans="1:8">
      <c r="A1339" s="68">
        <f t="shared" si="194"/>
        <v>1325</v>
      </c>
      <c r="B1339" s="69">
        <f t="shared" si="194"/>
        <v>46250</v>
      </c>
      <c r="C1339" s="90" t="str">
        <f t="shared" si="187"/>
        <v>구간15</v>
      </c>
      <c r="D1339" s="68">
        <f t="shared" si="188"/>
        <v>92</v>
      </c>
      <c r="E1339" s="54">
        <f>COUNTIF($C$15:C1339,C1339)</f>
        <v>47</v>
      </c>
      <c r="F1339" s="91">
        <f t="shared" si="189"/>
        <v>0.15864954545315235</v>
      </c>
      <c r="G1339" s="91">
        <f t="shared" si="190"/>
        <v>6.9255748632093372E-4</v>
      </c>
      <c r="H1339" s="65">
        <f t="shared" si="192"/>
        <v>0.15934210293947329</v>
      </c>
    </row>
    <row r="1340" spans="1:8">
      <c r="A1340" s="68">
        <f t="shared" si="194"/>
        <v>1326</v>
      </c>
      <c r="B1340" s="69">
        <f t="shared" si="194"/>
        <v>46251</v>
      </c>
      <c r="C1340" s="90" t="str">
        <f t="shared" si="187"/>
        <v>구간15</v>
      </c>
      <c r="D1340" s="68">
        <f t="shared" si="188"/>
        <v>92</v>
      </c>
      <c r="E1340" s="54">
        <f>COUNTIF($C$15:C1340,C1340)</f>
        <v>48</v>
      </c>
      <c r="F1340" s="91">
        <f t="shared" si="189"/>
        <v>0.15864954545315235</v>
      </c>
      <c r="G1340" s="91">
        <f t="shared" si="190"/>
        <v>7.0729275198733665E-4</v>
      </c>
      <c r="H1340" s="65">
        <f t="shared" si="192"/>
        <v>0.15935683820513968</v>
      </c>
    </row>
    <row r="1341" spans="1:8">
      <c r="A1341" s="68">
        <f t="shared" si="194"/>
        <v>1327</v>
      </c>
      <c r="B1341" s="69">
        <f t="shared" si="194"/>
        <v>46252</v>
      </c>
      <c r="C1341" s="90" t="str">
        <f t="shared" si="187"/>
        <v>구간15</v>
      </c>
      <c r="D1341" s="68">
        <f t="shared" si="188"/>
        <v>92</v>
      </c>
      <c r="E1341" s="54">
        <f>COUNTIF($C$15:C1341,C1341)</f>
        <v>49</v>
      </c>
      <c r="F1341" s="91">
        <f t="shared" si="189"/>
        <v>0.15864954545315235</v>
      </c>
      <c r="G1341" s="91">
        <f t="shared" si="190"/>
        <v>7.2202801765373947E-4</v>
      </c>
      <c r="H1341" s="65">
        <f t="shared" si="192"/>
        <v>0.1593715734708061</v>
      </c>
    </row>
    <row r="1342" spans="1:8">
      <c r="A1342" s="68">
        <f t="shared" si="194"/>
        <v>1328</v>
      </c>
      <c r="B1342" s="69">
        <f t="shared" si="194"/>
        <v>46253</v>
      </c>
      <c r="C1342" s="90" t="str">
        <f t="shared" si="187"/>
        <v>구간15</v>
      </c>
      <c r="D1342" s="68">
        <f t="shared" si="188"/>
        <v>92</v>
      </c>
      <c r="E1342" s="54">
        <f>COUNTIF($C$15:C1342,C1342)</f>
        <v>50</v>
      </c>
      <c r="F1342" s="91">
        <f t="shared" si="189"/>
        <v>0.15864954545315235</v>
      </c>
      <c r="G1342" s="91">
        <f t="shared" si="190"/>
        <v>7.3676328332014228E-4</v>
      </c>
      <c r="H1342" s="65">
        <f t="shared" si="192"/>
        <v>0.1593863087364725</v>
      </c>
    </row>
    <row r="1343" spans="1:8">
      <c r="A1343" s="68">
        <f t="shared" si="194"/>
        <v>1329</v>
      </c>
      <c r="B1343" s="69">
        <f t="shared" si="194"/>
        <v>46254</v>
      </c>
      <c r="C1343" s="90" t="str">
        <f t="shared" si="187"/>
        <v>구간15</v>
      </c>
      <c r="D1343" s="68">
        <f t="shared" si="188"/>
        <v>92</v>
      </c>
      <c r="E1343" s="54">
        <f>COUNTIF($C$15:C1343,C1343)</f>
        <v>51</v>
      </c>
      <c r="F1343" s="91">
        <f t="shared" si="189"/>
        <v>0.15864954545315235</v>
      </c>
      <c r="G1343" s="91">
        <f t="shared" si="190"/>
        <v>7.5149854898654521E-4</v>
      </c>
      <c r="H1343" s="65">
        <f t="shared" si="192"/>
        <v>0.15940104400213889</v>
      </c>
    </row>
    <row r="1344" spans="1:8">
      <c r="A1344" s="68">
        <f t="shared" ref="A1344:B1359" si="195">A1343+1</f>
        <v>1330</v>
      </c>
      <c r="B1344" s="69">
        <f t="shared" si="195"/>
        <v>46255</v>
      </c>
      <c r="C1344" s="90" t="str">
        <f t="shared" si="187"/>
        <v>구간15</v>
      </c>
      <c r="D1344" s="68">
        <f t="shared" si="188"/>
        <v>92</v>
      </c>
      <c r="E1344" s="54">
        <f>COUNTIF($C$15:C1344,C1344)</f>
        <v>52</v>
      </c>
      <c r="F1344" s="91">
        <f t="shared" si="189"/>
        <v>0.15864954545315235</v>
      </c>
      <c r="G1344" s="91">
        <f t="shared" si="190"/>
        <v>7.6623381465294803E-4</v>
      </c>
      <c r="H1344" s="65">
        <f t="shared" si="192"/>
        <v>0.15941577926780531</v>
      </c>
    </row>
    <row r="1345" spans="1:8">
      <c r="A1345" s="68">
        <f t="shared" si="195"/>
        <v>1331</v>
      </c>
      <c r="B1345" s="69">
        <f t="shared" si="195"/>
        <v>46256</v>
      </c>
      <c r="C1345" s="90" t="str">
        <f t="shared" si="187"/>
        <v>구간15</v>
      </c>
      <c r="D1345" s="68">
        <f t="shared" si="188"/>
        <v>92</v>
      </c>
      <c r="E1345" s="54">
        <f>COUNTIF($C$15:C1345,C1345)</f>
        <v>53</v>
      </c>
      <c r="F1345" s="91">
        <f t="shared" si="189"/>
        <v>0.15864954545315235</v>
      </c>
      <c r="G1345" s="91">
        <f t="shared" si="190"/>
        <v>7.8096908031935084E-4</v>
      </c>
      <c r="H1345" s="65">
        <f t="shared" si="192"/>
        <v>0.15943051453347171</v>
      </c>
    </row>
    <row r="1346" spans="1:8">
      <c r="A1346" s="68">
        <f t="shared" si="195"/>
        <v>1332</v>
      </c>
      <c r="B1346" s="69">
        <f t="shared" si="195"/>
        <v>46257</v>
      </c>
      <c r="C1346" s="90" t="str">
        <f t="shared" si="187"/>
        <v>구간15</v>
      </c>
      <c r="D1346" s="68">
        <f t="shared" si="188"/>
        <v>92</v>
      </c>
      <c r="E1346" s="54">
        <f>COUNTIF($C$15:C1346,C1346)</f>
        <v>54</v>
      </c>
      <c r="F1346" s="91">
        <f t="shared" si="189"/>
        <v>0.15864954545315235</v>
      </c>
      <c r="G1346" s="91">
        <f t="shared" si="190"/>
        <v>7.9570434598575366E-4</v>
      </c>
      <c r="H1346" s="65">
        <f t="shared" si="192"/>
        <v>0.1594452497991381</v>
      </c>
    </row>
    <row r="1347" spans="1:8">
      <c r="A1347" s="68">
        <f t="shared" si="195"/>
        <v>1333</v>
      </c>
      <c r="B1347" s="69">
        <f t="shared" si="195"/>
        <v>46258</v>
      </c>
      <c r="C1347" s="90" t="str">
        <f t="shared" si="187"/>
        <v>구간15</v>
      </c>
      <c r="D1347" s="68">
        <f t="shared" si="188"/>
        <v>92</v>
      </c>
      <c r="E1347" s="54">
        <f>COUNTIF($C$15:C1347,C1347)</f>
        <v>55</v>
      </c>
      <c r="F1347" s="91">
        <f t="shared" si="189"/>
        <v>0.15864954545315235</v>
      </c>
      <c r="G1347" s="91">
        <f t="shared" si="190"/>
        <v>8.1043961165215659E-4</v>
      </c>
      <c r="H1347" s="65">
        <f t="shared" si="192"/>
        <v>0.15945998506480452</v>
      </c>
    </row>
    <row r="1348" spans="1:8">
      <c r="A1348" s="68">
        <f t="shared" si="195"/>
        <v>1334</v>
      </c>
      <c r="B1348" s="69">
        <f t="shared" si="195"/>
        <v>46259</v>
      </c>
      <c r="C1348" s="90" t="str">
        <f t="shared" si="187"/>
        <v>구간15</v>
      </c>
      <c r="D1348" s="68">
        <f t="shared" si="188"/>
        <v>92</v>
      </c>
      <c r="E1348" s="54">
        <f>COUNTIF($C$15:C1348,C1348)</f>
        <v>56</v>
      </c>
      <c r="F1348" s="91">
        <f t="shared" si="189"/>
        <v>0.15864954545315235</v>
      </c>
      <c r="G1348" s="91">
        <f t="shared" si="190"/>
        <v>8.251748773185594E-4</v>
      </c>
      <c r="H1348" s="65">
        <f t="shared" si="192"/>
        <v>0.15947472033047091</v>
      </c>
    </row>
    <row r="1349" spans="1:8">
      <c r="A1349" s="68">
        <f t="shared" si="195"/>
        <v>1335</v>
      </c>
      <c r="B1349" s="69">
        <f t="shared" si="195"/>
        <v>46260</v>
      </c>
      <c r="C1349" s="90" t="str">
        <f t="shared" si="187"/>
        <v>구간15</v>
      </c>
      <c r="D1349" s="68">
        <f t="shared" si="188"/>
        <v>92</v>
      </c>
      <c r="E1349" s="54">
        <f>COUNTIF($C$15:C1349,C1349)</f>
        <v>57</v>
      </c>
      <c r="F1349" s="91">
        <f t="shared" si="189"/>
        <v>0.15864954545315235</v>
      </c>
      <c r="G1349" s="91">
        <f t="shared" si="190"/>
        <v>8.3991014298496222E-4</v>
      </c>
      <c r="H1349" s="65">
        <f t="shared" si="192"/>
        <v>0.15948945559613731</v>
      </c>
    </row>
    <row r="1350" spans="1:8">
      <c r="A1350" s="68">
        <f t="shared" si="195"/>
        <v>1336</v>
      </c>
      <c r="B1350" s="69">
        <f t="shared" si="195"/>
        <v>46261</v>
      </c>
      <c r="C1350" s="90" t="str">
        <f t="shared" si="187"/>
        <v>구간15</v>
      </c>
      <c r="D1350" s="68">
        <f t="shared" si="188"/>
        <v>92</v>
      </c>
      <c r="E1350" s="54">
        <f>COUNTIF($C$15:C1350,C1350)</f>
        <v>58</v>
      </c>
      <c r="F1350" s="91">
        <f t="shared" si="189"/>
        <v>0.15864954545315235</v>
      </c>
      <c r="G1350" s="91">
        <f t="shared" si="190"/>
        <v>8.5464540865136504E-4</v>
      </c>
      <c r="H1350" s="65">
        <f t="shared" si="192"/>
        <v>0.15950419086180373</v>
      </c>
    </row>
    <row r="1351" spans="1:8">
      <c r="A1351" s="68">
        <f t="shared" si="195"/>
        <v>1337</v>
      </c>
      <c r="B1351" s="69">
        <f t="shared" si="195"/>
        <v>46262</v>
      </c>
      <c r="C1351" s="90" t="str">
        <f t="shared" si="187"/>
        <v>구간15</v>
      </c>
      <c r="D1351" s="68">
        <f t="shared" si="188"/>
        <v>92</v>
      </c>
      <c r="E1351" s="54">
        <f>COUNTIF($C$15:C1351,C1351)</f>
        <v>59</v>
      </c>
      <c r="F1351" s="91">
        <f t="shared" si="189"/>
        <v>0.15864954545315235</v>
      </c>
      <c r="G1351" s="91">
        <f t="shared" si="190"/>
        <v>8.6938067431776797E-4</v>
      </c>
      <c r="H1351" s="65">
        <f t="shared" si="192"/>
        <v>0.15951892612747012</v>
      </c>
    </row>
    <row r="1352" spans="1:8">
      <c r="A1352" s="68">
        <f t="shared" si="195"/>
        <v>1338</v>
      </c>
      <c r="B1352" s="69">
        <f t="shared" si="195"/>
        <v>46263</v>
      </c>
      <c r="C1352" s="90" t="str">
        <f t="shared" si="187"/>
        <v>구간15</v>
      </c>
      <c r="D1352" s="68">
        <f t="shared" si="188"/>
        <v>92</v>
      </c>
      <c r="E1352" s="54">
        <f>COUNTIF($C$15:C1352,C1352)</f>
        <v>60</v>
      </c>
      <c r="F1352" s="91">
        <f t="shared" si="189"/>
        <v>0.15864954545315235</v>
      </c>
      <c r="G1352" s="91">
        <f t="shared" si="190"/>
        <v>8.8411593998417078E-4</v>
      </c>
      <c r="H1352" s="65">
        <f t="shared" si="192"/>
        <v>0.15953366139313652</v>
      </c>
    </row>
    <row r="1353" spans="1:8">
      <c r="A1353" s="68">
        <f t="shared" si="195"/>
        <v>1339</v>
      </c>
      <c r="B1353" s="69">
        <f t="shared" si="195"/>
        <v>46264</v>
      </c>
      <c r="C1353" s="90" t="str">
        <f t="shared" si="187"/>
        <v>구간15</v>
      </c>
      <c r="D1353" s="68">
        <f t="shared" si="188"/>
        <v>92</v>
      </c>
      <c r="E1353" s="54">
        <f>COUNTIF($C$15:C1353,C1353)</f>
        <v>61</v>
      </c>
      <c r="F1353" s="91">
        <f t="shared" si="189"/>
        <v>0.15864954545315235</v>
      </c>
      <c r="G1353" s="91">
        <f t="shared" si="190"/>
        <v>8.988512056505736E-4</v>
      </c>
      <c r="H1353" s="65">
        <f t="shared" si="192"/>
        <v>0.15954839665880294</v>
      </c>
    </row>
    <row r="1354" spans="1:8">
      <c r="A1354" s="68">
        <f t="shared" si="195"/>
        <v>1340</v>
      </c>
      <c r="B1354" s="69">
        <f t="shared" si="195"/>
        <v>46265</v>
      </c>
      <c r="C1354" s="90" t="str">
        <f t="shared" si="187"/>
        <v>구간15</v>
      </c>
      <c r="D1354" s="68">
        <f t="shared" si="188"/>
        <v>92</v>
      </c>
      <c r="E1354" s="54">
        <f>COUNTIF($C$15:C1354,C1354)</f>
        <v>62</v>
      </c>
      <c r="F1354" s="91">
        <f t="shared" si="189"/>
        <v>0.15864954545315235</v>
      </c>
      <c r="G1354" s="91">
        <f t="shared" si="190"/>
        <v>9.1358647131697642E-4</v>
      </c>
      <c r="H1354" s="65">
        <f t="shared" si="192"/>
        <v>0.15956313192446933</v>
      </c>
    </row>
    <row r="1355" spans="1:8">
      <c r="A1355" s="68">
        <f t="shared" si="195"/>
        <v>1341</v>
      </c>
      <c r="B1355" s="69">
        <f t="shared" si="195"/>
        <v>46266</v>
      </c>
      <c r="C1355" s="90" t="str">
        <f t="shared" si="187"/>
        <v>구간15</v>
      </c>
      <c r="D1355" s="68">
        <f t="shared" si="188"/>
        <v>92</v>
      </c>
      <c r="E1355" s="54">
        <f>COUNTIF($C$15:C1355,C1355)</f>
        <v>63</v>
      </c>
      <c r="F1355" s="91">
        <f t="shared" si="189"/>
        <v>0.15864954545315235</v>
      </c>
      <c r="G1355" s="91">
        <f t="shared" si="190"/>
        <v>9.2832173698337934E-4</v>
      </c>
      <c r="H1355" s="65">
        <f t="shared" si="192"/>
        <v>0.15957786719013572</v>
      </c>
    </row>
    <row r="1356" spans="1:8">
      <c r="A1356" s="68">
        <f t="shared" si="195"/>
        <v>1342</v>
      </c>
      <c r="B1356" s="69">
        <f t="shared" si="195"/>
        <v>46267</v>
      </c>
      <c r="C1356" s="90" t="str">
        <f t="shared" si="187"/>
        <v>구간15</v>
      </c>
      <c r="D1356" s="68">
        <f t="shared" si="188"/>
        <v>92</v>
      </c>
      <c r="E1356" s="54">
        <f>COUNTIF($C$15:C1356,C1356)</f>
        <v>64</v>
      </c>
      <c r="F1356" s="91">
        <f t="shared" si="189"/>
        <v>0.15864954545315235</v>
      </c>
      <c r="G1356" s="91">
        <f t="shared" si="190"/>
        <v>9.4305700264978216E-4</v>
      </c>
      <c r="H1356" s="65">
        <f t="shared" si="192"/>
        <v>0.15959260245580215</v>
      </c>
    </row>
    <row r="1357" spans="1:8">
      <c r="A1357" s="68">
        <f t="shared" si="195"/>
        <v>1343</v>
      </c>
      <c r="B1357" s="69">
        <f t="shared" si="195"/>
        <v>46268</v>
      </c>
      <c r="C1357" s="90" t="str">
        <f t="shared" si="187"/>
        <v>구간15</v>
      </c>
      <c r="D1357" s="68">
        <f t="shared" si="188"/>
        <v>92</v>
      </c>
      <c r="E1357" s="54">
        <f>COUNTIF($C$15:C1357,C1357)</f>
        <v>65</v>
      </c>
      <c r="F1357" s="91">
        <f t="shared" si="189"/>
        <v>0.15864954545315235</v>
      </c>
      <c r="G1357" s="91">
        <f t="shared" si="190"/>
        <v>9.5779226831618498E-4</v>
      </c>
      <c r="H1357" s="65">
        <f t="shared" si="192"/>
        <v>0.15960733772146854</v>
      </c>
    </row>
    <row r="1358" spans="1:8">
      <c r="A1358" s="68">
        <f t="shared" si="195"/>
        <v>1344</v>
      </c>
      <c r="B1358" s="69">
        <f t="shared" si="195"/>
        <v>46269</v>
      </c>
      <c r="C1358" s="90" t="str">
        <f t="shared" si="187"/>
        <v>구간15</v>
      </c>
      <c r="D1358" s="68">
        <f t="shared" si="188"/>
        <v>92</v>
      </c>
      <c r="E1358" s="54">
        <f>COUNTIF($C$15:C1358,C1358)</f>
        <v>66</v>
      </c>
      <c r="F1358" s="91">
        <f t="shared" si="189"/>
        <v>0.15864954545315235</v>
      </c>
      <c r="G1358" s="91">
        <f t="shared" si="190"/>
        <v>9.725275339825879E-4</v>
      </c>
      <c r="H1358" s="65">
        <f t="shared" si="192"/>
        <v>0.15962207298713493</v>
      </c>
    </row>
    <row r="1359" spans="1:8">
      <c r="A1359" s="68">
        <f t="shared" si="195"/>
        <v>1345</v>
      </c>
      <c r="B1359" s="69">
        <f t="shared" si="195"/>
        <v>46270</v>
      </c>
      <c r="C1359" s="90" t="str">
        <f t="shared" ref="C1359:C1422" si="196">IF(IFERROR(HLOOKUP(B1359,$D$5:$S$6,2,FALSE),"")="",C1360,HLOOKUP(B1359,$D$5:$S$7,2,FALSE))</f>
        <v>구간15</v>
      </c>
      <c r="D1359" s="68">
        <f t="shared" ref="D1359:D1422" si="197">COUNTIF($C$15:$C$45910,C1359)</f>
        <v>92</v>
      </c>
      <c r="E1359" s="54">
        <f>COUNTIF($C$15:C1359,C1359)</f>
        <v>67</v>
      </c>
      <c r="F1359" s="91">
        <f t="shared" ref="F1359:F1422" si="198">HLOOKUP($C1359,$D$6:$S$11,6,FALSE)</f>
        <v>0.15864954545315235</v>
      </c>
      <c r="G1359" s="91">
        <f t="shared" ref="G1359:G1422" si="199">HLOOKUP($C1359,$D$6:$S$11,5,FALSE)*(E1359)</f>
        <v>9.8726279964899072E-4</v>
      </c>
      <c r="H1359" s="65">
        <f t="shared" si="192"/>
        <v>0.15963680825280135</v>
      </c>
    </row>
    <row r="1360" spans="1:8">
      <c r="A1360" s="68">
        <f t="shared" ref="A1360:B1375" si="200">A1359+1</f>
        <v>1346</v>
      </c>
      <c r="B1360" s="69">
        <f t="shared" si="200"/>
        <v>46271</v>
      </c>
      <c r="C1360" s="90" t="str">
        <f t="shared" si="196"/>
        <v>구간15</v>
      </c>
      <c r="D1360" s="68">
        <f t="shared" si="197"/>
        <v>92</v>
      </c>
      <c r="E1360" s="54">
        <f>COUNTIF($C$15:C1360,C1360)</f>
        <v>68</v>
      </c>
      <c r="F1360" s="91">
        <f t="shared" si="198"/>
        <v>0.15864954545315235</v>
      </c>
      <c r="G1360" s="91">
        <f t="shared" si="199"/>
        <v>1.0019980653153935E-3</v>
      </c>
      <c r="H1360" s="65">
        <f t="shared" ref="H1360:H1423" si="201">F1360+G1360</f>
        <v>0.15965154351846775</v>
      </c>
    </row>
    <row r="1361" spans="1:8">
      <c r="A1361" s="68">
        <f t="shared" si="200"/>
        <v>1347</v>
      </c>
      <c r="B1361" s="69">
        <f t="shared" si="200"/>
        <v>46272</v>
      </c>
      <c r="C1361" s="90" t="str">
        <f t="shared" si="196"/>
        <v>구간15</v>
      </c>
      <c r="D1361" s="68">
        <f t="shared" si="197"/>
        <v>92</v>
      </c>
      <c r="E1361" s="54">
        <f>COUNTIF($C$15:C1361,C1361)</f>
        <v>69</v>
      </c>
      <c r="F1361" s="91">
        <f t="shared" si="198"/>
        <v>0.15864954545315235</v>
      </c>
      <c r="G1361" s="91">
        <f t="shared" si="199"/>
        <v>1.0167333309817964E-3</v>
      </c>
      <c r="H1361" s="65">
        <f t="shared" si="201"/>
        <v>0.15966627878413414</v>
      </c>
    </row>
    <row r="1362" spans="1:8">
      <c r="A1362" s="68">
        <f t="shared" si="200"/>
        <v>1348</v>
      </c>
      <c r="B1362" s="69">
        <f t="shared" si="200"/>
        <v>46273</v>
      </c>
      <c r="C1362" s="90" t="str">
        <f t="shared" si="196"/>
        <v>구간15</v>
      </c>
      <c r="D1362" s="68">
        <f t="shared" si="197"/>
        <v>92</v>
      </c>
      <c r="E1362" s="54">
        <f>COUNTIF($C$15:C1362,C1362)</f>
        <v>70</v>
      </c>
      <c r="F1362" s="91">
        <f t="shared" si="198"/>
        <v>0.15864954545315235</v>
      </c>
      <c r="G1362" s="91">
        <f t="shared" si="199"/>
        <v>1.0314685966481992E-3</v>
      </c>
      <c r="H1362" s="65">
        <f t="shared" si="201"/>
        <v>0.15968101404980056</v>
      </c>
    </row>
    <row r="1363" spans="1:8">
      <c r="A1363" s="68">
        <f t="shared" si="200"/>
        <v>1349</v>
      </c>
      <c r="B1363" s="69">
        <f t="shared" si="200"/>
        <v>46274</v>
      </c>
      <c r="C1363" s="90" t="str">
        <f t="shared" si="196"/>
        <v>구간15</v>
      </c>
      <c r="D1363" s="68">
        <f t="shared" si="197"/>
        <v>92</v>
      </c>
      <c r="E1363" s="54">
        <f>COUNTIF($C$15:C1363,C1363)</f>
        <v>71</v>
      </c>
      <c r="F1363" s="91">
        <f t="shared" si="198"/>
        <v>0.15864954545315235</v>
      </c>
      <c r="G1363" s="91">
        <f t="shared" si="199"/>
        <v>1.046203862314602E-3</v>
      </c>
      <c r="H1363" s="65">
        <f t="shared" si="201"/>
        <v>0.15969574931546696</v>
      </c>
    </row>
    <row r="1364" spans="1:8">
      <c r="A1364" s="68">
        <f t="shared" si="200"/>
        <v>1350</v>
      </c>
      <c r="B1364" s="69">
        <f t="shared" si="200"/>
        <v>46275</v>
      </c>
      <c r="C1364" s="90" t="str">
        <f t="shared" si="196"/>
        <v>구간15</v>
      </c>
      <c r="D1364" s="68">
        <f t="shared" si="197"/>
        <v>92</v>
      </c>
      <c r="E1364" s="54">
        <f>COUNTIF($C$15:C1364,C1364)</f>
        <v>72</v>
      </c>
      <c r="F1364" s="91">
        <f t="shared" si="198"/>
        <v>0.15864954545315235</v>
      </c>
      <c r="G1364" s="91">
        <f t="shared" si="199"/>
        <v>1.060939127981005E-3</v>
      </c>
      <c r="H1364" s="65">
        <f t="shared" si="201"/>
        <v>0.15971048458113335</v>
      </c>
    </row>
    <row r="1365" spans="1:8">
      <c r="A1365" s="68">
        <f t="shared" si="200"/>
        <v>1351</v>
      </c>
      <c r="B1365" s="69">
        <f t="shared" si="200"/>
        <v>46276</v>
      </c>
      <c r="C1365" s="90" t="str">
        <f t="shared" si="196"/>
        <v>구간15</v>
      </c>
      <c r="D1365" s="68">
        <f t="shared" si="197"/>
        <v>92</v>
      </c>
      <c r="E1365" s="54">
        <f>COUNTIF($C$15:C1365,C1365)</f>
        <v>73</v>
      </c>
      <c r="F1365" s="91">
        <f t="shared" si="198"/>
        <v>0.15864954545315235</v>
      </c>
      <c r="G1365" s="91">
        <f t="shared" si="199"/>
        <v>1.0756743936474078E-3</v>
      </c>
      <c r="H1365" s="65">
        <f t="shared" si="201"/>
        <v>0.15972521984679977</v>
      </c>
    </row>
    <row r="1366" spans="1:8">
      <c r="A1366" s="68">
        <f t="shared" si="200"/>
        <v>1352</v>
      </c>
      <c r="B1366" s="69">
        <f t="shared" si="200"/>
        <v>46277</v>
      </c>
      <c r="C1366" s="90" t="str">
        <f t="shared" si="196"/>
        <v>구간15</v>
      </c>
      <c r="D1366" s="68">
        <f t="shared" si="197"/>
        <v>92</v>
      </c>
      <c r="E1366" s="54">
        <f>COUNTIF($C$15:C1366,C1366)</f>
        <v>74</v>
      </c>
      <c r="F1366" s="91">
        <f t="shared" si="198"/>
        <v>0.15864954545315235</v>
      </c>
      <c r="G1366" s="91">
        <f t="shared" si="199"/>
        <v>1.0904096593138107E-3</v>
      </c>
      <c r="H1366" s="65">
        <f t="shared" si="201"/>
        <v>0.15973995511246616</v>
      </c>
    </row>
    <row r="1367" spans="1:8">
      <c r="A1367" s="68">
        <f t="shared" si="200"/>
        <v>1353</v>
      </c>
      <c r="B1367" s="69">
        <f t="shared" si="200"/>
        <v>46278</v>
      </c>
      <c r="C1367" s="90" t="str">
        <f t="shared" si="196"/>
        <v>구간15</v>
      </c>
      <c r="D1367" s="68">
        <f t="shared" si="197"/>
        <v>92</v>
      </c>
      <c r="E1367" s="54">
        <f>COUNTIF($C$15:C1367,C1367)</f>
        <v>75</v>
      </c>
      <c r="F1367" s="91">
        <f t="shared" si="198"/>
        <v>0.15864954545315235</v>
      </c>
      <c r="G1367" s="91">
        <f t="shared" si="199"/>
        <v>1.1051449249802135E-3</v>
      </c>
      <c r="H1367" s="65">
        <f t="shared" si="201"/>
        <v>0.15975469037813256</v>
      </c>
    </row>
    <row r="1368" spans="1:8">
      <c r="A1368" s="68">
        <f t="shared" si="200"/>
        <v>1354</v>
      </c>
      <c r="B1368" s="69">
        <f t="shared" si="200"/>
        <v>46279</v>
      </c>
      <c r="C1368" s="90" t="str">
        <f t="shared" si="196"/>
        <v>구간15</v>
      </c>
      <c r="D1368" s="68">
        <f t="shared" si="197"/>
        <v>92</v>
      </c>
      <c r="E1368" s="54">
        <f>COUNTIF($C$15:C1368,C1368)</f>
        <v>76</v>
      </c>
      <c r="F1368" s="91">
        <f t="shared" si="198"/>
        <v>0.15864954545315235</v>
      </c>
      <c r="G1368" s="91">
        <f t="shared" si="199"/>
        <v>1.1198801906466163E-3</v>
      </c>
      <c r="H1368" s="65">
        <f t="shared" si="201"/>
        <v>0.15976942564379898</v>
      </c>
    </row>
    <row r="1369" spans="1:8">
      <c r="A1369" s="68">
        <f t="shared" si="200"/>
        <v>1355</v>
      </c>
      <c r="B1369" s="69">
        <f t="shared" si="200"/>
        <v>46280</v>
      </c>
      <c r="C1369" s="90" t="str">
        <f t="shared" si="196"/>
        <v>구간15</v>
      </c>
      <c r="D1369" s="68">
        <f t="shared" si="197"/>
        <v>92</v>
      </c>
      <c r="E1369" s="54">
        <f>COUNTIF($C$15:C1369,C1369)</f>
        <v>77</v>
      </c>
      <c r="F1369" s="91">
        <f t="shared" si="198"/>
        <v>0.15864954545315235</v>
      </c>
      <c r="G1369" s="91">
        <f t="shared" si="199"/>
        <v>1.1346154563130191E-3</v>
      </c>
      <c r="H1369" s="65">
        <f t="shared" si="201"/>
        <v>0.15978416090946537</v>
      </c>
    </row>
    <row r="1370" spans="1:8">
      <c r="A1370" s="68">
        <f t="shared" si="200"/>
        <v>1356</v>
      </c>
      <c r="B1370" s="69">
        <f t="shared" si="200"/>
        <v>46281</v>
      </c>
      <c r="C1370" s="90" t="str">
        <f t="shared" si="196"/>
        <v>구간15</v>
      </c>
      <c r="D1370" s="68">
        <f t="shared" si="197"/>
        <v>92</v>
      </c>
      <c r="E1370" s="54">
        <f>COUNTIF($C$15:C1370,C1370)</f>
        <v>78</v>
      </c>
      <c r="F1370" s="91">
        <f t="shared" si="198"/>
        <v>0.15864954545315235</v>
      </c>
      <c r="G1370" s="91">
        <f t="shared" si="199"/>
        <v>1.1493507219794219E-3</v>
      </c>
      <c r="H1370" s="65">
        <f t="shared" si="201"/>
        <v>0.15979889617513177</v>
      </c>
    </row>
    <row r="1371" spans="1:8">
      <c r="A1371" s="68">
        <f t="shared" si="200"/>
        <v>1357</v>
      </c>
      <c r="B1371" s="69">
        <f t="shared" si="200"/>
        <v>46282</v>
      </c>
      <c r="C1371" s="90" t="str">
        <f t="shared" si="196"/>
        <v>구간15</v>
      </c>
      <c r="D1371" s="68">
        <f t="shared" si="197"/>
        <v>92</v>
      </c>
      <c r="E1371" s="54">
        <f>COUNTIF($C$15:C1371,C1371)</f>
        <v>79</v>
      </c>
      <c r="F1371" s="91">
        <f t="shared" si="198"/>
        <v>0.15864954545315235</v>
      </c>
      <c r="G1371" s="91">
        <f t="shared" si="199"/>
        <v>1.1640859876458247E-3</v>
      </c>
      <c r="H1371" s="65">
        <f t="shared" si="201"/>
        <v>0.15981363144079819</v>
      </c>
    </row>
    <row r="1372" spans="1:8">
      <c r="A1372" s="68">
        <f t="shared" si="200"/>
        <v>1358</v>
      </c>
      <c r="B1372" s="69">
        <f t="shared" si="200"/>
        <v>46283</v>
      </c>
      <c r="C1372" s="90" t="str">
        <f t="shared" si="196"/>
        <v>구간15</v>
      </c>
      <c r="D1372" s="68">
        <f t="shared" si="197"/>
        <v>92</v>
      </c>
      <c r="E1372" s="54">
        <f>COUNTIF($C$15:C1372,C1372)</f>
        <v>80</v>
      </c>
      <c r="F1372" s="91">
        <f t="shared" si="198"/>
        <v>0.15864954545315235</v>
      </c>
      <c r="G1372" s="91">
        <f t="shared" si="199"/>
        <v>1.1788212533122278E-3</v>
      </c>
      <c r="H1372" s="65">
        <f t="shared" si="201"/>
        <v>0.15982836670646458</v>
      </c>
    </row>
    <row r="1373" spans="1:8">
      <c r="A1373" s="68">
        <f t="shared" si="200"/>
        <v>1359</v>
      </c>
      <c r="B1373" s="69">
        <f t="shared" si="200"/>
        <v>46284</v>
      </c>
      <c r="C1373" s="90" t="str">
        <f t="shared" si="196"/>
        <v>구간15</v>
      </c>
      <c r="D1373" s="68">
        <f t="shared" si="197"/>
        <v>92</v>
      </c>
      <c r="E1373" s="54">
        <f>COUNTIF($C$15:C1373,C1373)</f>
        <v>81</v>
      </c>
      <c r="F1373" s="91">
        <f t="shared" si="198"/>
        <v>0.15864954545315235</v>
      </c>
      <c r="G1373" s="91">
        <f t="shared" si="199"/>
        <v>1.1935565189786306E-3</v>
      </c>
      <c r="H1373" s="65">
        <f t="shared" si="201"/>
        <v>0.15984310197213097</v>
      </c>
    </row>
    <row r="1374" spans="1:8">
      <c r="A1374" s="68">
        <f t="shared" si="200"/>
        <v>1360</v>
      </c>
      <c r="B1374" s="69">
        <f t="shared" si="200"/>
        <v>46285</v>
      </c>
      <c r="C1374" s="90" t="str">
        <f t="shared" si="196"/>
        <v>구간15</v>
      </c>
      <c r="D1374" s="68">
        <f t="shared" si="197"/>
        <v>92</v>
      </c>
      <c r="E1374" s="54">
        <f>COUNTIF($C$15:C1374,C1374)</f>
        <v>82</v>
      </c>
      <c r="F1374" s="91">
        <f t="shared" si="198"/>
        <v>0.15864954545315235</v>
      </c>
      <c r="G1374" s="91">
        <f t="shared" si="199"/>
        <v>1.2082917846450334E-3</v>
      </c>
      <c r="H1374" s="65">
        <f t="shared" si="201"/>
        <v>0.1598578372377974</v>
      </c>
    </row>
    <row r="1375" spans="1:8">
      <c r="A1375" s="68">
        <f t="shared" si="200"/>
        <v>1361</v>
      </c>
      <c r="B1375" s="69">
        <f t="shared" si="200"/>
        <v>46286</v>
      </c>
      <c r="C1375" s="90" t="str">
        <f t="shared" si="196"/>
        <v>구간15</v>
      </c>
      <c r="D1375" s="68">
        <f t="shared" si="197"/>
        <v>92</v>
      </c>
      <c r="E1375" s="54">
        <f>COUNTIF($C$15:C1375,C1375)</f>
        <v>83</v>
      </c>
      <c r="F1375" s="91">
        <f t="shared" si="198"/>
        <v>0.15864954545315235</v>
      </c>
      <c r="G1375" s="91">
        <f t="shared" si="199"/>
        <v>1.2230270503114362E-3</v>
      </c>
      <c r="H1375" s="65">
        <f t="shared" si="201"/>
        <v>0.15987257250346379</v>
      </c>
    </row>
    <row r="1376" spans="1:8">
      <c r="A1376" s="68">
        <f t="shared" ref="A1376:B1391" si="202">A1375+1</f>
        <v>1362</v>
      </c>
      <c r="B1376" s="69">
        <f t="shared" si="202"/>
        <v>46287</v>
      </c>
      <c r="C1376" s="90" t="str">
        <f t="shared" si="196"/>
        <v>구간15</v>
      </c>
      <c r="D1376" s="68">
        <f t="shared" si="197"/>
        <v>92</v>
      </c>
      <c r="E1376" s="54">
        <f>COUNTIF($C$15:C1376,C1376)</f>
        <v>84</v>
      </c>
      <c r="F1376" s="91">
        <f t="shared" si="198"/>
        <v>0.15864954545315235</v>
      </c>
      <c r="G1376" s="91">
        <f t="shared" si="199"/>
        <v>1.2377623159778391E-3</v>
      </c>
      <c r="H1376" s="65">
        <f t="shared" si="201"/>
        <v>0.15988730776913018</v>
      </c>
    </row>
    <row r="1377" spans="1:8">
      <c r="A1377" s="68">
        <f t="shared" si="202"/>
        <v>1363</v>
      </c>
      <c r="B1377" s="69">
        <f t="shared" si="202"/>
        <v>46288</v>
      </c>
      <c r="C1377" s="90" t="str">
        <f t="shared" si="196"/>
        <v>구간15</v>
      </c>
      <c r="D1377" s="68">
        <f t="shared" si="197"/>
        <v>92</v>
      </c>
      <c r="E1377" s="54">
        <f>COUNTIF($C$15:C1377,C1377)</f>
        <v>85</v>
      </c>
      <c r="F1377" s="91">
        <f t="shared" si="198"/>
        <v>0.15864954545315235</v>
      </c>
      <c r="G1377" s="91">
        <f t="shared" si="199"/>
        <v>1.2524975816442419E-3</v>
      </c>
      <c r="H1377" s="65">
        <f t="shared" si="201"/>
        <v>0.1599020430347966</v>
      </c>
    </row>
    <row r="1378" spans="1:8">
      <c r="A1378" s="68">
        <f t="shared" si="202"/>
        <v>1364</v>
      </c>
      <c r="B1378" s="69">
        <f t="shared" si="202"/>
        <v>46289</v>
      </c>
      <c r="C1378" s="90" t="str">
        <f t="shared" si="196"/>
        <v>구간15</v>
      </c>
      <c r="D1378" s="68">
        <f t="shared" si="197"/>
        <v>92</v>
      </c>
      <c r="E1378" s="54">
        <f>COUNTIF($C$15:C1378,C1378)</f>
        <v>86</v>
      </c>
      <c r="F1378" s="91">
        <f t="shared" si="198"/>
        <v>0.15864954545315235</v>
      </c>
      <c r="G1378" s="91">
        <f t="shared" si="199"/>
        <v>1.2672328473106447E-3</v>
      </c>
      <c r="H1378" s="65">
        <f t="shared" si="201"/>
        <v>0.159916778300463</v>
      </c>
    </row>
    <row r="1379" spans="1:8">
      <c r="A1379" s="68">
        <f t="shared" si="202"/>
        <v>1365</v>
      </c>
      <c r="B1379" s="69">
        <f t="shared" si="202"/>
        <v>46290</v>
      </c>
      <c r="C1379" s="90" t="str">
        <f t="shared" si="196"/>
        <v>구간15</v>
      </c>
      <c r="D1379" s="68">
        <f t="shared" si="197"/>
        <v>92</v>
      </c>
      <c r="E1379" s="54">
        <f>COUNTIF($C$15:C1379,C1379)</f>
        <v>87</v>
      </c>
      <c r="F1379" s="91">
        <f t="shared" si="198"/>
        <v>0.15864954545315235</v>
      </c>
      <c r="G1379" s="91">
        <f t="shared" si="199"/>
        <v>1.2819681129770477E-3</v>
      </c>
      <c r="H1379" s="65">
        <f t="shared" si="201"/>
        <v>0.15993151356612939</v>
      </c>
    </row>
    <row r="1380" spans="1:8">
      <c r="A1380" s="68">
        <f t="shared" si="202"/>
        <v>1366</v>
      </c>
      <c r="B1380" s="69">
        <f t="shared" si="202"/>
        <v>46291</v>
      </c>
      <c r="C1380" s="90" t="str">
        <f t="shared" si="196"/>
        <v>구간15</v>
      </c>
      <c r="D1380" s="68">
        <f t="shared" si="197"/>
        <v>92</v>
      </c>
      <c r="E1380" s="54">
        <f>COUNTIF($C$15:C1380,C1380)</f>
        <v>88</v>
      </c>
      <c r="F1380" s="91">
        <f t="shared" si="198"/>
        <v>0.15864954545315235</v>
      </c>
      <c r="G1380" s="91">
        <f t="shared" si="199"/>
        <v>1.2967033786434505E-3</v>
      </c>
      <c r="H1380" s="65">
        <f t="shared" si="201"/>
        <v>0.15994624883179581</v>
      </c>
    </row>
    <row r="1381" spans="1:8">
      <c r="A1381" s="68">
        <f t="shared" si="202"/>
        <v>1367</v>
      </c>
      <c r="B1381" s="69">
        <f t="shared" si="202"/>
        <v>46292</v>
      </c>
      <c r="C1381" s="90" t="str">
        <f t="shared" si="196"/>
        <v>구간15</v>
      </c>
      <c r="D1381" s="68">
        <f t="shared" si="197"/>
        <v>92</v>
      </c>
      <c r="E1381" s="54">
        <f>COUNTIF($C$15:C1381,C1381)</f>
        <v>89</v>
      </c>
      <c r="F1381" s="91">
        <f t="shared" si="198"/>
        <v>0.15864954545315235</v>
      </c>
      <c r="G1381" s="91">
        <f t="shared" si="199"/>
        <v>1.3114386443098534E-3</v>
      </c>
      <c r="H1381" s="65">
        <f t="shared" si="201"/>
        <v>0.15996098409746221</v>
      </c>
    </row>
    <row r="1382" spans="1:8">
      <c r="A1382" s="68">
        <f t="shared" si="202"/>
        <v>1368</v>
      </c>
      <c r="B1382" s="69">
        <f t="shared" si="202"/>
        <v>46293</v>
      </c>
      <c r="C1382" s="90" t="str">
        <f t="shared" si="196"/>
        <v>구간15</v>
      </c>
      <c r="D1382" s="68">
        <f t="shared" si="197"/>
        <v>92</v>
      </c>
      <c r="E1382" s="54">
        <f>COUNTIF($C$15:C1382,C1382)</f>
        <v>90</v>
      </c>
      <c r="F1382" s="91">
        <f t="shared" si="198"/>
        <v>0.15864954545315235</v>
      </c>
      <c r="G1382" s="91">
        <f t="shared" si="199"/>
        <v>1.3261739099762562E-3</v>
      </c>
      <c r="H1382" s="65">
        <f t="shared" si="201"/>
        <v>0.1599757193631286</v>
      </c>
    </row>
    <row r="1383" spans="1:8">
      <c r="A1383" s="68">
        <f t="shared" si="202"/>
        <v>1369</v>
      </c>
      <c r="B1383" s="69">
        <f t="shared" si="202"/>
        <v>46294</v>
      </c>
      <c r="C1383" s="90" t="str">
        <f t="shared" si="196"/>
        <v>구간15</v>
      </c>
      <c r="D1383" s="68">
        <f t="shared" si="197"/>
        <v>92</v>
      </c>
      <c r="E1383" s="54">
        <f>COUNTIF($C$15:C1383,C1383)</f>
        <v>91</v>
      </c>
      <c r="F1383" s="91">
        <f t="shared" si="198"/>
        <v>0.15864954545315235</v>
      </c>
      <c r="G1383" s="91">
        <f t="shared" si="199"/>
        <v>1.340909175642659E-3</v>
      </c>
      <c r="H1383" s="65">
        <f t="shared" si="201"/>
        <v>0.15999045462879502</v>
      </c>
    </row>
    <row r="1384" spans="1:8">
      <c r="A1384" s="68">
        <f t="shared" si="202"/>
        <v>1370</v>
      </c>
      <c r="B1384" s="69">
        <f t="shared" si="202"/>
        <v>46295</v>
      </c>
      <c r="C1384" s="90" t="str">
        <f t="shared" si="196"/>
        <v>구간15</v>
      </c>
      <c r="D1384" s="68">
        <f t="shared" si="197"/>
        <v>92</v>
      </c>
      <c r="E1384" s="54">
        <f>COUNTIF($C$15:C1384,C1384)</f>
        <v>92</v>
      </c>
      <c r="F1384" s="91">
        <f t="shared" si="198"/>
        <v>0.15864954545315235</v>
      </c>
      <c r="G1384" s="91">
        <f t="shared" si="199"/>
        <v>1.3556444413090618E-3</v>
      </c>
      <c r="H1384" s="65">
        <f t="shared" si="201"/>
        <v>0.16000518989446141</v>
      </c>
    </row>
    <row r="1385" spans="1:8">
      <c r="A1385" s="68">
        <f t="shared" si="202"/>
        <v>1371</v>
      </c>
      <c r="B1385" s="69">
        <f t="shared" si="202"/>
        <v>46296</v>
      </c>
      <c r="C1385" s="90" t="str">
        <f t="shared" si="196"/>
        <v>구간16</v>
      </c>
      <c r="D1385" s="68">
        <f t="shared" si="197"/>
        <v>92</v>
      </c>
      <c r="E1385" s="54">
        <f>COUNTIF($C$15:C1385,C1385)</f>
        <v>1</v>
      </c>
      <c r="F1385" s="91">
        <f t="shared" si="198"/>
        <v>0.16000518989446141</v>
      </c>
      <c r="G1385" s="91">
        <f t="shared" si="199"/>
        <v>1.5226809909907082E-5</v>
      </c>
      <c r="H1385" s="65">
        <f t="shared" si="201"/>
        <v>0.16002041670437131</v>
      </c>
    </row>
    <row r="1386" spans="1:8">
      <c r="A1386" s="68">
        <f t="shared" si="202"/>
        <v>1372</v>
      </c>
      <c r="B1386" s="69">
        <f t="shared" si="202"/>
        <v>46297</v>
      </c>
      <c r="C1386" s="90" t="str">
        <f t="shared" si="196"/>
        <v>구간16</v>
      </c>
      <c r="D1386" s="68">
        <f t="shared" si="197"/>
        <v>92</v>
      </c>
      <c r="E1386" s="54">
        <f>COUNTIF($C$15:C1386,C1386)</f>
        <v>2</v>
      </c>
      <c r="F1386" s="91">
        <f t="shared" si="198"/>
        <v>0.16000518989446141</v>
      </c>
      <c r="G1386" s="91">
        <f t="shared" si="199"/>
        <v>3.0453619819814165E-5</v>
      </c>
      <c r="H1386" s="65">
        <f t="shared" si="201"/>
        <v>0.16003564351428123</v>
      </c>
    </row>
    <row r="1387" spans="1:8">
      <c r="A1387" s="68">
        <f t="shared" si="202"/>
        <v>1373</v>
      </c>
      <c r="B1387" s="69">
        <f t="shared" si="202"/>
        <v>46298</v>
      </c>
      <c r="C1387" s="90" t="str">
        <f t="shared" si="196"/>
        <v>구간16</v>
      </c>
      <c r="D1387" s="68">
        <f t="shared" si="197"/>
        <v>92</v>
      </c>
      <c r="E1387" s="54">
        <f>COUNTIF($C$15:C1387,C1387)</f>
        <v>3</v>
      </c>
      <c r="F1387" s="91">
        <f t="shared" si="198"/>
        <v>0.16000518989446141</v>
      </c>
      <c r="G1387" s="91">
        <f t="shared" si="199"/>
        <v>4.5680429729721245E-5</v>
      </c>
      <c r="H1387" s="65">
        <f t="shared" si="201"/>
        <v>0.16005087032419113</v>
      </c>
    </row>
    <row r="1388" spans="1:8">
      <c r="A1388" s="68">
        <f t="shared" si="202"/>
        <v>1374</v>
      </c>
      <c r="B1388" s="69">
        <f t="shared" si="202"/>
        <v>46299</v>
      </c>
      <c r="C1388" s="90" t="str">
        <f t="shared" si="196"/>
        <v>구간16</v>
      </c>
      <c r="D1388" s="68">
        <f t="shared" si="197"/>
        <v>92</v>
      </c>
      <c r="E1388" s="54">
        <f>COUNTIF($C$15:C1388,C1388)</f>
        <v>4</v>
      </c>
      <c r="F1388" s="91">
        <f t="shared" si="198"/>
        <v>0.16000518989446141</v>
      </c>
      <c r="G1388" s="91">
        <f t="shared" si="199"/>
        <v>6.090723963962833E-5</v>
      </c>
      <c r="H1388" s="65">
        <f t="shared" si="201"/>
        <v>0.16006609713410105</v>
      </c>
    </row>
    <row r="1389" spans="1:8">
      <c r="A1389" s="68">
        <f t="shared" si="202"/>
        <v>1375</v>
      </c>
      <c r="B1389" s="69">
        <f t="shared" si="202"/>
        <v>46300</v>
      </c>
      <c r="C1389" s="90" t="str">
        <f t="shared" si="196"/>
        <v>구간16</v>
      </c>
      <c r="D1389" s="68">
        <f t="shared" si="197"/>
        <v>92</v>
      </c>
      <c r="E1389" s="54">
        <f>COUNTIF($C$15:C1389,C1389)</f>
        <v>5</v>
      </c>
      <c r="F1389" s="91">
        <f t="shared" si="198"/>
        <v>0.16000518989446141</v>
      </c>
      <c r="G1389" s="91">
        <f t="shared" si="199"/>
        <v>7.6134049549535414E-5</v>
      </c>
      <c r="H1389" s="65">
        <f t="shared" si="201"/>
        <v>0.16008132394401095</v>
      </c>
    </row>
    <row r="1390" spans="1:8">
      <c r="A1390" s="68">
        <f t="shared" si="202"/>
        <v>1376</v>
      </c>
      <c r="B1390" s="69">
        <f t="shared" si="202"/>
        <v>46301</v>
      </c>
      <c r="C1390" s="90" t="str">
        <f t="shared" si="196"/>
        <v>구간16</v>
      </c>
      <c r="D1390" s="68">
        <f t="shared" si="197"/>
        <v>92</v>
      </c>
      <c r="E1390" s="54">
        <f>COUNTIF($C$15:C1390,C1390)</f>
        <v>6</v>
      </c>
      <c r="F1390" s="91">
        <f t="shared" si="198"/>
        <v>0.16000518989446141</v>
      </c>
      <c r="G1390" s="91">
        <f t="shared" si="199"/>
        <v>9.1360859459442491E-5</v>
      </c>
      <c r="H1390" s="65">
        <f t="shared" si="201"/>
        <v>0.16009655075392085</v>
      </c>
    </row>
    <row r="1391" spans="1:8">
      <c r="A1391" s="68">
        <f t="shared" si="202"/>
        <v>1377</v>
      </c>
      <c r="B1391" s="69">
        <f t="shared" si="202"/>
        <v>46302</v>
      </c>
      <c r="C1391" s="90" t="str">
        <f t="shared" si="196"/>
        <v>구간16</v>
      </c>
      <c r="D1391" s="68">
        <f t="shared" si="197"/>
        <v>92</v>
      </c>
      <c r="E1391" s="54">
        <f>COUNTIF($C$15:C1391,C1391)</f>
        <v>7</v>
      </c>
      <c r="F1391" s="91">
        <f t="shared" si="198"/>
        <v>0.16000518989446141</v>
      </c>
      <c r="G1391" s="91">
        <f t="shared" si="199"/>
        <v>1.0658766936934958E-4</v>
      </c>
      <c r="H1391" s="65">
        <f t="shared" si="201"/>
        <v>0.16011177756383077</v>
      </c>
    </row>
    <row r="1392" spans="1:8">
      <c r="A1392" s="68">
        <f t="shared" ref="A1392:B1407" si="203">A1391+1</f>
        <v>1378</v>
      </c>
      <c r="B1392" s="69">
        <f t="shared" si="203"/>
        <v>46303</v>
      </c>
      <c r="C1392" s="90" t="str">
        <f t="shared" si="196"/>
        <v>구간16</v>
      </c>
      <c r="D1392" s="68">
        <f t="shared" si="197"/>
        <v>92</v>
      </c>
      <c r="E1392" s="54">
        <f>COUNTIF($C$15:C1392,C1392)</f>
        <v>8</v>
      </c>
      <c r="F1392" s="91">
        <f t="shared" si="198"/>
        <v>0.16000518989446141</v>
      </c>
      <c r="G1392" s="91">
        <f t="shared" si="199"/>
        <v>1.2181447927925666E-4</v>
      </c>
      <c r="H1392" s="65">
        <f t="shared" si="201"/>
        <v>0.16012700437374067</v>
      </c>
    </row>
    <row r="1393" spans="1:8">
      <c r="A1393" s="68">
        <f t="shared" si="203"/>
        <v>1379</v>
      </c>
      <c r="B1393" s="69">
        <f t="shared" si="203"/>
        <v>46304</v>
      </c>
      <c r="C1393" s="90" t="str">
        <f t="shared" si="196"/>
        <v>구간16</v>
      </c>
      <c r="D1393" s="68">
        <f t="shared" si="197"/>
        <v>92</v>
      </c>
      <c r="E1393" s="54">
        <f>COUNTIF($C$15:C1393,C1393)</f>
        <v>9</v>
      </c>
      <c r="F1393" s="91">
        <f t="shared" si="198"/>
        <v>0.16000518989446141</v>
      </c>
      <c r="G1393" s="91">
        <f t="shared" si="199"/>
        <v>1.3704128918916374E-4</v>
      </c>
      <c r="H1393" s="65">
        <f t="shared" si="201"/>
        <v>0.16014223118365059</v>
      </c>
    </row>
    <row r="1394" spans="1:8">
      <c r="A1394" s="68">
        <f t="shared" si="203"/>
        <v>1380</v>
      </c>
      <c r="B1394" s="69">
        <f t="shared" si="203"/>
        <v>46305</v>
      </c>
      <c r="C1394" s="90" t="str">
        <f t="shared" si="196"/>
        <v>구간16</v>
      </c>
      <c r="D1394" s="68">
        <f t="shared" si="197"/>
        <v>92</v>
      </c>
      <c r="E1394" s="54">
        <f>COUNTIF($C$15:C1394,C1394)</f>
        <v>10</v>
      </c>
      <c r="F1394" s="91">
        <f t="shared" si="198"/>
        <v>0.16000518989446141</v>
      </c>
      <c r="G1394" s="91">
        <f t="shared" si="199"/>
        <v>1.5226809909907083E-4</v>
      </c>
      <c r="H1394" s="65">
        <f t="shared" si="201"/>
        <v>0.16015745799356049</v>
      </c>
    </row>
    <row r="1395" spans="1:8">
      <c r="A1395" s="68">
        <f t="shared" si="203"/>
        <v>1381</v>
      </c>
      <c r="B1395" s="69">
        <f t="shared" si="203"/>
        <v>46306</v>
      </c>
      <c r="C1395" s="90" t="str">
        <f t="shared" si="196"/>
        <v>구간16</v>
      </c>
      <c r="D1395" s="68">
        <f t="shared" si="197"/>
        <v>92</v>
      </c>
      <c r="E1395" s="54">
        <f>COUNTIF($C$15:C1395,C1395)</f>
        <v>11</v>
      </c>
      <c r="F1395" s="91">
        <f t="shared" si="198"/>
        <v>0.16000518989446141</v>
      </c>
      <c r="G1395" s="91">
        <f t="shared" si="199"/>
        <v>1.6749490900897792E-4</v>
      </c>
      <c r="H1395" s="65">
        <f t="shared" si="201"/>
        <v>0.16017268480347038</v>
      </c>
    </row>
    <row r="1396" spans="1:8">
      <c r="A1396" s="68">
        <f t="shared" si="203"/>
        <v>1382</v>
      </c>
      <c r="B1396" s="69">
        <f t="shared" si="203"/>
        <v>46307</v>
      </c>
      <c r="C1396" s="90" t="str">
        <f t="shared" si="196"/>
        <v>구간16</v>
      </c>
      <c r="D1396" s="68">
        <f t="shared" si="197"/>
        <v>92</v>
      </c>
      <c r="E1396" s="54">
        <f>COUNTIF($C$15:C1396,C1396)</f>
        <v>12</v>
      </c>
      <c r="F1396" s="91">
        <f t="shared" si="198"/>
        <v>0.16000518989446141</v>
      </c>
      <c r="G1396" s="91">
        <f t="shared" si="199"/>
        <v>1.8272171891888498E-4</v>
      </c>
      <c r="H1396" s="65">
        <f t="shared" si="201"/>
        <v>0.16018791161338031</v>
      </c>
    </row>
    <row r="1397" spans="1:8">
      <c r="A1397" s="68">
        <f t="shared" si="203"/>
        <v>1383</v>
      </c>
      <c r="B1397" s="69">
        <f t="shared" si="203"/>
        <v>46308</v>
      </c>
      <c r="C1397" s="90" t="str">
        <f t="shared" si="196"/>
        <v>구간16</v>
      </c>
      <c r="D1397" s="68">
        <f t="shared" si="197"/>
        <v>92</v>
      </c>
      <c r="E1397" s="54">
        <f>COUNTIF($C$15:C1397,C1397)</f>
        <v>13</v>
      </c>
      <c r="F1397" s="91">
        <f t="shared" si="198"/>
        <v>0.16000518989446141</v>
      </c>
      <c r="G1397" s="91">
        <f t="shared" si="199"/>
        <v>1.9794852882879207E-4</v>
      </c>
      <c r="H1397" s="65">
        <f t="shared" si="201"/>
        <v>0.1602031384232902</v>
      </c>
    </row>
    <row r="1398" spans="1:8">
      <c r="A1398" s="68">
        <f t="shared" si="203"/>
        <v>1384</v>
      </c>
      <c r="B1398" s="69">
        <f t="shared" si="203"/>
        <v>46309</v>
      </c>
      <c r="C1398" s="90" t="str">
        <f t="shared" si="196"/>
        <v>구간16</v>
      </c>
      <c r="D1398" s="68">
        <f t="shared" si="197"/>
        <v>92</v>
      </c>
      <c r="E1398" s="54">
        <f>COUNTIF($C$15:C1398,C1398)</f>
        <v>14</v>
      </c>
      <c r="F1398" s="91">
        <f t="shared" si="198"/>
        <v>0.16000518989446141</v>
      </c>
      <c r="G1398" s="91">
        <f t="shared" si="199"/>
        <v>2.1317533873869916E-4</v>
      </c>
      <c r="H1398" s="65">
        <f t="shared" si="201"/>
        <v>0.1602183652332001</v>
      </c>
    </row>
    <row r="1399" spans="1:8">
      <c r="A1399" s="68">
        <f t="shared" si="203"/>
        <v>1385</v>
      </c>
      <c r="B1399" s="69">
        <f t="shared" si="203"/>
        <v>46310</v>
      </c>
      <c r="C1399" s="90" t="str">
        <f t="shared" si="196"/>
        <v>구간16</v>
      </c>
      <c r="D1399" s="68">
        <f t="shared" si="197"/>
        <v>92</v>
      </c>
      <c r="E1399" s="54">
        <f>COUNTIF($C$15:C1399,C1399)</f>
        <v>15</v>
      </c>
      <c r="F1399" s="91">
        <f t="shared" si="198"/>
        <v>0.16000518989446141</v>
      </c>
      <c r="G1399" s="91">
        <f t="shared" si="199"/>
        <v>2.2840214864860623E-4</v>
      </c>
      <c r="H1399" s="65">
        <f t="shared" si="201"/>
        <v>0.16023359204311002</v>
      </c>
    </row>
    <row r="1400" spans="1:8">
      <c r="A1400" s="68">
        <f t="shared" si="203"/>
        <v>1386</v>
      </c>
      <c r="B1400" s="69">
        <f t="shared" si="203"/>
        <v>46311</v>
      </c>
      <c r="C1400" s="90" t="str">
        <f t="shared" si="196"/>
        <v>구간16</v>
      </c>
      <c r="D1400" s="68">
        <f t="shared" si="197"/>
        <v>92</v>
      </c>
      <c r="E1400" s="54">
        <f>COUNTIF($C$15:C1400,C1400)</f>
        <v>16</v>
      </c>
      <c r="F1400" s="91">
        <f t="shared" si="198"/>
        <v>0.16000518989446141</v>
      </c>
      <c r="G1400" s="91">
        <f t="shared" si="199"/>
        <v>2.4362895855851332E-4</v>
      </c>
      <c r="H1400" s="65">
        <f t="shared" si="201"/>
        <v>0.16024881885301992</v>
      </c>
    </row>
    <row r="1401" spans="1:8">
      <c r="A1401" s="68">
        <f t="shared" si="203"/>
        <v>1387</v>
      </c>
      <c r="B1401" s="69">
        <f t="shared" si="203"/>
        <v>46312</v>
      </c>
      <c r="C1401" s="90" t="str">
        <f t="shared" si="196"/>
        <v>구간16</v>
      </c>
      <c r="D1401" s="68">
        <f t="shared" si="197"/>
        <v>92</v>
      </c>
      <c r="E1401" s="54">
        <f>COUNTIF($C$15:C1401,C1401)</f>
        <v>17</v>
      </c>
      <c r="F1401" s="91">
        <f t="shared" si="198"/>
        <v>0.16000518989446141</v>
      </c>
      <c r="G1401" s="91">
        <f t="shared" si="199"/>
        <v>2.5885576846842041E-4</v>
      </c>
      <c r="H1401" s="65">
        <f t="shared" si="201"/>
        <v>0.16026404566292984</v>
      </c>
    </row>
    <row r="1402" spans="1:8">
      <c r="A1402" s="68">
        <f t="shared" si="203"/>
        <v>1388</v>
      </c>
      <c r="B1402" s="69">
        <f t="shared" si="203"/>
        <v>46313</v>
      </c>
      <c r="C1402" s="90" t="str">
        <f t="shared" si="196"/>
        <v>구간16</v>
      </c>
      <c r="D1402" s="68">
        <f t="shared" si="197"/>
        <v>92</v>
      </c>
      <c r="E1402" s="54">
        <f>COUNTIF($C$15:C1402,C1402)</f>
        <v>18</v>
      </c>
      <c r="F1402" s="91">
        <f t="shared" si="198"/>
        <v>0.16000518989446141</v>
      </c>
      <c r="G1402" s="91">
        <f t="shared" si="199"/>
        <v>2.7408257837832747E-4</v>
      </c>
      <c r="H1402" s="65">
        <f t="shared" si="201"/>
        <v>0.16027927247283974</v>
      </c>
    </row>
    <row r="1403" spans="1:8">
      <c r="A1403" s="68">
        <f t="shared" si="203"/>
        <v>1389</v>
      </c>
      <c r="B1403" s="69">
        <f t="shared" si="203"/>
        <v>46314</v>
      </c>
      <c r="C1403" s="90" t="str">
        <f t="shared" si="196"/>
        <v>구간16</v>
      </c>
      <c r="D1403" s="68">
        <f t="shared" si="197"/>
        <v>92</v>
      </c>
      <c r="E1403" s="54">
        <f>COUNTIF($C$15:C1403,C1403)</f>
        <v>19</v>
      </c>
      <c r="F1403" s="91">
        <f t="shared" si="198"/>
        <v>0.16000518989446141</v>
      </c>
      <c r="G1403" s="91">
        <f t="shared" si="199"/>
        <v>2.8930938828823459E-4</v>
      </c>
      <c r="H1403" s="65">
        <f t="shared" si="201"/>
        <v>0.16029449928274964</v>
      </c>
    </row>
    <row r="1404" spans="1:8">
      <c r="A1404" s="68">
        <f t="shared" si="203"/>
        <v>1390</v>
      </c>
      <c r="B1404" s="69">
        <f t="shared" si="203"/>
        <v>46315</v>
      </c>
      <c r="C1404" s="90" t="str">
        <f t="shared" si="196"/>
        <v>구간16</v>
      </c>
      <c r="D1404" s="68">
        <f t="shared" si="197"/>
        <v>92</v>
      </c>
      <c r="E1404" s="54">
        <f>COUNTIF($C$15:C1404,C1404)</f>
        <v>20</v>
      </c>
      <c r="F1404" s="91">
        <f t="shared" si="198"/>
        <v>0.16000518989446141</v>
      </c>
      <c r="G1404" s="91">
        <f t="shared" si="199"/>
        <v>3.0453619819814165E-4</v>
      </c>
      <c r="H1404" s="65">
        <f t="shared" si="201"/>
        <v>0.16030972609265956</v>
      </c>
    </row>
    <row r="1405" spans="1:8">
      <c r="A1405" s="68">
        <f t="shared" si="203"/>
        <v>1391</v>
      </c>
      <c r="B1405" s="69">
        <f t="shared" si="203"/>
        <v>46316</v>
      </c>
      <c r="C1405" s="90" t="str">
        <f t="shared" si="196"/>
        <v>구간16</v>
      </c>
      <c r="D1405" s="68">
        <f t="shared" si="197"/>
        <v>92</v>
      </c>
      <c r="E1405" s="54">
        <f>COUNTIF($C$15:C1405,C1405)</f>
        <v>21</v>
      </c>
      <c r="F1405" s="91">
        <f t="shared" si="198"/>
        <v>0.16000518989446141</v>
      </c>
      <c r="G1405" s="91">
        <f t="shared" si="199"/>
        <v>3.1976300810804872E-4</v>
      </c>
      <c r="H1405" s="65">
        <f t="shared" si="201"/>
        <v>0.16032495290256946</v>
      </c>
    </row>
    <row r="1406" spans="1:8">
      <c r="A1406" s="68">
        <f t="shared" si="203"/>
        <v>1392</v>
      </c>
      <c r="B1406" s="69">
        <f t="shared" si="203"/>
        <v>46317</v>
      </c>
      <c r="C1406" s="90" t="str">
        <f t="shared" si="196"/>
        <v>구간16</v>
      </c>
      <c r="D1406" s="68">
        <f t="shared" si="197"/>
        <v>92</v>
      </c>
      <c r="E1406" s="54">
        <f>COUNTIF($C$15:C1406,C1406)</f>
        <v>22</v>
      </c>
      <c r="F1406" s="91">
        <f t="shared" si="198"/>
        <v>0.16000518989446141</v>
      </c>
      <c r="G1406" s="91">
        <f t="shared" si="199"/>
        <v>3.3498981801795584E-4</v>
      </c>
      <c r="H1406" s="65">
        <f t="shared" si="201"/>
        <v>0.16034017971247938</v>
      </c>
    </row>
    <row r="1407" spans="1:8">
      <c r="A1407" s="68">
        <f t="shared" si="203"/>
        <v>1393</v>
      </c>
      <c r="B1407" s="69">
        <f t="shared" si="203"/>
        <v>46318</v>
      </c>
      <c r="C1407" s="90" t="str">
        <f t="shared" si="196"/>
        <v>구간16</v>
      </c>
      <c r="D1407" s="68">
        <f t="shared" si="197"/>
        <v>92</v>
      </c>
      <c r="E1407" s="54">
        <f>COUNTIF($C$15:C1407,C1407)</f>
        <v>23</v>
      </c>
      <c r="F1407" s="91">
        <f t="shared" si="198"/>
        <v>0.16000518989446141</v>
      </c>
      <c r="G1407" s="91">
        <f t="shared" si="199"/>
        <v>3.502166279278629E-4</v>
      </c>
      <c r="H1407" s="65">
        <f t="shared" si="201"/>
        <v>0.16035540652238928</v>
      </c>
    </row>
    <row r="1408" spans="1:8">
      <c r="A1408" s="68">
        <f t="shared" ref="A1408:B1423" si="204">A1407+1</f>
        <v>1394</v>
      </c>
      <c r="B1408" s="69">
        <f t="shared" si="204"/>
        <v>46319</v>
      </c>
      <c r="C1408" s="90" t="str">
        <f t="shared" si="196"/>
        <v>구간16</v>
      </c>
      <c r="D1408" s="68">
        <f t="shared" si="197"/>
        <v>92</v>
      </c>
      <c r="E1408" s="54">
        <f>COUNTIF($C$15:C1408,C1408)</f>
        <v>24</v>
      </c>
      <c r="F1408" s="91">
        <f t="shared" si="198"/>
        <v>0.16000518989446141</v>
      </c>
      <c r="G1408" s="91">
        <f t="shared" si="199"/>
        <v>3.6544343783776996E-4</v>
      </c>
      <c r="H1408" s="65">
        <f t="shared" si="201"/>
        <v>0.16037063333229917</v>
      </c>
    </row>
    <row r="1409" spans="1:8">
      <c r="A1409" s="68">
        <f t="shared" si="204"/>
        <v>1395</v>
      </c>
      <c r="B1409" s="69">
        <f t="shared" si="204"/>
        <v>46320</v>
      </c>
      <c r="C1409" s="90" t="str">
        <f t="shared" si="196"/>
        <v>구간16</v>
      </c>
      <c r="D1409" s="68">
        <f t="shared" si="197"/>
        <v>92</v>
      </c>
      <c r="E1409" s="54">
        <f>COUNTIF($C$15:C1409,C1409)</f>
        <v>25</v>
      </c>
      <c r="F1409" s="91">
        <f t="shared" si="198"/>
        <v>0.16000518989446141</v>
      </c>
      <c r="G1409" s="91">
        <f t="shared" si="199"/>
        <v>3.8067024774767708E-4</v>
      </c>
      <c r="H1409" s="65">
        <f t="shared" si="201"/>
        <v>0.1603858601422091</v>
      </c>
    </row>
    <row r="1410" spans="1:8">
      <c r="A1410" s="68">
        <f t="shared" si="204"/>
        <v>1396</v>
      </c>
      <c r="B1410" s="69">
        <f t="shared" si="204"/>
        <v>46321</v>
      </c>
      <c r="C1410" s="90" t="str">
        <f t="shared" si="196"/>
        <v>구간16</v>
      </c>
      <c r="D1410" s="68">
        <f t="shared" si="197"/>
        <v>92</v>
      </c>
      <c r="E1410" s="54">
        <f>COUNTIF($C$15:C1410,C1410)</f>
        <v>26</v>
      </c>
      <c r="F1410" s="91">
        <f t="shared" si="198"/>
        <v>0.16000518989446141</v>
      </c>
      <c r="G1410" s="91">
        <f t="shared" si="199"/>
        <v>3.9589705765758415E-4</v>
      </c>
      <c r="H1410" s="65">
        <f t="shared" si="201"/>
        <v>0.16040108695211899</v>
      </c>
    </row>
    <row r="1411" spans="1:8">
      <c r="A1411" s="68">
        <f t="shared" si="204"/>
        <v>1397</v>
      </c>
      <c r="B1411" s="69">
        <f t="shared" si="204"/>
        <v>46322</v>
      </c>
      <c r="C1411" s="90" t="str">
        <f t="shared" si="196"/>
        <v>구간16</v>
      </c>
      <c r="D1411" s="68">
        <f t="shared" si="197"/>
        <v>92</v>
      </c>
      <c r="E1411" s="54">
        <f>COUNTIF($C$15:C1411,C1411)</f>
        <v>27</v>
      </c>
      <c r="F1411" s="91">
        <f t="shared" si="198"/>
        <v>0.16000518989446141</v>
      </c>
      <c r="G1411" s="91">
        <f t="shared" si="199"/>
        <v>4.1112386756749121E-4</v>
      </c>
      <c r="H1411" s="65">
        <f t="shared" si="201"/>
        <v>0.16041631376202892</v>
      </c>
    </row>
    <row r="1412" spans="1:8">
      <c r="A1412" s="68">
        <f t="shared" si="204"/>
        <v>1398</v>
      </c>
      <c r="B1412" s="69">
        <f t="shared" si="204"/>
        <v>46323</v>
      </c>
      <c r="C1412" s="90" t="str">
        <f t="shared" si="196"/>
        <v>구간16</v>
      </c>
      <c r="D1412" s="68">
        <f t="shared" si="197"/>
        <v>92</v>
      </c>
      <c r="E1412" s="54">
        <f>COUNTIF($C$15:C1412,C1412)</f>
        <v>28</v>
      </c>
      <c r="F1412" s="91">
        <f t="shared" si="198"/>
        <v>0.16000518989446141</v>
      </c>
      <c r="G1412" s="91">
        <f t="shared" si="199"/>
        <v>4.2635067747739833E-4</v>
      </c>
      <c r="H1412" s="65">
        <f t="shared" si="201"/>
        <v>0.16043154057193881</v>
      </c>
    </row>
    <row r="1413" spans="1:8">
      <c r="A1413" s="68">
        <f t="shared" si="204"/>
        <v>1399</v>
      </c>
      <c r="B1413" s="69">
        <f t="shared" si="204"/>
        <v>46324</v>
      </c>
      <c r="C1413" s="90" t="str">
        <f t="shared" si="196"/>
        <v>구간16</v>
      </c>
      <c r="D1413" s="68">
        <f t="shared" si="197"/>
        <v>92</v>
      </c>
      <c r="E1413" s="54">
        <f>COUNTIF($C$15:C1413,C1413)</f>
        <v>29</v>
      </c>
      <c r="F1413" s="91">
        <f t="shared" si="198"/>
        <v>0.16000518989446141</v>
      </c>
      <c r="G1413" s="91">
        <f t="shared" si="199"/>
        <v>4.4157748738730539E-4</v>
      </c>
      <c r="H1413" s="65">
        <f t="shared" si="201"/>
        <v>0.16044676738184871</v>
      </c>
    </row>
    <row r="1414" spans="1:8">
      <c r="A1414" s="68">
        <f t="shared" si="204"/>
        <v>1400</v>
      </c>
      <c r="B1414" s="69">
        <f t="shared" si="204"/>
        <v>46325</v>
      </c>
      <c r="C1414" s="90" t="str">
        <f t="shared" si="196"/>
        <v>구간16</v>
      </c>
      <c r="D1414" s="68">
        <f t="shared" si="197"/>
        <v>92</v>
      </c>
      <c r="E1414" s="54">
        <f>COUNTIF($C$15:C1414,C1414)</f>
        <v>30</v>
      </c>
      <c r="F1414" s="91">
        <f t="shared" si="198"/>
        <v>0.16000518989446141</v>
      </c>
      <c r="G1414" s="91">
        <f t="shared" si="199"/>
        <v>4.5680429729721245E-4</v>
      </c>
      <c r="H1414" s="65">
        <f t="shared" si="201"/>
        <v>0.16046199419175863</v>
      </c>
    </row>
    <row r="1415" spans="1:8">
      <c r="A1415" s="68">
        <f t="shared" si="204"/>
        <v>1401</v>
      </c>
      <c r="B1415" s="69">
        <f t="shared" si="204"/>
        <v>46326</v>
      </c>
      <c r="C1415" s="90" t="str">
        <f t="shared" si="196"/>
        <v>구간16</v>
      </c>
      <c r="D1415" s="68">
        <f t="shared" si="197"/>
        <v>92</v>
      </c>
      <c r="E1415" s="54">
        <f>COUNTIF($C$15:C1415,C1415)</f>
        <v>31</v>
      </c>
      <c r="F1415" s="91">
        <f t="shared" si="198"/>
        <v>0.16000518989446141</v>
      </c>
      <c r="G1415" s="91">
        <f t="shared" si="199"/>
        <v>4.7203110720711957E-4</v>
      </c>
      <c r="H1415" s="65">
        <f t="shared" si="201"/>
        <v>0.16047722100166853</v>
      </c>
    </row>
    <row r="1416" spans="1:8">
      <c r="A1416" s="68">
        <f t="shared" si="204"/>
        <v>1402</v>
      </c>
      <c r="B1416" s="69">
        <f t="shared" si="204"/>
        <v>46327</v>
      </c>
      <c r="C1416" s="90" t="str">
        <f t="shared" si="196"/>
        <v>구간16</v>
      </c>
      <c r="D1416" s="68">
        <f t="shared" si="197"/>
        <v>92</v>
      </c>
      <c r="E1416" s="54">
        <f>COUNTIF($C$15:C1416,C1416)</f>
        <v>32</v>
      </c>
      <c r="F1416" s="91">
        <f t="shared" si="198"/>
        <v>0.16000518989446141</v>
      </c>
      <c r="G1416" s="91">
        <f t="shared" si="199"/>
        <v>4.8725791711702664E-4</v>
      </c>
      <c r="H1416" s="65">
        <f t="shared" si="201"/>
        <v>0.16049244781157845</v>
      </c>
    </row>
    <row r="1417" spans="1:8">
      <c r="A1417" s="68">
        <f t="shared" si="204"/>
        <v>1403</v>
      </c>
      <c r="B1417" s="69">
        <f t="shared" si="204"/>
        <v>46328</v>
      </c>
      <c r="C1417" s="90" t="str">
        <f t="shared" si="196"/>
        <v>구간16</v>
      </c>
      <c r="D1417" s="68">
        <f t="shared" si="197"/>
        <v>92</v>
      </c>
      <c r="E1417" s="54">
        <f>COUNTIF($C$15:C1417,C1417)</f>
        <v>33</v>
      </c>
      <c r="F1417" s="91">
        <f t="shared" si="198"/>
        <v>0.16000518989446141</v>
      </c>
      <c r="G1417" s="91">
        <f t="shared" si="199"/>
        <v>5.0248472702693375E-4</v>
      </c>
      <c r="H1417" s="65">
        <f t="shared" si="201"/>
        <v>0.16050767462148835</v>
      </c>
    </row>
    <row r="1418" spans="1:8">
      <c r="A1418" s="68">
        <f t="shared" si="204"/>
        <v>1404</v>
      </c>
      <c r="B1418" s="69">
        <f t="shared" si="204"/>
        <v>46329</v>
      </c>
      <c r="C1418" s="90" t="str">
        <f t="shared" si="196"/>
        <v>구간16</v>
      </c>
      <c r="D1418" s="68">
        <f t="shared" si="197"/>
        <v>92</v>
      </c>
      <c r="E1418" s="54">
        <f>COUNTIF($C$15:C1418,C1418)</f>
        <v>34</v>
      </c>
      <c r="F1418" s="91">
        <f t="shared" si="198"/>
        <v>0.16000518989446141</v>
      </c>
      <c r="G1418" s="91">
        <f t="shared" si="199"/>
        <v>5.1771153693684082E-4</v>
      </c>
      <c r="H1418" s="65">
        <f t="shared" si="201"/>
        <v>0.16052290143139825</v>
      </c>
    </row>
    <row r="1419" spans="1:8">
      <c r="A1419" s="68">
        <f t="shared" si="204"/>
        <v>1405</v>
      </c>
      <c r="B1419" s="69">
        <f t="shared" si="204"/>
        <v>46330</v>
      </c>
      <c r="C1419" s="90" t="str">
        <f t="shared" si="196"/>
        <v>구간16</v>
      </c>
      <c r="D1419" s="68">
        <f t="shared" si="197"/>
        <v>92</v>
      </c>
      <c r="E1419" s="54">
        <f>COUNTIF($C$15:C1419,C1419)</f>
        <v>35</v>
      </c>
      <c r="F1419" s="91">
        <f t="shared" si="198"/>
        <v>0.16000518989446141</v>
      </c>
      <c r="G1419" s="91">
        <f t="shared" si="199"/>
        <v>5.3293834684674788E-4</v>
      </c>
      <c r="H1419" s="65">
        <f t="shared" si="201"/>
        <v>0.16053812824130817</v>
      </c>
    </row>
    <row r="1420" spans="1:8">
      <c r="A1420" s="68">
        <f t="shared" si="204"/>
        <v>1406</v>
      </c>
      <c r="B1420" s="69">
        <f t="shared" si="204"/>
        <v>46331</v>
      </c>
      <c r="C1420" s="90" t="str">
        <f t="shared" si="196"/>
        <v>구간16</v>
      </c>
      <c r="D1420" s="68">
        <f t="shared" si="197"/>
        <v>92</v>
      </c>
      <c r="E1420" s="54">
        <f>COUNTIF($C$15:C1420,C1420)</f>
        <v>36</v>
      </c>
      <c r="F1420" s="91">
        <f t="shared" si="198"/>
        <v>0.16000518989446141</v>
      </c>
      <c r="G1420" s="91">
        <f t="shared" si="199"/>
        <v>5.4816515675665495E-4</v>
      </c>
      <c r="H1420" s="65">
        <f t="shared" si="201"/>
        <v>0.16055335505121807</v>
      </c>
    </row>
    <row r="1421" spans="1:8">
      <c r="A1421" s="68">
        <f t="shared" si="204"/>
        <v>1407</v>
      </c>
      <c r="B1421" s="69">
        <f t="shared" si="204"/>
        <v>46332</v>
      </c>
      <c r="C1421" s="90" t="str">
        <f t="shared" si="196"/>
        <v>구간16</v>
      </c>
      <c r="D1421" s="68">
        <f t="shared" si="197"/>
        <v>92</v>
      </c>
      <c r="E1421" s="54">
        <f>COUNTIF($C$15:C1421,C1421)</f>
        <v>37</v>
      </c>
      <c r="F1421" s="91">
        <f t="shared" si="198"/>
        <v>0.16000518989446141</v>
      </c>
      <c r="G1421" s="91">
        <f t="shared" si="199"/>
        <v>5.6339196666656201E-4</v>
      </c>
      <c r="H1421" s="65">
        <f t="shared" si="201"/>
        <v>0.16056858186112796</v>
      </c>
    </row>
    <row r="1422" spans="1:8">
      <c r="A1422" s="68">
        <f t="shared" si="204"/>
        <v>1408</v>
      </c>
      <c r="B1422" s="69">
        <f t="shared" si="204"/>
        <v>46333</v>
      </c>
      <c r="C1422" s="90" t="str">
        <f t="shared" si="196"/>
        <v>구간16</v>
      </c>
      <c r="D1422" s="68">
        <f t="shared" si="197"/>
        <v>92</v>
      </c>
      <c r="E1422" s="54">
        <f>COUNTIF($C$15:C1422,C1422)</f>
        <v>38</v>
      </c>
      <c r="F1422" s="91">
        <f t="shared" si="198"/>
        <v>0.16000518989446141</v>
      </c>
      <c r="G1422" s="91">
        <f t="shared" si="199"/>
        <v>5.7861877657646918E-4</v>
      </c>
      <c r="H1422" s="65">
        <f t="shared" si="201"/>
        <v>0.16058380867103789</v>
      </c>
    </row>
    <row r="1423" spans="1:8">
      <c r="A1423" s="68">
        <f t="shared" si="204"/>
        <v>1409</v>
      </c>
      <c r="B1423" s="69">
        <f t="shared" si="204"/>
        <v>46334</v>
      </c>
      <c r="C1423" s="90" t="str">
        <f t="shared" ref="C1423:C1475" si="205">IF(IFERROR(HLOOKUP(B1423,$D$5:$S$6,2,FALSE),"")="",C1424,HLOOKUP(B1423,$D$5:$S$7,2,FALSE))</f>
        <v>구간16</v>
      </c>
      <c r="D1423" s="68">
        <f t="shared" ref="D1423:D1476" si="206">COUNTIF($C$15:$C$45910,C1423)</f>
        <v>92</v>
      </c>
      <c r="E1423" s="54">
        <f>COUNTIF($C$15:C1423,C1423)</f>
        <v>39</v>
      </c>
      <c r="F1423" s="91">
        <f t="shared" ref="F1423:F1476" si="207">HLOOKUP($C1423,$D$6:$S$11,6,FALSE)</f>
        <v>0.16000518989446141</v>
      </c>
      <c r="G1423" s="91">
        <f t="shared" ref="G1423:G1476" si="208">HLOOKUP($C1423,$D$6:$S$11,5,FALSE)*(E1423)</f>
        <v>5.9384558648637625E-4</v>
      </c>
      <c r="H1423" s="65">
        <f t="shared" si="201"/>
        <v>0.16059903548094778</v>
      </c>
    </row>
    <row r="1424" spans="1:8">
      <c r="A1424" s="68">
        <f t="shared" ref="A1424:B1439" si="209">A1423+1</f>
        <v>1410</v>
      </c>
      <c r="B1424" s="69">
        <f t="shared" si="209"/>
        <v>46335</v>
      </c>
      <c r="C1424" s="90" t="str">
        <f t="shared" si="205"/>
        <v>구간16</v>
      </c>
      <c r="D1424" s="68">
        <f t="shared" si="206"/>
        <v>92</v>
      </c>
      <c r="E1424" s="54">
        <f>COUNTIF($C$15:C1424,C1424)</f>
        <v>40</v>
      </c>
      <c r="F1424" s="91">
        <f t="shared" si="207"/>
        <v>0.16000518989446141</v>
      </c>
      <c r="G1424" s="91">
        <f t="shared" si="208"/>
        <v>6.0907239639628331E-4</v>
      </c>
      <c r="H1424" s="65">
        <f t="shared" ref="H1424:H1476" si="210">F1424+G1424</f>
        <v>0.16061426229085771</v>
      </c>
    </row>
    <row r="1425" spans="1:8">
      <c r="A1425" s="68">
        <f t="shared" si="209"/>
        <v>1411</v>
      </c>
      <c r="B1425" s="69">
        <f t="shared" si="209"/>
        <v>46336</v>
      </c>
      <c r="C1425" s="90" t="str">
        <f t="shared" si="205"/>
        <v>구간16</v>
      </c>
      <c r="D1425" s="68">
        <f t="shared" si="206"/>
        <v>92</v>
      </c>
      <c r="E1425" s="54">
        <f>COUNTIF($C$15:C1425,C1425)</f>
        <v>41</v>
      </c>
      <c r="F1425" s="91">
        <f t="shared" si="207"/>
        <v>0.16000518989446141</v>
      </c>
      <c r="G1425" s="91">
        <f t="shared" si="208"/>
        <v>6.2429920630619037E-4</v>
      </c>
      <c r="H1425" s="65">
        <f t="shared" si="210"/>
        <v>0.1606294891007676</v>
      </c>
    </row>
    <row r="1426" spans="1:8">
      <c r="A1426" s="68">
        <f t="shared" si="209"/>
        <v>1412</v>
      </c>
      <c r="B1426" s="69">
        <f t="shared" si="209"/>
        <v>46337</v>
      </c>
      <c r="C1426" s="90" t="str">
        <f t="shared" si="205"/>
        <v>구간16</v>
      </c>
      <c r="D1426" s="68">
        <f t="shared" si="206"/>
        <v>92</v>
      </c>
      <c r="E1426" s="54">
        <f>COUNTIF($C$15:C1426,C1426)</f>
        <v>42</v>
      </c>
      <c r="F1426" s="91">
        <f t="shared" si="207"/>
        <v>0.16000518989446141</v>
      </c>
      <c r="G1426" s="91">
        <f t="shared" si="208"/>
        <v>6.3952601621609744E-4</v>
      </c>
      <c r="H1426" s="65">
        <f t="shared" si="210"/>
        <v>0.1606447159106775</v>
      </c>
    </row>
    <row r="1427" spans="1:8">
      <c r="A1427" s="68">
        <f t="shared" si="209"/>
        <v>1413</v>
      </c>
      <c r="B1427" s="69">
        <f t="shared" si="209"/>
        <v>46338</v>
      </c>
      <c r="C1427" s="90" t="str">
        <f t="shared" si="205"/>
        <v>구간16</v>
      </c>
      <c r="D1427" s="68">
        <f t="shared" si="206"/>
        <v>92</v>
      </c>
      <c r="E1427" s="54">
        <f>COUNTIF($C$15:C1427,C1427)</f>
        <v>43</v>
      </c>
      <c r="F1427" s="91">
        <f t="shared" si="207"/>
        <v>0.16000518989446141</v>
      </c>
      <c r="G1427" s="91">
        <f t="shared" si="208"/>
        <v>6.547528261260045E-4</v>
      </c>
      <c r="H1427" s="65">
        <f t="shared" si="210"/>
        <v>0.16065994272058742</v>
      </c>
    </row>
    <row r="1428" spans="1:8">
      <c r="A1428" s="68">
        <f t="shared" si="209"/>
        <v>1414</v>
      </c>
      <c r="B1428" s="69">
        <f t="shared" si="209"/>
        <v>46339</v>
      </c>
      <c r="C1428" s="90" t="str">
        <f t="shared" si="205"/>
        <v>구간16</v>
      </c>
      <c r="D1428" s="68">
        <f t="shared" si="206"/>
        <v>92</v>
      </c>
      <c r="E1428" s="54">
        <f>COUNTIF($C$15:C1428,C1428)</f>
        <v>44</v>
      </c>
      <c r="F1428" s="91">
        <f t="shared" si="207"/>
        <v>0.16000518989446141</v>
      </c>
      <c r="G1428" s="91">
        <f t="shared" si="208"/>
        <v>6.6997963603591167E-4</v>
      </c>
      <c r="H1428" s="65">
        <f t="shared" si="210"/>
        <v>0.16067516953049732</v>
      </c>
    </row>
    <row r="1429" spans="1:8">
      <c r="A1429" s="68">
        <f t="shared" si="209"/>
        <v>1415</v>
      </c>
      <c r="B1429" s="69">
        <f t="shared" si="209"/>
        <v>46340</v>
      </c>
      <c r="C1429" s="90" t="str">
        <f t="shared" si="205"/>
        <v>구간16</v>
      </c>
      <c r="D1429" s="68">
        <f t="shared" si="206"/>
        <v>92</v>
      </c>
      <c r="E1429" s="54">
        <f>COUNTIF($C$15:C1429,C1429)</f>
        <v>45</v>
      </c>
      <c r="F1429" s="91">
        <f t="shared" si="207"/>
        <v>0.16000518989446141</v>
      </c>
      <c r="G1429" s="91">
        <f t="shared" si="208"/>
        <v>6.8520644594581874E-4</v>
      </c>
      <c r="H1429" s="65">
        <f t="shared" si="210"/>
        <v>0.16069039634040724</v>
      </c>
    </row>
    <row r="1430" spans="1:8">
      <c r="A1430" s="68">
        <f t="shared" si="209"/>
        <v>1416</v>
      </c>
      <c r="B1430" s="69">
        <f t="shared" si="209"/>
        <v>46341</v>
      </c>
      <c r="C1430" s="90" t="str">
        <f t="shared" si="205"/>
        <v>구간16</v>
      </c>
      <c r="D1430" s="68">
        <f t="shared" si="206"/>
        <v>92</v>
      </c>
      <c r="E1430" s="54">
        <f>COUNTIF($C$15:C1430,C1430)</f>
        <v>46</v>
      </c>
      <c r="F1430" s="91">
        <f t="shared" si="207"/>
        <v>0.16000518989446141</v>
      </c>
      <c r="G1430" s="91">
        <f t="shared" si="208"/>
        <v>7.004332558557258E-4</v>
      </c>
      <c r="H1430" s="65">
        <f t="shared" si="210"/>
        <v>0.16070562315031714</v>
      </c>
    </row>
    <row r="1431" spans="1:8">
      <c r="A1431" s="68">
        <f t="shared" si="209"/>
        <v>1417</v>
      </c>
      <c r="B1431" s="69">
        <f t="shared" si="209"/>
        <v>46342</v>
      </c>
      <c r="C1431" s="90" t="str">
        <f t="shared" si="205"/>
        <v>구간16</v>
      </c>
      <c r="D1431" s="68">
        <f t="shared" si="206"/>
        <v>92</v>
      </c>
      <c r="E1431" s="54">
        <f>COUNTIF($C$15:C1431,C1431)</f>
        <v>47</v>
      </c>
      <c r="F1431" s="91">
        <f t="shared" si="207"/>
        <v>0.16000518989446141</v>
      </c>
      <c r="G1431" s="91">
        <f t="shared" si="208"/>
        <v>7.1566006576563286E-4</v>
      </c>
      <c r="H1431" s="65">
        <f t="shared" si="210"/>
        <v>0.16072084996022704</v>
      </c>
    </row>
    <row r="1432" spans="1:8">
      <c r="A1432" s="68">
        <f t="shared" si="209"/>
        <v>1418</v>
      </c>
      <c r="B1432" s="69">
        <f t="shared" si="209"/>
        <v>46343</v>
      </c>
      <c r="C1432" s="90" t="str">
        <f t="shared" si="205"/>
        <v>구간16</v>
      </c>
      <c r="D1432" s="68">
        <f t="shared" si="206"/>
        <v>92</v>
      </c>
      <c r="E1432" s="54">
        <f>COUNTIF($C$15:C1432,C1432)</f>
        <v>48</v>
      </c>
      <c r="F1432" s="91">
        <f t="shared" si="207"/>
        <v>0.16000518989446141</v>
      </c>
      <c r="G1432" s="91">
        <f t="shared" si="208"/>
        <v>7.3088687567553993E-4</v>
      </c>
      <c r="H1432" s="65">
        <f t="shared" si="210"/>
        <v>0.16073607677013696</v>
      </c>
    </row>
    <row r="1433" spans="1:8">
      <c r="A1433" s="68">
        <f t="shared" si="209"/>
        <v>1419</v>
      </c>
      <c r="B1433" s="69">
        <f t="shared" si="209"/>
        <v>46344</v>
      </c>
      <c r="C1433" s="90" t="str">
        <f t="shared" si="205"/>
        <v>구간16</v>
      </c>
      <c r="D1433" s="68">
        <f t="shared" si="206"/>
        <v>92</v>
      </c>
      <c r="E1433" s="54">
        <f>COUNTIF($C$15:C1433,C1433)</f>
        <v>49</v>
      </c>
      <c r="F1433" s="91">
        <f t="shared" si="207"/>
        <v>0.16000518989446141</v>
      </c>
      <c r="G1433" s="91">
        <f t="shared" si="208"/>
        <v>7.4611368558544699E-4</v>
      </c>
      <c r="H1433" s="65">
        <f t="shared" si="210"/>
        <v>0.16075130358004686</v>
      </c>
    </row>
    <row r="1434" spans="1:8">
      <c r="A1434" s="68">
        <f t="shared" si="209"/>
        <v>1420</v>
      </c>
      <c r="B1434" s="69">
        <f t="shared" si="209"/>
        <v>46345</v>
      </c>
      <c r="C1434" s="90" t="str">
        <f t="shared" si="205"/>
        <v>구간16</v>
      </c>
      <c r="D1434" s="68">
        <f t="shared" si="206"/>
        <v>92</v>
      </c>
      <c r="E1434" s="54">
        <f>COUNTIF($C$15:C1434,C1434)</f>
        <v>50</v>
      </c>
      <c r="F1434" s="91">
        <f t="shared" si="207"/>
        <v>0.16000518989446141</v>
      </c>
      <c r="G1434" s="91">
        <f t="shared" si="208"/>
        <v>7.6134049549535416E-4</v>
      </c>
      <c r="H1434" s="65">
        <f t="shared" si="210"/>
        <v>0.16076653038995678</v>
      </c>
    </row>
    <row r="1435" spans="1:8">
      <c r="A1435" s="68">
        <f t="shared" si="209"/>
        <v>1421</v>
      </c>
      <c r="B1435" s="69">
        <f t="shared" si="209"/>
        <v>46346</v>
      </c>
      <c r="C1435" s="90" t="str">
        <f t="shared" si="205"/>
        <v>구간16</v>
      </c>
      <c r="D1435" s="68">
        <f t="shared" si="206"/>
        <v>92</v>
      </c>
      <c r="E1435" s="54">
        <f>COUNTIF($C$15:C1435,C1435)</f>
        <v>51</v>
      </c>
      <c r="F1435" s="91">
        <f t="shared" si="207"/>
        <v>0.16000518989446141</v>
      </c>
      <c r="G1435" s="91">
        <f t="shared" si="208"/>
        <v>7.7656730540526123E-4</v>
      </c>
      <c r="H1435" s="65">
        <f t="shared" si="210"/>
        <v>0.16078175719986668</v>
      </c>
    </row>
    <row r="1436" spans="1:8">
      <c r="A1436" s="68">
        <f t="shared" si="209"/>
        <v>1422</v>
      </c>
      <c r="B1436" s="69">
        <f t="shared" si="209"/>
        <v>46347</v>
      </c>
      <c r="C1436" s="90" t="str">
        <f t="shared" si="205"/>
        <v>구간16</v>
      </c>
      <c r="D1436" s="68">
        <f t="shared" si="206"/>
        <v>92</v>
      </c>
      <c r="E1436" s="54">
        <f>COUNTIF($C$15:C1436,C1436)</f>
        <v>52</v>
      </c>
      <c r="F1436" s="91">
        <f t="shared" si="207"/>
        <v>0.16000518989446141</v>
      </c>
      <c r="G1436" s="91">
        <f t="shared" si="208"/>
        <v>7.9179411531516829E-4</v>
      </c>
      <c r="H1436" s="65">
        <f t="shared" si="210"/>
        <v>0.16079698400977657</v>
      </c>
    </row>
    <row r="1437" spans="1:8">
      <c r="A1437" s="68">
        <f t="shared" si="209"/>
        <v>1423</v>
      </c>
      <c r="B1437" s="69">
        <f t="shared" si="209"/>
        <v>46348</v>
      </c>
      <c r="C1437" s="90" t="str">
        <f t="shared" si="205"/>
        <v>구간16</v>
      </c>
      <c r="D1437" s="68">
        <f t="shared" si="206"/>
        <v>92</v>
      </c>
      <c r="E1437" s="54">
        <f>COUNTIF($C$15:C1437,C1437)</f>
        <v>53</v>
      </c>
      <c r="F1437" s="91">
        <f t="shared" si="207"/>
        <v>0.16000518989446141</v>
      </c>
      <c r="G1437" s="91">
        <f t="shared" si="208"/>
        <v>8.0702092522507536E-4</v>
      </c>
      <c r="H1437" s="65">
        <f t="shared" si="210"/>
        <v>0.1608122108196865</v>
      </c>
    </row>
    <row r="1438" spans="1:8">
      <c r="A1438" s="68">
        <f t="shared" si="209"/>
        <v>1424</v>
      </c>
      <c r="B1438" s="69">
        <f t="shared" si="209"/>
        <v>46349</v>
      </c>
      <c r="C1438" s="90" t="str">
        <f t="shared" si="205"/>
        <v>구간16</v>
      </c>
      <c r="D1438" s="68">
        <f t="shared" si="206"/>
        <v>92</v>
      </c>
      <c r="E1438" s="54">
        <f>COUNTIF($C$15:C1438,C1438)</f>
        <v>54</v>
      </c>
      <c r="F1438" s="91">
        <f t="shared" si="207"/>
        <v>0.16000518989446141</v>
      </c>
      <c r="G1438" s="91">
        <f t="shared" si="208"/>
        <v>8.2224773513498242E-4</v>
      </c>
      <c r="H1438" s="65">
        <f t="shared" si="210"/>
        <v>0.16082743762959639</v>
      </c>
    </row>
    <row r="1439" spans="1:8">
      <c r="A1439" s="68">
        <f t="shared" si="209"/>
        <v>1425</v>
      </c>
      <c r="B1439" s="69">
        <f t="shared" si="209"/>
        <v>46350</v>
      </c>
      <c r="C1439" s="90" t="str">
        <f t="shared" si="205"/>
        <v>구간16</v>
      </c>
      <c r="D1439" s="68">
        <f t="shared" si="206"/>
        <v>92</v>
      </c>
      <c r="E1439" s="54">
        <f>COUNTIF($C$15:C1439,C1439)</f>
        <v>55</v>
      </c>
      <c r="F1439" s="91">
        <f t="shared" si="207"/>
        <v>0.16000518989446141</v>
      </c>
      <c r="G1439" s="91">
        <f t="shared" si="208"/>
        <v>8.3747454504488948E-4</v>
      </c>
      <c r="H1439" s="65">
        <f t="shared" si="210"/>
        <v>0.16084266443950632</v>
      </c>
    </row>
    <row r="1440" spans="1:8">
      <c r="A1440" s="68">
        <f t="shared" ref="A1440:B1455" si="211">A1439+1</f>
        <v>1426</v>
      </c>
      <c r="B1440" s="69">
        <f t="shared" si="211"/>
        <v>46351</v>
      </c>
      <c r="C1440" s="90" t="str">
        <f t="shared" si="205"/>
        <v>구간16</v>
      </c>
      <c r="D1440" s="68">
        <f t="shared" si="206"/>
        <v>92</v>
      </c>
      <c r="E1440" s="54">
        <f>COUNTIF($C$15:C1440,C1440)</f>
        <v>56</v>
      </c>
      <c r="F1440" s="91">
        <f t="shared" si="207"/>
        <v>0.16000518989446141</v>
      </c>
      <c r="G1440" s="91">
        <f t="shared" si="208"/>
        <v>8.5270135495479665E-4</v>
      </c>
      <c r="H1440" s="65">
        <f t="shared" si="210"/>
        <v>0.16085789124941621</v>
      </c>
    </row>
    <row r="1441" spans="1:8">
      <c r="A1441" s="68">
        <f t="shared" si="211"/>
        <v>1427</v>
      </c>
      <c r="B1441" s="69">
        <f t="shared" si="211"/>
        <v>46352</v>
      </c>
      <c r="C1441" s="90" t="str">
        <f t="shared" si="205"/>
        <v>구간16</v>
      </c>
      <c r="D1441" s="68">
        <f t="shared" si="206"/>
        <v>92</v>
      </c>
      <c r="E1441" s="54">
        <f>COUNTIF($C$15:C1441,C1441)</f>
        <v>57</v>
      </c>
      <c r="F1441" s="91">
        <f t="shared" si="207"/>
        <v>0.16000518989446141</v>
      </c>
      <c r="G1441" s="91">
        <f t="shared" si="208"/>
        <v>8.6792816486470372E-4</v>
      </c>
      <c r="H1441" s="65">
        <f t="shared" si="210"/>
        <v>0.16087311805932611</v>
      </c>
    </row>
    <row r="1442" spans="1:8">
      <c r="A1442" s="68">
        <f t="shared" si="211"/>
        <v>1428</v>
      </c>
      <c r="B1442" s="69">
        <f t="shared" si="211"/>
        <v>46353</v>
      </c>
      <c r="C1442" s="90" t="str">
        <f t="shared" si="205"/>
        <v>구간16</v>
      </c>
      <c r="D1442" s="68">
        <f t="shared" si="206"/>
        <v>92</v>
      </c>
      <c r="E1442" s="54">
        <f>COUNTIF($C$15:C1442,C1442)</f>
        <v>58</v>
      </c>
      <c r="F1442" s="91">
        <f t="shared" si="207"/>
        <v>0.16000518989446141</v>
      </c>
      <c r="G1442" s="91">
        <f t="shared" si="208"/>
        <v>8.8315497477461078E-4</v>
      </c>
      <c r="H1442" s="65">
        <f t="shared" si="210"/>
        <v>0.16088834486923603</v>
      </c>
    </row>
    <row r="1443" spans="1:8">
      <c r="A1443" s="68">
        <f t="shared" si="211"/>
        <v>1429</v>
      </c>
      <c r="B1443" s="69">
        <f t="shared" si="211"/>
        <v>46354</v>
      </c>
      <c r="C1443" s="90" t="str">
        <f t="shared" si="205"/>
        <v>구간16</v>
      </c>
      <c r="D1443" s="68">
        <f t="shared" si="206"/>
        <v>92</v>
      </c>
      <c r="E1443" s="54">
        <f>COUNTIF($C$15:C1443,C1443)</f>
        <v>59</v>
      </c>
      <c r="F1443" s="91">
        <f t="shared" si="207"/>
        <v>0.16000518989446141</v>
      </c>
      <c r="G1443" s="91">
        <f t="shared" si="208"/>
        <v>8.9838178468451785E-4</v>
      </c>
      <c r="H1443" s="65">
        <f t="shared" si="210"/>
        <v>0.16090357167914593</v>
      </c>
    </row>
    <row r="1444" spans="1:8">
      <c r="A1444" s="68">
        <f t="shared" si="211"/>
        <v>1430</v>
      </c>
      <c r="B1444" s="69">
        <f t="shared" si="211"/>
        <v>46355</v>
      </c>
      <c r="C1444" s="90" t="str">
        <f t="shared" si="205"/>
        <v>구간16</v>
      </c>
      <c r="D1444" s="68">
        <f t="shared" si="206"/>
        <v>92</v>
      </c>
      <c r="E1444" s="54">
        <f>COUNTIF($C$15:C1444,C1444)</f>
        <v>60</v>
      </c>
      <c r="F1444" s="91">
        <f t="shared" si="207"/>
        <v>0.16000518989446141</v>
      </c>
      <c r="G1444" s="91">
        <f t="shared" si="208"/>
        <v>9.1360859459442491E-4</v>
      </c>
      <c r="H1444" s="65">
        <f t="shared" si="210"/>
        <v>0.16091879848905583</v>
      </c>
    </row>
    <row r="1445" spans="1:8">
      <c r="A1445" s="68">
        <f t="shared" si="211"/>
        <v>1431</v>
      </c>
      <c r="B1445" s="69">
        <f t="shared" si="211"/>
        <v>46356</v>
      </c>
      <c r="C1445" s="90" t="str">
        <f t="shared" si="205"/>
        <v>구간16</v>
      </c>
      <c r="D1445" s="68">
        <f t="shared" si="206"/>
        <v>92</v>
      </c>
      <c r="E1445" s="54">
        <f>COUNTIF($C$15:C1445,C1445)</f>
        <v>61</v>
      </c>
      <c r="F1445" s="91">
        <f t="shared" si="207"/>
        <v>0.16000518989446141</v>
      </c>
      <c r="G1445" s="91">
        <f t="shared" si="208"/>
        <v>9.2883540450433197E-4</v>
      </c>
      <c r="H1445" s="65">
        <f t="shared" si="210"/>
        <v>0.16093402529896575</v>
      </c>
    </row>
    <row r="1446" spans="1:8">
      <c r="A1446" s="68">
        <f t="shared" si="211"/>
        <v>1432</v>
      </c>
      <c r="B1446" s="69">
        <f t="shared" si="211"/>
        <v>46357</v>
      </c>
      <c r="C1446" s="90" t="str">
        <f t="shared" si="205"/>
        <v>구간16</v>
      </c>
      <c r="D1446" s="68">
        <f t="shared" si="206"/>
        <v>92</v>
      </c>
      <c r="E1446" s="54">
        <f>COUNTIF($C$15:C1446,C1446)</f>
        <v>62</v>
      </c>
      <c r="F1446" s="91">
        <f t="shared" si="207"/>
        <v>0.16000518989446141</v>
      </c>
      <c r="G1446" s="91">
        <f t="shared" si="208"/>
        <v>9.4406221441423915E-4</v>
      </c>
      <c r="H1446" s="65">
        <f t="shared" si="210"/>
        <v>0.16094925210887565</v>
      </c>
    </row>
    <row r="1447" spans="1:8">
      <c r="A1447" s="68">
        <f t="shared" si="211"/>
        <v>1433</v>
      </c>
      <c r="B1447" s="69">
        <f t="shared" si="211"/>
        <v>46358</v>
      </c>
      <c r="C1447" s="90" t="str">
        <f t="shared" si="205"/>
        <v>구간16</v>
      </c>
      <c r="D1447" s="68">
        <f t="shared" si="206"/>
        <v>92</v>
      </c>
      <c r="E1447" s="54">
        <f>COUNTIF($C$15:C1447,C1447)</f>
        <v>63</v>
      </c>
      <c r="F1447" s="91">
        <f t="shared" si="207"/>
        <v>0.16000518989446141</v>
      </c>
      <c r="G1447" s="91">
        <f t="shared" si="208"/>
        <v>9.5928902432414621E-4</v>
      </c>
      <c r="H1447" s="65">
        <f t="shared" si="210"/>
        <v>0.16096447891878557</v>
      </c>
    </row>
    <row r="1448" spans="1:8">
      <c r="A1448" s="68">
        <f t="shared" si="211"/>
        <v>1434</v>
      </c>
      <c r="B1448" s="69">
        <f t="shared" si="211"/>
        <v>46359</v>
      </c>
      <c r="C1448" s="90" t="str">
        <f t="shared" si="205"/>
        <v>구간16</v>
      </c>
      <c r="D1448" s="68">
        <f t="shared" si="206"/>
        <v>92</v>
      </c>
      <c r="E1448" s="54">
        <f>COUNTIF($C$15:C1448,C1448)</f>
        <v>64</v>
      </c>
      <c r="F1448" s="91">
        <f t="shared" si="207"/>
        <v>0.16000518989446141</v>
      </c>
      <c r="G1448" s="91">
        <f t="shared" si="208"/>
        <v>9.7451583423405327E-4</v>
      </c>
      <c r="H1448" s="65">
        <f t="shared" si="210"/>
        <v>0.16097970572869547</v>
      </c>
    </row>
    <row r="1449" spans="1:8">
      <c r="A1449" s="68">
        <f t="shared" si="211"/>
        <v>1435</v>
      </c>
      <c r="B1449" s="69">
        <f t="shared" si="211"/>
        <v>46360</v>
      </c>
      <c r="C1449" s="90" t="str">
        <f t="shared" si="205"/>
        <v>구간16</v>
      </c>
      <c r="D1449" s="68">
        <f t="shared" si="206"/>
        <v>92</v>
      </c>
      <c r="E1449" s="54">
        <f>COUNTIF($C$15:C1449,C1449)</f>
        <v>65</v>
      </c>
      <c r="F1449" s="91">
        <f t="shared" si="207"/>
        <v>0.16000518989446141</v>
      </c>
      <c r="G1449" s="91">
        <f t="shared" si="208"/>
        <v>9.8974264414396045E-4</v>
      </c>
      <c r="H1449" s="65">
        <f t="shared" si="210"/>
        <v>0.16099493253860536</v>
      </c>
    </row>
    <row r="1450" spans="1:8">
      <c r="A1450" s="68">
        <f t="shared" si="211"/>
        <v>1436</v>
      </c>
      <c r="B1450" s="69">
        <f t="shared" si="211"/>
        <v>46361</v>
      </c>
      <c r="C1450" s="90" t="str">
        <f t="shared" si="205"/>
        <v>구간16</v>
      </c>
      <c r="D1450" s="68">
        <f t="shared" si="206"/>
        <v>92</v>
      </c>
      <c r="E1450" s="54">
        <f>COUNTIF($C$15:C1450,C1450)</f>
        <v>66</v>
      </c>
      <c r="F1450" s="91">
        <f t="shared" si="207"/>
        <v>0.16000518989446141</v>
      </c>
      <c r="G1450" s="91">
        <f t="shared" si="208"/>
        <v>1.0049694540538675E-3</v>
      </c>
      <c r="H1450" s="65">
        <f t="shared" si="210"/>
        <v>0.16101015934851529</v>
      </c>
    </row>
    <row r="1451" spans="1:8">
      <c r="A1451" s="68">
        <f t="shared" si="211"/>
        <v>1437</v>
      </c>
      <c r="B1451" s="69">
        <f t="shared" si="211"/>
        <v>46362</v>
      </c>
      <c r="C1451" s="90" t="str">
        <f t="shared" si="205"/>
        <v>구간16</v>
      </c>
      <c r="D1451" s="68">
        <f t="shared" si="206"/>
        <v>92</v>
      </c>
      <c r="E1451" s="54">
        <f>COUNTIF($C$15:C1451,C1451)</f>
        <v>67</v>
      </c>
      <c r="F1451" s="91">
        <f t="shared" si="207"/>
        <v>0.16000518989446141</v>
      </c>
      <c r="G1451" s="91">
        <f t="shared" si="208"/>
        <v>1.0201962639637746E-3</v>
      </c>
      <c r="H1451" s="65">
        <f t="shared" si="210"/>
        <v>0.16102538615842518</v>
      </c>
    </row>
    <row r="1452" spans="1:8">
      <c r="A1452" s="68">
        <f t="shared" si="211"/>
        <v>1438</v>
      </c>
      <c r="B1452" s="69">
        <f t="shared" si="211"/>
        <v>46363</v>
      </c>
      <c r="C1452" s="90" t="str">
        <f t="shared" si="205"/>
        <v>구간16</v>
      </c>
      <c r="D1452" s="68">
        <f t="shared" si="206"/>
        <v>92</v>
      </c>
      <c r="E1452" s="54">
        <f>COUNTIF($C$15:C1452,C1452)</f>
        <v>68</v>
      </c>
      <c r="F1452" s="91">
        <f t="shared" si="207"/>
        <v>0.16000518989446141</v>
      </c>
      <c r="G1452" s="91">
        <f t="shared" si="208"/>
        <v>1.0354230738736816E-3</v>
      </c>
      <c r="H1452" s="65">
        <f t="shared" si="210"/>
        <v>0.16104061296833511</v>
      </c>
    </row>
    <row r="1453" spans="1:8">
      <c r="A1453" s="68">
        <f t="shared" si="211"/>
        <v>1439</v>
      </c>
      <c r="B1453" s="69">
        <f t="shared" si="211"/>
        <v>46364</v>
      </c>
      <c r="C1453" s="90" t="str">
        <f t="shared" si="205"/>
        <v>구간16</v>
      </c>
      <c r="D1453" s="68">
        <f t="shared" si="206"/>
        <v>92</v>
      </c>
      <c r="E1453" s="54">
        <f>COUNTIF($C$15:C1453,C1453)</f>
        <v>69</v>
      </c>
      <c r="F1453" s="91">
        <f t="shared" si="207"/>
        <v>0.16000518989446141</v>
      </c>
      <c r="G1453" s="91">
        <f t="shared" si="208"/>
        <v>1.0506498837835887E-3</v>
      </c>
      <c r="H1453" s="65">
        <f t="shared" si="210"/>
        <v>0.161055839778245</v>
      </c>
    </row>
    <row r="1454" spans="1:8">
      <c r="A1454" s="68">
        <f t="shared" si="211"/>
        <v>1440</v>
      </c>
      <c r="B1454" s="69">
        <f t="shared" si="211"/>
        <v>46365</v>
      </c>
      <c r="C1454" s="90" t="str">
        <f t="shared" si="205"/>
        <v>구간16</v>
      </c>
      <c r="D1454" s="68">
        <f t="shared" si="206"/>
        <v>92</v>
      </c>
      <c r="E1454" s="54">
        <f>COUNTIF($C$15:C1454,C1454)</f>
        <v>70</v>
      </c>
      <c r="F1454" s="91">
        <f t="shared" si="207"/>
        <v>0.16000518989446141</v>
      </c>
      <c r="G1454" s="91">
        <f t="shared" si="208"/>
        <v>1.0658766936934958E-3</v>
      </c>
      <c r="H1454" s="65">
        <f t="shared" si="210"/>
        <v>0.1610710665881549</v>
      </c>
    </row>
    <row r="1455" spans="1:8">
      <c r="A1455" s="68">
        <f t="shared" si="211"/>
        <v>1441</v>
      </c>
      <c r="B1455" s="69">
        <f t="shared" si="211"/>
        <v>46366</v>
      </c>
      <c r="C1455" s="90" t="str">
        <f t="shared" si="205"/>
        <v>구간16</v>
      </c>
      <c r="D1455" s="68">
        <f t="shared" si="206"/>
        <v>92</v>
      </c>
      <c r="E1455" s="54">
        <f>COUNTIF($C$15:C1455,C1455)</f>
        <v>71</v>
      </c>
      <c r="F1455" s="91">
        <f t="shared" si="207"/>
        <v>0.16000518989446141</v>
      </c>
      <c r="G1455" s="91">
        <f t="shared" si="208"/>
        <v>1.0811035036034028E-3</v>
      </c>
      <c r="H1455" s="65">
        <f t="shared" si="210"/>
        <v>0.16108629339806482</v>
      </c>
    </row>
    <row r="1456" spans="1:8">
      <c r="A1456" s="68">
        <f t="shared" ref="A1456:B1471" si="212">A1455+1</f>
        <v>1442</v>
      </c>
      <c r="B1456" s="69">
        <f t="shared" si="212"/>
        <v>46367</v>
      </c>
      <c r="C1456" s="90" t="str">
        <f t="shared" si="205"/>
        <v>구간16</v>
      </c>
      <c r="D1456" s="68">
        <f t="shared" si="206"/>
        <v>92</v>
      </c>
      <c r="E1456" s="54">
        <f>COUNTIF($C$15:C1456,C1456)</f>
        <v>72</v>
      </c>
      <c r="F1456" s="91">
        <f t="shared" si="207"/>
        <v>0.16000518989446141</v>
      </c>
      <c r="G1456" s="91">
        <f t="shared" si="208"/>
        <v>1.0963303135133099E-3</v>
      </c>
      <c r="H1456" s="65">
        <f t="shared" si="210"/>
        <v>0.16110152020797472</v>
      </c>
    </row>
    <row r="1457" spans="1:8">
      <c r="A1457" s="68">
        <f t="shared" si="212"/>
        <v>1443</v>
      </c>
      <c r="B1457" s="69">
        <f t="shared" si="212"/>
        <v>46368</v>
      </c>
      <c r="C1457" s="90" t="str">
        <f t="shared" si="205"/>
        <v>구간16</v>
      </c>
      <c r="D1457" s="68">
        <f t="shared" si="206"/>
        <v>92</v>
      </c>
      <c r="E1457" s="54">
        <f>COUNTIF($C$15:C1457,C1457)</f>
        <v>73</v>
      </c>
      <c r="F1457" s="91">
        <f t="shared" si="207"/>
        <v>0.16000518989446141</v>
      </c>
      <c r="G1457" s="91">
        <f t="shared" si="208"/>
        <v>1.111557123423217E-3</v>
      </c>
      <c r="H1457" s="65">
        <f t="shared" si="210"/>
        <v>0.16111674701788464</v>
      </c>
    </row>
    <row r="1458" spans="1:8">
      <c r="A1458" s="68">
        <f t="shared" si="212"/>
        <v>1444</v>
      </c>
      <c r="B1458" s="69">
        <f t="shared" si="212"/>
        <v>46369</v>
      </c>
      <c r="C1458" s="90" t="str">
        <f t="shared" si="205"/>
        <v>구간16</v>
      </c>
      <c r="D1458" s="68">
        <f t="shared" si="206"/>
        <v>92</v>
      </c>
      <c r="E1458" s="54">
        <f>COUNTIF($C$15:C1458,C1458)</f>
        <v>74</v>
      </c>
      <c r="F1458" s="91">
        <f t="shared" si="207"/>
        <v>0.16000518989446141</v>
      </c>
      <c r="G1458" s="91">
        <f t="shared" si="208"/>
        <v>1.126783933333124E-3</v>
      </c>
      <c r="H1458" s="65">
        <f t="shared" si="210"/>
        <v>0.16113197382779454</v>
      </c>
    </row>
    <row r="1459" spans="1:8">
      <c r="A1459" s="68">
        <f t="shared" si="212"/>
        <v>1445</v>
      </c>
      <c r="B1459" s="69">
        <f t="shared" si="212"/>
        <v>46370</v>
      </c>
      <c r="C1459" s="90" t="str">
        <f t="shared" si="205"/>
        <v>구간16</v>
      </c>
      <c r="D1459" s="68">
        <f t="shared" si="206"/>
        <v>92</v>
      </c>
      <c r="E1459" s="54">
        <f>COUNTIF($C$15:C1459,C1459)</f>
        <v>75</v>
      </c>
      <c r="F1459" s="91">
        <f t="shared" si="207"/>
        <v>0.16000518989446141</v>
      </c>
      <c r="G1459" s="91">
        <f t="shared" si="208"/>
        <v>1.1420107432430311E-3</v>
      </c>
      <c r="H1459" s="65">
        <f t="shared" si="210"/>
        <v>0.16114720063770444</v>
      </c>
    </row>
    <row r="1460" spans="1:8">
      <c r="A1460" s="68">
        <f t="shared" si="212"/>
        <v>1446</v>
      </c>
      <c r="B1460" s="69">
        <f t="shared" si="212"/>
        <v>46371</v>
      </c>
      <c r="C1460" s="90" t="str">
        <f t="shared" si="205"/>
        <v>구간16</v>
      </c>
      <c r="D1460" s="68">
        <f t="shared" si="206"/>
        <v>92</v>
      </c>
      <c r="E1460" s="54">
        <f>COUNTIF($C$15:C1460,C1460)</f>
        <v>76</v>
      </c>
      <c r="F1460" s="91">
        <f t="shared" si="207"/>
        <v>0.16000518989446141</v>
      </c>
      <c r="G1460" s="91">
        <f t="shared" si="208"/>
        <v>1.1572375531529384E-3</v>
      </c>
      <c r="H1460" s="65">
        <f t="shared" si="210"/>
        <v>0.16116242744761436</v>
      </c>
    </row>
    <row r="1461" spans="1:8">
      <c r="A1461" s="68">
        <f t="shared" si="212"/>
        <v>1447</v>
      </c>
      <c r="B1461" s="69">
        <f t="shared" si="212"/>
        <v>46372</v>
      </c>
      <c r="C1461" s="90" t="str">
        <f t="shared" si="205"/>
        <v>구간16</v>
      </c>
      <c r="D1461" s="68">
        <f t="shared" si="206"/>
        <v>92</v>
      </c>
      <c r="E1461" s="54">
        <f>COUNTIF($C$15:C1461,C1461)</f>
        <v>77</v>
      </c>
      <c r="F1461" s="91">
        <f t="shared" si="207"/>
        <v>0.16000518989446141</v>
      </c>
      <c r="G1461" s="91">
        <f t="shared" si="208"/>
        <v>1.1724643630628454E-3</v>
      </c>
      <c r="H1461" s="65">
        <f t="shared" si="210"/>
        <v>0.16117765425752426</v>
      </c>
    </row>
    <row r="1462" spans="1:8">
      <c r="A1462" s="68">
        <f t="shared" si="212"/>
        <v>1448</v>
      </c>
      <c r="B1462" s="69">
        <f t="shared" si="212"/>
        <v>46373</v>
      </c>
      <c r="C1462" s="90" t="str">
        <f t="shared" si="205"/>
        <v>구간16</v>
      </c>
      <c r="D1462" s="68">
        <f t="shared" si="206"/>
        <v>92</v>
      </c>
      <c r="E1462" s="54">
        <f>COUNTIF($C$15:C1462,C1462)</f>
        <v>78</v>
      </c>
      <c r="F1462" s="91">
        <f t="shared" si="207"/>
        <v>0.16000518989446141</v>
      </c>
      <c r="G1462" s="91">
        <f t="shared" si="208"/>
        <v>1.1876911729727525E-3</v>
      </c>
      <c r="H1462" s="65">
        <f t="shared" si="210"/>
        <v>0.16119288106743418</v>
      </c>
    </row>
    <row r="1463" spans="1:8">
      <c r="A1463" s="68">
        <f t="shared" si="212"/>
        <v>1449</v>
      </c>
      <c r="B1463" s="69">
        <f t="shared" si="212"/>
        <v>46374</v>
      </c>
      <c r="C1463" s="90" t="str">
        <f t="shared" si="205"/>
        <v>구간16</v>
      </c>
      <c r="D1463" s="68">
        <f t="shared" si="206"/>
        <v>92</v>
      </c>
      <c r="E1463" s="54">
        <f>COUNTIF($C$15:C1463,C1463)</f>
        <v>79</v>
      </c>
      <c r="F1463" s="91">
        <f t="shared" si="207"/>
        <v>0.16000518989446141</v>
      </c>
      <c r="G1463" s="91">
        <f t="shared" si="208"/>
        <v>1.2029179828826596E-3</v>
      </c>
      <c r="H1463" s="65">
        <f t="shared" si="210"/>
        <v>0.16120810787734408</v>
      </c>
    </row>
    <row r="1464" spans="1:8">
      <c r="A1464" s="68">
        <f t="shared" si="212"/>
        <v>1450</v>
      </c>
      <c r="B1464" s="69">
        <f t="shared" si="212"/>
        <v>46375</v>
      </c>
      <c r="C1464" s="90" t="str">
        <f t="shared" si="205"/>
        <v>구간16</v>
      </c>
      <c r="D1464" s="68">
        <f t="shared" si="206"/>
        <v>92</v>
      </c>
      <c r="E1464" s="54">
        <f>COUNTIF($C$15:C1464,C1464)</f>
        <v>80</v>
      </c>
      <c r="F1464" s="91">
        <f t="shared" si="207"/>
        <v>0.16000518989446141</v>
      </c>
      <c r="G1464" s="91">
        <f t="shared" si="208"/>
        <v>1.2181447927925666E-3</v>
      </c>
      <c r="H1464" s="65">
        <f t="shared" si="210"/>
        <v>0.16122333468725397</v>
      </c>
    </row>
    <row r="1465" spans="1:8">
      <c r="A1465" s="68">
        <f t="shared" si="212"/>
        <v>1451</v>
      </c>
      <c r="B1465" s="69">
        <f t="shared" si="212"/>
        <v>46376</v>
      </c>
      <c r="C1465" s="90" t="str">
        <f t="shared" si="205"/>
        <v>구간16</v>
      </c>
      <c r="D1465" s="68">
        <f t="shared" si="206"/>
        <v>92</v>
      </c>
      <c r="E1465" s="54">
        <f>COUNTIF($C$15:C1465,C1465)</f>
        <v>81</v>
      </c>
      <c r="F1465" s="91">
        <f t="shared" si="207"/>
        <v>0.16000518989446141</v>
      </c>
      <c r="G1465" s="91">
        <f t="shared" si="208"/>
        <v>1.2333716027024737E-3</v>
      </c>
      <c r="H1465" s="65">
        <f t="shared" si="210"/>
        <v>0.1612385614971639</v>
      </c>
    </row>
    <row r="1466" spans="1:8">
      <c r="A1466" s="68">
        <f t="shared" si="212"/>
        <v>1452</v>
      </c>
      <c r="B1466" s="69">
        <f t="shared" si="212"/>
        <v>46377</v>
      </c>
      <c r="C1466" s="90" t="str">
        <f t="shared" si="205"/>
        <v>구간16</v>
      </c>
      <c r="D1466" s="68">
        <f t="shared" si="206"/>
        <v>92</v>
      </c>
      <c r="E1466" s="54">
        <f>COUNTIF($C$15:C1466,C1466)</f>
        <v>82</v>
      </c>
      <c r="F1466" s="91">
        <f t="shared" si="207"/>
        <v>0.16000518989446141</v>
      </c>
      <c r="G1466" s="91">
        <f t="shared" si="208"/>
        <v>1.2485984126123807E-3</v>
      </c>
      <c r="H1466" s="65">
        <f t="shared" si="210"/>
        <v>0.16125378830707379</v>
      </c>
    </row>
    <row r="1467" spans="1:8">
      <c r="A1467" s="68">
        <f t="shared" si="212"/>
        <v>1453</v>
      </c>
      <c r="B1467" s="69">
        <f t="shared" si="212"/>
        <v>46378</v>
      </c>
      <c r="C1467" s="90" t="str">
        <f t="shared" si="205"/>
        <v>구간16</v>
      </c>
      <c r="D1467" s="68">
        <f t="shared" si="206"/>
        <v>92</v>
      </c>
      <c r="E1467" s="54">
        <f>COUNTIF($C$15:C1467,C1467)</f>
        <v>83</v>
      </c>
      <c r="F1467" s="91">
        <f t="shared" si="207"/>
        <v>0.16000518989446141</v>
      </c>
      <c r="G1467" s="91">
        <f t="shared" si="208"/>
        <v>1.2638252225222878E-3</v>
      </c>
      <c r="H1467" s="65">
        <f t="shared" si="210"/>
        <v>0.16126901511698369</v>
      </c>
    </row>
    <row r="1468" spans="1:8">
      <c r="A1468" s="68">
        <f t="shared" si="212"/>
        <v>1454</v>
      </c>
      <c r="B1468" s="69">
        <f t="shared" si="212"/>
        <v>46379</v>
      </c>
      <c r="C1468" s="90" t="str">
        <f t="shared" si="205"/>
        <v>구간16</v>
      </c>
      <c r="D1468" s="68">
        <f t="shared" si="206"/>
        <v>92</v>
      </c>
      <c r="E1468" s="54">
        <f>COUNTIF($C$15:C1468,C1468)</f>
        <v>84</v>
      </c>
      <c r="F1468" s="91">
        <f t="shared" si="207"/>
        <v>0.16000518989446141</v>
      </c>
      <c r="G1468" s="91">
        <f t="shared" si="208"/>
        <v>1.2790520324321949E-3</v>
      </c>
      <c r="H1468" s="65">
        <f t="shared" si="210"/>
        <v>0.16128424192689361</v>
      </c>
    </row>
    <row r="1469" spans="1:8">
      <c r="A1469" s="68">
        <f t="shared" si="212"/>
        <v>1455</v>
      </c>
      <c r="B1469" s="69">
        <f t="shared" si="212"/>
        <v>46380</v>
      </c>
      <c r="C1469" s="90" t="str">
        <f t="shared" si="205"/>
        <v>구간16</v>
      </c>
      <c r="D1469" s="68">
        <f t="shared" si="206"/>
        <v>92</v>
      </c>
      <c r="E1469" s="54">
        <f>COUNTIF($C$15:C1469,C1469)</f>
        <v>85</v>
      </c>
      <c r="F1469" s="91">
        <f t="shared" si="207"/>
        <v>0.16000518989446141</v>
      </c>
      <c r="G1469" s="91">
        <f t="shared" si="208"/>
        <v>1.2942788423421019E-3</v>
      </c>
      <c r="H1469" s="65">
        <f t="shared" si="210"/>
        <v>0.16129946873680351</v>
      </c>
    </row>
    <row r="1470" spans="1:8">
      <c r="A1470" s="68">
        <f t="shared" si="212"/>
        <v>1456</v>
      </c>
      <c r="B1470" s="69">
        <f t="shared" si="212"/>
        <v>46381</v>
      </c>
      <c r="C1470" s="90" t="str">
        <f t="shared" si="205"/>
        <v>구간16</v>
      </c>
      <c r="D1470" s="68">
        <f t="shared" si="206"/>
        <v>92</v>
      </c>
      <c r="E1470" s="54">
        <f>COUNTIF($C$15:C1470,C1470)</f>
        <v>86</v>
      </c>
      <c r="F1470" s="91">
        <f t="shared" si="207"/>
        <v>0.16000518989446141</v>
      </c>
      <c r="G1470" s="91">
        <f t="shared" si="208"/>
        <v>1.309505652252009E-3</v>
      </c>
      <c r="H1470" s="65">
        <f t="shared" si="210"/>
        <v>0.16131469554671343</v>
      </c>
    </row>
    <row r="1471" spans="1:8">
      <c r="A1471" s="68">
        <f t="shared" si="212"/>
        <v>1457</v>
      </c>
      <c r="B1471" s="69">
        <f t="shared" si="212"/>
        <v>46382</v>
      </c>
      <c r="C1471" s="90" t="str">
        <f t="shared" si="205"/>
        <v>구간16</v>
      </c>
      <c r="D1471" s="68">
        <f t="shared" si="206"/>
        <v>92</v>
      </c>
      <c r="E1471" s="54">
        <f>COUNTIF($C$15:C1471,C1471)</f>
        <v>87</v>
      </c>
      <c r="F1471" s="91">
        <f t="shared" si="207"/>
        <v>0.16000518989446141</v>
      </c>
      <c r="G1471" s="91">
        <f t="shared" si="208"/>
        <v>1.3247324621619161E-3</v>
      </c>
      <c r="H1471" s="65">
        <f t="shared" si="210"/>
        <v>0.16132992235662333</v>
      </c>
    </row>
    <row r="1472" spans="1:8">
      <c r="A1472" s="68">
        <f t="shared" ref="A1472:B1476" si="213">A1471+1</f>
        <v>1458</v>
      </c>
      <c r="B1472" s="69">
        <f t="shared" si="213"/>
        <v>46383</v>
      </c>
      <c r="C1472" s="90" t="str">
        <f t="shared" si="205"/>
        <v>구간16</v>
      </c>
      <c r="D1472" s="68">
        <f t="shared" si="206"/>
        <v>92</v>
      </c>
      <c r="E1472" s="54">
        <f>COUNTIF($C$15:C1472,C1472)</f>
        <v>88</v>
      </c>
      <c r="F1472" s="91">
        <f t="shared" si="207"/>
        <v>0.16000518989446141</v>
      </c>
      <c r="G1472" s="91">
        <f t="shared" si="208"/>
        <v>1.3399592720718233E-3</v>
      </c>
      <c r="H1472" s="65">
        <f t="shared" si="210"/>
        <v>0.16134514916653322</v>
      </c>
    </row>
    <row r="1473" spans="1:8">
      <c r="A1473" s="68">
        <f t="shared" si="213"/>
        <v>1459</v>
      </c>
      <c r="B1473" s="69">
        <f t="shared" si="213"/>
        <v>46384</v>
      </c>
      <c r="C1473" s="90" t="str">
        <f t="shared" si="205"/>
        <v>구간16</v>
      </c>
      <c r="D1473" s="68">
        <f t="shared" si="206"/>
        <v>92</v>
      </c>
      <c r="E1473" s="54">
        <f>COUNTIF($C$15:C1473,C1473)</f>
        <v>89</v>
      </c>
      <c r="F1473" s="91">
        <f t="shared" si="207"/>
        <v>0.16000518989446141</v>
      </c>
      <c r="G1473" s="91">
        <f t="shared" si="208"/>
        <v>1.3551860819817304E-3</v>
      </c>
      <c r="H1473" s="65">
        <f t="shared" si="210"/>
        <v>0.16136037597644315</v>
      </c>
    </row>
    <row r="1474" spans="1:8">
      <c r="A1474" s="68">
        <f t="shared" si="213"/>
        <v>1460</v>
      </c>
      <c r="B1474" s="69">
        <f t="shared" si="213"/>
        <v>46385</v>
      </c>
      <c r="C1474" s="90" t="str">
        <f t="shared" si="205"/>
        <v>구간16</v>
      </c>
      <c r="D1474" s="68">
        <f t="shared" si="206"/>
        <v>92</v>
      </c>
      <c r="E1474" s="54">
        <f>COUNTIF($C$15:C1474,C1474)</f>
        <v>90</v>
      </c>
      <c r="F1474" s="91">
        <f t="shared" si="207"/>
        <v>0.16000518989446141</v>
      </c>
      <c r="G1474" s="91">
        <f t="shared" si="208"/>
        <v>1.3704128918916375E-3</v>
      </c>
      <c r="H1474" s="65">
        <f t="shared" si="210"/>
        <v>0.16137560278635305</v>
      </c>
    </row>
    <row r="1475" spans="1:8">
      <c r="A1475" s="68">
        <f t="shared" si="213"/>
        <v>1461</v>
      </c>
      <c r="B1475" s="69">
        <f t="shared" si="213"/>
        <v>46386</v>
      </c>
      <c r="C1475" s="90" t="str">
        <f t="shared" si="205"/>
        <v>구간16</v>
      </c>
      <c r="D1475" s="68">
        <f t="shared" si="206"/>
        <v>92</v>
      </c>
      <c r="E1475" s="54">
        <f>COUNTIF($C$15:C1475,C1475)</f>
        <v>91</v>
      </c>
      <c r="F1475" s="91">
        <f t="shared" si="207"/>
        <v>0.16000518989446141</v>
      </c>
      <c r="G1475" s="91">
        <f t="shared" si="208"/>
        <v>1.3856397018015445E-3</v>
      </c>
      <c r="H1475" s="65">
        <f t="shared" si="210"/>
        <v>0.16139082959626297</v>
      </c>
    </row>
    <row r="1476" spans="1:8">
      <c r="A1476" s="68">
        <f t="shared" si="213"/>
        <v>1462</v>
      </c>
      <c r="B1476" s="69">
        <f t="shared" si="213"/>
        <v>46387</v>
      </c>
      <c r="C1476" s="90" t="str">
        <f>IF(IFERROR(HLOOKUP(B1476,$D$5:$S$6,2,FALSE),"")="",#REF!,HLOOKUP(B1476,$D$5:$S$7,2,FALSE))</f>
        <v>구간16</v>
      </c>
      <c r="D1476" s="68">
        <f t="shared" si="206"/>
        <v>92</v>
      </c>
      <c r="E1476" s="54">
        <f>COUNTIF($C$15:C1476,C1476)</f>
        <v>92</v>
      </c>
      <c r="F1476" s="91">
        <f t="shared" si="207"/>
        <v>0.16000518989446141</v>
      </c>
      <c r="G1476" s="91">
        <f t="shared" si="208"/>
        <v>1.4008665117114516E-3</v>
      </c>
      <c r="H1476" s="65">
        <f t="shared" si="210"/>
        <v>0.16140605640617287</v>
      </c>
    </row>
    <row r="1477" spans="1:8">
      <c r="B1477" s="69"/>
      <c r="C1477" s="90"/>
      <c r="E1477" s="54"/>
      <c r="F1477" s="91"/>
      <c r="G1477" s="91"/>
      <c r="H1477" s="65"/>
    </row>
    <row r="1478" spans="1:8">
      <c r="B1478" s="69"/>
      <c r="C1478" s="90"/>
      <c r="E1478" s="54"/>
      <c r="F1478" s="91"/>
      <c r="G1478" s="91"/>
      <c r="H1478" s="65"/>
    </row>
    <row r="1479" spans="1:8">
      <c r="B1479" s="69"/>
      <c r="C1479" s="90"/>
      <c r="E1479" s="54"/>
      <c r="F1479" s="91"/>
      <c r="G1479" s="91"/>
      <c r="H1479" s="65"/>
    </row>
    <row r="1480" spans="1:8">
      <c r="B1480" s="69"/>
      <c r="C1480" s="90"/>
      <c r="E1480" s="54"/>
      <c r="F1480" s="91"/>
      <c r="G1480" s="91"/>
      <c r="H1480" s="65"/>
    </row>
    <row r="1481" spans="1:8">
      <c r="B1481" s="69"/>
      <c r="C1481" s="90"/>
      <c r="E1481" s="54"/>
      <c r="F1481" s="91"/>
      <c r="G1481" s="91"/>
      <c r="H1481" s="65"/>
    </row>
    <row r="1482" spans="1:8">
      <c r="B1482" s="69"/>
      <c r="C1482" s="90"/>
      <c r="E1482" s="54"/>
      <c r="F1482" s="91"/>
      <c r="G1482" s="91"/>
      <c r="H1482" s="65"/>
    </row>
    <row r="1483" spans="1:8">
      <c r="B1483" s="69"/>
      <c r="C1483" s="90"/>
      <c r="E1483" s="54"/>
      <c r="F1483" s="91"/>
      <c r="G1483" s="91"/>
      <c r="H1483" s="65"/>
    </row>
    <row r="1484" spans="1:8">
      <c r="B1484" s="69"/>
      <c r="C1484" s="90"/>
      <c r="E1484" s="54"/>
      <c r="F1484" s="91"/>
      <c r="G1484" s="91"/>
      <c r="H1484" s="65"/>
    </row>
    <row r="1485" spans="1:8">
      <c r="B1485" s="69"/>
      <c r="C1485" s="90"/>
      <c r="E1485" s="54"/>
      <c r="F1485" s="91"/>
      <c r="G1485" s="91"/>
      <c r="H1485" s="65"/>
    </row>
    <row r="1486" spans="1:8">
      <c r="B1486" s="69"/>
      <c r="C1486" s="90"/>
      <c r="E1486" s="54"/>
      <c r="F1486" s="91"/>
      <c r="G1486" s="91"/>
      <c r="H1486" s="65"/>
    </row>
    <row r="1487" spans="1:8">
      <c r="B1487" s="69"/>
      <c r="C1487" s="90"/>
      <c r="E1487" s="54"/>
      <c r="F1487" s="91"/>
      <c r="G1487" s="91"/>
      <c r="H1487" s="65"/>
    </row>
    <row r="1488" spans="1:8">
      <c r="B1488" s="69"/>
      <c r="C1488" s="90"/>
      <c r="E1488" s="54"/>
      <c r="F1488" s="91"/>
      <c r="G1488" s="91"/>
      <c r="H1488" s="65"/>
    </row>
    <row r="1489" spans="2:8">
      <c r="B1489" s="69"/>
      <c r="C1489" s="90"/>
      <c r="E1489" s="54"/>
      <c r="F1489" s="91"/>
      <c r="G1489" s="91"/>
      <c r="H1489" s="65"/>
    </row>
    <row r="1490" spans="2:8">
      <c r="B1490" s="69"/>
      <c r="C1490" s="90"/>
      <c r="E1490" s="54"/>
      <c r="F1490" s="91"/>
      <c r="G1490" s="91"/>
      <c r="H1490" s="65"/>
    </row>
    <row r="1491" spans="2:8">
      <c r="B1491" s="69"/>
      <c r="C1491" s="90"/>
      <c r="E1491" s="54"/>
      <c r="F1491" s="91"/>
      <c r="G1491" s="91"/>
      <c r="H1491" s="65"/>
    </row>
    <row r="1492" spans="2:8">
      <c r="B1492" s="69"/>
      <c r="C1492" s="90"/>
      <c r="E1492" s="54"/>
      <c r="F1492" s="91"/>
      <c r="G1492" s="91"/>
      <c r="H1492" s="65"/>
    </row>
    <row r="1493" spans="2:8">
      <c r="B1493" s="69"/>
      <c r="C1493" s="90"/>
      <c r="E1493" s="54"/>
      <c r="F1493" s="91"/>
      <c r="G1493" s="91"/>
      <c r="H1493" s="65"/>
    </row>
    <row r="1494" spans="2:8">
      <c r="B1494" s="69"/>
      <c r="C1494" s="90"/>
      <c r="E1494" s="54"/>
      <c r="F1494" s="91"/>
      <c r="G1494" s="91"/>
      <c r="H1494" s="65"/>
    </row>
    <row r="1495" spans="2:8">
      <c r="B1495" s="69"/>
      <c r="C1495" s="90"/>
      <c r="E1495" s="54"/>
      <c r="F1495" s="91"/>
      <c r="G1495" s="91"/>
      <c r="H1495" s="65"/>
    </row>
    <row r="1496" spans="2:8">
      <c r="B1496" s="69"/>
      <c r="C1496" s="90"/>
      <c r="E1496" s="54"/>
      <c r="F1496" s="91"/>
      <c r="G1496" s="91"/>
      <c r="H1496" s="65"/>
    </row>
    <row r="1497" spans="2:8">
      <c r="B1497" s="69"/>
      <c r="C1497" s="90"/>
      <c r="E1497" s="54"/>
      <c r="F1497" s="91"/>
      <c r="G1497" s="91"/>
      <c r="H1497" s="65"/>
    </row>
    <row r="1498" spans="2:8">
      <c r="B1498" s="69"/>
      <c r="C1498" s="90"/>
      <c r="E1498" s="54"/>
      <c r="F1498" s="91"/>
      <c r="G1498" s="91"/>
      <c r="H1498" s="65"/>
    </row>
    <row r="1499" spans="2:8">
      <c r="B1499" s="69"/>
      <c r="C1499" s="90"/>
      <c r="E1499" s="54"/>
      <c r="F1499" s="91"/>
      <c r="G1499" s="91"/>
      <c r="H1499" s="65"/>
    </row>
    <row r="1500" spans="2:8">
      <c r="B1500" s="69"/>
      <c r="C1500" s="90"/>
      <c r="E1500" s="54"/>
      <c r="F1500" s="91"/>
      <c r="G1500" s="91"/>
      <c r="H1500" s="65"/>
    </row>
    <row r="1501" spans="2:8">
      <c r="B1501" s="69"/>
      <c r="C1501" s="90"/>
      <c r="E1501" s="54"/>
      <c r="F1501" s="91"/>
      <c r="G1501" s="91"/>
      <c r="H1501" s="65"/>
    </row>
    <row r="1502" spans="2:8">
      <c r="B1502" s="69"/>
      <c r="C1502" s="90"/>
      <c r="E1502" s="54"/>
      <c r="F1502" s="91"/>
      <c r="G1502" s="91"/>
      <c r="H1502" s="65"/>
    </row>
    <row r="1503" spans="2:8">
      <c r="B1503" s="69"/>
      <c r="C1503" s="90"/>
      <c r="E1503" s="54"/>
      <c r="F1503" s="91"/>
      <c r="G1503" s="91"/>
      <c r="H1503" s="65"/>
    </row>
    <row r="1504" spans="2:8">
      <c r="B1504" s="69"/>
      <c r="C1504" s="90"/>
      <c r="E1504" s="54"/>
      <c r="F1504" s="91"/>
      <c r="G1504" s="91"/>
      <c r="H1504" s="65"/>
    </row>
    <row r="1505" spans="2:8">
      <c r="B1505" s="69"/>
      <c r="C1505" s="90"/>
      <c r="E1505" s="54"/>
      <c r="F1505" s="91"/>
      <c r="G1505" s="91"/>
      <c r="H1505" s="65"/>
    </row>
    <row r="1506" spans="2:8">
      <c r="B1506" s="69"/>
      <c r="C1506" s="90"/>
      <c r="E1506" s="54"/>
      <c r="F1506" s="91"/>
      <c r="G1506" s="91"/>
      <c r="H1506" s="65"/>
    </row>
    <row r="1507" spans="2:8">
      <c r="B1507" s="69"/>
      <c r="C1507" s="90"/>
      <c r="E1507" s="54"/>
      <c r="F1507" s="91"/>
      <c r="G1507" s="91"/>
      <c r="H1507" s="65"/>
    </row>
    <row r="1508" spans="2:8">
      <c r="B1508" s="69"/>
      <c r="C1508" s="90"/>
      <c r="E1508" s="54"/>
      <c r="F1508" s="91"/>
      <c r="G1508" s="91"/>
      <c r="H1508" s="65"/>
    </row>
    <row r="1509" spans="2:8">
      <c r="B1509" s="69"/>
      <c r="C1509" s="90"/>
      <c r="E1509" s="54"/>
      <c r="F1509" s="91"/>
      <c r="G1509" s="91"/>
      <c r="H1509" s="65"/>
    </row>
    <row r="1510" spans="2:8">
      <c r="B1510" s="69"/>
      <c r="C1510" s="90"/>
      <c r="E1510" s="54"/>
      <c r="F1510" s="91"/>
      <c r="G1510" s="91"/>
      <c r="H1510" s="65"/>
    </row>
    <row r="1511" spans="2:8">
      <c r="B1511" s="69"/>
      <c r="C1511" s="90"/>
      <c r="E1511" s="54"/>
      <c r="F1511" s="91"/>
      <c r="G1511" s="91"/>
      <c r="H1511" s="65"/>
    </row>
    <row r="1512" spans="2:8">
      <c r="B1512" s="69"/>
      <c r="C1512" s="90"/>
      <c r="E1512" s="54"/>
      <c r="F1512" s="91"/>
      <c r="G1512" s="91"/>
      <c r="H1512" s="65"/>
    </row>
    <row r="1513" spans="2:8">
      <c r="B1513" s="69"/>
      <c r="C1513" s="90"/>
      <c r="E1513" s="54"/>
      <c r="F1513" s="91"/>
      <c r="G1513" s="91"/>
      <c r="H1513" s="65"/>
    </row>
    <row r="1514" spans="2:8">
      <c r="B1514" s="69"/>
      <c r="C1514" s="90"/>
      <c r="E1514" s="54"/>
      <c r="F1514" s="91"/>
      <c r="G1514" s="91"/>
      <c r="H1514" s="65"/>
    </row>
    <row r="1515" spans="2:8">
      <c r="B1515" s="69"/>
      <c r="C1515" s="90"/>
      <c r="E1515" s="54"/>
      <c r="F1515" s="91"/>
      <c r="G1515" s="91"/>
      <c r="H1515" s="65"/>
    </row>
    <row r="1516" spans="2:8">
      <c r="B1516" s="69"/>
      <c r="C1516" s="90"/>
      <c r="E1516" s="54"/>
      <c r="F1516" s="91"/>
      <c r="G1516" s="91"/>
      <c r="H1516" s="65"/>
    </row>
    <row r="1517" spans="2:8">
      <c r="B1517" s="69"/>
      <c r="C1517" s="90"/>
      <c r="E1517" s="54"/>
      <c r="F1517" s="91"/>
      <c r="G1517" s="91"/>
      <c r="H1517" s="65"/>
    </row>
    <row r="1518" spans="2:8">
      <c r="B1518" s="69"/>
      <c r="C1518" s="90"/>
      <c r="E1518" s="54"/>
      <c r="F1518" s="91"/>
      <c r="G1518" s="91"/>
      <c r="H1518" s="65"/>
    </row>
    <row r="1519" spans="2:8">
      <c r="B1519" s="69"/>
      <c r="C1519" s="90"/>
      <c r="E1519" s="54"/>
      <c r="F1519" s="91"/>
      <c r="G1519" s="91"/>
      <c r="H1519" s="65"/>
    </row>
    <row r="1520" spans="2:8">
      <c r="B1520" s="69"/>
      <c r="C1520" s="90"/>
      <c r="E1520" s="54"/>
      <c r="F1520" s="91"/>
      <c r="G1520" s="91"/>
      <c r="H1520" s="65"/>
    </row>
    <row r="1521" spans="2:8">
      <c r="B1521" s="69"/>
      <c r="C1521" s="90"/>
      <c r="E1521" s="54"/>
      <c r="F1521" s="91"/>
      <c r="G1521" s="91"/>
      <c r="H1521" s="65"/>
    </row>
    <row r="1522" spans="2:8">
      <c r="B1522" s="69"/>
      <c r="C1522" s="90"/>
      <c r="E1522" s="54"/>
      <c r="F1522" s="91"/>
      <c r="G1522" s="91"/>
      <c r="H1522" s="65"/>
    </row>
    <row r="1523" spans="2:8">
      <c r="B1523" s="69"/>
      <c r="C1523" s="90"/>
      <c r="E1523" s="54"/>
      <c r="F1523" s="91"/>
      <c r="G1523" s="91"/>
      <c r="H1523" s="65"/>
    </row>
    <row r="1524" spans="2:8">
      <c r="B1524" s="69"/>
      <c r="C1524" s="90"/>
      <c r="E1524" s="54"/>
      <c r="F1524" s="91"/>
      <c r="G1524" s="91"/>
      <c r="H1524" s="65"/>
    </row>
    <row r="1525" spans="2:8">
      <c r="B1525" s="69"/>
      <c r="C1525" s="90"/>
      <c r="E1525" s="54"/>
      <c r="F1525" s="91"/>
      <c r="G1525" s="91"/>
      <c r="H1525" s="65"/>
    </row>
    <row r="1526" spans="2:8">
      <c r="B1526" s="69"/>
      <c r="C1526" s="90"/>
      <c r="E1526" s="54"/>
      <c r="F1526" s="91"/>
      <c r="G1526" s="91"/>
      <c r="H1526" s="65"/>
    </row>
    <row r="1527" spans="2:8">
      <c r="B1527" s="69"/>
      <c r="C1527" s="90"/>
      <c r="E1527" s="54"/>
      <c r="F1527" s="91"/>
      <c r="G1527" s="91"/>
      <c r="H1527" s="65"/>
    </row>
    <row r="1528" spans="2:8">
      <c r="B1528" s="69"/>
      <c r="C1528" s="90"/>
      <c r="E1528" s="54"/>
      <c r="F1528" s="91"/>
      <c r="G1528" s="91"/>
      <c r="H1528" s="65"/>
    </row>
    <row r="1529" spans="2:8">
      <c r="B1529" s="69"/>
      <c r="C1529" s="90"/>
      <c r="E1529" s="54"/>
      <c r="F1529" s="91"/>
      <c r="G1529" s="91"/>
      <c r="H1529" s="65"/>
    </row>
    <row r="1530" spans="2:8">
      <c r="B1530" s="69"/>
      <c r="C1530" s="90"/>
      <c r="E1530" s="54"/>
      <c r="F1530" s="91"/>
      <c r="G1530" s="91"/>
      <c r="H1530" s="65"/>
    </row>
    <row r="1531" spans="2:8">
      <c r="B1531" s="69"/>
      <c r="C1531" s="90"/>
      <c r="E1531" s="54"/>
      <c r="F1531" s="91"/>
      <c r="G1531" s="91"/>
      <c r="H1531" s="65"/>
    </row>
    <row r="1532" spans="2:8">
      <c r="B1532" s="69"/>
      <c r="C1532" s="90"/>
      <c r="E1532" s="54"/>
      <c r="F1532" s="91"/>
      <c r="G1532" s="91"/>
      <c r="H1532" s="65"/>
    </row>
    <row r="1533" spans="2:8">
      <c r="B1533" s="69"/>
      <c r="C1533" s="90"/>
      <c r="E1533" s="54"/>
      <c r="F1533" s="91"/>
      <c r="G1533" s="91"/>
      <c r="H1533" s="65"/>
    </row>
    <row r="1534" spans="2:8">
      <c r="B1534" s="69"/>
      <c r="C1534" s="90"/>
      <c r="E1534" s="54"/>
      <c r="F1534" s="91"/>
      <c r="G1534" s="91"/>
      <c r="H1534" s="65"/>
    </row>
    <row r="1535" spans="2:8">
      <c r="B1535" s="69"/>
      <c r="C1535" s="90"/>
      <c r="E1535" s="54"/>
      <c r="F1535" s="91"/>
      <c r="G1535" s="91"/>
      <c r="H1535" s="65"/>
    </row>
    <row r="1536" spans="2:8">
      <c r="B1536" s="69"/>
      <c r="C1536" s="90"/>
      <c r="E1536" s="54"/>
      <c r="F1536" s="91"/>
      <c r="G1536" s="91"/>
      <c r="H1536" s="65"/>
    </row>
    <row r="1537" spans="2:8">
      <c r="B1537" s="69"/>
      <c r="C1537" s="90"/>
      <c r="E1537" s="54"/>
      <c r="F1537" s="91"/>
      <c r="G1537" s="91"/>
      <c r="H1537" s="65"/>
    </row>
    <row r="1538" spans="2:8">
      <c r="B1538" s="69"/>
      <c r="C1538" s="90"/>
      <c r="E1538" s="54"/>
      <c r="F1538" s="91"/>
      <c r="G1538" s="91"/>
      <c r="H1538" s="65"/>
    </row>
    <row r="1539" spans="2:8">
      <c r="B1539" s="69"/>
      <c r="C1539" s="90"/>
      <c r="E1539" s="54"/>
      <c r="F1539" s="91"/>
      <c r="G1539" s="91"/>
      <c r="H1539" s="65"/>
    </row>
    <row r="1540" spans="2:8">
      <c r="B1540" s="69"/>
      <c r="C1540" s="90"/>
      <c r="E1540" s="54"/>
      <c r="F1540" s="91"/>
      <c r="G1540" s="91"/>
      <c r="H1540" s="65"/>
    </row>
    <row r="1541" spans="2:8">
      <c r="B1541" s="69"/>
      <c r="C1541" s="90"/>
      <c r="E1541" s="54"/>
      <c r="F1541" s="91"/>
      <c r="G1541" s="91"/>
      <c r="H1541" s="65"/>
    </row>
    <row r="1542" spans="2:8">
      <c r="B1542" s="69"/>
      <c r="C1542" s="90"/>
      <c r="E1542" s="54"/>
      <c r="F1542" s="91"/>
      <c r="G1542" s="91"/>
      <c r="H1542" s="65"/>
    </row>
    <row r="1543" spans="2:8">
      <c r="B1543" s="69"/>
      <c r="C1543" s="90"/>
      <c r="E1543" s="54"/>
      <c r="F1543" s="91"/>
      <c r="G1543" s="91"/>
      <c r="H1543" s="65"/>
    </row>
    <row r="1544" spans="2:8">
      <c r="B1544" s="69"/>
      <c r="C1544" s="90"/>
      <c r="E1544" s="54"/>
      <c r="F1544" s="91"/>
      <c r="G1544" s="91"/>
      <c r="H1544" s="65"/>
    </row>
    <row r="1545" spans="2:8">
      <c r="B1545" s="69"/>
      <c r="C1545" s="90"/>
      <c r="E1545" s="54"/>
      <c r="F1545" s="91"/>
      <c r="G1545" s="91"/>
      <c r="H1545" s="65"/>
    </row>
    <row r="1546" spans="2:8">
      <c r="B1546" s="69"/>
      <c r="C1546" s="90"/>
      <c r="E1546" s="54"/>
      <c r="F1546" s="91"/>
      <c r="G1546" s="91"/>
      <c r="H1546" s="65"/>
    </row>
    <row r="1547" spans="2:8">
      <c r="B1547" s="69"/>
      <c r="C1547" s="90"/>
      <c r="E1547" s="54"/>
      <c r="F1547" s="91"/>
      <c r="G1547" s="91"/>
      <c r="H1547" s="65"/>
    </row>
    <row r="1548" spans="2:8">
      <c r="B1548" s="69"/>
      <c r="C1548" s="90"/>
      <c r="E1548" s="54"/>
      <c r="F1548" s="91"/>
      <c r="G1548" s="91"/>
      <c r="H1548" s="65"/>
    </row>
    <row r="1549" spans="2:8">
      <c r="B1549" s="69"/>
      <c r="C1549" s="90"/>
      <c r="E1549" s="54"/>
      <c r="F1549" s="91"/>
      <c r="G1549" s="91"/>
      <c r="H1549" s="65"/>
    </row>
    <row r="1550" spans="2:8">
      <c r="B1550" s="69"/>
      <c r="C1550" s="90"/>
      <c r="E1550" s="54"/>
      <c r="F1550" s="91"/>
      <c r="G1550" s="91"/>
      <c r="H1550" s="65"/>
    </row>
    <row r="1551" spans="2:8">
      <c r="B1551" s="69"/>
      <c r="C1551" s="90"/>
      <c r="E1551" s="54"/>
      <c r="F1551" s="91"/>
      <c r="G1551" s="91"/>
      <c r="H1551" s="65"/>
    </row>
    <row r="1552" spans="2:8">
      <c r="B1552" s="69"/>
      <c r="C1552" s="90"/>
      <c r="E1552" s="54"/>
      <c r="F1552" s="91"/>
      <c r="G1552" s="91"/>
      <c r="H1552" s="65"/>
    </row>
    <row r="1553" spans="2:8">
      <c r="B1553" s="69"/>
      <c r="C1553" s="90"/>
      <c r="E1553" s="54"/>
      <c r="F1553" s="91"/>
      <c r="G1553" s="91"/>
      <c r="H1553" s="65"/>
    </row>
    <row r="1554" spans="2:8">
      <c r="B1554" s="69"/>
      <c r="C1554" s="90"/>
      <c r="E1554" s="54"/>
      <c r="F1554" s="91"/>
      <c r="G1554" s="91"/>
      <c r="H1554" s="65"/>
    </row>
    <row r="1555" spans="2:8">
      <c r="B1555" s="69"/>
      <c r="C1555" s="90"/>
      <c r="E1555" s="54"/>
      <c r="F1555" s="91"/>
      <c r="G1555" s="91"/>
      <c r="H1555" s="65"/>
    </row>
    <row r="1556" spans="2:8">
      <c r="B1556" s="69"/>
      <c r="C1556" s="90"/>
      <c r="E1556" s="54"/>
      <c r="F1556" s="91"/>
      <c r="G1556" s="91"/>
      <c r="H1556" s="65"/>
    </row>
    <row r="1557" spans="2:8">
      <c r="B1557" s="69"/>
      <c r="C1557" s="90"/>
      <c r="E1557" s="54"/>
      <c r="F1557" s="91"/>
      <c r="G1557" s="91"/>
      <c r="H1557" s="65"/>
    </row>
    <row r="1558" spans="2:8">
      <c r="B1558" s="69"/>
      <c r="C1558" s="90"/>
      <c r="E1558" s="54"/>
      <c r="F1558" s="91"/>
      <c r="G1558" s="91"/>
      <c r="H1558" s="65"/>
    </row>
    <row r="1559" spans="2:8">
      <c r="B1559" s="69"/>
      <c r="C1559" s="90"/>
      <c r="E1559" s="54"/>
      <c r="F1559" s="91"/>
      <c r="G1559" s="91"/>
      <c r="H1559" s="65"/>
    </row>
    <row r="1560" spans="2:8">
      <c r="B1560" s="69"/>
      <c r="C1560" s="90"/>
      <c r="E1560" s="54"/>
      <c r="F1560" s="91"/>
      <c r="G1560" s="91"/>
      <c r="H1560" s="65"/>
    </row>
    <row r="1561" spans="2:8">
      <c r="B1561" s="69"/>
      <c r="C1561" s="90"/>
      <c r="E1561" s="54"/>
      <c r="F1561" s="91"/>
      <c r="G1561" s="91"/>
      <c r="H1561" s="65"/>
    </row>
    <row r="1562" spans="2:8">
      <c r="B1562" s="69"/>
      <c r="C1562" s="90"/>
      <c r="E1562" s="54"/>
      <c r="F1562" s="91"/>
      <c r="G1562" s="91"/>
      <c r="H1562" s="65"/>
    </row>
    <row r="1563" spans="2:8">
      <c r="B1563" s="69"/>
      <c r="C1563" s="90"/>
      <c r="E1563" s="54"/>
      <c r="F1563" s="91"/>
      <c r="G1563" s="91"/>
      <c r="H1563" s="65"/>
    </row>
    <row r="1564" spans="2:8">
      <c r="B1564" s="69"/>
      <c r="C1564" s="90"/>
      <c r="E1564" s="54"/>
      <c r="F1564" s="91"/>
      <c r="G1564" s="91"/>
      <c r="H1564" s="65"/>
    </row>
    <row r="1565" spans="2:8">
      <c r="B1565" s="69"/>
      <c r="C1565" s="90"/>
      <c r="E1565" s="54"/>
      <c r="F1565" s="91"/>
      <c r="G1565" s="91"/>
      <c r="H1565" s="65"/>
    </row>
    <row r="1566" spans="2:8">
      <c r="B1566" s="69"/>
      <c r="C1566" s="90"/>
      <c r="E1566" s="54"/>
      <c r="F1566" s="91"/>
      <c r="G1566" s="91"/>
      <c r="H1566" s="65"/>
    </row>
    <row r="1567" spans="2:8">
      <c r="B1567" s="69"/>
      <c r="C1567" s="90"/>
      <c r="E1567" s="54"/>
      <c r="F1567" s="91"/>
      <c r="G1567" s="91"/>
      <c r="H1567" s="65"/>
    </row>
    <row r="1568" spans="2:8">
      <c r="B1568" s="69"/>
      <c r="C1568" s="90"/>
      <c r="E1568" s="54"/>
      <c r="F1568" s="91"/>
      <c r="G1568" s="91"/>
      <c r="H1568" s="65"/>
    </row>
    <row r="1569" spans="2:8">
      <c r="B1569" s="69"/>
      <c r="C1569" s="90"/>
      <c r="E1569" s="54"/>
      <c r="F1569" s="91"/>
      <c r="G1569" s="91"/>
      <c r="H1569" s="65"/>
    </row>
    <row r="1570" spans="2:8">
      <c r="B1570" s="69"/>
      <c r="C1570" s="90"/>
      <c r="E1570" s="54"/>
      <c r="F1570" s="91"/>
      <c r="G1570" s="91"/>
      <c r="H1570" s="65"/>
    </row>
    <row r="1571" spans="2:8">
      <c r="B1571" s="69"/>
      <c r="C1571" s="90"/>
      <c r="E1571" s="54"/>
      <c r="F1571" s="91"/>
      <c r="G1571" s="91"/>
      <c r="H1571" s="65"/>
    </row>
    <row r="1572" spans="2:8">
      <c r="B1572" s="69"/>
      <c r="C1572" s="90"/>
      <c r="E1572" s="54"/>
      <c r="F1572" s="91"/>
      <c r="G1572" s="91"/>
      <c r="H1572" s="65"/>
    </row>
    <row r="1573" spans="2:8">
      <c r="B1573" s="69"/>
      <c r="C1573" s="90"/>
      <c r="E1573" s="54"/>
      <c r="F1573" s="91"/>
      <c r="G1573" s="91"/>
      <c r="H1573" s="65"/>
    </row>
    <row r="1574" spans="2:8">
      <c r="B1574" s="69"/>
      <c r="C1574" s="90"/>
      <c r="E1574" s="54"/>
      <c r="F1574" s="91"/>
      <c r="G1574" s="91"/>
      <c r="H1574" s="65"/>
    </row>
    <row r="1575" spans="2:8">
      <c r="B1575" s="69"/>
      <c r="C1575" s="90"/>
      <c r="E1575" s="54"/>
      <c r="F1575" s="91"/>
      <c r="G1575" s="91"/>
      <c r="H1575" s="65"/>
    </row>
    <row r="1576" spans="2:8">
      <c r="B1576" s="69"/>
      <c r="C1576" s="90"/>
      <c r="E1576" s="54"/>
      <c r="F1576" s="91"/>
      <c r="G1576" s="91"/>
      <c r="H1576" s="65"/>
    </row>
    <row r="1577" spans="2:8">
      <c r="B1577" s="69"/>
      <c r="C1577" s="90"/>
      <c r="E1577" s="54"/>
      <c r="F1577" s="91"/>
      <c r="G1577" s="91"/>
      <c r="H1577" s="65"/>
    </row>
    <row r="1578" spans="2:8">
      <c r="B1578" s="69"/>
      <c r="C1578" s="90"/>
      <c r="E1578" s="54"/>
      <c r="F1578" s="91"/>
      <c r="G1578" s="91"/>
      <c r="H1578" s="65"/>
    </row>
    <row r="1579" spans="2:8">
      <c r="B1579" s="69"/>
      <c r="C1579" s="90"/>
      <c r="E1579" s="54"/>
      <c r="F1579" s="91"/>
      <c r="G1579" s="91"/>
      <c r="H1579" s="65"/>
    </row>
    <row r="1580" spans="2:8">
      <c r="B1580" s="69"/>
      <c r="C1580" s="90"/>
      <c r="E1580" s="54"/>
      <c r="F1580" s="91"/>
      <c r="G1580" s="91"/>
      <c r="H1580" s="65"/>
    </row>
    <row r="1581" spans="2:8">
      <c r="B1581" s="69"/>
      <c r="C1581" s="90"/>
      <c r="E1581" s="54"/>
      <c r="F1581" s="91"/>
      <c r="G1581" s="91"/>
      <c r="H1581" s="65"/>
    </row>
    <row r="1582" spans="2:8">
      <c r="B1582" s="69"/>
      <c r="C1582" s="90"/>
      <c r="E1582" s="54"/>
      <c r="F1582" s="91"/>
      <c r="G1582" s="91"/>
      <c r="H1582" s="65"/>
    </row>
    <row r="1583" spans="2:8">
      <c r="B1583" s="69"/>
      <c r="C1583" s="90"/>
      <c r="E1583" s="54"/>
      <c r="F1583" s="91"/>
      <c r="G1583" s="91"/>
      <c r="H1583" s="65"/>
    </row>
    <row r="1584" spans="2:8">
      <c r="B1584" s="69"/>
      <c r="C1584" s="90"/>
      <c r="E1584" s="54"/>
      <c r="F1584" s="91"/>
      <c r="G1584" s="91"/>
      <c r="H1584" s="65"/>
    </row>
    <row r="1585" spans="2:8">
      <c r="B1585" s="69"/>
      <c r="C1585" s="90"/>
      <c r="E1585" s="54"/>
      <c r="F1585" s="91"/>
      <c r="G1585" s="91"/>
      <c r="H1585" s="65"/>
    </row>
    <row r="1586" spans="2:8">
      <c r="B1586" s="69"/>
      <c r="C1586" s="90"/>
      <c r="E1586" s="54"/>
      <c r="F1586" s="91"/>
      <c r="G1586" s="91"/>
      <c r="H1586" s="65"/>
    </row>
    <row r="1587" spans="2:8">
      <c r="B1587" s="69"/>
      <c r="C1587" s="90"/>
      <c r="E1587" s="54"/>
      <c r="F1587" s="91"/>
      <c r="G1587" s="91"/>
      <c r="H1587" s="65"/>
    </row>
    <row r="1588" spans="2:8">
      <c r="B1588" s="69"/>
      <c r="C1588" s="90"/>
      <c r="E1588" s="54"/>
      <c r="F1588" s="91"/>
      <c r="G1588" s="91"/>
      <c r="H1588" s="65"/>
    </row>
    <row r="1589" spans="2:8">
      <c r="B1589" s="69"/>
      <c r="C1589" s="90"/>
      <c r="E1589" s="54"/>
      <c r="F1589" s="91"/>
      <c r="G1589" s="91"/>
      <c r="H1589" s="65"/>
    </row>
    <row r="1590" spans="2:8">
      <c r="B1590" s="69"/>
      <c r="C1590" s="90"/>
      <c r="E1590" s="54"/>
      <c r="F1590" s="91"/>
      <c r="G1590" s="91"/>
      <c r="H1590" s="65"/>
    </row>
    <row r="1591" spans="2:8">
      <c r="B1591" s="69"/>
      <c r="C1591" s="90"/>
      <c r="E1591" s="54"/>
      <c r="F1591" s="91"/>
      <c r="G1591" s="91"/>
      <c r="H1591" s="65"/>
    </row>
    <row r="1592" spans="2:8">
      <c r="B1592" s="69"/>
      <c r="C1592" s="90"/>
      <c r="E1592" s="54"/>
      <c r="F1592" s="91"/>
      <c r="G1592" s="91"/>
      <c r="H1592" s="65"/>
    </row>
    <row r="1593" spans="2:8">
      <c r="B1593" s="69"/>
      <c r="C1593" s="90"/>
      <c r="E1593" s="54"/>
      <c r="F1593" s="91"/>
      <c r="G1593" s="91"/>
      <c r="H1593" s="65"/>
    </row>
    <row r="1594" spans="2:8">
      <c r="B1594" s="69"/>
      <c r="C1594" s="90"/>
      <c r="E1594" s="54"/>
      <c r="F1594" s="91"/>
      <c r="G1594" s="91"/>
      <c r="H1594" s="65"/>
    </row>
    <row r="1595" spans="2:8">
      <c r="B1595" s="69"/>
      <c r="C1595" s="90"/>
      <c r="E1595" s="54"/>
      <c r="F1595" s="91"/>
      <c r="G1595" s="91"/>
      <c r="H1595" s="65"/>
    </row>
    <row r="1596" spans="2:8">
      <c r="B1596" s="69"/>
      <c r="C1596" s="90"/>
      <c r="E1596" s="54"/>
      <c r="F1596" s="91"/>
      <c r="G1596" s="91"/>
      <c r="H1596" s="65"/>
    </row>
    <row r="1597" spans="2:8">
      <c r="B1597" s="69"/>
      <c r="C1597" s="90"/>
      <c r="E1597" s="54"/>
      <c r="F1597" s="91"/>
      <c r="G1597" s="91"/>
      <c r="H1597" s="65"/>
    </row>
    <row r="1598" spans="2:8">
      <c r="B1598" s="69"/>
      <c r="C1598" s="90"/>
      <c r="E1598" s="54"/>
      <c r="F1598" s="91"/>
      <c r="G1598" s="91"/>
      <c r="H1598" s="65"/>
    </row>
    <row r="1599" spans="2:8">
      <c r="B1599" s="69"/>
      <c r="C1599" s="90"/>
      <c r="E1599" s="54"/>
      <c r="F1599" s="91"/>
      <c r="G1599" s="91"/>
      <c r="H1599" s="65"/>
    </row>
    <row r="1600" spans="2:8">
      <c r="B1600" s="69"/>
      <c r="C1600" s="90"/>
      <c r="E1600" s="54"/>
      <c r="F1600" s="91"/>
      <c r="G1600" s="91"/>
      <c r="H1600" s="65"/>
    </row>
    <row r="1601" spans="2:8">
      <c r="B1601" s="69"/>
      <c r="C1601" s="90"/>
      <c r="E1601" s="54"/>
      <c r="F1601" s="91"/>
      <c r="G1601" s="91"/>
      <c r="H1601" s="65"/>
    </row>
    <row r="1602" spans="2:8">
      <c r="B1602" s="69"/>
      <c r="C1602" s="90"/>
      <c r="E1602" s="54"/>
      <c r="F1602" s="91"/>
      <c r="G1602" s="91"/>
      <c r="H1602" s="65"/>
    </row>
    <row r="1603" spans="2:8">
      <c r="B1603" s="69"/>
      <c r="C1603" s="90"/>
      <c r="E1603" s="54"/>
      <c r="F1603" s="91"/>
      <c r="G1603" s="91"/>
      <c r="H1603" s="65"/>
    </row>
    <row r="1604" spans="2:8">
      <c r="B1604" s="69"/>
      <c r="C1604" s="90"/>
      <c r="E1604" s="54"/>
      <c r="F1604" s="91"/>
      <c r="G1604" s="91"/>
      <c r="H1604" s="65"/>
    </row>
    <row r="1605" spans="2:8">
      <c r="B1605" s="69"/>
      <c r="C1605" s="90"/>
      <c r="E1605" s="54"/>
      <c r="F1605" s="91"/>
      <c r="G1605" s="91"/>
      <c r="H1605" s="65"/>
    </row>
    <row r="1606" spans="2:8">
      <c r="B1606" s="69"/>
      <c r="C1606" s="90"/>
      <c r="E1606" s="54"/>
      <c r="F1606" s="91"/>
      <c r="G1606" s="91"/>
      <c r="H1606" s="65"/>
    </row>
    <row r="1607" spans="2:8">
      <c r="B1607" s="69"/>
      <c r="C1607" s="90"/>
      <c r="E1607" s="54"/>
      <c r="F1607" s="91"/>
      <c r="G1607" s="91"/>
      <c r="H1607" s="65"/>
    </row>
    <row r="1608" spans="2:8">
      <c r="B1608" s="69"/>
      <c r="C1608" s="90"/>
      <c r="E1608" s="54"/>
      <c r="F1608" s="91"/>
      <c r="G1608" s="91"/>
      <c r="H1608" s="65"/>
    </row>
    <row r="1609" spans="2:8">
      <c r="B1609" s="69"/>
      <c r="C1609" s="90"/>
      <c r="E1609" s="54"/>
      <c r="F1609" s="91"/>
      <c r="G1609" s="91"/>
      <c r="H1609" s="65"/>
    </row>
    <row r="1610" spans="2:8">
      <c r="B1610" s="69"/>
      <c r="C1610" s="90"/>
      <c r="E1610" s="54"/>
      <c r="F1610" s="91"/>
      <c r="G1610" s="91"/>
      <c r="H1610" s="65"/>
    </row>
    <row r="1611" spans="2:8">
      <c r="B1611" s="69"/>
      <c r="C1611" s="90"/>
      <c r="E1611" s="54"/>
      <c r="F1611" s="91"/>
      <c r="G1611" s="91"/>
      <c r="H1611" s="65"/>
    </row>
    <row r="1612" spans="2:8">
      <c r="B1612" s="69"/>
      <c r="C1612" s="90"/>
      <c r="E1612" s="54"/>
      <c r="F1612" s="91"/>
      <c r="G1612" s="91"/>
      <c r="H1612" s="65"/>
    </row>
    <row r="1613" spans="2:8">
      <c r="B1613" s="69"/>
      <c r="C1613" s="90"/>
      <c r="E1613" s="54"/>
      <c r="F1613" s="91"/>
      <c r="G1613" s="91"/>
      <c r="H1613" s="65"/>
    </row>
    <row r="1614" spans="2:8">
      <c r="B1614" s="69"/>
      <c r="C1614" s="90"/>
      <c r="E1614" s="54"/>
      <c r="F1614" s="91"/>
      <c r="G1614" s="91"/>
      <c r="H1614" s="65"/>
    </row>
    <row r="1615" spans="2:8">
      <c r="B1615" s="69"/>
      <c r="C1615" s="90"/>
      <c r="E1615" s="54"/>
      <c r="F1615" s="91"/>
      <c r="G1615" s="91"/>
      <c r="H1615" s="65"/>
    </row>
    <row r="1616" spans="2:8">
      <c r="B1616" s="69"/>
      <c r="C1616" s="90"/>
      <c r="E1616" s="54"/>
      <c r="F1616" s="91"/>
      <c r="G1616" s="91"/>
      <c r="H1616" s="65"/>
    </row>
    <row r="1617" spans="2:8">
      <c r="B1617" s="69"/>
      <c r="C1617" s="90"/>
      <c r="E1617" s="54"/>
      <c r="F1617" s="91"/>
      <c r="G1617" s="91"/>
      <c r="H1617" s="65"/>
    </row>
    <row r="1618" spans="2:8">
      <c r="B1618" s="69"/>
      <c r="C1618" s="90"/>
      <c r="E1618" s="54"/>
      <c r="F1618" s="91"/>
      <c r="G1618" s="91"/>
      <c r="H1618" s="65"/>
    </row>
    <row r="1619" spans="2:8">
      <c r="B1619" s="69"/>
      <c r="C1619" s="90"/>
      <c r="E1619" s="54"/>
      <c r="F1619" s="91"/>
      <c r="G1619" s="91"/>
      <c r="H1619" s="65"/>
    </row>
    <row r="1620" spans="2:8">
      <c r="B1620" s="69"/>
      <c r="C1620" s="90"/>
      <c r="E1620" s="54"/>
      <c r="F1620" s="91"/>
      <c r="G1620" s="91"/>
      <c r="H1620" s="65"/>
    </row>
    <row r="1621" spans="2:8">
      <c r="B1621" s="69"/>
      <c r="C1621" s="90"/>
      <c r="E1621" s="54"/>
      <c r="F1621" s="91"/>
      <c r="G1621" s="91"/>
      <c r="H1621" s="65"/>
    </row>
    <row r="1622" spans="2:8">
      <c r="B1622" s="69"/>
      <c r="C1622" s="90"/>
      <c r="E1622" s="54"/>
      <c r="F1622" s="91"/>
      <c r="G1622" s="91"/>
      <c r="H1622" s="65"/>
    </row>
    <row r="1623" spans="2:8">
      <c r="B1623" s="69"/>
      <c r="C1623" s="90"/>
      <c r="E1623" s="54"/>
      <c r="F1623" s="91"/>
      <c r="G1623" s="91"/>
      <c r="H1623" s="65"/>
    </row>
    <row r="1624" spans="2:8">
      <c r="B1624" s="69"/>
      <c r="C1624" s="90"/>
      <c r="E1624" s="54"/>
      <c r="F1624" s="91"/>
      <c r="G1624" s="91"/>
      <c r="H1624" s="65"/>
    </row>
    <row r="1625" spans="2:8">
      <c r="B1625" s="69"/>
      <c r="C1625" s="90"/>
      <c r="E1625" s="54"/>
      <c r="F1625" s="91"/>
      <c r="G1625" s="91"/>
      <c r="H1625" s="65"/>
    </row>
    <row r="1626" spans="2:8">
      <c r="B1626" s="69"/>
      <c r="C1626" s="90"/>
      <c r="E1626" s="54"/>
      <c r="F1626" s="91"/>
      <c r="G1626" s="91"/>
      <c r="H1626" s="65"/>
    </row>
    <row r="1627" spans="2:8">
      <c r="B1627" s="69"/>
      <c r="C1627" s="90"/>
      <c r="E1627" s="54"/>
      <c r="F1627" s="91"/>
      <c r="G1627" s="91"/>
      <c r="H1627" s="65"/>
    </row>
    <row r="1628" spans="2:8">
      <c r="B1628" s="69"/>
      <c r="C1628" s="90"/>
      <c r="E1628" s="54"/>
      <c r="F1628" s="91"/>
      <c r="G1628" s="91"/>
      <c r="H1628" s="65"/>
    </row>
    <row r="1629" spans="2:8">
      <c r="B1629" s="69"/>
      <c r="C1629" s="90"/>
      <c r="E1629" s="54"/>
      <c r="F1629" s="91"/>
      <c r="G1629" s="91"/>
      <c r="H1629" s="65"/>
    </row>
    <row r="1630" spans="2:8">
      <c r="B1630" s="69"/>
      <c r="C1630" s="90"/>
      <c r="E1630" s="54"/>
      <c r="F1630" s="91"/>
      <c r="G1630" s="91"/>
      <c r="H1630" s="65"/>
    </row>
    <row r="1631" spans="2:8">
      <c r="B1631" s="69"/>
      <c r="C1631" s="90"/>
      <c r="E1631" s="54"/>
      <c r="F1631" s="91"/>
      <c r="G1631" s="91"/>
      <c r="H1631" s="65"/>
    </row>
    <row r="1632" spans="2:8">
      <c r="B1632" s="69"/>
      <c r="C1632" s="90"/>
      <c r="E1632" s="54"/>
      <c r="F1632" s="91"/>
      <c r="G1632" s="91"/>
      <c r="H1632" s="65"/>
    </row>
    <row r="1633" spans="2:8">
      <c r="B1633" s="69"/>
      <c r="C1633" s="90"/>
      <c r="E1633" s="54"/>
      <c r="F1633" s="91"/>
      <c r="G1633" s="91"/>
      <c r="H1633" s="65"/>
    </row>
    <row r="1634" spans="2:8">
      <c r="B1634" s="69"/>
      <c r="C1634" s="90"/>
      <c r="E1634" s="54"/>
      <c r="F1634" s="91"/>
      <c r="G1634" s="91"/>
      <c r="H1634" s="65"/>
    </row>
    <row r="1635" spans="2:8">
      <c r="B1635" s="69"/>
      <c r="C1635" s="90"/>
      <c r="E1635" s="54"/>
      <c r="F1635" s="91"/>
      <c r="G1635" s="91"/>
      <c r="H1635" s="65"/>
    </row>
    <row r="1636" spans="2:8">
      <c r="B1636" s="69"/>
      <c r="C1636" s="90"/>
      <c r="E1636" s="54"/>
      <c r="F1636" s="91"/>
      <c r="G1636" s="91"/>
      <c r="H1636" s="65"/>
    </row>
    <row r="1637" spans="2:8">
      <c r="B1637" s="69"/>
      <c r="C1637" s="90"/>
      <c r="E1637" s="54"/>
      <c r="F1637" s="91"/>
      <c r="G1637" s="91"/>
      <c r="H1637" s="65"/>
    </row>
    <row r="1638" spans="2:8">
      <c r="B1638" s="69"/>
      <c r="C1638" s="90"/>
      <c r="E1638" s="54"/>
      <c r="F1638" s="91"/>
      <c r="G1638" s="91"/>
      <c r="H1638" s="65"/>
    </row>
    <row r="1639" spans="2:8">
      <c r="B1639" s="69"/>
      <c r="C1639" s="90"/>
      <c r="E1639" s="54"/>
      <c r="F1639" s="91"/>
      <c r="G1639" s="91"/>
      <c r="H1639" s="65"/>
    </row>
    <row r="1640" spans="2:8">
      <c r="B1640" s="69"/>
      <c r="C1640" s="90"/>
      <c r="E1640" s="54"/>
      <c r="F1640" s="91"/>
      <c r="G1640" s="91"/>
      <c r="H1640" s="65"/>
    </row>
    <row r="1641" spans="2:8">
      <c r="B1641" s="69"/>
      <c r="C1641" s="90"/>
      <c r="E1641" s="54"/>
      <c r="F1641" s="91"/>
      <c r="G1641" s="91"/>
      <c r="H1641" s="65"/>
    </row>
    <row r="1642" spans="2:8">
      <c r="B1642" s="69"/>
      <c r="C1642" s="90"/>
      <c r="E1642" s="54"/>
      <c r="F1642" s="91"/>
      <c r="G1642" s="91"/>
      <c r="H1642" s="65"/>
    </row>
    <row r="1643" spans="2:8">
      <c r="B1643" s="69"/>
      <c r="C1643" s="90"/>
      <c r="E1643" s="54"/>
      <c r="F1643" s="91"/>
      <c r="G1643" s="91"/>
      <c r="H1643" s="65"/>
    </row>
    <row r="1644" spans="2:8">
      <c r="B1644" s="69"/>
      <c r="C1644" s="90"/>
      <c r="E1644" s="54"/>
      <c r="F1644" s="91"/>
      <c r="G1644" s="91"/>
      <c r="H1644" s="65"/>
    </row>
    <row r="1645" spans="2:8">
      <c r="B1645" s="69"/>
      <c r="C1645" s="90"/>
      <c r="E1645" s="54"/>
      <c r="F1645" s="91"/>
      <c r="G1645" s="91"/>
      <c r="H1645" s="65"/>
    </row>
    <row r="1646" spans="2:8">
      <c r="B1646" s="69"/>
      <c r="C1646" s="90"/>
      <c r="E1646" s="54"/>
      <c r="F1646" s="91"/>
      <c r="G1646" s="91"/>
      <c r="H1646" s="65"/>
    </row>
    <row r="1647" spans="2:8">
      <c r="B1647" s="69"/>
      <c r="C1647" s="90"/>
      <c r="E1647" s="54"/>
      <c r="F1647" s="91"/>
      <c r="G1647" s="91"/>
      <c r="H1647" s="65"/>
    </row>
    <row r="1648" spans="2:8">
      <c r="B1648" s="69"/>
      <c r="C1648" s="90"/>
      <c r="E1648" s="54"/>
      <c r="F1648" s="91"/>
      <c r="G1648" s="91"/>
      <c r="H1648" s="65"/>
    </row>
    <row r="1649" spans="2:8">
      <c r="B1649" s="69"/>
      <c r="C1649" s="90"/>
      <c r="E1649" s="54"/>
      <c r="F1649" s="91"/>
      <c r="G1649" s="91"/>
      <c r="H1649" s="65"/>
    </row>
    <row r="1650" spans="2:8">
      <c r="B1650" s="69"/>
      <c r="C1650" s="90"/>
      <c r="E1650" s="54"/>
      <c r="F1650" s="91"/>
      <c r="G1650" s="91"/>
      <c r="H1650" s="65"/>
    </row>
    <row r="1651" spans="2:8">
      <c r="B1651" s="69"/>
      <c r="C1651" s="90"/>
      <c r="E1651" s="54"/>
      <c r="F1651" s="91"/>
      <c r="G1651" s="91"/>
      <c r="H1651" s="65"/>
    </row>
    <row r="1652" spans="2:8">
      <c r="B1652" s="69"/>
      <c r="C1652" s="90"/>
      <c r="E1652" s="54"/>
      <c r="F1652" s="91"/>
      <c r="G1652" s="91"/>
      <c r="H1652" s="65"/>
    </row>
    <row r="1653" spans="2:8">
      <c r="B1653" s="69"/>
      <c r="C1653" s="90"/>
      <c r="E1653" s="54"/>
      <c r="F1653" s="91"/>
      <c r="G1653" s="91"/>
      <c r="H1653" s="65"/>
    </row>
    <row r="1654" spans="2:8">
      <c r="B1654" s="69"/>
      <c r="C1654" s="90"/>
      <c r="E1654" s="54"/>
      <c r="F1654" s="91"/>
      <c r="G1654" s="91"/>
      <c r="H1654" s="65"/>
    </row>
    <row r="1655" spans="2:8">
      <c r="B1655" s="69"/>
      <c r="C1655" s="90"/>
      <c r="E1655" s="54"/>
      <c r="F1655" s="91"/>
      <c r="G1655" s="91"/>
      <c r="H1655" s="65"/>
    </row>
    <row r="1656" spans="2:8">
      <c r="B1656" s="69"/>
      <c r="C1656" s="90"/>
      <c r="E1656" s="54"/>
      <c r="F1656" s="91"/>
      <c r="G1656" s="91"/>
      <c r="H1656" s="65"/>
    </row>
    <row r="1657" spans="2:8">
      <c r="B1657" s="69"/>
      <c r="C1657" s="90"/>
      <c r="E1657" s="54"/>
      <c r="F1657" s="91"/>
      <c r="G1657" s="91"/>
      <c r="H1657" s="65"/>
    </row>
    <row r="1658" spans="2:8">
      <c r="B1658" s="69"/>
      <c r="C1658" s="90"/>
      <c r="E1658" s="54"/>
      <c r="F1658" s="91"/>
      <c r="G1658" s="91"/>
      <c r="H1658" s="65"/>
    </row>
    <row r="1659" spans="2:8">
      <c r="B1659" s="69"/>
      <c r="C1659" s="90"/>
      <c r="E1659" s="54"/>
      <c r="F1659" s="91"/>
      <c r="G1659" s="91"/>
      <c r="H1659" s="65"/>
    </row>
    <row r="1660" spans="2:8">
      <c r="B1660" s="69"/>
      <c r="C1660" s="90"/>
      <c r="E1660" s="54"/>
      <c r="F1660" s="91"/>
      <c r="G1660" s="91"/>
      <c r="H1660" s="65"/>
    </row>
    <row r="1661" spans="2:8">
      <c r="B1661" s="69"/>
      <c r="C1661" s="90"/>
      <c r="E1661" s="54"/>
      <c r="F1661" s="91"/>
      <c r="G1661" s="91"/>
      <c r="H1661" s="65"/>
    </row>
    <row r="1662" spans="2:8">
      <c r="B1662" s="69"/>
      <c r="C1662" s="90"/>
      <c r="E1662" s="54"/>
      <c r="F1662" s="91"/>
      <c r="G1662" s="91"/>
      <c r="H1662" s="65"/>
    </row>
    <row r="1663" spans="2:8">
      <c r="B1663" s="69"/>
      <c r="C1663" s="90"/>
      <c r="E1663" s="54"/>
      <c r="F1663" s="91"/>
      <c r="G1663" s="91"/>
      <c r="H1663" s="65"/>
    </row>
    <row r="1664" spans="2:8">
      <c r="B1664" s="69"/>
      <c r="C1664" s="90"/>
      <c r="E1664" s="54"/>
      <c r="F1664" s="91"/>
      <c r="G1664" s="91"/>
      <c r="H1664" s="65"/>
    </row>
    <row r="1665" spans="2:8">
      <c r="B1665" s="69"/>
      <c r="C1665" s="90"/>
      <c r="E1665" s="54"/>
      <c r="F1665" s="91"/>
      <c r="G1665" s="91"/>
      <c r="H1665" s="65"/>
    </row>
    <row r="1666" spans="2:8">
      <c r="B1666" s="69"/>
      <c r="C1666" s="90"/>
      <c r="E1666" s="54"/>
      <c r="F1666" s="91"/>
      <c r="G1666" s="91"/>
      <c r="H1666" s="65"/>
    </row>
    <row r="1667" spans="2:8">
      <c r="B1667" s="69"/>
      <c r="C1667" s="90"/>
      <c r="E1667" s="54"/>
      <c r="F1667" s="91"/>
      <c r="G1667" s="91"/>
      <c r="H1667" s="65"/>
    </row>
    <row r="1668" spans="2:8">
      <c r="B1668" s="69"/>
      <c r="C1668" s="90"/>
      <c r="E1668" s="54"/>
      <c r="F1668" s="91"/>
      <c r="G1668" s="91"/>
      <c r="H1668" s="65"/>
    </row>
    <row r="1669" spans="2:8">
      <c r="B1669" s="69"/>
      <c r="C1669" s="90"/>
      <c r="E1669" s="54"/>
      <c r="F1669" s="91"/>
      <c r="G1669" s="91"/>
      <c r="H1669" s="65"/>
    </row>
    <row r="1670" spans="2:8">
      <c r="B1670" s="69"/>
      <c r="C1670" s="90"/>
      <c r="E1670" s="54"/>
      <c r="F1670" s="91"/>
      <c r="G1670" s="91"/>
      <c r="H1670" s="65"/>
    </row>
    <row r="1671" spans="2:8">
      <c r="B1671" s="69"/>
      <c r="C1671" s="90"/>
      <c r="E1671" s="54"/>
      <c r="F1671" s="91"/>
      <c r="G1671" s="91"/>
      <c r="H1671" s="65"/>
    </row>
    <row r="1672" spans="2:8">
      <c r="B1672" s="69"/>
      <c r="C1672" s="90"/>
      <c r="E1672" s="54"/>
      <c r="F1672" s="91"/>
      <c r="G1672" s="91"/>
      <c r="H1672" s="65"/>
    </row>
    <row r="1673" spans="2:8">
      <c r="B1673" s="69"/>
      <c r="C1673" s="90"/>
      <c r="E1673" s="54"/>
      <c r="F1673" s="91"/>
      <c r="G1673" s="91"/>
      <c r="H1673" s="65"/>
    </row>
    <row r="1674" spans="2:8">
      <c r="B1674" s="69"/>
      <c r="C1674" s="90"/>
      <c r="E1674" s="54"/>
      <c r="F1674" s="91"/>
      <c r="G1674" s="91"/>
      <c r="H1674" s="65"/>
    </row>
    <row r="1675" spans="2:8">
      <c r="B1675" s="69"/>
      <c r="C1675" s="90"/>
      <c r="E1675" s="54"/>
      <c r="F1675" s="91"/>
      <c r="G1675" s="91"/>
      <c r="H1675" s="65"/>
    </row>
    <row r="1676" spans="2:8">
      <c r="B1676" s="69"/>
      <c r="C1676" s="90"/>
      <c r="E1676" s="54"/>
      <c r="F1676" s="91"/>
      <c r="G1676" s="91"/>
      <c r="H1676" s="65"/>
    </row>
    <row r="1677" spans="2:8">
      <c r="B1677" s="69"/>
      <c r="C1677" s="90"/>
      <c r="E1677" s="54"/>
      <c r="F1677" s="91"/>
      <c r="G1677" s="91"/>
      <c r="H1677" s="65"/>
    </row>
    <row r="1678" spans="2:8">
      <c r="B1678" s="69"/>
      <c r="C1678" s="90"/>
      <c r="E1678" s="54"/>
      <c r="F1678" s="91"/>
      <c r="G1678" s="91"/>
      <c r="H1678" s="65"/>
    </row>
    <row r="1679" spans="2:8">
      <c r="B1679" s="69"/>
      <c r="C1679" s="90"/>
      <c r="E1679" s="54"/>
      <c r="F1679" s="91"/>
      <c r="G1679" s="91"/>
      <c r="H1679" s="65"/>
    </row>
    <row r="1680" spans="2:8">
      <c r="B1680" s="69"/>
      <c r="C1680" s="90"/>
      <c r="E1680" s="54"/>
      <c r="F1680" s="91"/>
      <c r="G1680" s="91"/>
      <c r="H1680" s="65"/>
    </row>
    <row r="1681" spans="2:8">
      <c r="B1681" s="69"/>
      <c r="C1681" s="90"/>
      <c r="E1681" s="54"/>
      <c r="F1681" s="91"/>
      <c r="G1681" s="91"/>
      <c r="H1681" s="65"/>
    </row>
    <row r="1682" spans="2:8">
      <c r="B1682" s="69"/>
      <c r="C1682" s="90"/>
      <c r="E1682" s="54"/>
      <c r="F1682" s="91"/>
      <c r="G1682" s="91"/>
      <c r="H1682" s="65"/>
    </row>
    <row r="1683" spans="2:8">
      <c r="B1683" s="69"/>
      <c r="C1683" s="90"/>
      <c r="E1683" s="54"/>
      <c r="F1683" s="91"/>
      <c r="G1683" s="91"/>
      <c r="H1683" s="65"/>
    </row>
    <row r="1684" spans="2:8">
      <c r="B1684" s="69"/>
      <c r="C1684" s="90"/>
      <c r="E1684" s="54"/>
      <c r="F1684" s="91"/>
      <c r="G1684" s="91"/>
      <c r="H1684" s="65"/>
    </row>
    <row r="1685" spans="2:8">
      <c r="B1685" s="69"/>
      <c r="C1685" s="90"/>
      <c r="E1685" s="54"/>
      <c r="F1685" s="91"/>
      <c r="G1685" s="91"/>
      <c r="H1685" s="65"/>
    </row>
    <row r="1686" spans="2:8">
      <c r="B1686" s="69"/>
      <c r="C1686" s="90"/>
      <c r="E1686" s="54"/>
      <c r="F1686" s="91"/>
      <c r="G1686" s="91"/>
      <c r="H1686" s="65"/>
    </row>
    <row r="1687" spans="2:8">
      <c r="B1687" s="69"/>
      <c r="C1687" s="90"/>
      <c r="E1687" s="54"/>
      <c r="F1687" s="91"/>
      <c r="G1687" s="91"/>
      <c r="H1687" s="65"/>
    </row>
    <row r="1688" spans="2:8">
      <c r="B1688" s="69"/>
      <c r="C1688" s="90"/>
      <c r="E1688" s="54"/>
      <c r="F1688" s="91"/>
      <c r="G1688" s="91"/>
      <c r="H1688" s="65"/>
    </row>
    <row r="1689" spans="2:8">
      <c r="B1689" s="69"/>
      <c r="C1689" s="90"/>
      <c r="E1689" s="54"/>
      <c r="F1689" s="91"/>
      <c r="G1689" s="91"/>
      <c r="H1689" s="65"/>
    </row>
    <row r="1690" spans="2:8">
      <c r="B1690" s="69"/>
      <c r="C1690" s="90"/>
      <c r="E1690" s="54"/>
      <c r="F1690" s="91"/>
      <c r="G1690" s="91"/>
      <c r="H1690" s="65"/>
    </row>
    <row r="1691" spans="2:8">
      <c r="B1691" s="69"/>
      <c r="C1691" s="90"/>
      <c r="E1691" s="54"/>
      <c r="F1691" s="91"/>
      <c r="G1691" s="91"/>
      <c r="H1691" s="65"/>
    </row>
    <row r="1692" spans="2:8">
      <c r="B1692" s="69"/>
      <c r="C1692" s="90"/>
      <c r="E1692" s="54"/>
      <c r="F1692" s="91"/>
      <c r="G1692" s="91"/>
      <c r="H1692" s="65"/>
    </row>
    <row r="1693" spans="2:8">
      <c r="B1693" s="69"/>
      <c r="C1693" s="90"/>
      <c r="E1693" s="54"/>
      <c r="F1693" s="91"/>
      <c r="G1693" s="91"/>
      <c r="H1693" s="65"/>
    </row>
    <row r="1694" spans="2:8">
      <c r="B1694" s="69"/>
      <c r="C1694" s="90"/>
      <c r="E1694" s="54"/>
      <c r="F1694" s="91"/>
      <c r="G1694" s="91"/>
      <c r="H1694" s="65"/>
    </row>
    <row r="1695" spans="2:8">
      <c r="B1695" s="69"/>
      <c r="C1695" s="90"/>
      <c r="E1695" s="54"/>
      <c r="F1695" s="91"/>
      <c r="G1695" s="91"/>
      <c r="H1695" s="65"/>
    </row>
    <row r="1696" spans="2:8">
      <c r="B1696" s="69"/>
      <c r="C1696" s="90"/>
      <c r="E1696" s="54"/>
      <c r="F1696" s="91"/>
      <c r="G1696" s="91"/>
      <c r="H1696" s="65"/>
    </row>
    <row r="1697" spans="2:8">
      <c r="B1697" s="69"/>
      <c r="C1697" s="90"/>
      <c r="E1697" s="54"/>
      <c r="F1697" s="91"/>
      <c r="G1697" s="91"/>
      <c r="H1697" s="65"/>
    </row>
    <row r="1698" spans="2:8">
      <c r="B1698" s="69"/>
      <c r="C1698" s="90"/>
      <c r="E1698" s="54"/>
      <c r="F1698" s="91"/>
      <c r="G1698" s="91"/>
      <c r="H1698" s="65"/>
    </row>
    <row r="1699" spans="2:8">
      <c r="B1699" s="69"/>
      <c r="C1699" s="90"/>
      <c r="E1699" s="54"/>
      <c r="F1699" s="91"/>
      <c r="G1699" s="91"/>
      <c r="H1699" s="65"/>
    </row>
    <row r="1700" spans="2:8">
      <c r="B1700" s="69"/>
      <c r="C1700" s="90"/>
      <c r="E1700" s="54"/>
      <c r="F1700" s="91"/>
      <c r="G1700" s="91"/>
      <c r="H1700" s="65"/>
    </row>
    <row r="1701" spans="2:8">
      <c r="B1701" s="69"/>
      <c r="C1701" s="90"/>
      <c r="E1701" s="54"/>
      <c r="F1701" s="91"/>
      <c r="G1701" s="91"/>
      <c r="H1701" s="65"/>
    </row>
    <row r="1702" spans="2:8">
      <c r="B1702" s="69"/>
      <c r="C1702" s="90"/>
      <c r="E1702" s="54"/>
      <c r="F1702" s="91"/>
      <c r="G1702" s="91"/>
      <c r="H1702" s="65"/>
    </row>
    <row r="1703" spans="2:8">
      <c r="B1703" s="69"/>
      <c r="C1703" s="90"/>
      <c r="E1703" s="54"/>
      <c r="F1703" s="91"/>
      <c r="G1703" s="91"/>
      <c r="H1703" s="65"/>
    </row>
    <row r="1704" spans="2:8">
      <c r="B1704" s="69"/>
      <c r="C1704" s="90"/>
      <c r="E1704" s="54"/>
      <c r="F1704" s="91"/>
      <c r="G1704" s="91"/>
      <c r="H1704" s="65"/>
    </row>
    <row r="1705" spans="2:8">
      <c r="B1705" s="69"/>
      <c r="C1705" s="90"/>
      <c r="E1705" s="54"/>
      <c r="F1705" s="91"/>
      <c r="G1705" s="91"/>
      <c r="H1705" s="65"/>
    </row>
    <row r="1706" spans="2:8">
      <c r="B1706" s="69"/>
      <c r="C1706" s="90"/>
      <c r="E1706" s="54"/>
      <c r="F1706" s="91"/>
      <c r="G1706" s="91"/>
      <c r="H1706" s="65"/>
    </row>
    <row r="1707" spans="2:8">
      <c r="B1707" s="69"/>
      <c r="C1707" s="90"/>
      <c r="E1707" s="54"/>
      <c r="F1707" s="91"/>
      <c r="G1707" s="91"/>
      <c r="H1707" s="65"/>
    </row>
    <row r="1708" spans="2:8">
      <c r="B1708" s="69"/>
      <c r="C1708" s="90"/>
      <c r="E1708" s="54"/>
      <c r="F1708" s="91"/>
      <c r="G1708" s="91"/>
      <c r="H1708" s="65"/>
    </row>
    <row r="1709" spans="2:8">
      <c r="B1709" s="69"/>
      <c r="C1709" s="90"/>
      <c r="E1709" s="54"/>
      <c r="F1709" s="91"/>
      <c r="G1709" s="91"/>
      <c r="H1709" s="65"/>
    </row>
    <row r="1710" spans="2:8">
      <c r="B1710" s="69"/>
      <c r="C1710" s="90"/>
      <c r="E1710" s="54"/>
      <c r="F1710" s="91"/>
      <c r="G1710" s="91"/>
      <c r="H1710" s="65"/>
    </row>
    <row r="1711" spans="2:8">
      <c r="B1711" s="69"/>
      <c r="C1711" s="90"/>
      <c r="E1711" s="54"/>
      <c r="F1711" s="91"/>
      <c r="G1711" s="91"/>
      <c r="H1711" s="65"/>
    </row>
    <row r="1712" spans="2:8">
      <c r="B1712" s="69"/>
      <c r="C1712" s="90"/>
      <c r="E1712" s="54"/>
      <c r="F1712" s="91"/>
      <c r="G1712" s="91"/>
      <c r="H1712" s="65"/>
    </row>
    <row r="1713" spans="2:8">
      <c r="B1713" s="69"/>
      <c r="C1713" s="90"/>
      <c r="E1713" s="54"/>
      <c r="F1713" s="91"/>
      <c r="G1713" s="91"/>
      <c r="H1713" s="65"/>
    </row>
    <row r="1714" spans="2:8">
      <c r="B1714" s="69"/>
      <c r="C1714" s="90"/>
      <c r="E1714" s="54"/>
      <c r="F1714" s="91"/>
      <c r="G1714" s="91"/>
      <c r="H1714" s="65"/>
    </row>
    <row r="1715" spans="2:8">
      <c r="B1715" s="69"/>
      <c r="C1715" s="90"/>
      <c r="E1715" s="54"/>
      <c r="F1715" s="91"/>
      <c r="G1715" s="91"/>
      <c r="H1715" s="65"/>
    </row>
    <row r="1716" spans="2:8">
      <c r="B1716" s="69"/>
      <c r="C1716" s="90"/>
      <c r="E1716" s="54"/>
      <c r="F1716" s="91"/>
      <c r="G1716" s="91"/>
      <c r="H1716" s="65"/>
    </row>
    <row r="1717" spans="2:8">
      <c r="B1717" s="69"/>
      <c r="C1717" s="90"/>
      <c r="E1717" s="54"/>
      <c r="F1717" s="91"/>
      <c r="G1717" s="91"/>
      <c r="H1717" s="65"/>
    </row>
    <row r="1718" spans="2:8">
      <c r="B1718" s="69"/>
      <c r="C1718" s="90"/>
      <c r="E1718" s="54"/>
      <c r="F1718" s="91"/>
      <c r="G1718" s="91"/>
      <c r="H1718" s="65"/>
    </row>
    <row r="1719" spans="2:8">
      <c r="B1719" s="69"/>
      <c r="C1719" s="90"/>
      <c r="E1719" s="54"/>
      <c r="F1719" s="91"/>
      <c r="G1719" s="91"/>
      <c r="H1719" s="65"/>
    </row>
    <row r="1720" spans="2:8">
      <c r="B1720" s="69"/>
      <c r="C1720" s="90"/>
      <c r="E1720" s="54"/>
      <c r="F1720" s="91"/>
      <c r="G1720" s="91"/>
      <c r="H1720" s="65"/>
    </row>
    <row r="1721" spans="2:8">
      <c r="B1721" s="69"/>
      <c r="C1721" s="90"/>
      <c r="E1721" s="54"/>
      <c r="F1721" s="91"/>
      <c r="G1721" s="91"/>
      <c r="H1721" s="65"/>
    </row>
    <row r="1722" spans="2:8">
      <c r="B1722" s="69"/>
      <c r="C1722" s="90"/>
      <c r="E1722" s="54"/>
      <c r="F1722" s="91"/>
      <c r="G1722" s="91"/>
      <c r="H1722" s="65"/>
    </row>
    <row r="1723" spans="2:8">
      <c r="B1723" s="69"/>
      <c r="C1723" s="90"/>
      <c r="E1723" s="54"/>
      <c r="F1723" s="91"/>
      <c r="G1723" s="91"/>
      <c r="H1723" s="65"/>
    </row>
    <row r="1724" spans="2:8">
      <c r="B1724" s="69"/>
      <c r="C1724" s="90"/>
      <c r="E1724" s="54"/>
      <c r="F1724" s="91"/>
      <c r="G1724" s="91"/>
      <c r="H1724" s="65"/>
    </row>
    <row r="1725" spans="2:8">
      <c r="B1725" s="69"/>
      <c r="C1725" s="90"/>
      <c r="E1725" s="54"/>
      <c r="F1725" s="91"/>
      <c r="G1725" s="91"/>
      <c r="H1725" s="65"/>
    </row>
    <row r="1726" spans="2:8">
      <c r="B1726" s="69"/>
      <c r="C1726" s="90"/>
      <c r="E1726" s="54"/>
      <c r="F1726" s="91"/>
      <c r="G1726" s="91"/>
      <c r="H1726" s="65"/>
    </row>
    <row r="1727" spans="2:8">
      <c r="B1727" s="69"/>
      <c r="C1727" s="90"/>
      <c r="E1727" s="54"/>
      <c r="F1727" s="91"/>
      <c r="G1727" s="91"/>
      <c r="H1727" s="65"/>
    </row>
    <row r="1728" spans="2:8">
      <c r="B1728" s="69"/>
      <c r="C1728" s="90"/>
      <c r="E1728" s="54"/>
      <c r="F1728" s="91"/>
      <c r="G1728" s="91"/>
      <c r="H1728" s="65"/>
    </row>
    <row r="1729" spans="2:8">
      <c r="B1729" s="69"/>
      <c r="C1729" s="90"/>
      <c r="E1729" s="54"/>
      <c r="F1729" s="91"/>
      <c r="G1729" s="91"/>
      <c r="H1729" s="65"/>
    </row>
    <row r="1730" spans="2:8">
      <c r="B1730" s="69"/>
      <c r="C1730" s="90"/>
      <c r="E1730" s="54"/>
      <c r="F1730" s="91"/>
      <c r="G1730" s="91"/>
      <c r="H1730" s="65"/>
    </row>
    <row r="1731" spans="2:8">
      <c r="B1731" s="69"/>
      <c r="C1731" s="90"/>
      <c r="E1731" s="54"/>
      <c r="F1731" s="91"/>
      <c r="G1731" s="91"/>
      <c r="H1731" s="65"/>
    </row>
    <row r="1732" spans="2:8">
      <c r="B1732" s="69"/>
      <c r="C1732" s="90"/>
      <c r="E1732" s="54"/>
      <c r="F1732" s="91"/>
      <c r="G1732" s="91"/>
      <c r="H1732" s="65"/>
    </row>
    <row r="1733" spans="2:8">
      <c r="B1733" s="69"/>
      <c r="C1733" s="90"/>
      <c r="E1733" s="54"/>
      <c r="F1733" s="91"/>
      <c r="G1733" s="91"/>
      <c r="H1733" s="65"/>
    </row>
    <row r="1734" spans="2:8">
      <c r="B1734" s="69"/>
      <c r="C1734" s="90"/>
      <c r="E1734" s="54"/>
      <c r="F1734" s="91"/>
      <c r="G1734" s="91"/>
      <c r="H1734" s="65"/>
    </row>
    <row r="1735" spans="2:8">
      <c r="B1735" s="69"/>
      <c r="C1735" s="90"/>
      <c r="E1735" s="54"/>
      <c r="F1735" s="91"/>
      <c r="G1735" s="91"/>
      <c r="H1735" s="65"/>
    </row>
    <row r="1736" spans="2:8">
      <c r="B1736" s="69"/>
      <c r="C1736" s="90"/>
      <c r="E1736" s="54"/>
      <c r="F1736" s="91"/>
      <c r="G1736" s="91"/>
      <c r="H1736" s="65"/>
    </row>
    <row r="1737" spans="2:8">
      <c r="B1737" s="69"/>
      <c r="C1737" s="90"/>
      <c r="E1737" s="54"/>
      <c r="F1737" s="91"/>
      <c r="G1737" s="91"/>
      <c r="H1737" s="65"/>
    </row>
    <row r="1738" spans="2:8">
      <c r="B1738" s="69"/>
      <c r="C1738" s="90"/>
      <c r="E1738" s="54"/>
      <c r="F1738" s="91"/>
      <c r="G1738" s="91"/>
      <c r="H1738" s="65"/>
    </row>
    <row r="1739" spans="2:8">
      <c r="B1739" s="69"/>
      <c r="C1739" s="90"/>
      <c r="E1739" s="54"/>
      <c r="F1739" s="91"/>
      <c r="G1739" s="91"/>
      <c r="H1739" s="65"/>
    </row>
    <row r="1740" spans="2:8">
      <c r="B1740" s="69"/>
      <c r="C1740" s="90"/>
      <c r="E1740" s="54"/>
      <c r="F1740" s="91"/>
      <c r="G1740" s="91"/>
      <c r="H1740" s="65"/>
    </row>
    <row r="1741" spans="2:8">
      <c r="B1741" s="69"/>
      <c r="C1741" s="90"/>
      <c r="E1741" s="54"/>
      <c r="F1741" s="91"/>
      <c r="G1741" s="91"/>
      <c r="H1741" s="65"/>
    </row>
    <row r="1742" spans="2:8">
      <c r="B1742" s="69"/>
      <c r="C1742" s="90"/>
      <c r="E1742" s="54"/>
      <c r="F1742" s="91"/>
      <c r="G1742" s="91"/>
      <c r="H1742" s="65"/>
    </row>
    <row r="1743" spans="2:8">
      <c r="B1743" s="69"/>
      <c r="C1743" s="90"/>
      <c r="E1743" s="54"/>
      <c r="F1743" s="91"/>
      <c r="G1743" s="91"/>
      <c r="H1743" s="65"/>
    </row>
    <row r="1744" spans="2:8">
      <c r="B1744" s="69"/>
      <c r="C1744" s="90"/>
      <c r="E1744" s="54"/>
      <c r="F1744" s="91"/>
      <c r="G1744" s="91"/>
      <c r="H1744" s="65"/>
    </row>
    <row r="1745" spans="2:8">
      <c r="B1745" s="69"/>
      <c r="C1745" s="90"/>
      <c r="E1745" s="54"/>
      <c r="F1745" s="91"/>
      <c r="G1745" s="91"/>
      <c r="H1745" s="65"/>
    </row>
    <row r="1746" spans="2:8">
      <c r="B1746" s="69"/>
      <c r="C1746" s="90"/>
      <c r="E1746" s="54"/>
      <c r="F1746" s="91"/>
      <c r="G1746" s="91"/>
      <c r="H1746" s="65"/>
    </row>
    <row r="1747" spans="2:8">
      <c r="B1747" s="69"/>
      <c r="C1747" s="90"/>
      <c r="E1747" s="54"/>
      <c r="F1747" s="91"/>
      <c r="G1747" s="91"/>
      <c r="H1747" s="65"/>
    </row>
    <row r="1748" spans="2:8">
      <c r="B1748" s="69"/>
      <c r="C1748" s="90"/>
      <c r="E1748" s="54"/>
      <c r="F1748" s="91"/>
      <c r="G1748" s="91"/>
      <c r="H1748" s="65"/>
    </row>
    <row r="1749" spans="2:8">
      <c r="B1749" s="69"/>
      <c r="C1749" s="90"/>
      <c r="E1749" s="54"/>
      <c r="F1749" s="91"/>
      <c r="G1749" s="91"/>
      <c r="H1749" s="65"/>
    </row>
    <row r="1750" spans="2:8">
      <c r="B1750" s="69"/>
      <c r="C1750" s="90"/>
      <c r="E1750" s="54"/>
      <c r="F1750" s="91"/>
      <c r="G1750" s="91"/>
      <c r="H1750" s="65"/>
    </row>
    <row r="1751" spans="2:8">
      <c r="B1751" s="69"/>
      <c r="C1751" s="90"/>
      <c r="E1751" s="54"/>
      <c r="F1751" s="91"/>
      <c r="G1751" s="91"/>
      <c r="H1751" s="65"/>
    </row>
    <row r="1752" spans="2:8">
      <c r="B1752" s="69"/>
      <c r="C1752" s="90"/>
      <c r="E1752" s="54"/>
      <c r="F1752" s="91"/>
      <c r="G1752" s="91"/>
      <c r="H1752" s="65"/>
    </row>
    <row r="1753" spans="2:8">
      <c r="B1753" s="69"/>
      <c r="C1753" s="90"/>
      <c r="E1753" s="54"/>
      <c r="F1753" s="91"/>
      <c r="G1753" s="91"/>
      <c r="H1753" s="65"/>
    </row>
    <row r="1754" spans="2:8">
      <c r="B1754" s="69"/>
      <c r="C1754" s="90"/>
      <c r="E1754" s="54"/>
      <c r="F1754" s="91"/>
      <c r="G1754" s="91"/>
      <c r="H1754" s="65"/>
    </row>
    <row r="1755" spans="2:8">
      <c r="B1755" s="69"/>
      <c r="C1755" s="90"/>
      <c r="E1755" s="54"/>
      <c r="F1755" s="91"/>
      <c r="G1755" s="91"/>
      <c r="H1755" s="65"/>
    </row>
    <row r="1756" spans="2:8">
      <c r="B1756" s="69"/>
      <c r="C1756" s="90"/>
      <c r="E1756" s="54"/>
      <c r="F1756" s="91"/>
      <c r="G1756" s="91"/>
      <c r="H1756" s="65"/>
    </row>
    <row r="1757" spans="2:8">
      <c r="B1757" s="69"/>
      <c r="C1757" s="90"/>
      <c r="E1757" s="54"/>
      <c r="F1757" s="91"/>
      <c r="G1757" s="91"/>
      <c r="H1757" s="65"/>
    </row>
    <row r="1758" spans="2:8">
      <c r="B1758" s="69"/>
      <c r="C1758" s="90"/>
      <c r="E1758" s="54"/>
      <c r="F1758" s="91"/>
      <c r="G1758" s="91"/>
      <c r="H1758" s="65"/>
    </row>
    <row r="1759" spans="2:8">
      <c r="B1759" s="69"/>
      <c r="C1759" s="90"/>
      <c r="E1759" s="54"/>
      <c r="F1759" s="91"/>
      <c r="G1759" s="91"/>
      <c r="H1759" s="65"/>
    </row>
    <row r="1760" spans="2:8">
      <c r="B1760" s="69"/>
      <c r="C1760" s="90"/>
      <c r="E1760" s="54"/>
      <c r="F1760" s="91"/>
      <c r="G1760" s="91"/>
      <c r="H1760" s="65"/>
    </row>
    <row r="1761" spans="2:8">
      <c r="B1761" s="69"/>
      <c r="C1761" s="90"/>
      <c r="E1761" s="54"/>
      <c r="F1761" s="91"/>
      <c r="G1761" s="91"/>
      <c r="H1761" s="65"/>
    </row>
    <row r="1762" spans="2:8">
      <c r="B1762" s="69"/>
      <c r="C1762" s="90"/>
      <c r="E1762" s="54"/>
      <c r="F1762" s="91"/>
      <c r="G1762" s="91"/>
      <c r="H1762" s="65"/>
    </row>
    <row r="1763" spans="2:8">
      <c r="B1763" s="69"/>
      <c r="C1763" s="90"/>
      <c r="E1763" s="54"/>
      <c r="F1763" s="91"/>
      <c r="G1763" s="91"/>
      <c r="H1763" s="65"/>
    </row>
    <row r="1764" spans="2:8">
      <c r="B1764" s="69"/>
      <c r="C1764" s="90"/>
      <c r="E1764" s="54"/>
      <c r="F1764" s="91"/>
      <c r="G1764" s="91"/>
      <c r="H1764" s="65"/>
    </row>
    <row r="1765" spans="2:8">
      <c r="B1765" s="69"/>
      <c r="C1765" s="90"/>
      <c r="E1765" s="54"/>
      <c r="F1765" s="91"/>
      <c r="G1765" s="91"/>
      <c r="H1765" s="65"/>
    </row>
    <row r="1766" spans="2:8">
      <c r="B1766" s="69"/>
      <c r="C1766" s="90"/>
      <c r="E1766" s="54"/>
      <c r="F1766" s="91"/>
      <c r="G1766" s="91"/>
      <c r="H1766" s="65"/>
    </row>
    <row r="1767" spans="2:8">
      <c r="B1767" s="69"/>
      <c r="C1767" s="90"/>
      <c r="E1767" s="54"/>
      <c r="F1767" s="91"/>
      <c r="G1767" s="91"/>
      <c r="H1767" s="65"/>
    </row>
    <row r="1768" spans="2:8">
      <c r="B1768" s="69"/>
      <c r="C1768" s="90"/>
      <c r="E1768" s="54"/>
      <c r="F1768" s="91"/>
      <c r="G1768" s="91"/>
      <c r="H1768" s="65"/>
    </row>
    <row r="1769" spans="2:8">
      <c r="B1769" s="69"/>
      <c r="C1769" s="90"/>
      <c r="E1769" s="54"/>
      <c r="F1769" s="91"/>
      <c r="G1769" s="91"/>
      <c r="H1769" s="65"/>
    </row>
    <row r="1770" spans="2:8">
      <c r="B1770" s="69"/>
      <c r="C1770" s="90"/>
      <c r="E1770" s="54"/>
      <c r="F1770" s="91"/>
      <c r="G1770" s="91"/>
      <c r="H1770" s="65"/>
    </row>
    <row r="1771" spans="2:8">
      <c r="B1771" s="69"/>
      <c r="C1771" s="90"/>
      <c r="E1771" s="54"/>
      <c r="F1771" s="91"/>
      <c r="G1771" s="91"/>
      <c r="H1771" s="65"/>
    </row>
    <row r="1772" spans="2:8">
      <c r="B1772" s="69"/>
      <c r="C1772" s="90"/>
      <c r="E1772" s="54"/>
      <c r="F1772" s="91"/>
      <c r="G1772" s="91"/>
      <c r="H1772" s="65"/>
    </row>
    <row r="1773" spans="2:8">
      <c r="B1773" s="69"/>
      <c r="C1773" s="90"/>
      <c r="E1773" s="54"/>
      <c r="F1773" s="91"/>
      <c r="G1773" s="91"/>
      <c r="H1773" s="65"/>
    </row>
    <row r="1774" spans="2:8">
      <c r="B1774" s="69"/>
      <c r="C1774" s="90"/>
      <c r="E1774" s="54"/>
      <c r="F1774" s="91"/>
      <c r="G1774" s="91"/>
      <c r="H1774" s="65"/>
    </row>
    <row r="1775" spans="2:8">
      <c r="B1775" s="69"/>
      <c r="C1775" s="90"/>
      <c r="E1775" s="54"/>
      <c r="F1775" s="91"/>
      <c r="G1775" s="91"/>
      <c r="H1775" s="65"/>
    </row>
    <row r="1776" spans="2:8">
      <c r="B1776" s="69"/>
      <c r="C1776" s="90"/>
      <c r="E1776" s="54"/>
      <c r="F1776" s="91"/>
      <c r="G1776" s="91"/>
      <c r="H1776" s="65"/>
    </row>
    <row r="1777" spans="2:8">
      <c r="B1777" s="69"/>
      <c r="C1777" s="90"/>
      <c r="E1777" s="54"/>
      <c r="F1777" s="91"/>
      <c r="G1777" s="91"/>
      <c r="H1777" s="65"/>
    </row>
    <row r="1778" spans="2:8">
      <c r="B1778" s="69"/>
      <c r="C1778" s="90"/>
      <c r="E1778" s="54"/>
      <c r="F1778" s="91"/>
      <c r="G1778" s="91"/>
      <c r="H1778" s="65"/>
    </row>
    <row r="1779" spans="2:8">
      <c r="B1779" s="69"/>
      <c r="C1779" s="90"/>
      <c r="E1779" s="54"/>
      <c r="F1779" s="91"/>
      <c r="G1779" s="91"/>
      <c r="H1779" s="65"/>
    </row>
    <row r="1780" spans="2:8">
      <c r="B1780" s="69"/>
      <c r="C1780" s="90"/>
      <c r="E1780" s="54"/>
      <c r="F1780" s="91"/>
      <c r="G1780" s="91"/>
      <c r="H1780" s="65"/>
    </row>
    <row r="1781" spans="2:8">
      <c r="B1781" s="69"/>
      <c r="C1781" s="90"/>
      <c r="E1781" s="54"/>
      <c r="F1781" s="91"/>
      <c r="G1781" s="91"/>
      <c r="H1781" s="65"/>
    </row>
    <row r="1782" spans="2:8">
      <c r="B1782" s="69"/>
      <c r="C1782" s="90"/>
      <c r="E1782" s="54"/>
      <c r="F1782" s="91"/>
      <c r="G1782" s="91"/>
      <c r="H1782" s="65"/>
    </row>
    <row r="1783" spans="2:8">
      <c r="B1783" s="69"/>
      <c r="C1783" s="90"/>
      <c r="E1783" s="54"/>
      <c r="F1783" s="91"/>
      <c r="G1783" s="91"/>
      <c r="H1783" s="65"/>
    </row>
    <row r="1784" spans="2:8">
      <c r="B1784" s="69"/>
      <c r="C1784" s="90"/>
      <c r="E1784" s="54"/>
      <c r="F1784" s="91"/>
      <c r="G1784" s="91"/>
      <c r="H1784" s="65"/>
    </row>
    <row r="1785" spans="2:8">
      <c r="B1785" s="69"/>
      <c r="C1785" s="90"/>
      <c r="E1785" s="54"/>
      <c r="F1785" s="91"/>
      <c r="G1785" s="91"/>
      <c r="H1785" s="65"/>
    </row>
    <row r="1786" spans="2:8">
      <c r="B1786" s="69"/>
      <c r="C1786" s="90"/>
      <c r="E1786" s="54"/>
      <c r="F1786" s="91"/>
      <c r="G1786" s="91"/>
      <c r="H1786" s="65"/>
    </row>
    <row r="1787" spans="2:8">
      <c r="B1787" s="69"/>
      <c r="C1787" s="90"/>
      <c r="E1787" s="54"/>
      <c r="F1787" s="91"/>
      <c r="G1787" s="91"/>
      <c r="H1787" s="65"/>
    </row>
    <row r="1788" spans="2:8">
      <c r="B1788" s="69"/>
      <c r="C1788" s="90"/>
      <c r="E1788" s="54"/>
      <c r="F1788" s="91"/>
      <c r="G1788" s="91"/>
      <c r="H1788" s="65"/>
    </row>
    <row r="1789" spans="2:8">
      <c r="B1789" s="69"/>
      <c r="C1789" s="90"/>
      <c r="E1789" s="54"/>
      <c r="F1789" s="91"/>
      <c r="G1789" s="91"/>
      <c r="H1789" s="65"/>
    </row>
    <row r="1790" spans="2:8">
      <c r="B1790" s="69"/>
      <c r="C1790" s="90"/>
      <c r="E1790" s="54"/>
      <c r="F1790" s="91"/>
      <c r="G1790" s="91"/>
      <c r="H1790" s="65"/>
    </row>
    <row r="1791" spans="2:8">
      <c r="B1791" s="69"/>
      <c r="C1791" s="90"/>
      <c r="E1791" s="54"/>
      <c r="F1791" s="91"/>
      <c r="G1791" s="91"/>
      <c r="H1791" s="65"/>
    </row>
    <row r="1792" spans="2:8">
      <c r="B1792" s="69"/>
      <c r="C1792" s="90"/>
      <c r="E1792" s="54"/>
      <c r="F1792" s="91"/>
      <c r="G1792" s="91"/>
      <c r="H1792" s="65"/>
    </row>
    <row r="1793" spans="2:8">
      <c r="B1793" s="69"/>
      <c r="C1793" s="90"/>
      <c r="E1793" s="54"/>
      <c r="F1793" s="91"/>
      <c r="G1793" s="91"/>
      <c r="H1793" s="65"/>
    </row>
    <row r="1794" spans="2:8">
      <c r="B1794" s="69"/>
      <c r="C1794" s="90"/>
      <c r="E1794" s="54"/>
      <c r="F1794" s="91"/>
      <c r="G1794" s="91"/>
      <c r="H1794" s="65"/>
    </row>
    <row r="1795" spans="2:8">
      <c r="B1795" s="69"/>
      <c r="C1795" s="90"/>
      <c r="E1795" s="54"/>
      <c r="F1795" s="91"/>
      <c r="G1795" s="91"/>
      <c r="H1795" s="65"/>
    </row>
    <row r="1796" spans="2:8">
      <c r="B1796" s="69"/>
      <c r="C1796" s="90"/>
      <c r="E1796" s="54"/>
      <c r="F1796" s="91"/>
      <c r="G1796" s="91"/>
      <c r="H1796" s="65"/>
    </row>
    <row r="1797" spans="2:8">
      <c r="B1797" s="69"/>
      <c r="C1797" s="90"/>
      <c r="E1797" s="54"/>
      <c r="F1797" s="91"/>
      <c r="G1797" s="91"/>
      <c r="H1797" s="65"/>
    </row>
    <row r="1798" spans="2:8">
      <c r="B1798" s="69"/>
      <c r="C1798" s="90"/>
      <c r="E1798" s="54"/>
      <c r="F1798" s="91"/>
      <c r="G1798" s="91"/>
      <c r="H1798" s="65"/>
    </row>
    <row r="1799" spans="2:8">
      <c r="B1799" s="69"/>
      <c r="C1799" s="90"/>
      <c r="E1799" s="54"/>
      <c r="F1799" s="91"/>
      <c r="G1799" s="91"/>
      <c r="H1799" s="65"/>
    </row>
    <row r="1800" spans="2:8">
      <c r="B1800" s="69"/>
      <c r="C1800" s="90"/>
      <c r="E1800" s="54"/>
      <c r="F1800" s="91"/>
      <c r="G1800" s="91"/>
      <c r="H1800" s="65"/>
    </row>
    <row r="1801" spans="2:8">
      <c r="B1801" s="69"/>
      <c r="C1801" s="90"/>
      <c r="E1801" s="54"/>
      <c r="F1801" s="91"/>
      <c r="G1801" s="91"/>
      <c r="H1801" s="65"/>
    </row>
    <row r="1802" spans="2:8">
      <c r="B1802" s="69"/>
      <c r="C1802" s="90"/>
      <c r="E1802" s="54"/>
      <c r="F1802" s="91"/>
      <c r="G1802" s="91"/>
      <c r="H1802" s="65"/>
    </row>
    <row r="1803" spans="2:8">
      <c r="B1803" s="69"/>
      <c r="C1803" s="90"/>
      <c r="E1803" s="54"/>
      <c r="F1803" s="91"/>
      <c r="G1803" s="91"/>
      <c r="H1803" s="65"/>
    </row>
    <row r="1804" spans="2:8">
      <c r="B1804" s="69"/>
      <c r="C1804" s="90"/>
      <c r="E1804" s="54"/>
      <c r="F1804" s="91"/>
      <c r="G1804" s="91"/>
      <c r="H1804" s="65"/>
    </row>
    <row r="1805" spans="2:8">
      <c r="B1805" s="69"/>
      <c r="C1805" s="90"/>
      <c r="E1805" s="54"/>
      <c r="F1805" s="91"/>
      <c r="G1805" s="91"/>
      <c r="H1805" s="65"/>
    </row>
    <row r="1806" spans="2:8">
      <c r="B1806" s="69"/>
      <c r="C1806" s="90"/>
      <c r="E1806" s="54"/>
      <c r="F1806" s="91"/>
      <c r="G1806" s="91"/>
      <c r="H1806" s="65"/>
    </row>
    <row r="1807" spans="2:8">
      <c r="B1807" s="69"/>
      <c r="C1807" s="90"/>
      <c r="E1807" s="54"/>
      <c r="F1807" s="91"/>
      <c r="G1807" s="91"/>
      <c r="H1807" s="65"/>
    </row>
    <row r="1808" spans="2:8">
      <c r="B1808" s="69"/>
      <c r="C1808" s="90"/>
      <c r="E1808" s="54"/>
      <c r="F1808" s="91"/>
      <c r="G1808" s="91"/>
      <c r="H1808" s="65"/>
    </row>
    <row r="1809" spans="2:8">
      <c r="B1809" s="69"/>
      <c r="C1809" s="90"/>
      <c r="E1809" s="54"/>
      <c r="F1809" s="91"/>
      <c r="G1809" s="91"/>
      <c r="H1809" s="65"/>
    </row>
    <row r="1810" spans="2:8">
      <c r="B1810" s="69"/>
      <c r="C1810" s="90"/>
      <c r="E1810" s="54"/>
      <c r="F1810" s="91"/>
      <c r="G1810" s="91"/>
      <c r="H1810" s="65"/>
    </row>
    <row r="1811" spans="2:8">
      <c r="B1811" s="69"/>
      <c r="C1811" s="90"/>
      <c r="E1811" s="54"/>
      <c r="F1811" s="91"/>
      <c r="G1811" s="91"/>
      <c r="H1811" s="65"/>
    </row>
    <row r="1812" spans="2:8">
      <c r="B1812" s="69"/>
      <c r="C1812" s="90"/>
      <c r="E1812" s="54"/>
      <c r="F1812" s="91"/>
      <c r="G1812" s="91"/>
      <c r="H1812" s="65"/>
    </row>
    <row r="1813" spans="2:8">
      <c r="B1813" s="69"/>
      <c r="C1813" s="90"/>
      <c r="E1813" s="54"/>
      <c r="F1813" s="91"/>
      <c r="G1813" s="91"/>
      <c r="H1813" s="65"/>
    </row>
    <row r="1814" spans="2:8">
      <c r="B1814" s="69"/>
      <c r="C1814" s="90"/>
      <c r="E1814" s="54"/>
      <c r="F1814" s="91"/>
      <c r="G1814" s="91"/>
      <c r="H1814" s="65"/>
    </row>
    <row r="1815" spans="2:8">
      <c r="B1815" s="69"/>
      <c r="C1815" s="90"/>
      <c r="E1815" s="54"/>
      <c r="F1815" s="91"/>
      <c r="G1815" s="91"/>
      <c r="H1815" s="65"/>
    </row>
    <row r="1816" spans="2:8">
      <c r="B1816" s="69"/>
      <c r="C1816" s="90"/>
      <c r="E1816" s="54"/>
      <c r="F1816" s="91"/>
      <c r="G1816" s="91"/>
      <c r="H1816" s="65"/>
    </row>
    <row r="1817" spans="2:8">
      <c r="B1817" s="69"/>
      <c r="C1817" s="90"/>
      <c r="E1817" s="54"/>
      <c r="F1817" s="91"/>
      <c r="G1817" s="91"/>
      <c r="H1817" s="65"/>
    </row>
    <row r="1818" spans="2:8">
      <c r="B1818" s="69"/>
      <c r="C1818" s="90"/>
      <c r="E1818" s="54"/>
      <c r="F1818" s="91"/>
      <c r="G1818" s="91"/>
      <c r="H1818" s="65"/>
    </row>
    <row r="1819" spans="2:8">
      <c r="B1819" s="69"/>
      <c r="C1819" s="90"/>
      <c r="E1819" s="54"/>
      <c r="F1819" s="91"/>
      <c r="G1819" s="91"/>
      <c r="H1819" s="65"/>
    </row>
    <row r="1820" spans="2:8">
      <c r="B1820" s="69"/>
      <c r="C1820" s="90"/>
      <c r="E1820" s="54"/>
      <c r="F1820" s="91"/>
      <c r="G1820" s="91"/>
      <c r="H1820" s="65"/>
    </row>
    <row r="1821" spans="2:8">
      <c r="B1821" s="69"/>
      <c r="C1821" s="90"/>
      <c r="E1821" s="54"/>
      <c r="F1821" s="91"/>
      <c r="G1821" s="91"/>
      <c r="H1821" s="65"/>
    </row>
    <row r="1822" spans="2:8">
      <c r="B1822" s="69"/>
      <c r="C1822" s="90"/>
      <c r="E1822" s="54"/>
      <c r="F1822" s="91"/>
      <c r="G1822" s="91"/>
      <c r="H1822" s="65"/>
    </row>
    <row r="1823" spans="2:8">
      <c r="B1823" s="69"/>
      <c r="C1823" s="90"/>
      <c r="E1823" s="54"/>
      <c r="F1823" s="91"/>
      <c r="G1823" s="91"/>
      <c r="H1823" s="65"/>
    </row>
    <row r="1824" spans="2:8">
      <c r="B1824" s="69"/>
      <c r="C1824" s="90"/>
      <c r="E1824" s="54"/>
      <c r="F1824" s="91"/>
      <c r="G1824" s="91"/>
      <c r="H1824" s="65"/>
    </row>
    <row r="1825" spans="2:8">
      <c r="B1825" s="69"/>
      <c r="C1825" s="90"/>
      <c r="E1825" s="54"/>
      <c r="F1825" s="91"/>
      <c r="G1825" s="91"/>
      <c r="H1825" s="65"/>
    </row>
    <row r="1826" spans="2:8">
      <c r="B1826" s="69"/>
      <c r="C1826" s="90"/>
      <c r="E1826" s="54"/>
      <c r="F1826" s="91"/>
      <c r="G1826" s="91"/>
      <c r="H1826" s="65"/>
    </row>
    <row r="1827" spans="2:8">
      <c r="B1827" s="69"/>
      <c r="C1827" s="90"/>
      <c r="E1827" s="54"/>
      <c r="F1827" s="91"/>
      <c r="G1827" s="91"/>
      <c r="H1827" s="65"/>
    </row>
    <row r="1828" spans="2:8">
      <c r="B1828" s="69"/>
      <c r="C1828" s="90"/>
      <c r="E1828" s="54"/>
      <c r="F1828" s="91"/>
      <c r="G1828" s="91"/>
      <c r="H1828" s="65"/>
    </row>
    <row r="1829" spans="2:8">
      <c r="B1829" s="69"/>
      <c r="C1829" s="90"/>
      <c r="E1829" s="54"/>
      <c r="F1829" s="91"/>
      <c r="G1829" s="91"/>
      <c r="H1829" s="65"/>
    </row>
    <row r="1830" spans="2:8">
      <c r="B1830" s="69"/>
      <c r="C1830" s="90"/>
      <c r="E1830" s="54"/>
      <c r="F1830" s="91"/>
      <c r="G1830" s="91"/>
      <c r="H1830" s="65"/>
    </row>
    <row r="1831" spans="2:8">
      <c r="B1831" s="69"/>
      <c r="C1831" s="90"/>
      <c r="E1831" s="54"/>
      <c r="F1831" s="91"/>
      <c r="G1831" s="91"/>
      <c r="H1831" s="65"/>
    </row>
    <row r="1832" spans="2:8">
      <c r="B1832" s="69"/>
      <c r="C1832" s="90"/>
      <c r="E1832" s="54"/>
      <c r="F1832" s="91"/>
      <c r="G1832" s="91"/>
      <c r="H1832" s="65"/>
    </row>
    <row r="1833" spans="2:8">
      <c r="B1833" s="69"/>
      <c r="C1833" s="90"/>
      <c r="E1833" s="54"/>
      <c r="F1833" s="91"/>
      <c r="G1833" s="91"/>
      <c r="H1833" s="65"/>
    </row>
    <row r="1834" spans="2:8">
      <c r="B1834" s="69"/>
      <c r="C1834" s="90"/>
      <c r="E1834" s="54"/>
      <c r="F1834" s="91"/>
      <c r="G1834" s="91"/>
      <c r="H1834" s="65"/>
    </row>
    <row r="1835" spans="2:8">
      <c r="B1835" s="69"/>
      <c r="C1835" s="90"/>
      <c r="E1835" s="54"/>
      <c r="F1835" s="91"/>
      <c r="G1835" s="91"/>
      <c r="H1835" s="65"/>
    </row>
    <row r="1836" spans="2:8">
      <c r="B1836" s="69"/>
      <c r="C1836" s="90"/>
      <c r="E1836" s="54"/>
      <c r="F1836" s="91"/>
      <c r="G1836" s="91"/>
      <c r="H1836" s="65"/>
    </row>
    <row r="1837" spans="2:8">
      <c r="B1837" s="69"/>
      <c r="C1837" s="90"/>
      <c r="E1837" s="54"/>
      <c r="F1837" s="91"/>
      <c r="G1837" s="91"/>
      <c r="H1837" s="65"/>
    </row>
    <row r="1838" spans="2:8">
      <c r="B1838" s="69"/>
      <c r="C1838" s="90"/>
      <c r="E1838" s="54"/>
      <c r="F1838" s="91"/>
      <c r="G1838" s="91"/>
      <c r="H1838" s="65"/>
    </row>
    <row r="1839" spans="2:8">
      <c r="B1839" s="69"/>
      <c r="C1839" s="90"/>
      <c r="E1839" s="54"/>
      <c r="F1839" s="91"/>
      <c r="G1839" s="91"/>
      <c r="H1839" s="65"/>
    </row>
    <row r="1840" spans="2:8">
      <c r="B1840" s="69"/>
      <c r="C1840" s="90"/>
      <c r="E1840" s="54"/>
      <c r="F1840" s="91"/>
      <c r="G1840" s="91"/>
      <c r="H1840" s="65"/>
    </row>
    <row r="1841" spans="2:8">
      <c r="B1841" s="69"/>
      <c r="C1841" s="90"/>
      <c r="E1841" s="54"/>
      <c r="F1841" s="91"/>
      <c r="G1841" s="91"/>
      <c r="H1841" s="65"/>
    </row>
    <row r="1842" spans="2:8">
      <c r="B1842" s="69"/>
      <c r="C1842" s="90"/>
      <c r="E1842" s="54"/>
      <c r="F1842" s="91"/>
      <c r="G1842" s="91"/>
      <c r="H1842" s="65"/>
    </row>
    <row r="1843" spans="2:8">
      <c r="B1843" s="69"/>
      <c r="C1843" s="90"/>
      <c r="E1843" s="54"/>
      <c r="F1843" s="91"/>
      <c r="G1843" s="91"/>
      <c r="H1843" s="65"/>
    </row>
    <row r="1844" spans="2:8">
      <c r="B1844" s="69"/>
      <c r="C1844" s="90"/>
      <c r="E1844" s="54"/>
      <c r="F1844" s="91"/>
      <c r="G1844" s="91"/>
      <c r="H1844" s="65"/>
    </row>
    <row r="1845" spans="2:8">
      <c r="B1845" s="69"/>
      <c r="C1845" s="90"/>
      <c r="E1845" s="54"/>
      <c r="F1845" s="91"/>
      <c r="G1845" s="91"/>
      <c r="H1845" s="65"/>
    </row>
    <row r="1846" spans="2:8">
      <c r="B1846" s="69"/>
      <c r="C1846" s="90"/>
      <c r="E1846" s="54"/>
      <c r="F1846" s="91"/>
      <c r="G1846" s="91"/>
      <c r="H1846" s="65"/>
    </row>
    <row r="1847" spans="2:8">
      <c r="B1847" s="69"/>
      <c r="C1847" s="90"/>
      <c r="E1847" s="54"/>
      <c r="F1847" s="91"/>
      <c r="G1847" s="91"/>
      <c r="H1847" s="65"/>
    </row>
    <row r="1848" spans="2:8">
      <c r="B1848" s="69"/>
      <c r="C1848" s="90"/>
      <c r="E1848" s="54"/>
      <c r="F1848" s="91"/>
      <c r="G1848" s="91"/>
      <c r="H1848" s="65"/>
    </row>
    <row r="1849" spans="2:8">
      <c r="B1849" s="69"/>
      <c r="C1849" s="90"/>
      <c r="E1849" s="54"/>
      <c r="F1849" s="91"/>
      <c r="G1849" s="91"/>
      <c r="H1849" s="65"/>
    </row>
    <row r="1850" spans="2:8">
      <c r="B1850" s="69"/>
      <c r="C1850" s="90"/>
      <c r="E1850" s="54"/>
      <c r="F1850" s="91"/>
      <c r="G1850" s="91"/>
      <c r="H1850" s="65"/>
    </row>
    <row r="1851" spans="2:8">
      <c r="B1851" s="69"/>
      <c r="C1851" s="90"/>
      <c r="E1851" s="54"/>
      <c r="F1851" s="91"/>
      <c r="G1851" s="91"/>
      <c r="H1851" s="65"/>
    </row>
    <row r="1852" spans="2:8">
      <c r="B1852" s="69"/>
      <c r="C1852" s="90"/>
      <c r="E1852" s="54"/>
      <c r="F1852" s="91"/>
      <c r="G1852" s="91"/>
      <c r="H1852" s="65"/>
    </row>
    <row r="1853" spans="2:8">
      <c r="B1853" s="69"/>
      <c r="C1853" s="90"/>
      <c r="E1853" s="54"/>
      <c r="F1853" s="91"/>
      <c r="G1853" s="91"/>
      <c r="H1853" s="65"/>
    </row>
    <row r="1854" spans="2:8">
      <c r="B1854" s="69"/>
      <c r="C1854" s="90"/>
      <c r="E1854" s="54"/>
      <c r="F1854" s="91"/>
      <c r="G1854" s="91"/>
      <c r="H1854" s="65"/>
    </row>
    <row r="1855" spans="2:8">
      <c r="B1855" s="69"/>
      <c r="C1855" s="90"/>
      <c r="E1855" s="54"/>
      <c r="F1855" s="91"/>
      <c r="G1855" s="91"/>
      <c r="H1855" s="65"/>
    </row>
    <row r="1856" spans="2:8">
      <c r="B1856" s="69"/>
      <c r="C1856" s="90"/>
      <c r="E1856" s="54"/>
      <c r="F1856" s="91"/>
      <c r="G1856" s="91"/>
      <c r="H1856" s="65"/>
    </row>
    <row r="1857" spans="2:8">
      <c r="B1857" s="69"/>
      <c r="C1857" s="90"/>
      <c r="E1857" s="54"/>
      <c r="F1857" s="91"/>
      <c r="G1857" s="91"/>
      <c r="H1857" s="65"/>
    </row>
    <row r="1858" spans="2:8">
      <c r="B1858" s="69"/>
      <c r="C1858" s="90"/>
      <c r="E1858" s="54"/>
      <c r="F1858" s="91"/>
      <c r="G1858" s="91"/>
      <c r="H1858" s="65"/>
    </row>
    <row r="1859" spans="2:8">
      <c r="B1859" s="69"/>
      <c r="C1859" s="90"/>
      <c r="E1859" s="54"/>
      <c r="F1859" s="91"/>
      <c r="G1859" s="91"/>
      <c r="H1859" s="65"/>
    </row>
    <row r="1860" spans="2:8">
      <c r="B1860" s="69"/>
      <c r="C1860" s="90"/>
      <c r="E1860" s="54"/>
      <c r="F1860" s="91"/>
      <c r="G1860" s="91"/>
      <c r="H1860" s="65"/>
    </row>
    <row r="1861" spans="2:8">
      <c r="B1861" s="69"/>
      <c r="C1861" s="90"/>
      <c r="E1861" s="54"/>
      <c r="F1861" s="91"/>
      <c r="G1861" s="91"/>
      <c r="H1861" s="65"/>
    </row>
    <row r="1862" spans="2:8">
      <c r="B1862" s="69"/>
      <c r="C1862" s="90"/>
      <c r="E1862" s="54"/>
      <c r="F1862" s="91"/>
      <c r="G1862" s="91"/>
      <c r="H1862" s="65"/>
    </row>
    <row r="1863" spans="2:8">
      <c r="B1863" s="69"/>
      <c r="C1863" s="90"/>
      <c r="E1863" s="54"/>
      <c r="F1863" s="91"/>
      <c r="G1863" s="91"/>
      <c r="H1863" s="65"/>
    </row>
    <row r="1864" spans="2:8">
      <c r="B1864" s="69"/>
      <c r="C1864" s="90"/>
      <c r="E1864" s="54"/>
      <c r="F1864" s="91"/>
      <c r="G1864" s="91"/>
      <c r="H1864" s="65"/>
    </row>
    <row r="1865" spans="2:8">
      <c r="B1865" s="69"/>
      <c r="C1865" s="90"/>
      <c r="E1865" s="54"/>
      <c r="F1865" s="91"/>
      <c r="G1865" s="91"/>
      <c r="H1865" s="65"/>
    </row>
    <row r="1866" spans="2:8">
      <c r="B1866" s="69"/>
      <c r="C1866" s="90"/>
      <c r="E1866" s="54"/>
      <c r="F1866" s="91"/>
      <c r="G1866" s="91"/>
      <c r="H1866" s="65"/>
    </row>
    <row r="1867" spans="2:8">
      <c r="B1867" s="69"/>
      <c r="C1867" s="90"/>
      <c r="E1867" s="54"/>
      <c r="F1867" s="91"/>
      <c r="G1867" s="91"/>
      <c r="H1867" s="65"/>
    </row>
    <row r="1868" spans="2:8">
      <c r="B1868" s="69"/>
      <c r="C1868" s="90"/>
      <c r="E1868" s="54"/>
      <c r="F1868" s="91"/>
      <c r="G1868" s="91"/>
      <c r="H1868" s="65"/>
    </row>
    <row r="1869" spans="2:8">
      <c r="B1869" s="69"/>
      <c r="C1869" s="90"/>
      <c r="E1869" s="54"/>
      <c r="F1869" s="91"/>
      <c r="G1869" s="91"/>
      <c r="H1869" s="65"/>
    </row>
    <row r="1870" spans="2:8">
      <c r="B1870" s="69"/>
      <c r="C1870" s="90"/>
      <c r="E1870" s="54"/>
      <c r="F1870" s="91"/>
      <c r="G1870" s="91"/>
      <c r="H1870" s="65"/>
    </row>
    <row r="1871" spans="2:8">
      <c r="B1871" s="69"/>
      <c r="C1871" s="90"/>
      <c r="E1871" s="54"/>
      <c r="F1871" s="91"/>
      <c r="G1871" s="91"/>
      <c r="H1871" s="65"/>
    </row>
    <row r="1872" spans="2:8">
      <c r="B1872" s="69"/>
      <c r="C1872" s="90"/>
      <c r="E1872" s="54"/>
      <c r="F1872" s="91"/>
      <c r="G1872" s="91"/>
      <c r="H1872" s="65"/>
    </row>
    <row r="1873" spans="2:8">
      <c r="B1873" s="69"/>
      <c r="C1873" s="90"/>
      <c r="E1873" s="54"/>
      <c r="F1873" s="91"/>
      <c r="G1873" s="91"/>
      <c r="H1873" s="65"/>
    </row>
    <row r="1874" spans="2:8">
      <c r="B1874" s="69"/>
      <c r="C1874" s="90"/>
      <c r="E1874" s="54"/>
      <c r="F1874" s="91"/>
      <c r="G1874" s="91"/>
      <c r="H1874" s="65"/>
    </row>
    <row r="1875" spans="2:8">
      <c r="B1875" s="69"/>
      <c r="C1875" s="90"/>
      <c r="E1875" s="54"/>
      <c r="F1875" s="91"/>
      <c r="G1875" s="91"/>
      <c r="H1875" s="65"/>
    </row>
    <row r="1876" spans="2:8">
      <c r="B1876" s="69"/>
      <c r="C1876" s="90"/>
      <c r="E1876" s="54"/>
      <c r="F1876" s="91"/>
      <c r="G1876" s="91"/>
      <c r="H1876" s="65"/>
    </row>
    <row r="1877" spans="2:8">
      <c r="B1877" s="69"/>
      <c r="C1877" s="90"/>
      <c r="E1877" s="54"/>
      <c r="F1877" s="91"/>
      <c r="G1877" s="91"/>
      <c r="H1877" s="65"/>
    </row>
    <row r="1878" spans="2:8">
      <c r="B1878" s="69"/>
      <c r="C1878" s="90"/>
      <c r="E1878" s="54"/>
      <c r="F1878" s="91"/>
      <c r="G1878" s="91"/>
      <c r="H1878" s="65"/>
    </row>
    <row r="1879" spans="2:8">
      <c r="B1879" s="69"/>
      <c r="C1879" s="90"/>
      <c r="E1879" s="54"/>
      <c r="F1879" s="91"/>
      <c r="G1879" s="91"/>
      <c r="H1879" s="65"/>
    </row>
    <row r="1880" spans="2:8">
      <c r="B1880" s="69"/>
      <c r="C1880" s="90"/>
      <c r="E1880" s="54"/>
      <c r="F1880" s="91"/>
      <c r="G1880" s="91"/>
      <c r="H1880" s="65"/>
    </row>
    <row r="1881" spans="2:8">
      <c r="B1881" s="69"/>
      <c r="C1881" s="90"/>
      <c r="E1881" s="54"/>
      <c r="F1881" s="91"/>
      <c r="G1881" s="91"/>
      <c r="H1881" s="65"/>
    </row>
    <row r="1882" spans="2:8">
      <c r="B1882" s="69"/>
      <c r="C1882" s="90"/>
      <c r="E1882" s="54"/>
      <c r="F1882" s="91"/>
      <c r="G1882" s="91"/>
      <c r="H1882" s="65"/>
    </row>
    <row r="1883" spans="2:8">
      <c r="B1883" s="69"/>
      <c r="C1883" s="90"/>
      <c r="E1883" s="54"/>
      <c r="F1883" s="91"/>
      <c r="G1883" s="91"/>
      <c r="H1883" s="65"/>
    </row>
    <row r="1884" spans="2:8">
      <c r="B1884" s="69"/>
      <c r="C1884" s="90"/>
      <c r="E1884" s="54"/>
      <c r="F1884" s="91"/>
      <c r="G1884" s="91"/>
      <c r="H1884" s="65"/>
    </row>
    <row r="1885" spans="2:8">
      <c r="B1885" s="69"/>
      <c r="C1885" s="90"/>
      <c r="E1885" s="54"/>
      <c r="F1885" s="91"/>
      <c r="G1885" s="91"/>
      <c r="H1885" s="65"/>
    </row>
    <row r="1886" spans="2:8">
      <c r="B1886" s="69"/>
      <c r="C1886" s="90"/>
      <c r="E1886" s="54"/>
      <c r="F1886" s="91"/>
      <c r="G1886" s="91"/>
      <c r="H1886" s="65"/>
    </row>
    <row r="1887" spans="2:8">
      <c r="B1887" s="69"/>
      <c r="C1887" s="90"/>
      <c r="E1887" s="54"/>
      <c r="F1887" s="91"/>
      <c r="G1887" s="91"/>
      <c r="H1887" s="65"/>
    </row>
    <row r="1888" spans="2:8">
      <c r="B1888" s="69"/>
      <c r="C1888" s="90"/>
      <c r="E1888" s="54"/>
      <c r="F1888" s="91"/>
      <c r="G1888" s="91"/>
      <c r="H1888" s="65"/>
    </row>
    <row r="1889" spans="2:8">
      <c r="B1889" s="69"/>
      <c r="C1889" s="90"/>
      <c r="E1889" s="54"/>
      <c r="F1889" s="91"/>
      <c r="G1889" s="91"/>
      <c r="H1889" s="65"/>
    </row>
    <row r="1890" spans="2:8">
      <c r="B1890" s="69"/>
      <c r="C1890" s="90"/>
      <c r="E1890" s="54"/>
      <c r="F1890" s="91"/>
      <c r="G1890" s="91"/>
      <c r="H1890" s="65"/>
    </row>
    <row r="1891" spans="2:8">
      <c r="B1891" s="69"/>
      <c r="C1891" s="90"/>
      <c r="E1891" s="54"/>
      <c r="F1891" s="91"/>
      <c r="G1891" s="91"/>
      <c r="H1891" s="65"/>
    </row>
    <row r="1892" spans="2:8">
      <c r="B1892" s="69"/>
      <c r="C1892" s="90"/>
      <c r="E1892" s="54"/>
      <c r="F1892" s="91"/>
      <c r="G1892" s="91"/>
      <c r="H1892" s="65"/>
    </row>
    <row r="1893" spans="2:8">
      <c r="B1893" s="69"/>
      <c r="C1893" s="90"/>
      <c r="E1893" s="54"/>
      <c r="F1893" s="91"/>
      <c r="G1893" s="91"/>
      <c r="H1893" s="65"/>
    </row>
    <row r="1894" spans="2:8">
      <c r="B1894" s="69"/>
      <c r="C1894" s="90"/>
      <c r="E1894" s="54"/>
      <c r="F1894" s="91"/>
      <c r="G1894" s="91"/>
      <c r="H1894" s="65"/>
    </row>
    <row r="1895" spans="2:8">
      <c r="B1895" s="69"/>
      <c r="C1895" s="90"/>
      <c r="E1895" s="54"/>
      <c r="F1895" s="91"/>
      <c r="G1895" s="91"/>
      <c r="H1895" s="65"/>
    </row>
    <row r="1896" spans="2:8">
      <c r="B1896" s="69"/>
      <c r="C1896" s="90"/>
      <c r="E1896" s="54"/>
      <c r="F1896" s="91"/>
      <c r="G1896" s="91"/>
      <c r="H1896" s="65"/>
    </row>
    <row r="1897" spans="2:8">
      <c r="B1897" s="69"/>
      <c r="C1897" s="90"/>
      <c r="E1897" s="54"/>
      <c r="F1897" s="91"/>
      <c r="G1897" s="91"/>
      <c r="H1897" s="65"/>
    </row>
    <row r="1898" spans="2:8">
      <c r="B1898" s="69"/>
      <c r="C1898" s="90"/>
      <c r="E1898" s="54"/>
      <c r="F1898" s="91"/>
      <c r="G1898" s="91"/>
      <c r="H1898" s="65"/>
    </row>
    <row r="1899" spans="2:8">
      <c r="B1899" s="69"/>
      <c r="C1899" s="90"/>
      <c r="E1899" s="54"/>
      <c r="F1899" s="91"/>
      <c r="G1899" s="91"/>
      <c r="H1899" s="65"/>
    </row>
    <row r="1900" spans="2:8">
      <c r="B1900" s="69"/>
      <c r="C1900" s="90"/>
      <c r="E1900" s="54"/>
      <c r="F1900" s="91"/>
      <c r="G1900" s="91"/>
      <c r="H1900" s="65"/>
    </row>
    <row r="1901" spans="2:8">
      <c r="B1901" s="69"/>
      <c r="C1901" s="90"/>
      <c r="E1901" s="54"/>
      <c r="F1901" s="91"/>
      <c r="G1901" s="91"/>
      <c r="H1901" s="65"/>
    </row>
    <row r="1902" spans="2:8">
      <c r="B1902" s="69"/>
      <c r="C1902" s="90"/>
      <c r="E1902" s="54"/>
      <c r="F1902" s="91"/>
      <c r="G1902" s="91"/>
      <c r="H1902" s="65"/>
    </row>
    <row r="1903" spans="2:8">
      <c r="B1903" s="69"/>
      <c r="C1903" s="90"/>
      <c r="E1903" s="54"/>
      <c r="F1903" s="91"/>
      <c r="G1903" s="91"/>
      <c r="H1903" s="65"/>
    </row>
    <row r="1904" spans="2:8">
      <c r="B1904" s="69"/>
      <c r="C1904" s="90"/>
      <c r="E1904" s="54"/>
      <c r="F1904" s="91"/>
      <c r="G1904" s="91"/>
      <c r="H1904" s="65"/>
    </row>
    <row r="1905" spans="2:8">
      <c r="B1905" s="69"/>
      <c r="C1905" s="90"/>
      <c r="E1905" s="54"/>
      <c r="F1905" s="91"/>
      <c r="G1905" s="91"/>
      <c r="H1905" s="65"/>
    </row>
    <row r="1906" spans="2:8">
      <c r="B1906" s="69"/>
      <c r="C1906" s="90"/>
      <c r="E1906" s="54"/>
      <c r="F1906" s="91"/>
      <c r="G1906" s="91"/>
      <c r="H1906" s="65"/>
    </row>
    <row r="1907" spans="2:8">
      <c r="B1907" s="69"/>
      <c r="C1907" s="90"/>
      <c r="E1907" s="54"/>
      <c r="F1907" s="91"/>
      <c r="G1907" s="91"/>
      <c r="H1907" s="65"/>
    </row>
    <row r="1908" spans="2:8">
      <c r="B1908" s="69"/>
      <c r="C1908" s="90"/>
      <c r="E1908" s="54"/>
      <c r="F1908" s="91"/>
      <c r="G1908" s="91"/>
      <c r="H1908" s="65"/>
    </row>
    <row r="1909" spans="2:8">
      <c r="B1909" s="69"/>
      <c r="C1909" s="90"/>
      <c r="E1909" s="54"/>
      <c r="F1909" s="91"/>
      <c r="G1909" s="91"/>
      <c r="H1909" s="65"/>
    </row>
    <row r="1910" spans="2:8">
      <c r="B1910" s="69"/>
      <c r="C1910" s="90"/>
      <c r="E1910" s="54"/>
      <c r="F1910" s="91"/>
      <c r="G1910" s="91"/>
      <c r="H1910" s="65"/>
    </row>
    <row r="1911" spans="2:8">
      <c r="B1911" s="69"/>
      <c r="C1911" s="90"/>
      <c r="E1911" s="54"/>
      <c r="F1911" s="91"/>
      <c r="G1911" s="91"/>
      <c r="H1911" s="65"/>
    </row>
    <row r="1912" spans="2:8">
      <c r="B1912" s="69"/>
      <c r="C1912" s="90"/>
      <c r="E1912" s="54"/>
      <c r="F1912" s="91"/>
      <c r="G1912" s="91"/>
      <c r="H1912" s="65"/>
    </row>
    <row r="1913" spans="2:8">
      <c r="B1913" s="69"/>
      <c r="C1913" s="90"/>
      <c r="E1913" s="54"/>
      <c r="F1913" s="91"/>
      <c r="G1913" s="91"/>
      <c r="H1913" s="65"/>
    </row>
    <row r="1914" spans="2:8">
      <c r="B1914" s="69"/>
      <c r="C1914" s="90"/>
      <c r="E1914" s="54"/>
      <c r="F1914" s="91"/>
      <c r="G1914" s="91"/>
      <c r="H1914" s="65"/>
    </row>
    <row r="1915" spans="2:8">
      <c r="B1915" s="69"/>
      <c r="C1915" s="90"/>
      <c r="E1915" s="54"/>
      <c r="F1915" s="91"/>
      <c r="G1915" s="91"/>
      <c r="H1915" s="65"/>
    </row>
    <row r="1916" spans="2:8">
      <c r="B1916" s="69"/>
      <c r="C1916" s="90"/>
      <c r="E1916" s="54"/>
      <c r="F1916" s="91"/>
      <c r="G1916" s="91"/>
      <c r="H1916" s="65"/>
    </row>
    <row r="1917" spans="2:8">
      <c r="B1917" s="69"/>
      <c r="C1917" s="90"/>
      <c r="E1917" s="54"/>
      <c r="F1917" s="91"/>
      <c r="G1917" s="91"/>
      <c r="H1917" s="65"/>
    </row>
    <row r="1918" spans="2:8">
      <c r="B1918" s="69"/>
      <c r="C1918" s="90"/>
      <c r="E1918" s="54"/>
      <c r="F1918" s="91"/>
      <c r="G1918" s="91"/>
      <c r="H1918" s="65"/>
    </row>
    <row r="1919" spans="2:8">
      <c r="B1919" s="69"/>
      <c r="C1919" s="90"/>
      <c r="E1919" s="54"/>
      <c r="F1919" s="91"/>
      <c r="G1919" s="91"/>
      <c r="H1919" s="65"/>
    </row>
    <row r="1920" spans="2:8">
      <c r="B1920" s="69"/>
      <c r="C1920" s="90"/>
      <c r="E1920" s="54"/>
      <c r="F1920" s="91"/>
      <c r="G1920" s="91"/>
      <c r="H1920" s="65"/>
    </row>
    <row r="1921" spans="2:8">
      <c r="B1921" s="69"/>
      <c r="C1921" s="90"/>
      <c r="E1921" s="54"/>
      <c r="F1921" s="91"/>
      <c r="G1921" s="91"/>
      <c r="H1921" s="65"/>
    </row>
    <row r="1922" spans="2:8">
      <c r="B1922" s="69"/>
      <c r="C1922" s="90"/>
      <c r="E1922" s="54"/>
      <c r="F1922" s="91"/>
      <c r="G1922" s="91"/>
      <c r="H1922" s="65"/>
    </row>
    <row r="1923" spans="2:8">
      <c r="B1923" s="69"/>
      <c r="C1923" s="90"/>
      <c r="E1923" s="54"/>
      <c r="F1923" s="91"/>
      <c r="G1923" s="91"/>
      <c r="H1923" s="65"/>
    </row>
    <row r="1924" spans="2:8">
      <c r="B1924" s="69"/>
      <c r="C1924" s="90"/>
      <c r="E1924" s="54"/>
      <c r="F1924" s="91"/>
      <c r="G1924" s="91"/>
      <c r="H1924" s="65"/>
    </row>
    <row r="1925" spans="2:8">
      <c r="B1925" s="69"/>
      <c r="C1925" s="90"/>
      <c r="E1925" s="54"/>
      <c r="F1925" s="91"/>
      <c r="G1925" s="91"/>
      <c r="H1925" s="65"/>
    </row>
    <row r="1926" spans="2:8">
      <c r="B1926" s="69"/>
      <c r="C1926" s="90"/>
      <c r="E1926" s="54"/>
      <c r="F1926" s="91"/>
      <c r="G1926" s="91"/>
      <c r="H1926" s="65"/>
    </row>
    <row r="1927" spans="2:8">
      <c r="B1927" s="69"/>
      <c r="C1927" s="90"/>
      <c r="E1927" s="54"/>
      <c r="F1927" s="91"/>
      <c r="G1927" s="91"/>
      <c r="H1927" s="65"/>
    </row>
    <row r="1928" spans="2:8">
      <c r="B1928" s="69"/>
      <c r="C1928" s="90"/>
      <c r="E1928" s="54"/>
      <c r="F1928" s="91"/>
      <c r="G1928" s="91"/>
      <c r="H1928" s="65"/>
    </row>
    <row r="1929" spans="2:8">
      <c r="B1929" s="69"/>
      <c r="C1929" s="90"/>
      <c r="E1929" s="54"/>
      <c r="F1929" s="91"/>
      <c r="G1929" s="91"/>
      <c r="H1929" s="65"/>
    </row>
    <row r="1930" spans="2:8">
      <c r="B1930" s="69"/>
      <c r="C1930" s="90"/>
      <c r="E1930" s="54"/>
      <c r="F1930" s="91"/>
      <c r="G1930" s="91"/>
      <c r="H1930" s="65"/>
    </row>
    <row r="1931" spans="2:8">
      <c r="B1931" s="69"/>
      <c r="C1931" s="90"/>
      <c r="E1931" s="54"/>
      <c r="F1931" s="91"/>
      <c r="G1931" s="91"/>
      <c r="H1931" s="65"/>
    </row>
    <row r="1932" spans="2:8">
      <c r="B1932" s="69"/>
      <c r="C1932" s="90"/>
      <c r="E1932" s="54"/>
      <c r="F1932" s="91"/>
      <c r="G1932" s="91"/>
      <c r="H1932" s="65"/>
    </row>
    <row r="1933" spans="2:8">
      <c r="B1933" s="69"/>
      <c r="C1933" s="90"/>
      <c r="E1933" s="54"/>
      <c r="F1933" s="91"/>
      <c r="G1933" s="91"/>
      <c r="H1933" s="65"/>
    </row>
    <row r="1934" spans="2:8">
      <c r="B1934" s="69"/>
      <c r="C1934" s="90"/>
      <c r="E1934" s="54"/>
      <c r="F1934" s="91"/>
      <c r="G1934" s="91"/>
      <c r="H1934" s="65"/>
    </row>
    <row r="1935" spans="2:8">
      <c r="B1935" s="69"/>
      <c r="C1935" s="90"/>
      <c r="E1935" s="54"/>
      <c r="F1935" s="91"/>
      <c r="G1935" s="91"/>
      <c r="H1935" s="65"/>
    </row>
    <row r="1936" spans="2:8">
      <c r="B1936" s="69"/>
      <c r="C1936" s="90"/>
      <c r="E1936" s="54"/>
      <c r="F1936" s="91"/>
      <c r="G1936" s="91"/>
      <c r="H1936" s="65"/>
    </row>
    <row r="1937" spans="2:8">
      <c r="B1937" s="69"/>
      <c r="C1937" s="90"/>
      <c r="E1937" s="54"/>
      <c r="F1937" s="91"/>
      <c r="G1937" s="91"/>
      <c r="H1937" s="65"/>
    </row>
    <row r="1938" spans="2:8">
      <c r="B1938" s="69"/>
      <c r="C1938" s="90"/>
      <c r="E1938" s="54"/>
      <c r="F1938" s="91"/>
      <c r="G1938" s="91"/>
      <c r="H1938" s="65"/>
    </row>
    <row r="1939" spans="2:8">
      <c r="B1939" s="69"/>
      <c r="C1939" s="90"/>
      <c r="E1939" s="54"/>
      <c r="F1939" s="91"/>
      <c r="G1939" s="91"/>
      <c r="H1939" s="65"/>
    </row>
    <row r="1940" spans="2:8">
      <c r="B1940" s="69"/>
      <c r="C1940" s="90"/>
      <c r="E1940" s="54"/>
      <c r="F1940" s="91"/>
      <c r="G1940" s="91"/>
      <c r="H1940" s="65"/>
    </row>
    <row r="1941" spans="2:8">
      <c r="B1941" s="69"/>
      <c r="C1941" s="90"/>
      <c r="E1941" s="54"/>
      <c r="F1941" s="91"/>
      <c r="G1941" s="91"/>
      <c r="H1941" s="65"/>
    </row>
    <row r="1942" spans="2:8">
      <c r="B1942" s="69"/>
      <c r="C1942" s="90"/>
      <c r="E1942" s="54"/>
      <c r="F1942" s="91"/>
      <c r="G1942" s="91"/>
      <c r="H1942" s="65"/>
    </row>
    <row r="1943" spans="2:8">
      <c r="B1943" s="69"/>
      <c r="C1943" s="90"/>
      <c r="E1943" s="54"/>
      <c r="F1943" s="91"/>
      <c r="G1943" s="91"/>
      <c r="H1943" s="65"/>
    </row>
    <row r="1944" spans="2:8">
      <c r="B1944" s="69"/>
      <c r="C1944" s="90"/>
      <c r="E1944" s="54"/>
      <c r="F1944" s="91"/>
      <c r="G1944" s="91"/>
      <c r="H1944" s="65"/>
    </row>
    <row r="1945" spans="2:8">
      <c r="B1945" s="69"/>
      <c r="C1945" s="90"/>
      <c r="E1945" s="54"/>
      <c r="F1945" s="91"/>
      <c r="G1945" s="91"/>
      <c r="H1945" s="65"/>
    </row>
    <row r="1946" spans="2:8">
      <c r="B1946" s="69"/>
      <c r="C1946" s="90"/>
      <c r="E1946" s="54"/>
      <c r="F1946" s="91"/>
      <c r="G1946" s="91"/>
      <c r="H1946" s="65"/>
    </row>
    <row r="1947" spans="2:8">
      <c r="B1947" s="69"/>
      <c r="C1947" s="90"/>
      <c r="E1947" s="54"/>
      <c r="F1947" s="91"/>
      <c r="G1947" s="91"/>
      <c r="H1947" s="65"/>
    </row>
    <row r="1948" spans="2:8">
      <c r="B1948" s="69"/>
      <c r="C1948" s="90"/>
      <c r="E1948" s="54"/>
      <c r="F1948" s="91"/>
      <c r="G1948" s="91"/>
      <c r="H1948" s="65"/>
    </row>
    <row r="1949" spans="2:8">
      <c r="B1949" s="69"/>
      <c r="C1949" s="90"/>
      <c r="E1949" s="54"/>
      <c r="F1949" s="91"/>
      <c r="G1949" s="91"/>
      <c r="H1949" s="65"/>
    </row>
    <row r="1950" spans="2:8">
      <c r="B1950" s="69"/>
      <c r="C1950" s="90"/>
      <c r="E1950" s="54"/>
      <c r="F1950" s="91"/>
      <c r="G1950" s="91"/>
      <c r="H1950" s="65"/>
    </row>
    <row r="1951" spans="2:8">
      <c r="B1951" s="69"/>
      <c r="C1951" s="90"/>
      <c r="E1951" s="54"/>
      <c r="F1951" s="91"/>
      <c r="G1951" s="91"/>
      <c r="H1951" s="65"/>
    </row>
    <row r="1952" spans="2:8">
      <c r="B1952" s="69"/>
      <c r="C1952" s="90"/>
      <c r="E1952" s="54"/>
      <c r="F1952" s="91"/>
      <c r="G1952" s="91"/>
      <c r="H1952" s="65"/>
    </row>
    <row r="1953" spans="2:8">
      <c r="B1953" s="69"/>
      <c r="C1953" s="90"/>
      <c r="E1953" s="54"/>
      <c r="F1953" s="91"/>
      <c r="G1953" s="91"/>
      <c r="H1953" s="65"/>
    </row>
    <row r="1954" spans="2:8">
      <c r="B1954" s="69"/>
      <c r="C1954" s="90"/>
      <c r="E1954" s="54"/>
      <c r="F1954" s="91"/>
      <c r="G1954" s="91"/>
      <c r="H1954" s="65"/>
    </row>
    <row r="1955" spans="2:8">
      <c r="B1955" s="69"/>
      <c r="C1955" s="90"/>
      <c r="E1955" s="54"/>
      <c r="F1955" s="91"/>
      <c r="G1955" s="91"/>
      <c r="H1955" s="65"/>
    </row>
    <row r="1956" spans="2:8">
      <c r="B1956" s="69"/>
      <c r="C1956" s="90"/>
      <c r="E1956" s="54"/>
      <c r="F1956" s="91"/>
      <c r="G1956" s="91"/>
      <c r="H1956" s="65"/>
    </row>
    <row r="1957" spans="2:8">
      <c r="B1957" s="69"/>
      <c r="C1957" s="90"/>
      <c r="E1957" s="54"/>
      <c r="F1957" s="91"/>
      <c r="G1957" s="91"/>
      <c r="H1957" s="65"/>
    </row>
    <row r="1958" spans="2:8">
      <c r="B1958" s="69"/>
      <c r="C1958" s="90"/>
      <c r="E1958" s="54"/>
      <c r="F1958" s="91"/>
      <c r="G1958" s="91"/>
      <c r="H1958" s="65"/>
    </row>
    <row r="1959" spans="2:8">
      <c r="B1959" s="69"/>
      <c r="C1959" s="90"/>
      <c r="E1959" s="54"/>
      <c r="F1959" s="91"/>
      <c r="G1959" s="91"/>
      <c r="H1959" s="65"/>
    </row>
    <row r="1960" spans="2:8">
      <c r="B1960" s="69"/>
      <c r="C1960" s="90"/>
      <c r="E1960" s="54"/>
      <c r="F1960" s="91"/>
      <c r="G1960" s="91"/>
      <c r="H1960" s="65"/>
    </row>
    <row r="1961" spans="2:8">
      <c r="B1961" s="69"/>
      <c r="C1961" s="90"/>
      <c r="E1961" s="54"/>
      <c r="F1961" s="91"/>
      <c r="G1961" s="91"/>
      <c r="H1961" s="65"/>
    </row>
    <row r="1962" spans="2:8">
      <c r="B1962" s="69"/>
      <c r="C1962" s="90"/>
      <c r="E1962" s="54"/>
      <c r="F1962" s="91"/>
      <c r="G1962" s="91"/>
      <c r="H1962" s="65"/>
    </row>
    <row r="1963" spans="2:8">
      <c r="B1963" s="69"/>
      <c r="C1963" s="90"/>
      <c r="E1963" s="54"/>
      <c r="F1963" s="91"/>
      <c r="G1963" s="91"/>
      <c r="H1963" s="65"/>
    </row>
    <row r="1964" spans="2:8">
      <c r="B1964" s="69"/>
      <c r="C1964" s="90"/>
      <c r="E1964" s="54"/>
      <c r="F1964" s="91"/>
      <c r="G1964" s="91"/>
      <c r="H1964" s="65"/>
    </row>
    <row r="1965" spans="2:8">
      <c r="B1965" s="69"/>
      <c r="C1965" s="90"/>
      <c r="E1965" s="54"/>
      <c r="F1965" s="91"/>
      <c r="G1965" s="91"/>
      <c r="H1965" s="65"/>
    </row>
    <row r="1966" spans="2:8">
      <c r="B1966" s="69"/>
      <c r="C1966" s="90"/>
      <c r="E1966" s="54"/>
      <c r="F1966" s="91"/>
      <c r="G1966" s="91"/>
      <c r="H1966" s="65"/>
    </row>
    <row r="1967" spans="2:8">
      <c r="B1967" s="69"/>
      <c r="C1967" s="90"/>
      <c r="E1967" s="54"/>
      <c r="F1967" s="91"/>
      <c r="G1967" s="91"/>
      <c r="H1967" s="65"/>
    </row>
    <row r="1968" spans="2:8">
      <c r="B1968" s="69"/>
      <c r="C1968" s="90"/>
      <c r="E1968" s="54"/>
      <c r="F1968" s="91"/>
      <c r="G1968" s="91"/>
      <c r="H1968" s="65"/>
    </row>
    <row r="1969" spans="2:8">
      <c r="B1969" s="69"/>
      <c r="C1969" s="90"/>
      <c r="E1969" s="54"/>
      <c r="F1969" s="91"/>
      <c r="G1969" s="91"/>
      <c r="H1969" s="65"/>
    </row>
    <row r="1970" spans="2:8">
      <c r="B1970" s="69"/>
      <c r="C1970" s="90"/>
      <c r="E1970" s="54"/>
      <c r="F1970" s="91"/>
      <c r="G1970" s="91"/>
      <c r="H1970" s="65"/>
    </row>
    <row r="1971" spans="2:8">
      <c r="B1971" s="69"/>
      <c r="C1971" s="90"/>
      <c r="E1971" s="54"/>
      <c r="F1971" s="91"/>
      <c r="G1971" s="91"/>
      <c r="H1971" s="65"/>
    </row>
    <row r="1972" spans="2:8">
      <c r="B1972" s="69"/>
      <c r="C1972" s="90"/>
      <c r="E1972" s="54"/>
      <c r="F1972" s="91"/>
      <c r="G1972" s="91"/>
      <c r="H1972" s="65"/>
    </row>
    <row r="1973" spans="2:8">
      <c r="B1973" s="69"/>
      <c r="C1973" s="90"/>
      <c r="E1973" s="54"/>
      <c r="F1973" s="91"/>
      <c r="G1973" s="91"/>
      <c r="H1973" s="65"/>
    </row>
    <row r="1974" spans="2:8">
      <c r="B1974" s="69"/>
      <c r="C1974" s="90"/>
      <c r="E1974" s="54"/>
      <c r="F1974" s="91"/>
      <c r="G1974" s="91"/>
      <c r="H1974" s="65"/>
    </row>
    <row r="1975" spans="2:8">
      <c r="B1975" s="69"/>
      <c r="C1975" s="90"/>
      <c r="E1975" s="54"/>
      <c r="F1975" s="91"/>
      <c r="G1975" s="91"/>
      <c r="H1975" s="65"/>
    </row>
    <row r="1976" spans="2:8">
      <c r="B1976" s="69"/>
      <c r="C1976" s="90"/>
      <c r="E1976" s="54"/>
      <c r="F1976" s="91"/>
      <c r="G1976" s="91"/>
      <c r="H1976" s="65"/>
    </row>
    <row r="1977" spans="2:8">
      <c r="B1977" s="69"/>
      <c r="C1977" s="90"/>
      <c r="E1977" s="54"/>
      <c r="F1977" s="91"/>
      <c r="G1977" s="91"/>
      <c r="H1977" s="65"/>
    </row>
    <row r="1978" spans="2:8">
      <c r="B1978" s="69"/>
      <c r="C1978" s="90"/>
      <c r="E1978" s="54"/>
      <c r="F1978" s="91"/>
      <c r="G1978" s="91"/>
      <c r="H1978" s="65"/>
    </row>
    <row r="1979" spans="2:8">
      <c r="B1979" s="69"/>
      <c r="C1979" s="90"/>
      <c r="E1979" s="54"/>
      <c r="F1979" s="91"/>
      <c r="G1979" s="91"/>
      <c r="H1979" s="65"/>
    </row>
    <row r="1980" spans="2:8">
      <c r="B1980" s="69"/>
      <c r="C1980" s="90"/>
      <c r="E1980" s="54"/>
      <c r="F1980" s="91"/>
      <c r="G1980" s="91"/>
      <c r="H1980" s="65"/>
    </row>
    <row r="1981" spans="2:8">
      <c r="B1981" s="69"/>
      <c r="C1981" s="90"/>
      <c r="E1981" s="54"/>
      <c r="F1981" s="91"/>
      <c r="G1981" s="91"/>
      <c r="H1981" s="65"/>
    </row>
    <row r="1982" spans="2:8">
      <c r="B1982" s="69"/>
      <c r="C1982" s="90"/>
      <c r="E1982" s="54"/>
      <c r="F1982" s="91"/>
      <c r="G1982" s="91"/>
      <c r="H1982" s="65"/>
    </row>
    <row r="1983" spans="2:8">
      <c r="B1983" s="69"/>
      <c r="C1983" s="90"/>
      <c r="E1983" s="54"/>
      <c r="F1983" s="91"/>
      <c r="G1983" s="91"/>
      <c r="H1983" s="65"/>
    </row>
    <row r="1984" spans="2:8">
      <c r="B1984" s="69"/>
      <c r="C1984" s="90"/>
      <c r="E1984" s="54"/>
      <c r="F1984" s="91"/>
      <c r="G1984" s="91"/>
      <c r="H1984" s="65"/>
    </row>
    <row r="1985" spans="2:8">
      <c r="B1985" s="69"/>
      <c r="C1985" s="90"/>
      <c r="E1985" s="54"/>
      <c r="F1985" s="91"/>
      <c r="G1985" s="91"/>
      <c r="H1985" s="65"/>
    </row>
    <row r="1986" spans="2:8">
      <c r="B1986" s="69"/>
      <c r="C1986" s="90"/>
      <c r="E1986" s="54"/>
      <c r="F1986" s="91"/>
      <c r="G1986" s="91"/>
      <c r="H1986" s="65"/>
    </row>
    <row r="1987" spans="2:8">
      <c r="B1987" s="69"/>
      <c r="C1987" s="90"/>
      <c r="E1987" s="54"/>
      <c r="F1987" s="91"/>
      <c r="G1987" s="91"/>
      <c r="H1987" s="65"/>
    </row>
    <row r="1988" spans="2:8">
      <c r="B1988" s="69"/>
      <c r="C1988" s="90"/>
      <c r="E1988" s="54"/>
      <c r="F1988" s="91"/>
      <c r="G1988" s="91"/>
      <c r="H1988" s="65"/>
    </row>
    <row r="1989" spans="2:8">
      <c r="B1989" s="69"/>
      <c r="C1989" s="90"/>
      <c r="E1989" s="54"/>
      <c r="F1989" s="91"/>
      <c r="G1989" s="91"/>
      <c r="H1989" s="65"/>
    </row>
    <row r="1990" spans="2:8">
      <c r="B1990" s="69"/>
      <c r="C1990" s="90"/>
      <c r="E1990" s="54"/>
      <c r="F1990" s="91"/>
      <c r="G1990" s="91"/>
      <c r="H1990" s="65"/>
    </row>
    <row r="1991" spans="2:8">
      <c r="B1991" s="69"/>
      <c r="C1991" s="90"/>
      <c r="E1991" s="54"/>
      <c r="F1991" s="91"/>
      <c r="G1991" s="91"/>
      <c r="H1991" s="65"/>
    </row>
    <row r="1992" spans="2:8">
      <c r="B1992" s="69"/>
      <c r="C1992" s="90"/>
      <c r="E1992" s="54"/>
      <c r="F1992" s="91"/>
      <c r="G1992" s="91"/>
      <c r="H1992" s="65"/>
    </row>
    <row r="1993" spans="2:8">
      <c r="B1993" s="69"/>
      <c r="C1993" s="90"/>
      <c r="E1993" s="54"/>
      <c r="F1993" s="91"/>
      <c r="G1993" s="91"/>
      <c r="H1993" s="65"/>
    </row>
    <row r="1994" spans="2:8">
      <c r="B1994" s="69"/>
      <c r="C1994" s="90"/>
      <c r="E1994" s="54"/>
      <c r="F1994" s="91"/>
      <c r="G1994" s="91"/>
      <c r="H1994" s="65"/>
    </row>
    <row r="1995" spans="2:8">
      <c r="B1995" s="69"/>
      <c r="C1995" s="90"/>
      <c r="E1995" s="54"/>
      <c r="F1995" s="91"/>
      <c r="G1995" s="91"/>
      <c r="H1995" s="65"/>
    </row>
    <row r="1996" spans="2:8">
      <c r="B1996" s="69"/>
      <c r="C1996" s="90"/>
      <c r="E1996" s="54"/>
      <c r="F1996" s="91"/>
      <c r="G1996" s="91"/>
      <c r="H1996" s="65"/>
    </row>
    <row r="1997" spans="2:8">
      <c r="B1997" s="69"/>
      <c r="C1997" s="90"/>
      <c r="E1997" s="54"/>
      <c r="F1997" s="91"/>
      <c r="G1997" s="91"/>
      <c r="H1997" s="65"/>
    </row>
    <row r="1998" spans="2:8">
      <c r="B1998" s="69"/>
      <c r="C1998" s="90"/>
      <c r="E1998" s="54"/>
      <c r="F1998" s="91"/>
      <c r="G1998" s="91"/>
      <c r="H1998" s="65"/>
    </row>
    <row r="1999" spans="2:8">
      <c r="B1999" s="69"/>
      <c r="C1999" s="90"/>
      <c r="E1999" s="54"/>
      <c r="F1999" s="91"/>
      <c r="G1999" s="91"/>
      <c r="H1999" s="65"/>
    </row>
    <row r="2000" spans="2:8">
      <c r="B2000" s="69"/>
      <c r="C2000" s="90"/>
      <c r="E2000" s="54"/>
      <c r="F2000" s="91"/>
      <c r="G2000" s="91"/>
      <c r="H2000" s="65"/>
    </row>
    <row r="2001" spans="2:8">
      <c r="B2001" s="69"/>
      <c r="C2001" s="90"/>
      <c r="E2001" s="54"/>
      <c r="F2001" s="91"/>
      <c r="G2001" s="91"/>
      <c r="H2001" s="65"/>
    </row>
    <row r="2002" spans="2:8">
      <c r="B2002" s="69"/>
      <c r="C2002" s="90"/>
      <c r="E2002" s="54"/>
      <c r="F2002" s="91"/>
      <c r="G2002" s="91"/>
      <c r="H2002" s="65"/>
    </row>
    <row r="2003" spans="2:8">
      <c r="B2003" s="69"/>
      <c r="C2003" s="90"/>
      <c r="E2003" s="54"/>
      <c r="F2003" s="91"/>
      <c r="G2003" s="91"/>
      <c r="H2003" s="65"/>
    </row>
    <row r="2004" spans="2:8">
      <c r="B2004" s="69"/>
      <c r="C2004" s="90"/>
      <c r="E2004" s="54"/>
      <c r="F2004" s="91"/>
      <c r="G2004" s="91"/>
      <c r="H2004" s="65"/>
    </row>
    <row r="2005" spans="2:8">
      <c r="B2005" s="69"/>
      <c r="C2005" s="90"/>
      <c r="E2005" s="54"/>
      <c r="F2005" s="91"/>
      <c r="G2005" s="91"/>
      <c r="H2005" s="65"/>
    </row>
    <row r="2006" spans="2:8">
      <c r="B2006" s="69"/>
      <c r="C2006" s="90"/>
      <c r="E2006" s="54"/>
      <c r="F2006" s="91"/>
      <c r="G2006" s="91"/>
      <c r="H2006" s="65"/>
    </row>
    <row r="2007" spans="2:8">
      <c r="B2007" s="69"/>
      <c r="C2007" s="90"/>
      <c r="E2007" s="54"/>
      <c r="F2007" s="91"/>
      <c r="G2007" s="91"/>
      <c r="H2007" s="65"/>
    </row>
    <row r="2008" spans="2:8">
      <c r="B2008" s="69"/>
      <c r="C2008" s="90"/>
      <c r="E2008" s="54"/>
      <c r="F2008" s="91"/>
      <c r="G2008" s="91"/>
      <c r="H2008" s="65"/>
    </row>
    <row r="2009" spans="2:8">
      <c r="B2009" s="69"/>
      <c r="C2009" s="90"/>
      <c r="E2009" s="54"/>
      <c r="F2009" s="91"/>
      <c r="G2009" s="91"/>
      <c r="H2009" s="65"/>
    </row>
    <row r="2010" spans="2:8">
      <c r="B2010" s="69"/>
      <c r="C2010" s="90"/>
      <c r="E2010" s="54"/>
      <c r="F2010" s="91"/>
      <c r="G2010" s="91"/>
      <c r="H2010" s="65"/>
    </row>
    <row r="2011" spans="2:8">
      <c r="B2011" s="69"/>
      <c r="C2011" s="90"/>
      <c r="E2011" s="54"/>
      <c r="F2011" s="91"/>
      <c r="G2011" s="91"/>
      <c r="H2011" s="65"/>
    </row>
    <row r="2012" spans="2:8">
      <c r="B2012" s="69"/>
      <c r="C2012" s="90"/>
      <c r="E2012" s="54"/>
      <c r="F2012" s="91"/>
      <c r="G2012" s="91"/>
      <c r="H2012" s="65"/>
    </row>
    <row r="2013" spans="2:8">
      <c r="B2013" s="69"/>
      <c r="C2013" s="90"/>
      <c r="E2013" s="54"/>
      <c r="F2013" s="91"/>
      <c r="G2013" s="91"/>
      <c r="H2013" s="65"/>
    </row>
    <row r="2014" spans="2:8">
      <c r="B2014" s="69"/>
      <c r="C2014" s="90"/>
      <c r="E2014" s="54"/>
      <c r="F2014" s="91"/>
      <c r="G2014" s="91"/>
      <c r="H2014" s="65"/>
    </row>
    <row r="2015" spans="2:8">
      <c r="B2015" s="69"/>
      <c r="C2015" s="90"/>
      <c r="E2015" s="54"/>
      <c r="F2015" s="91"/>
      <c r="G2015" s="91"/>
      <c r="H2015" s="65"/>
    </row>
    <row r="2016" spans="2:8">
      <c r="B2016" s="69"/>
      <c r="C2016" s="90"/>
      <c r="E2016" s="54"/>
      <c r="F2016" s="91"/>
      <c r="G2016" s="91"/>
      <c r="H2016" s="65"/>
    </row>
    <row r="2017" spans="2:8">
      <c r="B2017" s="69"/>
      <c r="C2017" s="90"/>
      <c r="E2017" s="54"/>
      <c r="F2017" s="91"/>
      <c r="G2017" s="91"/>
      <c r="H2017" s="65"/>
    </row>
    <row r="2018" spans="2:8">
      <c r="B2018" s="69"/>
      <c r="C2018" s="90"/>
      <c r="E2018" s="54"/>
      <c r="F2018" s="91"/>
      <c r="G2018" s="91"/>
      <c r="H2018" s="65"/>
    </row>
    <row r="2019" spans="2:8">
      <c r="B2019" s="69"/>
      <c r="C2019" s="90"/>
      <c r="E2019" s="54"/>
      <c r="F2019" s="91"/>
      <c r="G2019" s="91"/>
      <c r="H2019" s="65"/>
    </row>
    <row r="2020" spans="2:8">
      <c r="B2020" s="69"/>
      <c r="C2020" s="90"/>
      <c r="E2020" s="54"/>
      <c r="F2020" s="91"/>
      <c r="G2020" s="91"/>
      <c r="H2020" s="65"/>
    </row>
    <row r="2021" spans="2:8">
      <c r="B2021" s="69"/>
      <c r="C2021" s="90"/>
      <c r="E2021" s="54"/>
      <c r="F2021" s="91"/>
      <c r="G2021" s="91"/>
      <c r="H2021" s="65"/>
    </row>
    <row r="2022" spans="2:8">
      <c r="B2022" s="69"/>
      <c r="C2022" s="90"/>
      <c r="E2022" s="54"/>
      <c r="F2022" s="91"/>
      <c r="G2022" s="91"/>
      <c r="H2022" s="65"/>
    </row>
    <row r="2023" spans="2:8">
      <c r="B2023" s="69"/>
      <c r="C2023" s="90"/>
      <c r="E2023" s="54"/>
      <c r="F2023" s="91"/>
      <c r="G2023" s="91"/>
      <c r="H2023" s="65"/>
    </row>
    <row r="2024" spans="2:8">
      <c r="B2024" s="69"/>
      <c r="C2024" s="90"/>
      <c r="E2024" s="54"/>
      <c r="F2024" s="91"/>
      <c r="G2024" s="91"/>
      <c r="H2024" s="65"/>
    </row>
    <row r="2025" spans="2:8">
      <c r="B2025" s="69"/>
      <c r="C2025" s="90"/>
      <c r="E2025" s="54"/>
      <c r="F2025" s="91"/>
      <c r="G2025" s="91"/>
      <c r="H2025" s="65"/>
    </row>
    <row r="2026" spans="2:8">
      <c r="B2026" s="69"/>
      <c r="C2026" s="90"/>
      <c r="E2026" s="54"/>
      <c r="F2026" s="91"/>
      <c r="G2026" s="91"/>
      <c r="H2026" s="65"/>
    </row>
    <row r="2027" spans="2:8">
      <c r="B2027" s="69"/>
      <c r="C2027" s="90"/>
      <c r="E2027" s="54"/>
      <c r="F2027" s="91"/>
      <c r="G2027" s="91"/>
      <c r="H2027" s="65"/>
    </row>
    <row r="2028" spans="2:8">
      <c r="B2028" s="69"/>
      <c r="C2028" s="90"/>
      <c r="E2028" s="54"/>
      <c r="F2028" s="91"/>
      <c r="G2028" s="91"/>
      <c r="H2028" s="65"/>
    </row>
    <row r="2029" spans="2:8">
      <c r="B2029" s="69"/>
      <c r="C2029" s="90"/>
      <c r="E2029" s="54"/>
      <c r="F2029" s="91"/>
      <c r="G2029" s="91"/>
      <c r="H2029" s="65"/>
    </row>
    <row r="2030" spans="2:8">
      <c r="B2030" s="69"/>
      <c r="C2030" s="90"/>
      <c r="E2030" s="54"/>
      <c r="F2030" s="91"/>
      <c r="G2030" s="91"/>
      <c r="H2030" s="65"/>
    </row>
    <row r="2031" spans="2:8">
      <c r="B2031" s="69"/>
      <c r="C2031" s="90"/>
      <c r="E2031" s="54"/>
      <c r="F2031" s="91"/>
      <c r="G2031" s="91"/>
      <c r="H2031" s="65"/>
    </row>
    <row r="2032" spans="2:8">
      <c r="B2032" s="69"/>
      <c r="C2032" s="90"/>
      <c r="E2032" s="54"/>
      <c r="F2032" s="91"/>
      <c r="G2032" s="91"/>
      <c r="H2032" s="65"/>
    </row>
    <row r="2033" spans="2:8">
      <c r="B2033" s="69"/>
      <c r="C2033" s="90"/>
      <c r="E2033" s="54"/>
      <c r="F2033" s="91"/>
      <c r="G2033" s="91"/>
      <c r="H2033" s="65"/>
    </row>
    <row r="2034" spans="2:8">
      <c r="B2034" s="69"/>
      <c r="C2034" s="90"/>
      <c r="E2034" s="54"/>
      <c r="F2034" s="91"/>
      <c r="G2034" s="91"/>
      <c r="H2034" s="65"/>
    </row>
    <row r="2035" spans="2:8">
      <c r="B2035" s="69"/>
      <c r="C2035" s="90"/>
      <c r="E2035" s="54"/>
      <c r="F2035" s="91"/>
      <c r="G2035" s="91"/>
      <c r="H2035" s="65"/>
    </row>
    <row r="2036" spans="2:8">
      <c r="B2036" s="69"/>
      <c r="C2036" s="90"/>
      <c r="E2036" s="54"/>
      <c r="F2036" s="91"/>
      <c r="G2036" s="91"/>
      <c r="H2036" s="65"/>
    </row>
    <row r="2037" spans="2:8">
      <c r="B2037" s="69"/>
      <c r="C2037" s="90"/>
      <c r="E2037" s="54"/>
      <c r="F2037" s="91"/>
      <c r="G2037" s="91"/>
      <c r="H2037" s="65"/>
    </row>
    <row r="2038" spans="2:8">
      <c r="B2038" s="69"/>
      <c r="C2038" s="90"/>
      <c r="E2038" s="54"/>
      <c r="F2038" s="91"/>
      <c r="G2038" s="91"/>
      <c r="H2038" s="65"/>
    </row>
    <row r="2039" spans="2:8">
      <c r="B2039" s="69"/>
      <c r="C2039" s="90"/>
      <c r="E2039" s="54"/>
      <c r="F2039" s="91"/>
      <c r="G2039" s="91"/>
      <c r="H2039" s="65"/>
    </row>
    <row r="2040" spans="2:8">
      <c r="B2040" s="69"/>
      <c r="C2040" s="90"/>
      <c r="E2040" s="54"/>
      <c r="F2040" s="91"/>
      <c r="G2040" s="91"/>
      <c r="H2040" s="65"/>
    </row>
    <row r="2041" spans="2:8">
      <c r="B2041" s="69"/>
      <c r="C2041" s="90"/>
      <c r="E2041" s="54"/>
      <c r="F2041" s="91"/>
      <c r="G2041" s="91"/>
      <c r="H2041" s="65"/>
    </row>
    <row r="2042" spans="2:8">
      <c r="B2042" s="69"/>
      <c r="C2042" s="90"/>
      <c r="E2042" s="54"/>
      <c r="F2042" s="91"/>
      <c r="G2042" s="91"/>
      <c r="H2042" s="65"/>
    </row>
    <row r="2043" spans="2:8">
      <c r="B2043" s="69"/>
      <c r="C2043" s="90"/>
      <c r="E2043" s="54"/>
      <c r="F2043" s="91"/>
      <c r="G2043" s="91"/>
      <c r="H2043" s="65"/>
    </row>
    <row r="2044" spans="2:8">
      <c r="B2044" s="69"/>
      <c r="C2044" s="90"/>
      <c r="E2044" s="54"/>
      <c r="F2044" s="91"/>
      <c r="G2044" s="91"/>
      <c r="H2044" s="65"/>
    </row>
    <row r="2045" spans="2:8">
      <c r="B2045" s="69"/>
      <c r="C2045" s="90"/>
      <c r="E2045" s="54"/>
      <c r="F2045" s="91"/>
      <c r="G2045" s="91"/>
      <c r="H2045" s="65"/>
    </row>
    <row r="2046" spans="2:8">
      <c r="B2046" s="69"/>
      <c r="C2046" s="90"/>
      <c r="E2046" s="54"/>
      <c r="F2046" s="91"/>
      <c r="G2046" s="91"/>
      <c r="H2046" s="65"/>
    </row>
    <row r="2047" spans="2:8">
      <c r="B2047" s="69"/>
      <c r="C2047" s="90"/>
      <c r="E2047" s="54"/>
      <c r="F2047" s="91"/>
      <c r="G2047" s="91"/>
      <c r="H2047" s="65"/>
    </row>
    <row r="2048" spans="2:8">
      <c r="B2048" s="69"/>
      <c r="C2048" s="90"/>
      <c r="E2048" s="54"/>
      <c r="F2048" s="91"/>
      <c r="G2048" s="91"/>
      <c r="H2048" s="65"/>
    </row>
    <row r="2049" spans="2:8">
      <c r="B2049" s="69"/>
      <c r="C2049" s="90"/>
      <c r="E2049" s="54"/>
      <c r="F2049" s="91"/>
      <c r="G2049" s="91"/>
      <c r="H2049" s="65"/>
    </row>
    <row r="2050" spans="2:8">
      <c r="B2050" s="69"/>
      <c r="C2050" s="90"/>
      <c r="E2050" s="54"/>
      <c r="F2050" s="91"/>
      <c r="G2050" s="91"/>
      <c r="H2050" s="65"/>
    </row>
    <row r="2051" spans="2:8">
      <c r="B2051" s="69"/>
      <c r="C2051" s="90"/>
      <c r="E2051" s="54"/>
      <c r="F2051" s="91"/>
      <c r="G2051" s="91"/>
      <c r="H2051" s="65"/>
    </row>
    <row r="2052" spans="2:8">
      <c r="B2052" s="69"/>
      <c r="C2052" s="90"/>
      <c r="E2052" s="54"/>
      <c r="F2052" s="91"/>
      <c r="G2052" s="91"/>
      <c r="H2052" s="65"/>
    </row>
    <row r="2053" spans="2:8">
      <c r="B2053" s="69"/>
      <c r="C2053" s="90"/>
      <c r="E2053" s="54"/>
      <c r="F2053" s="91"/>
      <c r="G2053" s="91"/>
      <c r="H2053" s="65"/>
    </row>
    <row r="2054" spans="2:8">
      <c r="B2054" s="69"/>
      <c r="C2054" s="90"/>
      <c r="E2054" s="54"/>
      <c r="F2054" s="91"/>
      <c r="G2054" s="91"/>
      <c r="H2054" s="65"/>
    </row>
    <row r="2055" spans="2:8">
      <c r="B2055" s="69"/>
      <c r="C2055" s="90"/>
      <c r="E2055" s="54"/>
      <c r="F2055" s="91"/>
      <c r="G2055" s="91"/>
      <c r="H2055" s="65"/>
    </row>
    <row r="2056" spans="2:8">
      <c r="B2056" s="69"/>
      <c r="C2056" s="90"/>
      <c r="E2056" s="54"/>
      <c r="F2056" s="91"/>
      <c r="G2056" s="91"/>
      <c r="H2056" s="65"/>
    </row>
    <row r="2057" spans="2:8">
      <c r="B2057" s="69"/>
      <c r="C2057" s="90"/>
      <c r="E2057" s="54"/>
      <c r="F2057" s="91"/>
      <c r="G2057" s="91"/>
      <c r="H2057" s="65"/>
    </row>
    <row r="2058" spans="2:8">
      <c r="B2058" s="69"/>
      <c r="C2058" s="90"/>
      <c r="E2058" s="54"/>
      <c r="F2058" s="91"/>
      <c r="G2058" s="91"/>
      <c r="H2058" s="65"/>
    </row>
    <row r="2059" spans="2:8">
      <c r="B2059" s="69"/>
      <c r="C2059" s="90"/>
      <c r="E2059" s="54"/>
      <c r="F2059" s="91"/>
      <c r="G2059" s="91"/>
      <c r="H2059" s="65"/>
    </row>
    <row r="2060" spans="2:8">
      <c r="B2060" s="69"/>
      <c r="C2060" s="90"/>
      <c r="E2060" s="54"/>
      <c r="F2060" s="91"/>
      <c r="G2060" s="91"/>
      <c r="H2060" s="65"/>
    </row>
    <row r="2061" spans="2:8">
      <c r="B2061" s="69"/>
      <c r="C2061" s="90"/>
      <c r="E2061" s="54"/>
      <c r="F2061" s="91"/>
      <c r="G2061" s="91"/>
      <c r="H2061" s="65"/>
    </row>
    <row r="2062" spans="2:8">
      <c r="B2062" s="69"/>
      <c r="C2062" s="90"/>
      <c r="E2062" s="54"/>
      <c r="F2062" s="91"/>
      <c r="G2062" s="91"/>
      <c r="H2062" s="65"/>
    </row>
    <row r="2063" spans="2:8">
      <c r="B2063" s="69"/>
      <c r="C2063" s="90"/>
      <c r="E2063" s="54"/>
      <c r="F2063" s="91"/>
      <c r="G2063" s="91"/>
      <c r="H2063" s="65"/>
    </row>
    <row r="2064" spans="2:8">
      <c r="B2064" s="69"/>
      <c r="C2064" s="90"/>
      <c r="E2064" s="54"/>
      <c r="F2064" s="91"/>
      <c r="G2064" s="91"/>
      <c r="H2064" s="65"/>
    </row>
    <row r="2065" spans="2:8">
      <c r="B2065" s="69"/>
      <c r="C2065" s="90"/>
      <c r="E2065" s="54"/>
      <c r="F2065" s="91"/>
      <c r="G2065" s="91"/>
      <c r="H2065" s="65"/>
    </row>
    <row r="2066" spans="2:8">
      <c r="B2066" s="69"/>
      <c r="C2066" s="90"/>
      <c r="E2066" s="54"/>
      <c r="F2066" s="91"/>
      <c r="G2066" s="91"/>
      <c r="H2066" s="65"/>
    </row>
    <row r="2067" spans="2:8">
      <c r="B2067" s="69"/>
      <c r="C2067" s="90"/>
      <c r="E2067" s="54"/>
      <c r="F2067" s="91"/>
      <c r="G2067" s="91"/>
      <c r="H2067" s="65"/>
    </row>
    <row r="2068" spans="2:8">
      <c r="B2068" s="69"/>
      <c r="C2068" s="90"/>
      <c r="E2068" s="54"/>
      <c r="F2068" s="91"/>
      <c r="G2068" s="91"/>
      <c r="H2068" s="65"/>
    </row>
    <row r="2069" spans="2:8">
      <c r="B2069" s="69"/>
      <c r="C2069" s="90"/>
      <c r="E2069" s="54"/>
      <c r="F2069" s="91"/>
      <c r="G2069" s="91"/>
      <c r="H2069" s="65"/>
    </row>
    <row r="2070" spans="2:8">
      <c r="B2070" s="69"/>
      <c r="C2070" s="90"/>
      <c r="E2070" s="54"/>
      <c r="F2070" s="91"/>
      <c r="G2070" s="91"/>
      <c r="H2070" s="65"/>
    </row>
    <row r="2071" spans="2:8">
      <c r="B2071" s="69"/>
      <c r="C2071" s="90"/>
      <c r="E2071" s="54"/>
      <c r="F2071" s="91"/>
      <c r="G2071" s="91"/>
      <c r="H2071" s="65"/>
    </row>
    <row r="2072" spans="2:8">
      <c r="B2072" s="69"/>
      <c r="C2072" s="90"/>
      <c r="E2072" s="54"/>
      <c r="F2072" s="91"/>
      <c r="G2072" s="91"/>
      <c r="H2072" s="65"/>
    </row>
    <row r="2073" spans="2:8">
      <c r="B2073" s="69"/>
      <c r="C2073" s="90"/>
      <c r="E2073" s="54"/>
      <c r="F2073" s="91"/>
      <c r="G2073" s="91"/>
      <c r="H2073" s="65"/>
    </row>
    <row r="2074" spans="2:8">
      <c r="B2074" s="69"/>
      <c r="C2074" s="90"/>
      <c r="E2074" s="54"/>
      <c r="F2074" s="91"/>
      <c r="G2074" s="91"/>
      <c r="H2074" s="65"/>
    </row>
    <row r="2075" spans="2:8">
      <c r="B2075" s="69"/>
      <c r="C2075" s="90"/>
      <c r="E2075" s="54"/>
      <c r="F2075" s="91"/>
      <c r="G2075" s="91"/>
      <c r="H2075" s="65"/>
    </row>
    <row r="2076" spans="2:8">
      <c r="B2076" s="69"/>
      <c r="C2076" s="90"/>
      <c r="E2076" s="54"/>
      <c r="F2076" s="91"/>
      <c r="G2076" s="91"/>
      <c r="H2076" s="65"/>
    </row>
    <row r="2077" spans="2:8">
      <c r="B2077" s="69"/>
      <c r="C2077" s="90"/>
      <c r="E2077" s="54"/>
      <c r="F2077" s="91"/>
      <c r="G2077" s="91"/>
      <c r="H2077" s="65"/>
    </row>
    <row r="2078" spans="2:8">
      <c r="B2078" s="69"/>
      <c r="C2078" s="90"/>
      <c r="E2078" s="54"/>
      <c r="F2078" s="91"/>
      <c r="G2078" s="91"/>
      <c r="H2078" s="65"/>
    </row>
    <row r="2079" spans="2:8">
      <c r="B2079" s="69"/>
      <c r="C2079" s="90"/>
      <c r="E2079" s="54"/>
      <c r="F2079" s="91"/>
      <c r="G2079" s="91"/>
      <c r="H2079" s="65"/>
    </row>
    <row r="2080" spans="2:8">
      <c r="B2080" s="69"/>
      <c r="C2080" s="90"/>
      <c r="E2080" s="54"/>
      <c r="F2080" s="91"/>
      <c r="G2080" s="91"/>
      <c r="H2080" s="65"/>
    </row>
    <row r="2081" spans="2:8">
      <c r="B2081" s="69"/>
      <c r="C2081" s="90"/>
      <c r="E2081" s="54"/>
      <c r="F2081" s="91"/>
      <c r="G2081" s="91"/>
      <c r="H2081" s="65"/>
    </row>
    <row r="2082" spans="2:8">
      <c r="B2082" s="69"/>
      <c r="C2082" s="90"/>
      <c r="E2082" s="54"/>
      <c r="F2082" s="91"/>
      <c r="G2082" s="91"/>
      <c r="H2082" s="65"/>
    </row>
    <row r="2083" spans="2:8">
      <c r="B2083" s="69"/>
      <c r="C2083" s="90"/>
      <c r="E2083" s="54"/>
      <c r="F2083" s="91"/>
      <c r="G2083" s="91"/>
      <c r="H2083" s="65"/>
    </row>
    <row r="2084" spans="2:8">
      <c r="B2084" s="69"/>
      <c r="C2084" s="90"/>
      <c r="E2084" s="54"/>
      <c r="F2084" s="91"/>
      <c r="G2084" s="91"/>
      <c r="H2084" s="65"/>
    </row>
    <row r="2085" spans="2:8">
      <c r="B2085" s="69"/>
      <c r="C2085" s="90"/>
      <c r="E2085" s="54"/>
      <c r="F2085" s="91"/>
      <c r="G2085" s="91"/>
      <c r="H2085" s="65"/>
    </row>
    <row r="2086" spans="2:8">
      <c r="B2086" s="69"/>
      <c r="C2086" s="90"/>
      <c r="E2086" s="54"/>
      <c r="F2086" s="91"/>
      <c r="G2086" s="91"/>
      <c r="H2086" s="65"/>
    </row>
    <row r="2087" spans="2:8">
      <c r="B2087" s="69"/>
      <c r="C2087" s="90"/>
      <c r="E2087" s="54"/>
      <c r="F2087" s="91"/>
      <c r="G2087" s="91"/>
      <c r="H2087" s="65"/>
    </row>
    <row r="2088" spans="2:8">
      <c r="B2088" s="69"/>
      <c r="C2088" s="90"/>
      <c r="E2088" s="54"/>
      <c r="F2088" s="91"/>
      <c r="G2088" s="91"/>
      <c r="H2088" s="65"/>
    </row>
    <row r="2089" spans="2:8">
      <c r="B2089" s="69"/>
      <c r="C2089" s="90"/>
      <c r="E2089" s="54"/>
      <c r="F2089" s="91"/>
      <c r="G2089" s="91"/>
      <c r="H2089" s="65"/>
    </row>
    <row r="2090" spans="2:8">
      <c r="B2090" s="69"/>
      <c r="C2090" s="90"/>
      <c r="E2090" s="54"/>
      <c r="F2090" s="91"/>
      <c r="G2090" s="91"/>
      <c r="H2090" s="65"/>
    </row>
    <row r="2091" spans="2:8">
      <c r="B2091" s="69"/>
      <c r="C2091" s="90"/>
      <c r="E2091" s="54"/>
      <c r="F2091" s="91"/>
      <c r="G2091" s="91"/>
      <c r="H2091" s="65"/>
    </row>
    <row r="2092" spans="2:8">
      <c r="B2092" s="69"/>
      <c r="C2092" s="90"/>
      <c r="E2092" s="54"/>
      <c r="F2092" s="91"/>
      <c r="G2092" s="91"/>
      <c r="H2092" s="65"/>
    </row>
    <row r="2093" spans="2:8">
      <c r="B2093" s="69"/>
      <c r="C2093" s="90"/>
      <c r="E2093" s="54"/>
      <c r="F2093" s="91"/>
      <c r="G2093" s="91"/>
      <c r="H2093" s="65"/>
    </row>
    <row r="2094" spans="2:8">
      <c r="B2094" s="69"/>
      <c r="C2094" s="90"/>
      <c r="E2094" s="54"/>
      <c r="F2094" s="91"/>
      <c r="G2094" s="91"/>
      <c r="H2094" s="65"/>
    </row>
    <row r="2095" spans="2:8">
      <c r="B2095" s="69"/>
      <c r="C2095" s="90"/>
      <c r="E2095" s="54"/>
      <c r="F2095" s="91"/>
      <c r="G2095" s="91"/>
      <c r="H2095" s="65"/>
    </row>
    <row r="2096" spans="2:8">
      <c r="B2096" s="69"/>
      <c r="C2096" s="90"/>
      <c r="E2096" s="54"/>
      <c r="F2096" s="91"/>
      <c r="G2096" s="91"/>
      <c r="H2096" s="65"/>
    </row>
    <row r="2097" spans="2:8">
      <c r="B2097" s="69"/>
      <c r="C2097" s="90"/>
      <c r="E2097" s="54"/>
      <c r="F2097" s="91"/>
      <c r="G2097" s="91"/>
      <c r="H2097" s="65"/>
    </row>
    <row r="2098" spans="2:8">
      <c r="B2098" s="69"/>
      <c r="C2098" s="90"/>
      <c r="E2098" s="54"/>
      <c r="F2098" s="91"/>
      <c r="G2098" s="91"/>
      <c r="H2098" s="65"/>
    </row>
    <row r="2099" spans="2:8">
      <c r="B2099" s="69"/>
      <c r="C2099" s="90"/>
      <c r="E2099" s="54"/>
      <c r="F2099" s="91"/>
      <c r="G2099" s="91"/>
      <c r="H2099" s="65"/>
    </row>
    <row r="2100" spans="2:8">
      <c r="B2100" s="69"/>
      <c r="C2100" s="90"/>
      <c r="E2100" s="54"/>
      <c r="F2100" s="91"/>
      <c r="G2100" s="91"/>
      <c r="H2100" s="65"/>
    </row>
    <row r="2101" spans="2:8">
      <c r="B2101" s="69"/>
      <c r="C2101" s="90"/>
      <c r="E2101" s="54"/>
      <c r="F2101" s="91"/>
      <c r="G2101" s="91"/>
      <c r="H2101" s="65"/>
    </row>
    <row r="2102" spans="2:8">
      <c r="B2102" s="69"/>
      <c r="C2102" s="90"/>
      <c r="E2102" s="54"/>
      <c r="F2102" s="91"/>
      <c r="G2102" s="91"/>
      <c r="H2102" s="65"/>
    </row>
    <row r="2103" spans="2:8">
      <c r="B2103" s="69"/>
      <c r="C2103" s="90"/>
      <c r="E2103" s="54"/>
      <c r="F2103" s="91"/>
      <c r="G2103" s="91"/>
      <c r="H2103" s="65"/>
    </row>
    <row r="2104" spans="2:8">
      <c r="B2104" s="69"/>
      <c r="C2104" s="90"/>
      <c r="E2104" s="54"/>
      <c r="F2104" s="91"/>
      <c r="G2104" s="91"/>
      <c r="H2104" s="65"/>
    </row>
    <row r="2105" spans="2:8">
      <c r="B2105" s="69"/>
      <c r="C2105" s="90"/>
      <c r="E2105" s="54"/>
      <c r="F2105" s="91"/>
      <c r="G2105" s="91"/>
      <c r="H2105" s="65"/>
    </row>
    <row r="2106" spans="2:8">
      <c r="B2106" s="69"/>
      <c r="C2106" s="90"/>
      <c r="E2106" s="54"/>
      <c r="F2106" s="91"/>
      <c r="G2106" s="91"/>
      <c r="H2106" s="65"/>
    </row>
    <row r="2107" spans="2:8">
      <c r="B2107" s="69"/>
      <c r="C2107" s="90"/>
      <c r="E2107" s="54"/>
      <c r="F2107" s="91"/>
      <c r="G2107" s="91"/>
      <c r="H2107" s="65"/>
    </row>
    <row r="2108" spans="2:8">
      <c r="B2108" s="69"/>
      <c r="C2108" s="90"/>
      <c r="E2108" s="54"/>
      <c r="F2108" s="91"/>
      <c r="G2108" s="91"/>
      <c r="H2108" s="65"/>
    </row>
    <row r="2109" spans="2:8">
      <c r="B2109" s="69"/>
      <c r="C2109" s="90"/>
      <c r="E2109" s="54"/>
      <c r="F2109" s="91"/>
      <c r="G2109" s="91"/>
      <c r="H2109" s="65"/>
    </row>
    <row r="2110" spans="2:8">
      <c r="B2110" s="69"/>
      <c r="C2110" s="90"/>
      <c r="E2110" s="54"/>
      <c r="F2110" s="91"/>
      <c r="G2110" s="91"/>
      <c r="H2110" s="65"/>
    </row>
    <row r="2111" spans="2:8">
      <c r="B2111" s="69"/>
      <c r="C2111" s="90"/>
      <c r="E2111" s="54"/>
      <c r="F2111" s="91"/>
      <c r="G2111" s="91"/>
      <c r="H2111" s="65"/>
    </row>
    <row r="2112" spans="2:8">
      <c r="B2112" s="69"/>
      <c r="C2112" s="90"/>
      <c r="E2112" s="54"/>
      <c r="F2112" s="91"/>
      <c r="G2112" s="91"/>
      <c r="H2112" s="65"/>
    </row>
    <row r="2113" spans="2:8">
      <c r="B2113" s="69"/>
      <c r="C2113" s="90"/>
      <c r="E2113" s="54"/>
      <c r="F2113" s="91"/>
      <c r="G2113" s="91"/>
      <c r="H2113" s="65"/>
    </row>
    <row r="2114" spans="2:8">
      <c r="B2114" s="69"/>
      <c r="C2114" s="90"/>
      <c r="E2114" s="54"/>
      <c r="F2114" s="91"/>
      <c r="G2114" s="91"/>
      <c r="H2114" s="65"/>
    </row>
    <row r="2115" spans="2:8">
      <c r="B2115" s="69"/>
      <c r="C2115" s="90"/>
      <c r="E2115" s="54"/>
      <c r="F2115" s="91"/>
      <c r="G2115" s="91"/>
      <c r="H2115" s="65"/>
    </row>
    <row r="2116" spans="2:8">
      <c r="B2116" s="69"/>
      <c r="C2116" s="90"/>
      <c r="E2116" s="54"/>
      <c r="F2116" s="91"/>
      <c r="G2116" s="91"/>
      <c r="H2116" s="65"/>
    </row>
    <row r="2117" spans="2:8">
      <c r="B2117" s="69"/>
      <c r="C2117" s="90"/>
      <c r="E2117" s="54"/>
      <c r="F2117" s="91"/>
      <c r="G2117" s="91"/>
      <c r="H2117" s="65"/>
    </row>
    <row r="2118" spans="2:8">
      <c r="B2118" s="69"/>
      <c r="C2118" s="90"/>
      <c r="E2118" s="54"/>
      <c r="F2118" s="91"/>
      <c r="G2118" s="91"/>
      <c r="H2118" s="65"/>
    </row>
    <row r="2119" spans="2:8">
      <c r="B2119" s="69"/>
      <c r="C2119" s="90"/>
      <c r="E2119" s="54"/>
      <c r="F2119" s="91"/>
      <c r="G2119" s="91"/>
      <c r="H2119" s="65"/>
    </row>
    <row r="2120" spans="2:8">
      <c r="B2120" s="69"/>
      <c r="C2120" s="90"/>
      <c r="E2120" s="54"/>
      <c r="F2120" s="91"/>
      <c r="G2120" s="91"/>
      <c r="H2120" s="65"/>
    </row>
    <row r="2121" spans="2:8">
      <c r="B2121" s="69"/>
      <c r="C2121" s="90"/>
      <c r="E2121" s="54"/>
      <c r="F2121" s="91"/>
      <c r="G2121" s="91"/>
      <c r="H2121" s="65"/>
    </row>
    <row r="2122" spans="2:8">
      <c r="B2122" s="69"/>
      <c r="C2122" s="90"/>
      <c r="E2122" s="54"/>
      <c r="F2122" s="91"/>
      <c r="G2122" s="91"/>
      <c r="H2122" s="65"/>
    </row>
    <row r="2123" spans="2:8">
      <c r="B2123" s="69"/>
      <c r="C2123" s="90"/>
      <c r="E2123" s="54"/>
      <c r="F2123" s="91"/>
      <c r="G2123" s="91"/>
      <c r="H2123" s="65"/>
    </row>
    <row r="2124" spans="2:8">
      <c r="B2124" s="69"/>
      <c r="C2124" s="90"/>
      <c r="E2124" s="54"/>
      <c r="F2124" s="91"/>
      <c r="G2124" s="91"/>
      <c r="H2124" s="65"/>
    </row>
    <row r="2125" spans="2:8">
      <c r="B2125" s="69"/>
      <c r="C2125" s="90"/>
      <c r="E2125" s="54"/>
      <c r="F2125" s="91"/>
      <c r="G2125" s="91"/>
      <c r="H2125" s="65"/>
    </row>
    <row r="2126" spans="2:8">
      <c r="B2126" s="69"/>
      <c r="C2126" s="90"/>
      <c r="E2126" s="54"/>
      <c r="F2126" s="91"/>
      <c r="G2126" s="91"/>
      <c r="H2126" s="65"/>
    </row>
    <row r="2127" spans="2:8">
      <c r="B2127" s="69"/>
      <c r="C2127" s="90"/>
      <c r="E2127" s="54"/>
      <c r="F2127" s="91"/>
      <c r="G2127" s="91"/>
      <c r="H2127" s="65"/>
    </row>
    <row r="2128" spans="2:8">
      <c r="B2128" s="69"/>
      <c r="C2128" s="90"/>
      <c r="E2128" s="54"/>
      <c r="F2128" s="91"/>
      <c r="G2128" s="91"/>
      <c r="H2128" s="65"/>
    </row>
    <row r="2129" spans="2:8">
      <c r="B2129" s="69"/>
      <c r="C2129" s="90"/>
      <c r="E2129" s="54"/>
      <c r="F2129" s="91"/>
      <c r="G2129" s="91"/>
      <c r="H2129" s="65"/>
    </row>
    <row r="2130" spans="2:8">
      <c r="B2130" s="69"/>
      <c r="C2130" s="90"/>
      <c r="E2130" s="54"/>
      <c r="F2130" s="91"/>
      <c r="G2130" s="91"/>
      <c r="H2130" s="65"/>
    </row>
    <row r="2131" spans="2:8">
      <c r="B2131" s="69"/>
      <c r="C2131" s="90"/>
      <c r="E2131" s="54"/>
      <c r="F2131" s="91"/>
      <c r="G2131" s="91"/>
      <c r="H2131" s="65"/>
    </row>
    <row r="2132" spans="2:8">
      <c r="B2132" s="69"/>
      <c r="C2132" s="90"/>
      <c r="E2132" s="54"/>
      <c r="F2132" s="91"/>
      <c r="G2132" s="91"/>
      <c r="H2132" s="65"/>
    </row>
    <row r="2133" spans="2:8">
      <c r="B2133" s="69"/>
      <c r="C2133" s="90"/>
      <c r="E2133" s="54"/>
      <c r="F2133" s="91"/>
      <c r="G2133" s="91"/>
      <c r="H2133" s="65"/>
    </row>
    <row r="2134" spans="2:8">
      <c r="B2134" s="69"/>
      <c r="C2134" s="90"/>
      <c r="E2134" s="54"/>
      <c r="F2134" s="91"/>
      <c r="G2134" s="91"/>
      <c r="H2134" s="65"/>
    </row>
    <row r="2135" spans="2:8">
      <c r="B2135" s="69"/>
      <c r="C2135" s="90"/>
      <c r="E2135" s="54"/>
      <c r="F2135" s="91"/>
      <c r="G2135" s="91"/>
      <c r="H2135" s="65"/>
    </row>
    <row r="2136" spans="2:8">
      <c r="B2136" s="69"/>
      <c r="C2136" s="90"/>
      <c r="E2136" s="54"/>
      <c r="F2136" s="91"/>
      <c r="G2136" s="91"/>
      <c r="H2136" s="65"/>
    </row>
    <row r="2137" spans="2:8">
      <c r="B2137" s="69"/>
      <c r="C2137" s="90"/>
      <c r="E2137" s="54"/>
      <c r="F2137" s="91"/>
      <c r="G2137" s="91"/>
      <c r="H2137" s="65"/>
    </row>
    <row r="2138" spans="2:8">
      <c r="B2138" s="69"/>
      <c r="C2138" s="90"/>
      <c r="E2138" s="54"/>
      <c r="F2138" s="91"/>
      <c r="G2138" s="91"/>
      <c r="H2138" s="65"/>
    </row>
    <row r="2139" spans="2:8">
      <c r="B2139" s="69"/>
      <c r="C2139" s="90"/>
      <c r="E2139" s="54"/>
      <c r="F2139" s="91"/>
      <c r="G2139" s="91"/>
      <c r="H2139" s="65"/>
    </row>
    <row r="2140" spans="2:8">
      <c r="B2140" s="69"/>
      <c r="C2140" s="90"/>
      <c r="E2140" s="54"/>
      <c r="F2140" s="91"/>
      <c r="G2140" s="91"/>
      <c r="H2140" s="65"/>
    </row>
    <row r="2141" spans="2:8">
      <c r="B2141" s="69"/>
      <c r="C2141" s="90"/>
      <c r="E2141" s="54"/>
      <c r="F2141" s="91"/>
      <c r="G2141" s="91"/>
      <c r="H2141" s="65"/>
    </row>
    <row r="2142" spans="2:8">
      <c r="B2142" s="69"/>
      <c r="C2142" s="90"/>
      <c r="E2142" s="54"/>
      <c r="F2142" s="91"/>
      <c r="G2142" s="91"/>
      <c r="H2142" s="65"/>
    </row>
    <row r="2143" spans="2:8">
      <c r="B2143" s="69"/>
      <c r="C2143" s="90"/>
      <c r="E2143" s="54"/>
      <c r="F2143" s="91"/>
      <c r="G2143" s="91"/>
      <c r="H2143" s="65"/>
    </row>
    <row r="2144" spans="2:8">
      <c r="B2144" s="69"/>
      <c r="C2144" s="90"/>
      <c r="E2144" s="54"/>
      <c r="F2144" s="91"/>
      <c r="G2144" s="91"/>
      <c r="H2144" s="65"/>
    </row>
    <row r="2145" spans="2:8">
      <c r="B2145" s="69"/>
      <c r="C2145" s="90"/>
      <c r="E2145" s="54"/>
      <c r="F2145" s="91"/>
      <c r="G2145" s="91"/>
      <c r="H2145" s="65"/>
    </row>
    <row r="2146" spans="2:8">
      <c r="B2146" s="69"/>
      <c r="C2146" s="90"/>
      <c r="E2146" s="54"/>
      <c r="F2146" s="91"/>
      <c r="G2146" s="91"/>
      <c r="H2146" s="65"/>
    </row>
    <row r="2147" spans="2:8">
      <c r="B2147" s="69"/>
      <c r="C2147" s="90"/>
      <c r="E2147" s="54"/>
      <c r="F2147" s="91"/>
      <c r="G2147" s="91"/>
      <c r="H2147" s="65"/>
    </row>
    <row r="2148" spans="2:8">
      <c r="B2148" s="69"/>
      <c r="C2148" s="90"/>
      <c r="E2148" s="54"/>
      <c r="F2148" s="91"/>
      <c r="G2148" s="91"/>
      <c r="H2148" s="65"/>
    </row>
    <row r="2149" spans="2:8">
      <c r="B2149" s="69"/>
      <c r="C2149" s="90"/>
      <c r="E2149" s="54"/>
      <c r="F2149" s="91"/>
      <c r="G2149" s="91"/>
      <c r="H2149" s="65"/>
    </row>
    <row r="2150" spans="2:8">
      <c r="B2150" s="69"/>
      <c r="C2150" s="90"/>
      <c r="E2150" s="54"/>
      <c r="F2150" s="91"/>
      <c r="G2150" s="91"/>
      <c r="H2150" s="65"/>
    </row>
    <row r="2151" spans="2:8">
      <c r="B2151" s="69"/>
      <c r="C2151" s="90"/>
      <c r="E2151" s="54"/>
      <c r="F2151" s="91"/>
      <c r="G2151" s="91"/>
      <c r="H2151" s="65"/>
    </row>
    <row r="2152" spans="2:8">
      <c r="B2152" s="69"/>
      <c r="C2152" s="90"/>
      <c r="E2152" s="54"/>
      <c r="F2152" s="91"/>
      <c r="G2152" s="91"/>
      <c r="H2152" s="65"/>
    </row>
    <row r="2153" spans="2:8">
      <c r="B2153" s="69"/>
      <c r="C2153" s="90"/>
      <c r="E2153" s="54"/>
      <c r="F2153" s="91"/>
      <c r="G2153" s="91"/>
      <c r="H2153" s="65"/>
    </row>
    <row r="2154" spans="2:8">
      <c r="B2154" s="69"/>
      <c r="C2154" s="90"/>
      <c r="E2154" s="54"/>
      <c r="F2154" s="91"/>
      <c r="G2154" s="91"/>
      <c r="H2154" s="65"/>
    </row>
    <row r="2155" spans="2:8">
      <c r="B2155" s="69"/>
      <c r="C2155" s="90"/>
      <c r="E2155" s="54"/>
      <c r="F2155" s="91"/>
      <c r="G2155" s="91"/>
      <c r="H2155" s="65"/>
    </row>
    <row r="2156" spans="2:8">
      <c r="B2156" s="69"/>
      <c r="C2156" s="90"/>
      <c r="E2156" s="54"/>
      <c r="F2156" s="91"/>
      <c r="G2156" s="91"/>
      <c r="H2156" s="65"/>
    </row>
    <row r="2157" spans="2:8">
      <c r="B2157" s="69"/>
      <c r="C2157" s="90"/>
      <c r="E2157" s="54"/>
      <c r="F2157" s="91"/>
      <c r="G2157" s="91"/>
      <c r="H2157" s="65"/>
    </row>
    <row r="2158" spans="2:8">
      <c r="B2158" s="69"/>
      <c r="C2158" s="90"/>
      <c r="E2158" s="54"/>
      <c r="F2158" s="91"/>
      <c r="G2158" s="91"/>
      <c r="H2158" s="65"/>
    </row>
    <row r="2159" spans="2:8">
      <c r="B2159" s="69"/>
      <c r="C2159" s="90"/>
      <c r="E2159" s="54"/>
      <c r="F2159" s="91"/>
      <c r="G2159" s="91"/>
      <c r="H2159" s="65"/>
    </row>
    <row r="2160" spans="2:8">
      <c r="B2160" s="69"/>
      <c r="C2160" s="90"/>
      <c r="E2160" s="54"/>
      <c r="F2160" s="91"/>
      <c r="G2160" s="91"/>
      <c r="H2160" s="65"/>
    </row>
    <row r="2161" spans="2:8">
      <c r="B2161" s="69"/>
      <c r="C2161" s="90"/>
      <c r="E2161" s="54"/>
      <c r="F2161" s="91"/>
      <c r="G2161" s="91"/>
      <c r="H2161" s="65"/>
    </row>
    <row r="2162" spans="2:8">
      <c r="B2162" s="69"/>
      <c r="C2162" s="90"/>
      <c r="E2162" s="54"/>
      <c r="F2162" s="91"/>
      <c r="G2162" s="91"/>
      <c r="H2162" s="65"/>
    </row>
    <row r="2163" spans="2:8">
      <c r="B2163" s="69"/>
      <c r="C2163" s="90"/>
      <c r="E2163" s="54"/>
      <c r="F2163" s="91"/>
      <c r="G2163" s="91"/>
      <c r="H2163" s="65"/>
    </row>
    <row r="2164" spans="2:8">
      <c r="B2164" s="69"/>
      <c r="C2164" s="90"/>
      <c r="E2164" s="54"/>
      <c r="F2164" s="91"/>
      <c r="G2164" s="91"/>
      <c r="H2164" s="65"/>
    </row>
    <row r="2165" spans="2:8">
      <c r="B2165" s="69"/>
      <c r="C2165" s="90"/>
      <c r="E2165" s="54"/>
      <c r="F2165" s="91"/>
      <c r="G2165" s="91"/>
      <c r="H2165" s="65"/>
    </row>
    <row r="2166" spans="2:8">
      <c r="B2166" s="69"/>
      <c r="C2166" s="90"/>
      <c r="E2166" s="54"/>
      <c r="F2166" s="91"/>
      <c r="G2166" s="91"/>
      <c r="H2166" s="65"/>
    </row>
    <row r="2167" spans="2:8">
      <c r="B2167" s="69"/>
      <c r="C2167" s="90"/>
      <c r="E2167" s="54"/>
      <c r="F2167" s="91"/>
      <c r="G2167" s="91"/>
      <c r="H2167" s="65"/>
    </row>
    <row r="2168" spans="2:8">
      <c r="B2168" s="69"/>
      <c r="C2168" s="90"/>
      <c r="E2168" s="54"/>
      <c r="F2168" s="91"/>
      <c r="G2168" s="91"/>
      <c r="H2168" s="65"/>
    </row>
    <row r="2169" spans="2:8">
      <c r="B2169" s="69"/>
      <c r="C2169" s="90"/>
      <c r="E2169" s="54"/>
      <c r="F2169" s="91"/>
      <c r="G2169" s="91"/>
      <c r="H2169" s="65"/>
    </row>
    <row r="2170" spans="2:8">
      <c r="B2170" s="69"/>
      <c r="C2170" s="90"/>
      <c r="E2170" s="54"/>
      <c r="F2170" s="91"/>
      <c r="G2170" s="91"/>
      <c r="H2170" s="65"/>
    </row>
    <row r="2171" spans="2:8">
      <c r="B2171" s="69"/>
      <c r="C2171" s="90"/>
      <c r="E2171" s="54"/>
      <c r="F2171" s="91"/>
      <c r="G2171" s="91"/>
      <c r="H2171" s="65"/>
    </row>
    <row r="2172" spans="2:8">
      <c r="B2172" s="69"/>
      <c r="C2172" s="90"/>
      <c r="E2172" s="54"/>
      <c r="F2172" s="91"/>
      <c r="G2172" s="91"/>
      <c r="H2172" s="65"/>
    </row>
    <row r="2173" spans="2:8">
      <c r="B2173" s="69"/>
      <c r="C2173" s="90"/>
      <c r="E2173" s="54"/>
      <c r="F2173" s="91"/>
      <c r="G2173" s="91"/>
      <c r="H2173" s="65"/>
    </row>
    <row r="2174" spans="2:8">
      <c r="B2174" s="69"/>
      <c r="C2174" s="90"/>
      <c r="E2174" s="54"/>
      <c r="F2174" s="91"/>
      <c r="G2174" s="91"/>
      <c r="H2174" s="65"/>
    </row>
    <row r="2175" spans="2:8">
      <c r="B2175" s="69"/>
      <c r="C2175" s="90"/>
      <c r="E2175" s="54"/>
      <c r="F2175" s="91"/>
      <c r="G2175" s="91"/>
      <c r="H2175" s="65"/>
    </row>
    <row r="2176" spans="2:8">
      <c r="B2176" s="69"/>
      <c r="C2176" s="90"/>
      <c r="E2176" s="54"/>
      <c r="F2176" s="91"/>
      <c r="G2176" s="91"/>
      <c r="H2176" s="65"/>
    </row>
    <row r="2177" spans="2:8">
      <c r="B2177" s="69"/>
      <c r="C2177" s="90"/>
      <c r="E2177" s="54"/>
      <c r="F2177" s="91"/>
      <c r="G2177" s="91"/>
      <c r="H2177" s="65"/>
    </row>
    <row r="2178" spans="2:8">
      <c r="B2178" s="69"/>
      <c r="C2178" s="90"/>
      <c r="E2178" s="54"/>
      <c r="F2178" s="91"/>
      <c r="G2178" s="91"/>
      <c r="H2178" s="65"/>
    </row>
    <row r="2179" spans="2:8">
      <c r="B2179" s="69"/>
      <c r="C2179" s="90"/>
      <c r="E2179" s="54"/>
      <c r="F2179" s="91"/>
      <c r="G2179" s="91"/>
      <c r="H2179" s="65"/>
    </row>
    <row r="2180" spans="2:8">
      <c r="B2180" s="69"/>
      <c r="C2180" s="90"/>
      <c r="E2180" s="54"/>
      <c r="F2180" s="91"/>
      <c r="G2180" s="91"/>
      <c r="H2180" s="65"/>
    </row>
    <row r="2181" spans="2:8">
      <c r="B2181" s="69"/>
      <c r="C2181" s="90"/>
      <c r="E2181" s="54"/>
      <c r="F2181" s="91"/>
      <c r="G2181" s="91"/>
      <c r="H2181" s="65"/>
    </row>
    <row r="2182" spans="2:8">
      <c r="B2182" s="69"/>
      <c r="C2182" s="90"/>
      <c r="E2182" s="54"/>
      <c r="F2182" s="91"/>
      <c r="G2182" s="91"/>
      <c r="H2182" s="65"/>
    </row>
    <row r="2183" spans="2:8">
      <c r="B2183" s="69"/>
      <c r="C2183" s="90"/>
      <c r="E2183" s="54"/>
      <c r="F2183" s="91"/>
      <c r="G2183" s="91"/>
      <c r="H2183" s="65"/>
    </row>
    <row r="2184" spans="2:8">
      <c r="B2184" s="69"/>
      <c r="C2184" s="90"/>
      <c r="E2184" s="54"/>
      <c r="F2184" s="91"/>
      <c r="G2184" s="91"/>
      <c r="H2184" s="65"/>
    </row>
    <row r="2185" spans="2:8">
      <c r="B2185" s="69"/>
      <c r="C2185" s="90"/>
      <c r="E2185" s="54"/>
      <c r="F2185" s="91"/>
      <c r="G2185" s="91"/>
      <c r="H2185" s="65"/>
    </row>
    <row r="2186" spans="2:8">
      <c r="B2186" s="69"/>
      <c r="C2186" s="90"/>
      <c r="E2186" s="54"/>
      <c r="F2186" s="91"/>
      <c r="G2186" s="91"/>
      <c r="H2186" s="65"/>
    </row>
    <row r="2187" spans="2:8">
      <c r="B2187" s="69"/>
      <c r="C2187" s="90"/>
      <c r="E2187" s="54"/>
      <c r="F2187" s="91"/>
      <c r="G2187" s="91"/>
      <c r="H2187" s="65"/>
    </row>
    <row r="2188" spans="2:8">
      <c r="B2188" s="69"/>
      <c r="C2188" s="90"/>
      <c r="E2188" s="54"/>
      <c r="F2188" s="91"/>
      <c r="G2188" s="91"/>
      <c r="H2188" s="65"/>
    </row>
    <row r="2189" spans="2:8">
      <c r="B2189" s="69"/>
      <c r="C2189" s="90"/>
      <c r="E2189" s="54"/>
      <c r="F2189" s="91"/>
      <c r="G2189" s="91"/>
      <c r="H2189" s="65"/>
    </row>
    <row r="2190" spans="2:8">
      <c r="B2190" s="69"/>
      <c r="C2190" s="90"/>
      <c r="E2190" s="54"/>
      <c r="F2190" s="91"/>
      <c r="G2190" s="91"/>
      <c r="H2190" s="65"/>
    </row>
    <row r="2191" spans="2:8">
      <c r="B2191" s="69"/>
      <c r="C2191" s="90"/>
      <c r="E2191" s="54"/>
      <c r="F2191" s="91"/>
      <c r="G2191" s="91"/>
      <c r="H2191" s="65"/>
    </row>
    <row r="2192" spans="2:8">
      <c r="B2192" s="69"/>
      <c r="C2192" s="90"/>
      <c r="E2192" s="54"/>
      <c r="F2192" s="91"/>
      <c r="G2192" s="91"/>
      <c r="H2192" s="65"/>
    </row>
    <row r="2193" spans="2:8">
      <c r="B2193" s="69"/>
      <c r="C2193" s="90"/>
      <c r="E2193" s="54"/>
      <c r="F2193" s="91"/>
      <c r="G2193" s="91"/>
      <c r="H2193" s="65"/>
    </row>
    <row r="2194" spans="2:8">
      <c r="B2194" s="69"/>
      <c r="C2194" s="90"/>
      <c r="E2194" s="54"/>
      <c r="F2194" s="91"/>
      <c r="G2194" s="91"/>
      <c r="H2194" s="65"/>
    </row>
    <row r="2195" spans="2:8">
      <c r="B2195" s="69"/>
      <c r="C2195" s="90"/>
      <c r="E2195" s="54"/>
      <c r="F2195" s="91"/>
      <c r="G2195" s="91"/>
      <c r="H2195" s="65"/>
    </row>
    <row r="2196" spans="2:8">
      <c r="B2196" s="69"/>
      <c r="C2196" s="90"/>
      <c r="E2196" s="54"/>
      <c r="F2196" s="91"/>
      <c r="G2196" s="91"/>
      <c r="H2196" s="65"/>
    </row>
    <row r="2197" spans="2:8">
      <c r="B2197" s="69"/>
      <c r="C2197" s="90"/>
      <c r="E2197" s="54"/>
      <c r="F2197" s="91"/>
      <c r="G2197" s="91"/>
      <c r="H2197" s="65"/>
    </row>
    <row r="2198" spans="2:8">
      <c r="B2198" s="69"/>
      <c r="C2198" s="90"/>
      <c r="E2198" s="54"/>
      <c r="F2198" s="91"/>
      <c r="G2198" s="91"/>
      <c r="H2198" s="65"/>
    </row>
    <row r="2199" spans="2:8">
      <c r="B2199" s="69"/>
      <c r="C2199" s="90"/>
      <c r="E2199" s="54"/>
      <c r="F2199" s="91"/>
      <c r="G2199" s="91"/>
      <c r="H2199" s="65"/>
    </row>
    <row r="2200" spans="2:8">
      <c r="B2200" s="69"/>
      <c r="C2200" s="90"/>
      <c r="E2200" s="54"/>
      <c r="F2200" s="91"/>
      <c r="G2200" s="91"/>
      <c r="H2200" s="65"/>
    </row>
    <row r="2201" spans="2:8">
      <c r="B2201" s="69"/>
      <c r="C2201" s="90"/>
      <c r="E2201" s="54"/>
      <c r="F2201" s="91"/>
      <c r="G2201" s="91"/>
      <c r="H2201" s="65"/>
    </row>
    <row r="2202" spans="2:8">
      <c r="B2202" s="69"/>
      <c r="C2202" s="90"/>
      <c r="E2202" s="54"/>
      <c r="F2202" s="91"/>
      <c r="G2202" s="91"/>
      <c r="H2202" s="65"/>
    </row>
    <row r="2203" spans="2:8">
      <c r="B2203" s="69"/>
      <c r="C2203" s="90"/>
      <c r="E2203" s="54"/>
      <c r="F2203" s="91"/>
      <c r="G2203" s="91"/>
      <c r="H2203" s="65"/>
    </row>
    <row r="2204" spans="2:8">
      <c r="B2204" s="69"/>
      <c r="C2204" s="90"/>
      <c r="E2204" s="54"/>
      <c r="F2204" s="91"/>
      <c r="G2204" s="91"/>
      <c r="H2204" s="65"/>
    </row>
    <row r="2205" spans="2:8">
      <c r="B2205" s="69"/>
      <c r="C2205" s="90"/>
      <c r="E2205" s="54"/>
      <c r="F2205" s="91"/>
      <c r="G2205" s="91"/>
      <c r="H2205" s="65"/>
    </row>
    <row r="2206" spans="2:8">
      <c r="B2206" s="69"/>
      <c r="C2206" s="90"/>
      <c r="E2206" s="54"/>
      <c r="F2206" s="91"/>
      <c r="G2206" s="91"/>
      <c r="H2206" s="65"/>
    </row>
    <row r="2207" spans="2:8">
      <c r="B2207" s="69"/>
      <c r="C2207" s="90"/>
      <c r="E2207" s="54"/>
      <c r="F2207" s="91"/>
      <c r="G2207" s="91"/>
      <c r="H2207" s="65"/>
    </row>
    <row r="2208" spans="2:8">
      <c r="B2208" s="69"/>
      <c r="C2208" s="90"/>
      <c r="E2208" s="54"/>
      <c r="F2208" s="91"/>
      <c r="G2208" s="91"/>
      <c r="H2208" s="65"/>
    </row>
    <row r="2209" spans="2:8">
      <c r="B2209" s="69"/>
      <c r="C2209" s="90"/>
      <c r="E2209" s="54"/>
      <c r="F2209" s="91"/>
      <c r="G2209" s="91"/>
      <c r="H2209" s="65"/>
    </row>
    <row r="2210" spans="2:8">
      <c r="B2210" s="69"/>
      <c r="C2210" s="90"/>
      <c r="E2210" s="54"/>
      <c r="F2210" s="91"/>
      <c r="G2210" s="91"/>
      <c r="H2210" s="65"/>
    </row>
    <row r="2211" spans="2:8">
      <c r="B2211" s="69"/>
      <c r="C2211" s="90"/>
      <c r="E2211" s="54"/>
      <c r="F2211" s="91"/>
      <c r="G2211" s="91"/>
      <c r="H2211" s="65"/>
    </row>
    <row r="2212" spans="2:8">
      <c r="B2212" s="69"/>
      <c r="C2212" s="90"/>
      <c r="E2212" s="54"/>
      <c r="F2212" s="91"/>
      <c r="G2212" s="91"/>
      <c r="H2212" s="65"/>
    </row>
    <row r="2213" spans="2:8">
      <c r="B2213" s="69"/>
      <c r="C2213" s="90"/>
      <c r="E2213" s="54"/>
      <c r="F2213" s="91"/>
      <c r="G2213" s="91"/>
      <c r="H2213" s="65"/>
    </row>
    <row r="2214" spans="2:8">
      <c r="B2214" s="69"/>
      <c r="C2214" s="90"/>
      <c r="E2214" s="54"/>
      <c r="F2214" s="91"/>
      <c r="G2214" s="91"/>
      <c r="H2214" s="65"/>
    </row>
    <row r="2215" spans="2:8">
      <c r="B2215" s="69"/>
      <c r="C2215" s="90"/>
      <c r="E2215" s="54"/>
      <c r="F2215" s="91"/>
      <c r="G2215" s="91"/>
      <c r="H2215" s="65"/>
    </row>
    <row r="2216" spans="2:8">
      <c r="B2216" s="69"/>
      <c r="C2216" s="90"/>
      <c r="E2216" s="54"/>
      <c r="F2216" s="91"/>
      <c r="G2216" s="91"/>
      <c r="H2216" s="65"/>
    </row>
    <row r="2217" spans="2:8">
      <c r="B2217" s="69"/>
      <c r="C2217" s="90"/>
      <c r="E2217" s="54"/>
      <c r="F2217" s="91"/>
      <c r="G2217" s="91"/>
      <c r="H2217" s="65"/>
    </row>
    <row r="2218" spans="2:8">
      <c r="B2218" s="69"/>
      <c r="C2218" s="90"/>
      <c r="E2218" s="54"/>
      <c r="F2218" s="91"/>
      <c r="G2218" s="91"/>
      <c r="H2218" s="65"/>
    </row>
    <row r="2219" spans="2:8">
      <c r="B2219" s="69"/>
      <c r="C2219" s="90"/>
      <c r="E2219" s="54"/>
      <c r="F2219" s="91"/>
      <c r="G2219" s="91"/>
      <c r="H2219" s="65"/>
    </row>
    <row r="2220" spans="2:8">
      <c r="B2220" s="69"/>
      <c r="C2220" s="90"/>
      <c r="E2220" s="54"/>
      <c r="F2220" s="91"/>
      <c r="G2220" s="91"/>
      <c r="H2220" s="65"/>
    </row>
    <row r="2221" spans="2:8">
      <c r="B2221" s="69"/>
      <c r="C2221" s="90"/>
      <c r="E2221" s="54"/>
      <c r="F2221" s="91"/>
      <c r="G2221" s="91"/>
      <c r="H2221" s="65"/>
    </row>
    <row r="2222" spans="2:8">
      <c r="B2222" s="69"/>
      <c r="C2222" s="90"/>
      <c r="E2222" s="54"/>
      <c r="F2222" s="91"/>
      <c r="G2222" s="91"/>
      <c r="H2222" s="65"/>
    </row>
    <row r="2223" spans="2:8">
      <c r="B2223" s="69"/>
      <c r="C2223" s="90"/>
      <c r="E2223" s="54"/>
      <c r="F2223" s="91"/>
      <c r="G2223" s="91"/>
      <c r="H2223" s="65"/>
    </row>
    <row r="2224" spans="2:8">
      <c r="B2224" s="69"/>
      <c r="C2224" s="90"/>
      <c r="E2224" s="54"/>
      <c r="F2224" s="91"/>
      <c r="G2224" s="91"/>
      <c r="H2224" s="65"/>
    </row>
    <row r="2225" spans="2:8">
      <c r="B2225" s="69"/>
      <c r="C2225" s="90"/>
      <c r="E2225" s="54"/>
      <c r="F2225" s="91"/>
      <c r="G2225" s="91"/>
      <c r="H2225" s="65"/>
    </row>
    <row r="2226" spans="2:8">
      <c r="B2226" s="69"/>
      <c r="C2226" s="90"/>
      <c r="E2226" s="54"/>
      <c r="F2226" s="91"/>
      <c r="G2226" s="91"/>
      <c r="H2226" s="65"/>
    </row>
    <row r="2227" spans="2:8">
      <c r="B2227" s="69"/>
      <c r="C2227" s="90"/>
      <c r="E2227" s="54"/>
      <c r="F2227" s="91"/>
      <c r="G2227" s="91"/>
      <c r="H2227" s="65"/>
    </row>
    <row r="2228" spans="2:8">
      <c r="B2228" s="69"/>
      <c r="C2228" s="90"/>
      <c r="E2228" s="54"/>
      <c r="F2228" s="91"/>
      <c r="G2228" s="91"/>
      <c r="H2228" s="65"/>
    </row>
    <row r="2229" spans="2:8">
      <c r="B2229" s="69"/>
      <c r="C2229" s="90"/>
      <c r="E2229" s="54"/>
      <c r="F2229" s="91"/>
      <c r="G2229" s="91"/>
      <c r="H2229" s="65"/>
    </row>
    <row r="2230" spans="2:8">
      <c r="B2230" s="69"/>
      <c r="C2230" s="90"/>
      <c r="E2230" s="54"/>
      <c r="F2230" s="91"/>
      <c r="G2230" s="91"/>
      <c r="H2230" s="65"/>
    </row>
    <row r="2231" spans="2:8">
      <c r="B2231" s="69"/>
      <c r="C2231" s="90"/>
      <c r="E2231" s="54"/>
      <c r="F2231" s="91"/>
      <c r="G2231" s="91"/>
      <c r="H2231" s="65"/>
    </row>
    <row r="2232" spans="2:8">
      <c r="B2232" s="69"/>
      <c r="C2232" s="90"/>
      <c r="E2232" s="54"/>
      <c r="F2232" s="91"/>
      <c r="G2232" s="91"/>
      <c r="H2232" s="65"/>
    </row>
    <row r="2233" spans="2:8">
      <c r="B2233" s="69"/>
      <c r="C2233" s="90"/>
      <c r="E2233" s="54"/>
      <c r="F2233" s="91"/>
      <c r="G2233" s="91"/>
      <c r="H2233" s="65"/>
    </row>
    <row r="2234" spans="2:8">
      <c r="B2234" s="69"/>
      <c r="C2234" s="90"/>
      <c r="E2234" s="54"/>
      <c r="F2234" s="91"/>
      <c r="G2234" s="91"/>
      <c r="H2234" s="65"/>
    </row>
    <row r="2235" spans="2:8">
      <c r="B2235" s="69"/>
      <c r="C2235" s="90"/>
      <c r="E2235" s="54"/>
      <c r="F2235" s="91"/>
      <c r="G2235" s="91"/>
      <c r="H2235" s="65"/>
    </row>
    <row r="2236" spans="2:8">
      <c r="B2236" s="69"/>
      <c r="C2236" s="90"/>
      <c r="E2236" s="54"/>
      <c r="F2236" s="91"/>
      <c r="G2236" s="91"/>
      <c r="H2236" s="65"/>
    </row>
    <row r="2237" spans="2:8">
      <c r="B2237" s="69"/>
      <c r="C2237" s="90"/>
      <c r="E2237" s="54"/>
      <c r="F2237" s="91"/>
      <c r="G2237" s="91"/>
      <c r="H2237" s="65"/>
    </row>
    <row r="2238" spans="2:8">
      <c r="B2238" s="69"/>
      <c r="C2238" s="90"/>
      <c r="E2238" s="54"/>
      <c r="F2238" s="91"/>
      <c r="G2238" s="91"/>
      <c r="H2238" s="65"/>
    </row>
    <row r="2239" spans="2:8">
      <c r="B2239" s="69"/>
      <c r="C2239" s="90"/>
      <c r="E2239" s="54"/>
      <c r="F2239" s="91"/>
      <c r="G2239" s="91"/>
      <c r="H2239" s="65"/>
    </row>
    <row r="2240" spans="2:8">
      <c r="B2240" s="69"/>
      <c r="C2240" s="90"/>
      <c r="E2240" s="54"/>
      <c r="F2240" s="91"/>
      <c r="G2240" s="91"/>
      <c r="H2240" s="65"/>
    </row>
    <row r="2241" spans="2:8">
      <c r="B2241" s="69"/>
      <c r="C2241" s="90"/>
      <c r="E2241" s="54"/>
      <c r="F2241" s="91"/>
      <c r="G2241" s="91"/>
      <c r="H2241" s="65"/>
    </row>
    <row r="2242" spans="2:8">
      <c r="B2242" s="69"/>
      <c r="C2242" s="90"/>
      <c r="E2242" s="54"/>
      <c r="F2242" s="91"/>
      <c r="G2242" s="91"/>
      <c r="H2242" s="65"/>
    </row>
    <row r="2243" spans="2:8">
      <c r="B2243" s="69"/>
      <c r="C2243" s="90"/>
      <c r="E2243" s="54"/>
      <c r="F2243" s="91"/>
      <c r="G2243" s="91"/>
      <c r="H2243" s="65"/>
    </row>
    <row r="2244" spans="2:8">
      <c r="B2244" s="69"/>
      <c r="C2244" s="90"/>
      <c r="E2244" s="54"/>
      <c r="F2244" s="91"/>
      <c r="G2244" s="91"/>
      <c r="H2244" s="65"/>
    </row>
    <row r="2245" spans="2:8">
      <c r="B2245" s="69"/>
      <c r="C2245" s="90"/>
      <c r="E2245" s="54"/>
      <c r="F2245" s="91"/>
      <c r="G2245" s="91"/>
      <c r="H2245" s="65"/>
    </row>
    <row r="2246" spans="2:8">
      <c r="B2246" s="69"/>
      <c r="C2246" s="90"/>
      <c r="E2246" s="54"/>
      <c r="F2246" s="91"/>
      <c r="G2246" s="91"/>
      <c r="H2246" s="65"/>
    </row>
    <row r="2247" spans="2:8">
      <c r="B2247" s="69"/>
      <c r="C2247" s="90"/>
      <c r="E2247" s="54"/>
      <c r="F2247" s="91"/>
      <c r="G2247" s="91"/>
      <c r="H2247" s="65"/>
    </row>
    <row r="2248" spans="2:8">
      <c r="B2248" s="69"/>
      <c r="C2248" s="90"/>
      <c r="E2248" s="54"/>
      <c r="F2248" s="91"/>
      <c r="G2248" s="91"/>
      <c r="H2248" s="65"/>
    </row>
    <row r="2249" spans="2:8">
      <c r="B2249" s="69"/>
      <c r="C2249" s="90"/>
      <c r="E2249" s="54"/>
      <c r="F2249" s="91"/>
      <c r="G2249" s="91"/>
      <c r="H2249" s="65"/>
    </row>
    <row r="2250" spans="2:8">
      <c r="B2250" s="69"/>
      <c r="C2250" s="90"/>
      <c r="E2250" s="54"/>
      <c r="F2250" s="91"/>
      <c r="G2250" s="91"/>
      <c r="H2250" s="65"/>
    </row>
    <row r="2251" spans="2:8">
      <c r="B2251" s="69"/>
      <c r="C2251" s="90"/>
      <c r="E2251" s="54"/>
      <c r="F2251" s="91"/>
      <c r="G2251" s="91"/>
      <c r="H2251" s="65"/>
    </row>
    <row r="2252" spans="2:8">
      <c r="B2252" s="69"/>
      <c r="C2252" s="90"/>
      <c r="E2252" s="54"/>
      <c r="F2252" s="91"/>
      <c r="G2252" s="91"/>
      <c r="H2252" s="65"/>
    </row>
    <row r="2253" spans="2:8">
      <c r="B2253" s="69"/>
      <c r="C2253" s="90"/>
      <c r="E2253" s="54"/>
      <c r="F2253" s="91"/>
      <c r="G2253" s="91"/>
      <c r="H2253" s="65"/>
    </row>
    <row r="2254" spans="2:8">
      <c r="B2254" s="69"/>
      <c r="C2254" s="90"/>
      <c r="E2254" s="54"/>
      <c r="F2254" s="91"/>
      <c r="G2254" s="91"/>
      <c r="H2254" s="65"/>
    </row>
    <row r="2255" spans="2:8">
      <c r="B2255" s="69"/>
      <c r="C2255" s="90"/>
      <c r="E2255" s="54"/>
      <c r="F2255" s="91"/>
      <c r="G2255" s="91"/>
      <c r="H2255" s="65"/>
    </row>
    <row r="2256" spans="2:8">
      <c r="B2256" s="69"/>
      <c r="C2256" s="90"/>
      <c r="E2256" s="54"/>
      <c r="F2256" s="91"/>
      <c r="G2256" s="91"/>
      <c r="H2256" s="65"/>
    </row>
    <row r="2257" spans="2:8">
      <c r="B2257" s="69"/>
      <c r="C2257" s="90"/>
      <c r="E2257" s="54"/>
      <c r="F2257" s="91"/>
      <c r="G2257" s="91"/>
      <c r="H2257" s="65"/>
    </row>
    <row r="2258" spans="2:8">
      <c r="B2258" s="69"/>
      <c r="C2258" s="90"/>
      <c r="E2258" s="54"/>
      <c r="F2258" s="91"/>
      <c r="G2258" s="91"/>
      <c r="H2258" s="65"/>
    </row>
    <row r="2259" spans="2:8">
      <c r="B2259" s="69"/>
      <c r="C2259" s="90"/>
      <c r="E2259" s="54"/>
      <c r="F2259" s="91"/>
      <c r="G2259" s="91"/>
      <c r="H2259" s="65"/>
    </row>
    <row r="2260" spans="2:8">
      <c r="B2260" s="69"/>
      <c r="C2260" s="90"/>
      <c r="E2260" s="54"/>
      <c r="F2260" s="91"/>
      <c r="G2260" s="91"/>
      <c r="H2260" s="65"/>
    </row>
    <row r="2261" spans="2:8">
      <c r="B2261" s="69"/>
      <c r="C2261" s="90"/>
      <c r="E2261" s="54"/>
      <c r="F2261" s="91"/>
      <c r="G2261" s="91"/>
      <c r="H2261" s="65"/>
    </row>
    <row r="2262" spans="2:8">
      <c r="B2262" s="69"/>
      <c r="C2262" s="90"/>
      <c r="E2262" s="54"/>
      <c r="F2262" s="91"/>
      <c r="G2262" s="91"/>
      <c r="H2262" s="65"/>
    </row>
    <row r="2263" spans="2:8">
      <c r="B2263" s="69"/>
      <c r="C2263" s="90"/>
      <c r="E2263" s="54"/>
      <c r="F2263" s="91"/>
      <c r="G2263" s="91"/>
      <c r="H2263" s="65"/>
    </row>
    <row r="2264" spans="2:8">
      <c r="B2264" s="69"/>
      <c r="C2264" s="90"/>
      <c r="E2264" s="54"/>
      <c r="F2264" s="91"/>
      <c r="G2264" s="91"/>
      <c r="H2264" s="65"/>
    </row>
    <row r="2265" spans="2:8">
      <c r="B2265" s="69"/>
      <c r="C2265" s="90"/>
      <c r="E2265" s="54"/>
      <c r="F2265" s="91"/>
      <c r="G2265" s="91"/>
      <c r="H2265" s="65"/>
    </row>
    <row r="2266" spans="2:8">
      <c r="B2266" s="69"/>
      <c r="C2266" s="90"/>
      <c r="E2266" s="54"/>
      <c r="F2266" s="91"/>
      <c r="G2266" s="91"/>
      <c r="H2266" s="65"/>
    </row>
    <row r="2267" spans="2:8">
      <c r="B2267" s="69"/>
      <c r="C2267" s="90"/>
      <c r="E2267" s="54"/>
      <c r="F2267" s="91"/>
      <c r="G2267" s="91"/>
      <c r="H2267" s="65"/>
    </row>
    <row r="2268" spans="2:8">
      <c r="B2268" s="69"/>
      <c r="C2268" s="90"/>
      <c r="E2268" s="54"/>
      <c r="F2268" s="91"/>
      <c r="G2268" s="91"/>
      <c r="H2268" s="65"/>
    </row>
    <row r="2269" spans="2:8">
      <c r="B2269" s="69"/>
      <c r="C2269" s="90"/>
      <c r="E2269" s="54"/>
      <c r="F2269" s="91"/>
      <c r="G2269" s="91"/>
      <c r="H2269" s="65"/>
    </row>
    <row r="2270" spans="2:8">
      <c r="B2270" s="69"/>
      <c r="C2270" s="90"/>
      <c r="E2270" s="54"/>
      <c r="F2270" s="91"/>
      <c r="G2270" s="91"/>
      <c r="H2270" s="65"/>
    </row>
    <row r="2271" spans="2:8">
      <c r="B2271" s="69"/>
      <c r="C2271" s="90"/>
      <c r="E2271" s="54"/>
      <c r="F2271" s="91"/>
      <c r="G2271" s="91"/>
      <c r="H2271" s="65"/>
    </row>
    <row r="2272" spans="2:8">
      <c r="B2272" s="69"/>
      <c r="C2272" s="90"/>
      <c r="E2272" s="54"/>
      <c r="F2272" s="91"/>
      <c r="G2272" s="91"/>
      <c r="H2272" s="65"/>
    </row>
    <row r="2273" spans="2:8">
      <c r="B2273" s="69"/>
      <c r="C2273" s="90"/>
      <c r="E2273" s="54"/>
      <c r="F2273" s="91"/>
      <c r="G2273" s="91"/>
      <c r="H2273" s="65"/>
    </row>
    <row r="2274" spans="2:8">
      <c r="B2274" s="69"/>
      <c r="C2274" s="90"/>
      <c r="E2274" s="54"/>
      <c r="F2274" s="91"/>
      <c r="G2274" s="91"/>
      <c r="H2274" s="65"/>
    </row>
    <row r="2275" spans="2:8">
      <c r="B2275" s="69"/>
      <c r="C2275" s="90"/>
      <c r="E2275" s="54"/>
      <c r="F2275" s="91"/>
      <c r="G2275" s="91"/>
      <c r="H2275" s="65"/>
    </row>
    <row r="2276" spans="2:8">
      <c r="B2276" s="69"/>
      <c r="C2276" s="90"/>
      <c r="E2276" s="54"/>
      <c r="F2276" s="91"/>
      <c r="G2276" s="91"/>
      <c r="H2276" s="65"/>
    </row>
    <row r="2277" spans="2:8">
      <c r="B2277" s="69"/>
      <c r="C2277" s="90"/>
      <c r="E2277" s="54"/>
      <c r="F2277" s="91"/>
      <c r="G2277" s="91"/>
      <c r="H2277" s="65"/>
    </row>
    <row r="2278" spans="2:8">
      <c r="B2278" s="69"/>
      <c r="C2278" s="90"/>
      <c r="E2278" s="54"/>
      <c r="F2278" s="91"/>
      <c r="G2278" s="91"/>
      <c r="H2278" s="65"/>
    </row>
    <row r="2279" spans="2:8">
      <c r="B2279" s="69"/>
      <c r="C2279" s="90"/>
      <c r="E2279" s="54"/>
      <c r="F2279" s="91"/>
      <c r="G2279" s="91"/>
      <c r="H2279" s="65"/>
    </row>
    <row r="2280" spans="2:8">
      <c r="B2280" s="69"/>
      <c r="C2280" s="90"/>
      <c r="E2280" s="54"/>
      <c r="F2280" s="91"/>
      <c r="G2280" s="91"/>
      <c r="H2280" s="65"/>
    </row>
    <row r="2281" spans="2:8">
      <c r="B2281" s="69"/>
      <c r="C2281" s="90"/>
      <c r="E2281" s="54"/>
      <c r="F2281" s="91"/>
      <c r="G2281" s="91"/>
      <c r="H2281" s="65"/>
    </row>
    <row r="2282" spans="2:8">
      <c r="B2282" s="69"/>
      <c r="C2282" s="90"/>
      <c r="E2282" s="54"/>
      <c r="F2282" s="91"/>
      <c r="G2282" s="91"/>
      <c r="H2282" s="65"/>
    </row>
    <row r="2283" spans="2:8">
      <c r="B2283" s="69"/>
      <c r="C2283" s="90"/>
      <c r="E2283" s="54"/>
      <c r="F2283" s="91"/>
      <c r="G2283" s="91"/>
      <c r="H2283" s="65"/>
    </row>
    <row r="2284" spans="2:8">
      <c r="B2284" s="69"/>
      <c r="C2284" s="90"/>
      <c r="E2284" s="54"/>
      <c r="F2284" s="91"/>
      <c r="G2284" s="91"/>
      <c r="H2284" s="65"/>
    </row>
    <row r="2285" spans="2:8">
      <c r="B2285" s="69"/>
      <c r="C2285" s="90"/>
      <c r="E2285" s="54"/>
      <c r="F2285" s="91"/>
      <c r="G2285" s="91"/>
      <c r="H2285" s="65"/>
    </row>
    <row r="2286" spans="2:8">
      <c r="B2286" s="69"/>
      <c r="C2286" s="90"/>
      <c r="E2286" s="54"/>
      <c r="F2286" s="91"/>
      <c r="G2286" s="91"/>
      <c r="H2286" s="65"/>
    </row>
    <row r="2287" spans="2:8">
      <c r="B2287" s="69"/>
      <c r="C2287" s="90"/>
      <c r="E2287" s="54"/>
      <c r="F2287" s="91"/>
      <c r="G2287" s="91"/>
      <c r="H2287" s="65"/>
    </row>
    <row r="2288" spans="2:8">
      <c r="B2288" s="69"/>
      <c r="C2288" s="90"/>
      <c r="E2288" s="54"/>
      <c r="F2288" s="91"/>
      <c r="G2288" s="91"/>
      <c r="H2288" s="65"/>
    </row>
    <row r="2289" spans="2:8">
      <c r="B2289" s="69"/>
      <c r="C2289" s="90"/>
      <c r="E2289" s="54"/>
      <c r="F2289" s="91"/>
      <c r="G2289" s="91"/>
      <c r="H2289" s="65"/>
    </row>
    <row r="2290" spans="2:8">
      <c r="B2290" s="69"/>
      <c r="C2290" s="90"/>
      <c r="E2290" s="54"/>
      <c r="F2290" s="91"/>
      <c r="G2290" s="91"/>
      <c r="H2290" s="65"/>
    </row>
    <row r="2291" spans="2:8">
      <c r="B2291" s="69"/>
      <c r="C2291" s="90"/>
      <c r="E2291" s="54"/>
      <c r="F2291" s="91"/>
      <c r="G2291" s="91"/>
      <c r="H2291" s="65"/>
    </row>
    <row r="2292" spans="2:8">
      <c r="B2292" s="69"/>
      <c r="C2292" s="90"/>
      <c r="E2292" s="54"/>
      <c r="F2292" s="91"/>
      <c r="G2292" s="91"/>
      <c r="H2292" s="65"/>
    </row>
    <row r="2293" spans="2:8">
      <c r="B2293" s="69"/>
      <c r="C2293" s="90"/>
      <c r="E2293" s="54"/>
      <c r="F2293" s="91"/>
      <c r="G2293" s="91"/>
      <c r="H2293" s="65"/>
    </row>
    <row r="2294" spans="2:8">
      <c r="B2294" s="69"/>
      <c r="C2294" s="90"/>
      <c r="E2294" s="54"/>
      <c r="F2294" s="91"/>
      <c r="G2294" s="91"/>
      <c r="H2294" s="65"/>
    </row>
    <row r="2295" spans="2:8">
      <c r="B2295" s="69"/>
      <c r="C2295" s="90"/>
      <c r="E2295" s="54"/>
      <c r="F2295" s="91"/>
      <c r="G2295" s="91"/>
      <c r="H2295" s="65"/>
    </row>
    <row r="2296" spans="2:8">
      <c r="B2296" s="69"/>
      <c r="C2296" s="90"/>
      <c r="E2296" s="54"/>
      <c r="F2296" s="91"/>
      <c r="G2296" s="91"/>
      <c r="H2296" s="65"/>
    </row>
    <row r="2297" spans="2:8">
      <c r="B2297" s="69"/>
      <c r="C2297" s="90"/>
      <c r="E2297" s="54"/>
      <c r="F2297" s="91"/>
      <c r="G2297" s="91"/>
      <c r="H2297" s="65"/>
    </row>
    <row r="2298" spans="2:8">
      <c r="B2298" s="69"/>
      <c r="C2298" s="90"/>
      <c r="E2298" s="54"/>
      <c r="F2298" s="91"/>
      <c r="G2298" s="91"/>
      <c r="H2298" s="65"/>
    </row>
    <row r="2299" spans="2:8">
      <c r="B2299" s="69"/>
      <c r="C2299" s="90"/>
      <c r="E2299" s="54"/>
      <c r="F2299" s="91"/>
      <c r="G2299" s="91"/>
      <c r="H2299" s="65"/>
    </row>
    <row r="2300" spans="2:8">
      <c r="B2300" s="69"/>
      <c r="C2300" s="90"/>
      <c r="E2300" s="54"/>
      <c r="F2300" s="91"/>
      <c r="G2300" s="91"/>
      <c r="H2300" s="65"/>
    </row>
    <row r="2301" spans="2:8">
      <c r="B2301" s="69"/>
      <c r="C2301" s="90"/>
      <c r="E2301" s="54"/>
      <c r="F2301" s="91"/>
      <c r="G2301" s="91"/>
      <c r="H2301" s="65"/>
    </row>
    <row r="2302" spans="2:8">
      <c r="B2302" s="69"/>
      <c r="C2302" s="90"/>
      <c r="E2302" s="54"/>
      <c r="F2302" s="91"/>
      <c r="G2302" s="91"/>
      <c r="H2302" s="65"/>
    </row>
    <row r="2303" spans="2:8">
      <c r="B2303" s="69"/>
      <c r="C2303" s="90"/>
      <c r="E2303" s="54"/>
      <c r="F2303" s="91"/>
      <c r="G2303" s="91"/>
      <c r="H2303" s="65"/>
    </row>
    <row r="2304" spans="2:8">
      <c r="B2304" s="69"/>
      <c r="C2304" s="90"/>
      <c r="E2304" s="54"/>
      <c r="F2304" s="91"/>
      <c r="G2304" s="91"/>
      <c r="H2304" s="65"/>
    </row>
    <row r="2305" spans="2:8">
      <c r="B2305" s="69"/>
      <c r="C2305" s="90"/>
      <c r="E2305" s="54"/>
      <c r="F2305" s="91"/>
      <c r="G2305" s="91"/>
      <c r="H2305" s="65"/>
    </row>
    <row r="2306" spans="2:8">
      <c r="B2306" s="69"/>
      <c r="C2306" s="90"/>
      <c r="E2306" s="54"/>
      <c r="F2306" s="91"/>
      <c r="G2306" s="91"/>
      <c r="H2306" s="65"/>
    </row>
    <row r="2307" spans="2:8">
      <c r="B2307" s="69"/>
      <c r="C2307" s="90"/>
      <c r="E2307" s="54"/>
      <c r="F2307" s="91"/>
      <c r="G2307" s="91"/>
      <c r="H2307" s="65"/>
    </row>
    <row r="2308" spans="2:8">
      <c r="B2308" s="69"/>
      <c r="C2308" s="90"/>
      <c r="E2308" s="54"/>
      <c r="F2308" s="91"/>
      <c r="G2308" s="91"/>
      <c r="H2308" s="65"/>
    </row>
    <row r="2309" spans="2:8">
      <c r="B2309" s="69"/>
      <c r="C2309" s="90"/>
      <c r="E2309" s="54"/>
      <c r="F2309" s="91"/>
      <c r="G2309" s="91"/>
      <c r="H2309" s="65"/>
    </row>
    <row r="2310" spans="2:8">
      <c r="B2310" s="69"/>
      <c r="C2310" s="90"/>
      <c r="E2310" s="54"/>
      <c r="F2310" s="91"/>
      <c r="G2310" s="91"/>
      <c r="H2310" s="65"/>
    </row>
    <row r="2311" spans="2:8">
      <c r="B2311" s="69"/>
      <c r="C2311" s="90"/>
      <c r="E2311" s="54"/>
      <c r="F2311" s="91"/>
      <c r="G2311" s="91"/>
      <c r="H2311" s="65"/>
    </row>
    <row r="2312" spans="2:8">
      <c r="B2312" s="69"/>
      <c r="C2312" s="90"/>
      <c r="E2312" s="54"/>
      <c r="F2312" s="91"/>
      <c r="G2312" s="91"/>
      <c r="H2312" s="65"/>
    </row>
    <row r="2313" spans="2:8">
      <c r="B2313" s="69"/>
      <c r="C2313" s="90"/>
      <c r="E2313" s="54"/>
      <c r="F2313" s="91"/>
      <c r="G2313" s="91"/>
      <c r="H2313" s="65"/>
    </row>
    <row r="2314" spans="2:8">
      <c r="B2314" s="69"/>
      <c r="C2314" s="90"/>
      <c r="E2314" s="54"/>
      <c r="F2314" s="91"/>
      <c r="G2314" s="91"/>
      <c r="H2314" s="65"/>
    </row>
    <row r="2315" spans="2:8">
      <c r="B2315" s="69"/>
      <c r="C2315" s="90"/>
      <c r="E2315" s="54"/>
      <c r="F2315" s="91"/>
      <c r="G2315" s="91"/>
      <c r="H2315" s="65"/>
    </row>
    <row r="2316" spans="2:8">
      <c r="B2316" s="69"/>
      <c r="C2316" s="90"/>
      <c r="E2316" s="54"/>
      <c r="F2316" s="91"/>
      <c r="G2316" s="91"/>
      <c r="H2316" s="65"/>
    </row>
    <row r="2317" spans="2:8">
      <c r="B2317" s="69"/>
      <c r="C2317" s="90"/>
      <c r="E2317" s="54"/>
      <c r="F2317" s="91"/>
      <c r="G2317" s="91"/>
      <c r="H2317" s="65"/>
    </row>
    <row r="2318" spans="2:8">
      <c r="B2318" s="69"/>
      <c r="C2318" s="90"/>
      <c r="E2318" s="54"/>
      <c r="F2318" s="91"/>
      <c r="G2318" s="91"/>
      <c r="H2318" s="65"/>
    </row>
    <row r="2319" spans="2:8">
      <c r="B2319" s="69"/>
      <c r="C2319" s="90"/>
      <c r="E2319" s="54"/>
      <c r="F2319" s="91"/>
      <c r="G2319" s="91"/>
      <c r="H2319" s="65"/>
    </row>
    <row r="2320" spans="2:8">
      <c r="B2320" s="69"/>
      <c r="C2320" s="90"/>
      <c r="E2320" s="54"/>
      <c r="F2320" s="91"/>
      <c r="G2320" s="91"/>
      <c r="H2320" s="65"/>
    </row>
    <row r="2321" spans="2:8">
      <c r="B2321" s="69"/>
      <c r="C2321" s="90"/>
      <c r="E2321" s="54"/>
      <c r="F2321" s="91"/>
      <c r="G2321" s="91"/>
      <c r="H2321" s="65"/>
    </row>
    <row r="2322" spans="2:8">
      <c r="B2322" s="69"/>
      <c r="C2322" s="90"/>
      <c r="E2322" s="54"/>
      <c r="F2322" s="91"/>
      <c r="G2322" s="91"/>
      <c r="H2322" s="65"/>
    </row>
    <row r="2323" spans="2:8">
      <c r="B2323" s="69"/>
      <c r="C2323" s="90"/>
      <c r="E2323" s="54"/>
      <c r="F2323" s="91"/>
      <c r="G2323" s="91"/>
      <c r="H2323" s="65"/>
    </row>
    <row r="2324" spans="2:8">
      <c r="B2324" s="69"/>
      <c r="C2324" s="90"/>
      <c r="E2324" s="54"/>
      <c r="F2324" s="91"/>
      <c r="G2324" s="91"/>
      <c r="H2324" s="65"/>
    </row>
    <row r="2325" spans="2:8">
      <c r="B2325" s="69"/>
      <c r="C2325" s="90"/>
      <c r="E2325" s="54"/>
      <c r="F2325" s="91"/>
      <c r="G2325" s="91"/>
      <c r="H2325" s="65"/>
    </row>
    <row r="2326" spans="2:8">
      <c r="B2326" s="69"/>
      <c r="C2326" s="90"/>
      <c r="E2326" s="54"/>
      <c r="F2326" s="91"/>
      <c r="G2326" s="91"/>
      <c r="H2326" s="65"/>
    </row>
    <row r="2327" spans="2:8">
      <c r="B2327" s="69"/>
      <c r="C2327" s="90"/>
      <c r="E2327" s="54"/>
      <c r="F2327" s="91"/>
      <c r="G2327" s="91"/>
      <c r="H2327" s="65"/>
    </row>
    <row r="2328" spans="2:8">
      <c r="B2328" s="69"/>
      <c r="C2328" s="90"/>
      <c r="E2328" s="54"/>
      <c r="F2328" s="91"/>
      <c r="G2328" s="91"/>
      <c r="H2328" s="65"/>
    </row>
    <row r="2329" spans="2:8">
      <c r="B2329" s="69"/>
      <c r="C2329" s="90"/>
      <c r="E2329" s="54"/>
      <c r="F2329" s="91"/>
      <c r="G2329" s="91"/>
      <c r="H2329" s="65"/>
    </row>
    <row r="2330" spans="2:8">
      <c r="B2330" s="69"/>
      <c r="C2330" s="90"/>
      <c r="E2330" s="54"/>
      <c r="F2330" s="91"/>
      <c r="G2330" s="91"/>
      <c r="H2330" s="65"/>
    </row>
    <row r="2331" spans="2:8">
      <c r="B2331" s="69"/>
      <c r="C2331" s="90"/>
      <c r="E2331" s="54"/>
      <c r="F2331" s="91"/>
      <c r="G2331" s="91"/>
      <c r="H2331" s="65"/>
    </row>
    <row r="2332" spans="2:8">
      <c r="B2332" s="69"/>
      <c r="C2332" s="90"/>
      <c r="E2332" s="54"/>
      <c r="F2332" s="91"/>
      <c r="G2332" s="91"/>
      <c r="H2332" s="65"/>
    </row>
    <row r="2333" spans="2:8">
      <c r="B2333" s="69"/>
      <c r="C2333" s="90"/>
      <c r="E2333" s="54"/>
      <c r="F2333" s="91"/>
      <c r="G2333" s="91"/>
      <c r="H2333" s="65"/>
    </row>
    <row r="2334" spans="2:8">
      <c r="B2334" s="69"/>
      <c r="C2334" s="90"/>
      <c r="E2334" s="54"/>
      <c r="F2334" s="91"/>
      <c r="G2334" s="91"/>
      <c r="H2334" s="65"/>
    </row>
    <row r="2335" spans="2:8">
      <c r="B2335" s="69"/>
      <c r="C2335" s="90"/>
      <c r="E2335" s="54"/>
      <c r="F2335" s="91"/>
      <c r="G2335" s="91"/>
      <c r="H2335" s="65"/>
    </row>
    <row r="2336" spans="2:8">
      <c r="B2336" s="69"/>
      <c r="C2336" s="90"/>
      <c r="E2336" s="54"/>
      <c r="F2336" s="91"/>
      <c r="G2336" s="91"/>
      <c r="H2336" s="65"/>
    </row>
    <row r="2337" spans="2:8">
      <c r="B2337" s="69"/>
      <c r="C2337" s="90"/>
      <c r="E2337" s="54"/>
      <c r="F2337" s="91"/>
      <c r="G2337" s="91"/>
      <c r="H2337" s="65"/>
    </row>
    <row r="2338" spans="2:8">
      <c r="B2338" s="69"/>
      <c r="C2338" s="90"/>
      <c r="E2338" s="54"/>
      <c r="F2338" s="91"/>
      <c r="G2338" s="91"/>
      <c r="H2338" s="65"/>
    </row>
    <row r="2339" spans="2:8">
      <c r="B2339" s="69"/>
      <c r="C2339" s="90"/>
      <c r="E2339" s="54"/>
      <c r="F2339" s="91"/>
      <c r="G2339" s="91"/>
      <c r="H2339" s="65"/>
    </row>
    <row r="2340" spans="2:8">
      <c r="B2340" s="69"/>
      <c r="C2340" s="90"/>
      <c r="E2340" s="54"/>
      <c r="F2340" s="91"/>
      <c r="G2340" s="91"/>
      <c r="H2340" s="65"/>
    </row>
    <row r="2341" spans="2:8">
      <c r="B2341" s="69"/>
      <c r="C2341" s="90"/>
      <c r="E2341" s="54"/>
      <c r="F2341" s="91"/>
      <c r="G2341" s="91"/>
      <c r="H2341" s="65"/>
    </row>
    <row r="2342" spans="2:8">
      <c r="B2342" s="69"/>
      <c r="C2342" s="90"/>
      <c r="E2342" s="54"/>
      <c r="F2342" s="91"/>
      <c r="G2342" s="91"/>
      <c r="H2342" s="65"/>
    </row>
    <row r="2343" spans="2:8">
      <c r="B2343" s="69"/>
      <c r="C2343" s="90"/>
      <c r="E2343" s="54"/>
      <c r="F2343" s="91"/>
      <c r="G2343" s="91"/>
      <c r="H2343" s="65"/>
    </row>
    <row r="2344" spans="2:8">
      <c r="B2344" s="69"/>
      <c r="C2344" s="90"/>
      <c r="E2344" s="54"/>
      <c r="F2344" s="91"/>
      <c r="G2344" s="91"/>
      <c r="H2344" s="65"/>
    </row>
    <row r="2345" spans="2:8">
      <c r="B2345" s="69"/>
      <c r="C2345" s="90"/>
      <c r="E2345" s="54"/>
      <c r="F2345" s="91"/>
      <c r="G2345" s="91"/>
      <c r="H2345" s="65"/>
    </row>
    <row r="2346" spans="2:8">
      <c r="B2346" s="69"/>
      <c r="C2346" s="90"/>
      <c r="E2346" s="54"/>
      <c r="F2346" s="91"/>
      <c r="G2346" s="91"/>
      <c r="H2346" s="65"/>
    </row>
    <row r="2347" spans="2:8">
      <c r="B2347" s="69"/>
      <c r="C2347" s="90"/>
      <c r="E2347" s="54"/>
      <c r="F2347" s="91"/>
      <c r="G2347" s="91"/>
      <c r="H2347" s="65"/>
    </row>
    <row r="2348" spans="2:8">
      <c r="B2348" s="69"/>
      <c r="C2348" s="90"/>
      <c r="E2348" s="54"/>
      <c r="F2348" s="91"/>
      <c r="G2348" s="91"/>
      <c r="H2348" s="65"/>
    </row>
    <row r="2349" spans="2:8">
      <c r="B2349" s="69"/>
      <c r="C2349" s="90"/>
      <c r="E2349" s="54"/>
      <c r="F2349" s="91"/>
      <c r="G2349" s="91"/>
      <c r="H2349" s="65"/>
    </row>
    <row r="2350" spans="2:8">
      <c r="B2350" s="69"/>
      <c r="C2350" s="90"/>
      <c r="E2350" s="54"/>
      <c r="F2350" s="91"/>
      <c r="G2350" s="91"/>
      <c r="H2350" s="65"/>
    </row>
    <row r="2351" spans="2:8">
      <c r="B2351" s="69"/>
      <c r="C2351" s="90"/>
      <c r="E2351" s="54"/>
      <c r="F2351" s="91"/>
      <c r="G2351" s="91"/>
      <c r="H2351" s="65"/>
    </row>
    <row r="2352" spans="2:8">
      <c r="B2352" s="69"/>
      <c r="C2352" s="90"/>
      <c r="E2352" s="54"/>
      <c r="F2352" s="91"/>
      <c r="G2352" s="91"/>
      <c r="H2352" s="65"/>
    </row>
    <row r="2353" spans="2:8">
      <c r="B2353" s="69"/>
      <c r="C2353" s="90"/>
      <c r="E2353" s="54"/>
      <c r="F2353" s="91"/>
      <c r="G2353" s="91"/>
      <c r="H2353" s="65"/>
    </row>
    <row r="2354" spans="2:8">
      <c r="B2354" s="69"/>
      <c r="C2354" s="90"/>
      <c r="E2354" s="54"/>
      <c r="F2354" s="91"/>
      <c r="G2354" s="91"/>
      <c r="H2354" s="65"/>
    </row>
    <row r="2355" spans="2:8">
      <c r="B2355" s="69"/>
      <c r="C2355" s="90"/>
      <c r="E2355" s="54"/>
      <c r="F2355" s="91"/>
      <c r="G2355" s="91"/>
      <c r="H2355" s="65"/>
    </row>
    <row r="2356" spans="2:8">
      <c r="B2356" s="69"/>
      <c r="C2356" s="90"/>
      <c r="E2356" s="54"/>
      <c r="F2356" s="91"/>
      <c r="G2356" s="91"/>
      <c r="H2356" s="65"/>
    </row>
    <row r="2357" spans="2:8">
      <c r="B2357" s="69"/>
      <c r="C2357" s="90"/>
      <c r="E2357" s="54"/>
      <c r="F2357" s="91"/>
      <c r="G2357" s="91"/>
      <c r="H2357" s="65"/>
    </row>
    <row r="2358" spans="2:8">
      <c r="B2358" s="69"/>
      <c r="C2358" s="90"/>
      <c r="E2358" s="54"/>
      <c r="F2358" s="91"/>
      <c r="G2358" s="91"/>
      <c r="H2358" s="65"/>
    </row>
    <row r="2359" spans="2:8">
      <c r="B2359" s="69"/>
      <c r="C2359" s="90"/>
      <c r="E2359" s="54"/>
      <c r="F2359" s="91"/>
      <c r="G2359" s="91"/>
      <c r="H2359" s="65"/>
    </row>
    <row r="2360" spans="2:8">
      <c r="B2360" s="69"/>
      <c r="C2360" s="90"/>
      <c r="E2360" s="54"/>
      <c r="F2360" s="91"/>
      <c r="G2360" s="91"/>
      <c r="H2360" s="65"/>
    </row>
    <row r="2361" spans="2:8">
      <c r="B2361" s="69"/>
      <c r="C2361" s="90"/>
      <c r="E2361" s="54"/>
      <c r="F2361" s="91"/>
      <c r="G2361" s="91"/>
      <c r="H2361" s="65"/>
    </row>
    <row r="2362" spans="2:8">
      <c r="B2362" s="69"/>
      <c r="C2362" s="90"/>
      <c r="E2362" s="54"/>
      <c r="F2362" s="91"/>
      <c r="G2362" s="91"/>
      <c r="H2362" s="6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53CC-7B96-4AE6-AB43-D204072AC466}">
  <sheetPr>
    <tabColor rgb="FF00B050"/>
  </sheetPr>
  <dimension ref="A1:S15"/>
  <sheetViews>
    <sheetView showGridLines="0" zoomScale="70" zoomScaleNormal="70" workbookViewId="0"/>
  </sheetViews>
  <sheetFormatPr defaultColWidth="8.796875" defaultRowHeight="15.6"/>
  <cols>
    <col min="1" max="1" width="8.796875" style="54"/>
    <col min="2" max="2" width="15.09765625" style="54" customWidth="1"/>
    <col min="3" max="7" width="8.8984375" style="54" bestFit="1" customWidth="1"/>
    <col min="8" max="8" width="9.09765625" style="54" bestFit="1" customWidth="1"/>
    <col min="9" max="9" width="11.19921875" style="54" customWidth="1"/>
    <col min="10" max="10" width="19.09765625" style="54" customWidth="1"/>
    <col min="11" max="19" width="8.8984375" style="54" bestFit="1" customWidth="1"/>
    <col min="20" max="16384" width="8.796875" style="54"/>
  </cols>
  <sheetData>
    <row r="1" spans="1:19">
      <c r="B1" s="55"/>
      <c r="C1" s="56" t="s">
        <v>74</v>
      </c>
      <c r="D1" s="57">
        <v>0.5</v>
      </c>
      <c r="E1" s="57">
        <v>1</v>
      </c>
      <c r="F1" s="57">
        <v>1.5</v>
      </c>
      <c r="G1" s="57">
        <v>2</v>
      </c>
      <c r="H1" s="57">
        <v>2.5</v>
      </c>
      <c r="I1" s="57">
        <v>3</v>
      </c>
      <c r="J1" s="57">
        <v>3.5</v>
      </c>
      <c r="K1" s="57">
        <v>4</v>
      </c>
      <c r="Q1" s="57"/>
      <c r="R1" s="57"/>
      <c r="S1" s="57"/>
    </row>
    <row r="2" spans="1:19">
      <c r="D2" s="58"/>
      <c r="E2" s="58"/>
      <c r="F2" s="58"/>
      <c r="G2" s="58"/>
      <c r="H2" s="58"/>
      <c r="I2" s="58"/>
      <c r="J2" s="58"/>
      <c r="K2" s="58"/>
      <c r="Q2" s="58"/>
      <c r="R2" s="58"/>
      <c r="S2" s="58"/>
    </row>
    <row r="3" spans="1:19">
      <c r="C3" s="59" t="s">
        <v>494</v>
      </c>
      <c r="D3" s="60">
        <f>YTM!E69</f>
        <v>3.7349999999999999</v>
      </c>
      <c r="E3" s="60">
        <f>YTM!G69</f>
        <v>3.7549999999999999</v>
      </c>
      <c r="F3" s="60">
        <f>YTM!I69</f>
        <v>3.7549999999999999</v>
      </c>
      <c r="G3" s="60">
        <f>YTM!K69</f>
        <v>3.81</v>
      </c>
      <c r="H3" s="60">
        <f>YTM!M69</f>
        <v>3.7650000000000001</v>
      </c>
      <c r="I3" s="60">
        <f>YTM!O69</f>
        <v>3.7269999999999999</v>
      </c>
      <c r="J3" s="60">
        <f>YTM!Q69</f>
        <v>3.7609999999999997</v>
      </c>
      <c r="K3" s="60">
        <f>YTM!S69</f>
        <v>3.7949999999999999</v>
      </c>
      <c r="Q3" s="60"/>
      <c r="R3" s="60"/>
      <c r="S3" s="60"/>
    </row>
    <row r="4" spans="1:19">
      <c r="C4" s="54" t="s">
        <v>78</v>
      </c>
      <c r="D4" s="61">
        <f>INDEX($O$8:$O$15,MATCH(D1,$C$8:$C$15,0))</f>
        <v>3.7005526461950919E-2</v>
      </c>
      <c r="E4" s="61">
        <f t="shared" ref="E4:K4" si="0">INDEX($O$8:$O$15,MATCH(E1,$C$8:$C$15,0))</f>
        <v>3.72036933804471E-2</v>
      </c>
      <c r="F4" s="61">
        <f t="shared" si="0"/>
        <v>3.7203079019723181E-2</v>
      </c>
      <c r="G4" s="61">
        <f t="shared" si="0"/>
        <v>3.7758203826239296E-2</v>
      </c>
      <c r="H4" s="61">
        <f t="shared" si="0"/>
        <v>3.7296148587206618E-2</v>
      </c>
      <c r="I4" s="61">
        <f t="shared" si="0"/>
        <v>3.6906004326344603E-2</v>
      </c>
      <c r="J4" s="61">
        <f t="shared" si="0"/>
        <v>3.7262008728731387E-2</v>
      </c>
      <c r="K4" s="61">
        <f t="shared" si="0"/>
        <v>3.7618591950806267E-2</v>
      </c>
      <c r="Q4" s="61"/>
      <c r="R4" s="61"/>
      <c r="S4" s="61"/>
    </row>
    <row r="5" spans="1:19">
      <c r="C5" s="54" t="s">
        <v>79</v>
      </c>
      <c r="D5" s="61">
        <f>INDEX($P$8:$P$15,MATCH(D1,$C$8:$C$15,0))</f>
        <v>3.7005526461950919E-2</v>
      </c>
      <c r="E5" s="61">
        <f t="shared" ref="E5:K5" si="1">INDEX($P$8:$P$15,MATCH(E1,$C$8:$C$15,0))</f>
        <v>3.7401860298943282E-2</v>
      </c>
      <c r="F5" s="61">
        <f t="shared" si="1"/>
        <v>3.7201850298275344E-2</v>
      </c>
      <c r="G5" s="61">
        <f t="shared" si="1"/>
        <v>3.9423578245787641E-2</v>
      </c>
      <c r="H5" s="61">
        <f t="shared" si="1"/>
        <v>3.5447927631075904E-2</v>
      </c>
      <c r="I5" s="61">
        <f t="shared" si="1"/>
        <v>3.4955283022034517E-2</v>
      </c>
      <c r="J5" s="61">
        <f t="shared" si="1"/>
        <v>3.9398035143052124E-2</v>
      </c>
      <c r="K5" s="61">
        <f t="shared" si="1"/>
        <v>4.0114674505330405E-2</v>
      </c>
      <c r="Q5" s="61"/>
      <c r="R5" s="61"/>
      <c r="S5" s="61"/>
    </row>
    <row r="7" spans="1:19">
      <c r="B7" s="54" t="s">
        <v>80</v>
      </c>
      <c r="C7" s="54" t="s">
        <v>74</v>
      </c>
      <c r="D7" s="54" t="s">
        <v>81</v>
      </c>
      <c r="E7" s="54" t="s">
        <v>612</v>
      </c>
      <c r="F7" s="54" t="s">
        <v>82</v>
      </c>
      <c r="G7" s="54" t="s">
        <v>490</v>
      </c>
      <c r="H7" s="54" t="s">
        <v>79</v>
      </c>
      <c r="I7" s="54" t="s">
        <v>491</v>
      </c>
      <c r="J7" s="54" t="s">
        <v>492</v>
      </c>
      <c r="L7" s="54" t="s">
        <v>83</v>
      </c>
      <c r="M7" s="54" t="s">
        <v>84</v>
      </c>
      <c r="N7" s="54" t="s">
        <v>85</v>
      </c>
      <c r="O7" s="54" t="s">
        <v>610</v>
      </c>
      <c r="P7" s="54" t="s">
        <v>611</v>
      </c>
      <c r="Q7" s="62"/>
    </row>
    <row r="8" spans="1:19">
      <c r="A8" s="54" t="s">
        <v>493</v>
      </c>
      <c r="B8" s="54">
        <v>1</v>
      </c>
      <c r="C8" s="57">
        <v>0.5</v>
      </c>
      <c r="D8" s="63">
        <f t="shared" ref="D8:D15" si="2">IFERROR(HLOOKUP(C8,$D$1:$S$3,3)/100,0)</f>
        <v>3.7350000000000001E-2</v>
      </c>
      <c r="E8" s="63">
        <f>D8/2</f>
        <v>1.8675000000000001E-2</v>
      </c>
      <c r="F8" s="63">
        <f>E8</f>
        <v>1.8675000000000001E-2</v>
      </c>
      <c r="G8" s="64">
        <f>1/(1+F8)</f>
        <v>0.98166736201438143</v>
      </c>
      <c r="H8" s="65">
        <f>F8</f>
        <v>1.8675000000000001E-2</v>
      </c>
      <c r="I8" s="66">
        <f t="shared" ref="I8:I15" si="3">1/(1+H8)</f>
        <v>0.98166736201438143</v>
      </c>
      <c r="J8" s="67">
        <f>E8*SUM($G$8:$G8)+G8</f>
        <v>1</v>
      </c>
      <c r="K8" s="54" t="b">
        <f t="shared" ref="K8:K15" si="4">ROUND(J8,10)=1</f>
        <v>1</v>
      </c>
      <c r="L8" s="65">
        <f t="shared" ref="L8:L15" si="5">D8</f>
        <v>3.7350000000000001E-2</v>
      </c>
      <c r="M8" s="63">
        <f>F8*2</f>
        <v>3.7350000000000001E-2</v>
      </c>
      <c r="N8" s="63">
        <f>H8*2</f>
        <v>3.7350000000000001E-2</v>
      </c>
      <c r="O8" s="63">
        <f>2*LN(1+M8/2)</f>
        <v>3.7005526461950919E-2</v>
      </c>
      <c r="P8" s="63">
        <f>O8</f>
        <v>3.7005526461950919E-2</v>
      </c>
      <c r="Q8" s="62"/>
    </row>
    <row r="9" spans="1:19">
      <c r="B9" s="54">
        <v>2</v>
      </c>
      <c r="C9" s="57">
        <f>C8+0.5</f>
        <v>1</v>
      </c>
      <c r="D9" s="63">
        <f t="shared" si="2"/>
        <v>3.755E-2</v>
      </c>
      <c r="E9" s="63">
        <f t="shared" ref="E9:E15" si="6">D9/2</f>
        <v>1.8775E-2</v>
      </c>
      <c r="F9" s="63">
        <f>((E9+1)/(1-E9*(SUM($G$8:$G8))))^(1/B9)-1</f>
        <v>1.8775938843451856E-2</v>
      </c>
      <c r="G9" s="64">
        <f t="shared" ref="G9:G15" si="7">1/((1+F9)^B9)</f>
        <v>0.96347986088997073</v>
      </c>
      <c r="H9" s="63">
        <f t="shared" ref="H9:H15" si="8">((1+F9)^B9)/((1+F8)^B8)-1</f>
        <v>1.8876887688768829E-2</v>
      </c>
      <c r="I9" s="66">
        <f t="shared" si="3"/>
        <v>0.98147284729209106</v>
      </c>
      <c r="J9" s="67">
        <f>E9*SUM($G$8:$G9)+G9</f>
        <v>1</v>
      </c>
      <c r="K9" s="54" t="b">
        <f t="shared" si="4"/>
        <v>1</v>
      </c>
      <c r="L9" s="65">
        <f t="shared" si="5"/>
        <v>3.755E-2</v>
      </c>
      <c r="M9" s="63">
        <f t="shared" ref="M9:M15" si="9">F9*2</f>
        <v>3.7551877686903712E-2</v>
      </c>
      <c r="N9" s="63">
        <f t="shared" ref="N9:N15" si="10">H9*2</f>
        <v>3.7753775377537657E-2</v>
      </c>
      <c r="O9" s="63">
        <f t="shared" ref="O9:O15" si="11">2*LN(1+M9/2)</f>
        <v>3.72036933804471E-2</v>
      </c>
      <c r="P9" s="63">
        <f>(O9*B9-O8*B8)/(B9-B8)</f>
        <v>3.7401860298943282E-2</v>
      </c>
      <c r="Q9" s="62"/>
    </row>
    <row r="10" spans="1:19">
      <c r="B10" s="54">
        <v>3</v>
      </c>
      <c r="C10" s="57">
        <f t="shared" ref="C10:C15" si="12">C9+0.5</f>
        <v>1.5</v>
      </c>
      <c r="D10" s="63">
        <f t="shared" si="2"/>
        <v>3.755E-2</v>
      </c>
      <c r="E10" s="63">
        <f t="shared" si="6"/>
        <v>1.8775E-2</v>
      </c>
      <c r="F10" s="63">
        <f>((E10+1)/(1-E10*(SUM($G$8:$G9))))^(1/B10)-1</f>
        <v>1.8775625895538273E-2</v>
      </c>
      <c r="G10" s="64">
        <f t="shared" si="7"/>
        <v>0.94572389476574426</v>
      </c>
      <c r="H10" s="63">
        <f t="shared" si="8"/>
        <v>1.8774999999999542E-2</v>
      </c>
      <c r="I10" s="66">
        <f t="shared" si="3"/>
        <v>0.98157100439253064</v>
      </c>
      <c r="J10" s="67">
        <f>E10*SUM($G$8:$G10)+G10</f>
        <v>1.0000000000000002</v>
      </c>
      <c r="K10" s="54" t="b">
        <f t="shared" si="4"/>
        <v>1</v>
      </c>
      <c r="L10" s="65">
        <f t="shared" si="5"/>
        <v>3.755E-2</v>
      </c>
      <c r="M10" s="63">
        <f t="shared" si="9"/>
        <v>3.7551251791076545E-2</v>
      </c>
      <c r="N10" s="63">
        <f t="shared" si="10"/>
        <v>3.7549999999999084E-2</v>
      </c>
      <c r="O10" s="63">
        <f t="shared" si="11"/>
        <v>3.7203079019723181E-2</v>
      </c>
      <c r="P10" s="63">
        <f t="shared" ref="P10:P15" si="13">(O10*B10-O9*B9)/(B10-B9)</f>
        <v>3.7201850298275344E-2</v>
      </c>
      <c r="Q10" s="62"/>
    </row>
    <row r="11" spans="1:19">
      <c r="B11" s="54">
        <v>4</v>
      </c>
      <c r="C11" s="57">
        <f t="shared" si="12"/>
        <v>2</v>
      </c>
      <c r="D11" s="63">
        <f t="shared" si="2"/>
        <v>3.8100000000000002E-2</v>
      </c>
      <c r="E11" s="63">
        <f t="shared" si="6"/>
        <v>1.9050000000000001E-2</v>
      </c>
      <c r="F11" s="63">
        <f>((E11+1)/(1-E11*(SUM($G$8:$G10))))^(1/B11)-1</f>
        <v>1.9058438953962975E-2</v>
      </c>
      <c r="G11" s="64">
        <f t="shared" si="7"/>
        <v>0.92726451617524608</v>
      </c>
      <c r="H11" s="63">
        <f t="shared" si="8"/>
        <v>1.990734927142368E-2</v>
      </c>
      <c r="I11" s="66">
        <f t="shared" si="3"/>
        <v>0.98048121794038978</v>
      </c>
      <c r="J11" s="67">
        <f>E11*SUM($G$8:$G11)+G11</f>
        <v>0.99999999999999989</v>
      </c>
      <c r="K11" s="54" t="b">
        <f t="shared" si="4"/>
        <v>1</v>
      </c>
      <c r="L11" s="65">
        <f t="shared" si="5"/>
        <v>3.8100000000000002E-2</v>
      </c>
      <c r="M11" s="63">
        <f t="shared" si="9"/>
        <v>3.811687790792595E-2</v>
      </c>
      <c r="N11" s="63">
        <f t="shared" si="10"/>
        <v>3.981469854284736E-2</v>
      </c>
      <c r="O11" s="63">
        <f t="shared" si="11"/>
        <v>3.7758203826239296E-2</v>
      </c>
      <c r="P11" s="63">
        <f t="shared" si="13"/>
        <v>3.9423578245787641E-2</v>
      </c>
      <c r="Q11" s="62"/>
    </row>
    <row r="12" spans="1:19">
      <c r="B12" s="54">
        <v>5</v>
      </c>
      <c r="C12" s="57">
        <f t="shared" si="12"/>
        <v>2.5</v>
      </c>
      <c r="D12" s="63">
        <f t="shared" si="2"/>
        <v>3.7650000000000003E-2</v>
      </c>
      <c r="E12" s="63">
        <f t="shared" si="6"/>
        <v>1.8825000000000001E-2</v>
      </c>
      <c r="F12" s="63">
        <f>((E12+1)/(1-E12*(SUM($G$8:$G11))))^(1/B12)-1</f>
        <v>1.8823035502059993E-2</v>
      </c>
      <c r="G12" s="64">
        <f t="shared" si="7"/>
        <v>0.91097450169838889</v>
      </c>
      <c r="H12" s="63">
        <f t="shared" si="8"/>
        <v>1.7881965353022E-2</v>
      </c>
      <c r="I12" s="66">
        <f t="shared" si="3"/>
        <v>0.98243218176400227</v>
      </c>
      <c r="J12" s="67">
        <f>E12*SUM($G$8:$G12)+G12</f>
        <v>0.99999999999999967</v>
      </c>
      <c r="K12" s="54" t="b">
        <f t="shared" si="4"/>
        <v>1</v>
      </c>
      <c r="L12" s="65">
        <f t="shared" si="5"/>
        <v>3.7650000000000003E-2</v>
      </c>
      <c r="M12" s="63">
        <f t="shared" si="9"/>
        <v>3.7646071004119985E-2</v>
      </c>
      <c r="N12" s="63">
        <f t="shared" si="10"/>
        <v>3.5763930706044E-2</v>
      </c>
      <c r="O12" s="63">
        <f t="shared" si="11"/>
        <v>3.7296148587206618E-2</v>
      </c>
      <c r="P12" s="63">
        <f t="shared" si="13"/>
        <v>3.5447927631075904E-2</v>
      </c>
      <c r="Q12" s="62"/>
    </row>
    <row r="13" spans="1:19">
      <c r="B13" s="54">
        <v>6</v>
      </c>
      <c r="C13" s="57">
        <f t="shared" si="12"/>
        <v>3</v>
      </c>
      <c r="D13" s="63">
        <f t="shared" si="2"/>
        <v>3.7269999999999998E-2</v>
      </c>
      <c r="E13" s="63">
        <f t="shared" si="6"/>
        <v>1.8634999999999999E-2</v>
      </c>
      <c r="F13" s="63">
        <f>((E13+1)/(1-E13*(SUM($G$8:$G12))))^(1/B13)-1</f>
        <v>1.8624310905437813E-2</v>
      </c>
      <c r="G13" s="64">
        <f t="shared" si="7"/>
        <v>0.89519114562541247</v>
      </c>
      <c r="H13" s="63">
        <f t="shared" si="8"/>
        <v>1.7631269198881139E-2</v>
      </c>
      <c r="I13" s="66">
        <f t="shared" si="3"/>
        <v>0.98267420652987481</v>
      </c>
      <c r="J13" s="67">
        <f>E13*SUM($G$8:$G13)+G13</f>
        <v>0.99999999999999944</v>
      </c>
      <c r="K13" s="54" t="b">
        <f t="shared" si="4"/>
        <v>1</v>
      </c>
      <c r="L13" s="65">
        <f t="shared" si="5"/>
        <v>3.7269999999999998E-2</v>
      </c>
      <c r="M13" s="63">
        <f t="shared" si="9"/>
        <v>3.7248621810875626E-2</v>
      </c>
      <c r="N13" s="63">
        <f t="shared" si="10"/>
        <v>3.5262538397762277E-2</v>
      </c>
      <c r="O13" s="63">
        <f t="shared" si="11"/>
        <v>3.6906004326344603E-2</v>
      </c>
      <c r="P13" s="63">
        <f t="shared" si="13"/>
        <v>3.4955283022034517E-2</v>
      </c>
      <c r="Q13" s="62"/>
    </row>
    <row r="14" spans="1:19">
      <c r="B14" s="54">
        <v>7</v>
      </c>
      <c r="C14" s="57">
        <f t="shared" si="12"/>
        <v>3.5</v>
      </c>
      <c r="D14" s="63">
        <f t="shared" si="2"/>
        <v>3.7609999999999998E-2</v>
      </c>
      <c r="E14" s="63">
        <f t="shared" si="6"/>
        <v>1.8804999999999999E-2</v>
      </c>
      <c r="F14" s="63">
        <f>((E14+1)/(1-E14*(SUM($G$8:$G13))))^(1/B14)-1</f>
        <v>1.880564441337107E-2</v>
      </c>
      <c r="G14" s="64">
        <f t="shared" si="7"/>
        <v>0.87772931464570236</v>
      </c>
      <c r="H14" s="63">
        <f t="shared" si="8"/>
        <v>1.9894323555501359E-2</v>
      </c>
      <c r="I14" s="66">
        <f t="shared" si="3"/>
        <v>0.98049374028659475</v>
      </c>
      <c r="J14" s="67">
        <f>E14*SUM($G$8:$G14)+G14</f>
        <v>1.0000000000000004</v>
      </c>
      <c r="K14" s="54" t="b">
        <f t="shared" si="4"/>
        <v>1</v>
      </c>
      <c r="L14" s="65">
        <f t="shared" si="5"/>
        <v>3.7609999999999998E-2</v>
      </c>
      <c r="M14" s="63">
        <f t="shared" si="9"/>
        <v>3.761128882674214E-2</v>
      </c>
      <c r="N14" s="63">
        <f t="shared" si="10"/>
        <v>3.9788647111002717E-2</v>
      </c>
      <c r="O14" s="63">
        <f t="shared" si="11"/>
        <v>3.7262008728731387E-2</v>
      </c>
      <c r="P14" s="63">
        <f t="shared" si="13"/>
        <v>3.9398035143052124E-2</v>
      </c>
      <c r="Q14" s="62"/>
    </row>
    <row r="15" spans="1:19">
      <c r="B15" s="54">
        <v>8</v>
      </c>
      <c r="C15" s="57">
        <f t="shared" si="12"/>
        <v>4</v>
      </c>
      <c r="D15" s="63">
        <f t="shared" si="2"/>
        <v>3.7949999999999998E-2</v>
      </c>
      <c r="E15" s="63">
        <f t="shared" si="6"/>
        <v>1.8974999999999999E-2</v>
      </c>
      <c r="F15" s="63">
        <f>((E15+1)/(1-E15*(SUM($G$8:$G14))))^(1/B15)-1</f>
        <v>1.8987305106855201E-2</v>
      </c>
      <c r="G15" s="64">
        <f t="shared" si="7"/>
        <v>0.86029978109807748</v>
      </c>
      <c r="H15" s="63">
        <f t="shared" si="8"/>
        <v>2.0259837245777401E-2</v>
      </c>
      <c r="I15" s="66">
        <f t="shared" si="3"/>
        <v>0.98014247301896207</v>
      </c>
      <c r="J15" s="67">
        <f>E15*SUM($G$8:$G15)+G15</f>
        <v>1.0000000000000002</v>
      </c>
      <c r="K15" s="54" t="b">
        <f t="shared" si="4"/>
        <v>1</v>
      </c>
      <c r="L15" s="65">
        <f t="shared" si="5"/>
        <v>3.7949999999999998E-2</v>
      </c>
      <c r="M15" s="63">
        <f t="shared" si="9"/>
        <v>3.7974610213710402E-2</v>
      </c>
      <c r="N15" s="63">
        <f t="shared" si="10"/>
        <v>4.0519674491554802E-2</v>
      </c>
      <c r="O15" s="63">
        <f t="shared" si="11"/>
        <v>3.7618591950806267E-2</v>
      </c>
      <c r="P15" s="63">
        <f t="shared" si="13"/>
        <v>4.0114674505330405E-2</v>
      </c>
      <c r="Q15" s="6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E58D-E2BC-4CEA-BDB1-695304EA319D}">
  <sheetPr>
    <tabColor rgb="FF00B050"/>
  </sheetPr>
  <dimension ref="A1:K1623"/>
  <sheetViews>
    <sheetView showGridLines="0" zoomScale="70" zoomScaleNormal="70" workbookViewId="0"/>
  </sheetViews>
  <sheetFormatPr defaultColWidth="9.8984375" defaultRowHeight="15.6"/>
  <cols>
    <col min="1" max="1" width="5.19921875" style="68" bestFit="1" customWidth="1"/>
    <col min="2" max="3" width="12.19921875" style="68" bestFit="1" customWidth="1"/>
    <col min="4" max="15" width="11.09765625" style="68" bestFit="1" customWidth="1"/>
    <col min="16" max="19" width="10.296875" style="68" bestFit="1" customWidth="1"/>
    <col min="20" max="16384" width="9.8984375" style="68"/>
  </cols>
  <sheetData>
    <row r="1" spans="1:11">
      <c r="B1" s="68" t="s">
        <v>86</v>
      </c>
      <c r="C1" s="69">
        <f>'RCPS_22년말_시가조정리픽싱&amp;희석효과'!C21</f>
        <v>44926</v>
      </c>
    </row>
    <row r="3" spans="1:11">
      <c r="B3" s="70" t="s">
        <v>87</v>
      </c>
      <c r="C3" s="70"/>
      <c r="D3" s="57">
        <v>0.5</v>
      </c>
      <c r="E3" s="57">
        <v>1</v>
      </c>
      <c r="F3" s="57">
        <v>1.5</v>
      </c>
      <c r="G3" s="57">
        <v>2</v>
      </c>
      <c r="H3" s="57">
        <v>2.5</v>
      </c>
      <c r="I3" s="57">
        <v>3</v>
      </c>
      <c r="J3" s="57">
        <v>3.5</v>
      </c>
      <c r="K3" s="57">
        <v>4</v>
      </c>
    </row>
    <row r="4" spans="1:11">
      <c r="B4" s="70"/>
      <c r="C4" s="71" t="s">
        <v>88</v>
      </c>
      <c r="D4" s="72">
        <f>'반기 Bootstrapping(무위험)_기말'!D4</f>
        <v>3.7005526461950919E-2</v>
      </c>
      <c r="E4" s="72">
        <f>'반기 Bootstrapping(무위험)_기말'!E4</f>
        <v>3.72036933804471E-2</v>
      </c>
      <c r="F4" s="72">
        <f>'반기 Bootstrapping(무위험)_기말'!F4</f>
        <v>3.7203079019723181E-2</v>
      </c>
      <c r="G4" s="72">
        <f>'반기 Bootstrapping(무위험)_기말'!G4</f>
        <v>3.7758203826239296E-2</v>
      </c>
      <c r="H4" s="72">
        <f>'반기 Bootstrapping(무위험)_기말'!H4</f>
        <v>3.7296148587206618E-2</v>
      </c>
      <c r="I4" s="72">
        <f>'반기 Bootstrapping(무위험)_기말'!I4</f>
        <v>3.6906004326344603E-2</v>
      </c>
      <c r="J4" s="72">
        <f>'반기 Bootstrapping(무위험)_기말'!J4</f>
        <v>3.7262008728731387E-2</v>
      </c>
      <c r="K4" s="72">
        <f>'반기 Bootstrapping(무위험)_기말'!K4</f>
        <v>3.7618591950806267E-2</v>
      </c>
    </row>
    <row r="5" spans="1:11">
      <c r="B5" s="73" t="s">
        <v>89</v>
      </c>
      <c r="C5" s="74"/>
      <c r="D5" s="186">
        <f t="shared" ref="D5:K5" si="0">EDATE($C$1,D7)</f>
        <v>45107</v>
      </c>
      <c r="E5" s="186">
        <f t="shared" si="0"/>
        <v>45291</v>
      </c>
      <c r="F5" s="186">
        <f t="shared" si="0"/>
        <v>45473</v>
      </c>
      <c r="G5" s="186">
        <f t="shared" si="0"/>
        <v>45657</v>
      </c>
      <c r="H5" s="186">
        <f t="shared" si="0"/>
        <v>45838</v>
      </c>
      <c r="I5" s="186">
        <f t="shared" si="0"/>
        <v>46022</v>
      </c>
      <c r="J5" s="186">
        <f t="shared" si="0"/>
        <v>46203</v>
      </c>
      <c r="K5" s="187">
        <f t="shared" si="0"/>
        <v>46387</v>
      </c>
    </row>
    <row r="6" spans="1:11" ht="17.399999999999999">
      <c r="A6" s="68">
        <v>1</v>
      </c>
      <c r="B6" s="77" t="s">
        <v>90</v>
      </c>
      <c r="C6" s="78"/>
      <c r="D6" s="188" t="s">
        <v>91</v>
      </c>
      <c r="E6" s="188" t="s">
        <v>92</v>
      </c>
      <c r="F6" s="188" t="s">
        <v>93</v>
      </c>
      <c r="G6" s="188" t="s">
        <v>94</v>
      </c>
      <c r="H6" s="188" t="s">
        <v>95</v>
      </c>
      <c r="I6" s="188" t="s">
        <v>96</v>
      </c>
      <c r="J6" s="188" t="s">
        <v>97</v>
      </c>
      <c r="K6" s="189" t="s">
        <v>98</v>
      </c>
    </row>
    <row r="7" spans="1:11">
      <c r="A7" s="68">
        <v>2</v>
      </c>
      <c r="B7" s="77" t="s">
        <v>107</v>
      </c>
      <c r="C7" s="78"/>
      <c r="D7" s="190">
        <v>6</v>
      </c>
      <c r="E7" s="190">
        <f>D7+6</f>
        <v>12</v>
      </c>
      <c r="F7" s="190">
        <f t="shared" ref="F7:K7" si="1">E7+6</f>
        <v>18</v>
      </c>
      <c r="G7" s="190">
        <f t="shared" si="1"/>
        <v>24</v>
      </c>
      <c r="H7" s="190">
        <f t="shared" si="1"/>
        <v>30</v>
      </c>
      <c r="I7" s="190">
        <f t="shared" si="1"/>
        <v>36</v>
      </c>
      <c r="J7" s="190">
        <f t="shared" si="1"/>
        <v>42</v>
      </c>
      <c r="K7" s="190">
        <f t="shared" si="1"/>
        <v>48</v>
      </c>
    </row>
    <row r="8" spans="1:11">
      <c r="A8" s="68">
        <v>3</v>
      </c>
      <c r="B8" s="77" t="s">
        <v>108</v>
      </c>
      <c r="C8" s="78"/>
      <c r="D8" s="190">
        <f>D5-C1+1</f>
        <v>182</v>
      </c>
      <c r="E8" s="190">
        <f t="shared" ref="E8:K8" si="2">E5-D5</f>
        <v>184</v>
      </c>
      <c r="F8" s="190">
        <f t="shared" si="2"/>
        <v>182</v>
      </c>
      <c r="G8" s="190">
        <f t="shared" si="2"/>
        <v>184</v>
      </c>
      <c r="H8" s="190">
        <f t="shared" si="2"/>
        <v>181</v>
      </c>
      <c r="I8" s="190">
        <f t="shared" si="2"/>
        <v>184</v>
      </c>
      <c r="J8" s="190">
        <f t="shared" si="2"/>
        <v>181</v>
      </c>
      <c r="K8" s="191">
        <f t="shared" si="2"/>
        <v>184</v>
      </c>
    </row>
    <row r="9" spans="1:11">
      <c r="A9" s="68">
        <v>4</v>
      </c>
      <c r="B9" s="83" t="s">
        <v>109</v>
      </c>
      <c r="C9" s="84"/>
      <c r="D9" s="192" t="s">
        <v>110</v>
      </c>
      <c r="E9" s="193">
        <f t="shared" ref="E9:K9" si="3">E4-D4</f>
        <v>1.9816691849618151E-4</v>
      </c>
      <c r="F9" s="193">
        <f t="shared" si="3"/>
        <v>-6.1436072391896079E-7</v>
      </c>
      <c r="G9" s="193">
        <f t="shared" si="3"/>
        <v>5.551248065161149E-4</v>
      </c>
      <c r="H9" s="193">
        <f t="shared" si="3"/>
        <v>-4.6205523903267848E-4</v>
      </c>
      <c r="I9" s="193">
        <f t="shared" si="3"/>
        <v>-3.9014426086201454E-4</v>
      </c>
      <c r="J9" s="193">
        <f t="shared" si="3"/>
        <v>3.5600440238678366E-4</v>
      </c>
      <c r="K9" s="194">
        <f t="shared" si="3"/>
        <v>3.5658322207487991E-4</v>
      </c>
    </row>
    <row r="10" spans="1:11">
      <c r="A10" s="68">
        <v>5</v>
      </c>
      <c r="B10" s="77" t="s">
        <v>111</v>
      </c>
      <c r="C10" s="78"/>
      <c r="D10" s="193">
        <f>E10</f>
        <v>1.0769941222618561E-6</v>
      </c>
      <c r="E10" s="193">
        <f t="shared" ref="E10:K10" si="4">E9/E8</f>
        <v>1.0769941222618561E-6</v>
      </c>
      <c r="F10" s="193">
        <f t="shared" si="4"/>
        <v>-3.3756083731811034E-9</v>
      </c>
      <c r="G10" s="193">
        <f t="shared" si="4"/>
        <v>3.01698264410932E-6</v>
      </c>
      <c r="H10" s="193">
        <f t="shared" si="4"/>
        <v>-2.5527913758711519E-6</v>
      </c>
      <c r="I10" s="193">
        <f t="shared" si="4"/>
        <v>-2.1203492438152966E-6</v>
      </c>
      <c r="J10" s="193">
        <f t="shared" si="4"/>
        <v>1.9668751513081971E-6</v>
      </c>
      <c r="K10" s="194">
        <f t="shared" si="4"/>
        <v>1.9379522938852167E-6</v>
      </c>
    </row>
    <row r="11" spans="1:11">
      <c r="A11" s="68">
        <v>6</v>
      </c>
      <c r="B11" s="77" t="s">
        <v>112</v>
      </c>
      <c r="C11" s="78"/>
      <c r="D11" s="193">
        <f>E11-(E10*D8)</f>
        <v>3.6809513531699263E-2</v>
      </c>
      <c r="E11" s="193">
        <f t="shared" ref="E11:K11" si="5">D4</f>
        <v>3.7005526461950919E-2</v>
      </c>
      <c r="F11" s="193">
        <f t="shared" si="5"/>
        <v>3.72036933804471E-2</v>
      </c>
      <c r="G11" s="193">
        <f t="shared" si="5"/>
        <v>3.7203079019723181E-2</v>
      </c>
      <c r="H11" s="193">
        <f t="shared" si="5"/>
        <v>3.7758203826239296E-2</v>
      </c>
      <c r="I11" s="193">
        <f t="shared" si="5"/>
        <v>3.7296148587206618E-2</v>
      </c>
      <c r="J11" s="193">
        <f t="shared" si="5"/>
        <v>3.6906004326344603E-2</v>
      </c>
      <c r="K11" s="194">
        <f t="shared" si="5"/>
        <v>3.7262008728731387E-2</v>
      </c>
    </row>
    <row r="13" spans="1:11" ht="16.2" thickBot="1"/>
    <row r="14" spans="1:11" ht="32.4" thickTop="1" thickBot="1">
      <c r="B14" s="88" t="s">
        <v>113</v>
      </c>
      <c r="C14" s="88" t="s">
        <v>114</v>
      </c>
      <c r="D14" s="88" t="s">
        <v>115</v>
      </c>
      <c r="E14" s="89" t="s">
        <v>116</v>
      </c>
      <c r="F14" s="88" t="s">
        <v>117</v>
      </c>
      <c r="G14" s="89" t="s">
        <v>118</v>
      </c>
      <c r="H14" s="88" t="s">
        <v>119</v>
      </c>
    </row>
    <row r="15" spans="1:11">
      <c r="A15" s="68">
        <v>1</v>
      </c>
      <c r="B15" s="69">
        <f>C1</f>
        <v>44926</v>
      </c>
      <c r="C15" s="90" t="str">
        <f t="shared" ref="C15:C78" si="6">IF(IFERROR(HLOOKUP(B15,$D$5:$S$6,2,FALSE),"")="",C16,HLOOKUP(B15,$D$5:$S$7,2,FALSE))</f>
        <v>구간1</v>
      </c>
      <c r="D15" s="68">
        <f t="shared" ref="D15:D78" si="7">COUNTIF($C$15:$C$44084,C15)</f>
        <v>182</v>
      </c>
      <c r="E15" s="54">
        <f>COUNTIF($C15:C$15,C15)</f>
        <v>1</v>
      </c>
      <c r="F15" s="91">
        <f t="shared" ref="F15:F78" si="8">HLOOKUP($C15,$D$6:$S$11,6,FALSE)</f>
        <v>3.6809513531699263E-2</v>
      </c>
      <c r="G15" s="91">
        <f t="shared" ref="G15:G78" si="9">HLOOKUP($C15,$D$6:$S$11,5,FALSE)*(E15)</f>
        <v>1.0769941222618561E-6</v>
      </c>
      <c r="H15" s="65">
        <f t="shared" ref="H15" si="10">F15+G15</f>
        <v>3.6810590525821522E-2</v>
      </c>
    </row>
    <row r="16" spans="1:11">
      <c r="A16" s="68">
        <f t="shared" ref="A16:B31" si="11">A15+1</f>
        <v>2</v>
      </c>
      <c r="B16" s="69">
        <f t="shared" si="11"/>
        <v>44927</v>
      </c>
      <c r="C16" s="90" t="str">
        <f t="shared" si="6"/>
        <v>구간1</v>
      </c>
      <c r="D16" s="68">
        <f t="shared" si="7"/>
        <v>182</v>
      </c>
      <c r="E16" s="54">
        <f>COUNTIF($C$15:C16,C16)</f>
        <v>2</v>
      </c>
      <c r="F16" s="91">
        <f t="shared" si="8"/>
        <v>3.6809513531699263E-2</v>
      </c>
      <c r="G16" s="91">
        <f t="shared" si="9"/>
        <v>2.1539882445237122E-6</v>
      </c>
      <c r="H16" s="65">
        <f t="shared" ref="H16:H79" si="12">F16+G16</f>
        <v>3.6811667519943789E-2</v>
      </c>
    </row>
    <row r="17" spans="1:8">
      <c r="A17" s="68">
        <f t="shared" si="11"/>
        <v>3</v>
      </c>
      <c r="B17" s="69">
        <f t="shared" si="11"/>
        <v>44928</v>
      </c>
      <c r="C17" s="90" t="str">
        <f t="shared" si="6"/>
        <v>구간1</v>
      </c>
      <c r="D17" s="68">
        <f t="shared" si="7"/>
        <v>182</v>
      </c>
      <c r="E17" s="54">
        <f>COUNTIF($C$15:C17,C17)</f>
        <v>3</v>
      </c>
      <c r="F17" s="91">
        <f t="shared" si="8"/>
        <v>3.6809513531699263E-2</v>
      </c>
      <c r="G17" s="91">
        <f t="shared" si="9"/>
        <v>3.2309823667855683E-6</v>
      </c>
      <c r="H17" s="65">
        <f t="shared" si="12"/>
        <v>3.6812744514066048E-2</v>
      </c>
    </row>
    <row r="18" spans="1:8">
      <c r="A18" s="68">
        <f t="shared" si="11"/>
        <v>4</v>
      </c>
      <c r="B18" s="69">
        <f t="shared" si="11"/>
        <v>44929</v>
      </c>
      <c r="C18" s="90" t="str">
        <f t="shared" si="6"/>
        <v>구간1</v>
      </c>
      <c r="D18" s="68">
        <f t="shared" si="7"/>
        <v>182</v>
      </c>
      <c r="E18" s="54">
        <f>COUNTIF($C$15:C18,C18)</f>
        <v>4</v>
      </c>
      <c r="F18" s="91">
        <f t="shared" si="8"/>
        <v>3.6809513531699263E-2</v>
      </c>
      <c r="G18" s="91">
        <f t="shared" si="9"/>
        <v>4.3079764890474244E-6</v>
      </c>
      <c r="H18" s="65">
        <f t="shared" si="12"/>
        <v>3.6813821508188307E-2</v>
      </c>
    </row>
    <row r="19" spans="1:8">
      <c r="A19" s="68">
        <f t="shared" si="11"/>
        <v>5</v>
      </c>
      <c r="B19" s="69">
        <f t="shared" si="11"/>
        <v>44930</v>
      </c>
      <c r="C19" s="90" t="str">
        <f t="shared" si="6"/>
        <v>구간1</v>
      </c>
      <c r="D19" s="68">
        <f t="shared" si="7"/>
        <v>182</v>
      </c>
      <c r="E19" s="54">
        <f>COUNTIF($C$15:C19,C19)</f>
        <v>5</v>
      </c>
      <c r="F19" s="91">
        <f t="shared" si="8"/>
        <v>3.6809513531699263E-2</v>
      </c>
      <c r="G19" s="91">
        <f t="shared" si="9"/>
        <v>5.38497061130928E-6</v>
      </c>
      <c r="H19" s="65">
        <f t="shared" si="12"/>
        <v>3.6814898502310574E-2</v>
      </c>
    </row>
    <row r="20" spans="1:8">
      <c r="A20" s="68">
        <f t="shared" si="11"/>
        <v>6</v>
      </c>
      <c r="B20" s="69">
        <f t="shared" si="11"/>
        <v>44931</v>
      </c>
      <c r="C20" s="90" t="str">
        <f t="shared" si="6"/>
        <v>구간1</v>
      </c>
      <c r="D20" s="68">
        <f t="shared" si="7"/>
        <v>182</v>
      </c>
      <c r="E20" s="54">
        <f>COUNTIF($C$15:C20,C20)</f>
        <v>6</v>
      </c>
      <c r="F20" s="91">
        <f t="shared" si="8"/>
        <v>3.6809513531699263E-2</v>
      </c>
      <c r="G20" s="91">
        <f t="shared" si="9"/>
        <v>6.4619647335711365E-6</v>
      </c>
      <c r="H20" s="65">
        <f t="shared" si="12"/>
        <v>3.6815975496432833E-2</v>
      </c>
    </row>
    <row r="21" spans="1:8">
      <c r="A21" s="68">
        <f t="shared" si="11"/>
        <v>7</v>
      </c>
      <c r="B21" s="69">
        <f t="shared" si="11"/>
        <v>44932</v>
      </c>
      <c r="C21" s="90" t="str">
        <f t="shared" si="6"/>
        <v>구간1</v>
      </c>
      <c r="D21" s="68">
        <f t="shared" si="7"/>
        <v>182</v>
      </c>
      <c r="E21" s="54">
        <f>COUNTIF($C$15:C21,C21)</f>
        <v>7</v>
      </c>
      <c r="F21" s="91">
        <f t="shared" si="8"/>
        <v>3.6809513531699263E-2</v>
      </c>
      <c r="G21" s="91">
        <f t="shared" si="9"/>
        <v>7.538958855832993E-6</v>
      </c>
      <c r="H21" s="65">
        <f t="shared" si="12"/>
        <v>3.6817052490555099E-2</v>
      </c>
    </row>
    <row r="22" spans="1:8">
      <c r="A22" s="68">
        <f t="shared" si="11"/>
        <v>8</v>
      </c>
      <c r="B22" s="69">
        <f t="shared" si="11"/>
        <v>44933</v>
      </c>
      <c r="C22" s="90" t="str">
        <f t="shared" si="6"/>
        <v>구간1</v>
      </c>
      <c r="D22" s="68">
        <f t="shared" si="7"/>
        <v>182</v>
      </c>
      <c r="E22" s="54">
        <f>COUNTIF($C$15:C22,C22)</f>
        <v>8</v>
      </c>
      <c r="F22" s="91">
        <f t="shared" si="8"/>
        <v>3.6809513531699263E-2</v>
      </c>
      <c r="G22" s="91">
        <f t="shared" si="9"/>
        <v>8.6159529780948487E-6</v>
      </c>
      <c r="H22" s="65">
        <f t="shared" si="12"/>
        <v>3.6818129484677359E-2</v>
      </c>
    </row>
    <row r="23" spans="1:8">
      <c r="A23" s="68">
        <f t="shared" si="11"/>
        <v>9</v>
      </c>
      <c r="B23" s="69">
        <f t="shared" si="11"/>
        <v>44934</v>
      </c>
      <c r="C23" s="90" t="str">
        <f t="shared" si="6"/>
        <v>구간1</v>
      </c>
      <c r="D23" s="68">
        <f t="shared" si="7"/>
        <v>182</v>
      </c>
      <c r="E23" s="54">
        <f>COUNTIF($C$15:C23,C23)</f>
        <v>9</v>
      </c>
      <c r="F23" s="91">
        <f t="shared" si="8"/>
        <v>3.6809513531699263E-2</v>
      </c>
      <c r="G23" s="91">
        <f t="shared" si="9"/>
        <v>9.6929471003567044E-6</v>
      </c>
      <c r="H23" s="65">
        <f t="shared" si="12"/>
        <v>3.6819206478799618E-2</v>
      </c>
    </row>
    <row r="24" spans="1:8">
      <c r="A24" s="68">
        <f t="shared" si="11"/>
        <v>10</v>
      </c>
      <c r="B24" s="69">
        <f t="shared" si="11"/>
        <v>44935</v>
      </c>
      <c r="C24" s="90" t="str">
        <f t="shared" si="6"/>
        <v>구간1</v>
      </c>
      <c r="D24" s="68">
        <f t="shared" si="7"/>
        <v>182</v>
      </c>
      <c r="E24" s="54">
        <f>COUNTIF($C$15:C24,C24)</f>
        <v>10</v>
      </c>
      <c r="F24" s="91">
        <f t="shared" si="8"/>
        <v>3.6809513531699263E-2</v>
      </c>
      <c r="G24" s="91">
        <f t="shared" si="9"/>
        <v>1.076994122261856E-5</v>
      </c>
      <c r="H24" s="65">
        <f t="shared" si="12"/>
        <v>3.6820283472921884E-2</v>
      </c>
    </row>
    <row r="25" spans="1:8">
      <c r="A25" s="68">
        <f t="shared" si="11"/>
        <v>11</v>
      </c>
      <c r="B25" s="69">
        <f t="shared" si="11"/>
        <v>44936</v>
      </c>
      <c r="C25" s="90" t="str">
        <f t="shared" si="6"/>
        <v>구간1</v>
      </c>
      <c r="D25" s="68">
        <f t="shared" si="7"/>
        <v>182</v>
      </c>
      <c r="E25" s="54">
        <f>COUNTIF($C$15:C25,C25)</f>
        <v>11</v>
      </c>
      <c r="F25" s="91">
        <f t="shared" si="8"/>
        <v>3.6809513531699263E-2</v>
      </c>
      <c r="G25" s="91">
        <f t="shared" si="9"/>
        <v>1.1846935344880417E-5</v>
      </c>
      <c r="H25" s="65">
        <f t="shared" si="12"/>
        <v>3.6821360467044144E-2</v>
      </c>
    </row>
    <row r="26" spans="1:8">
      <c r="A26" s="68">
        <f t="shared" si="11"/>
        <v>12</v>
      </c>
      <c r="B26" s="69">
        <f t="shared" si="11"/>
        <v>44937</v>
      </c>
      <c r="C26" s="90" t="str">
        <f t="shared" si="6"/>
        <v>구간1</v>
      </c>
      <c r="D26" s="68">
        <f t="shared" si="7"/>
        <v>182</v>
      </c>
      <c r="E26" s="54">
        <f>COUNTIF($C$15:C26,C26)</f>
        <v>12</v>
      </c>
      <c r="F26" s="91">
        <f t="shared" si="8"/>
        <v>3.6809513531699263E-2</v>
      </c>
      <c r="G26" s="91">
        <f t="shared" si="9"/>
        <v>1.2923929467142273E-5</v>
      </c>
      <c r="H26" s="65">
        <f t="shared" si="12"/>
        <v>3.6822437461166403E-2</v>
      </c>
    </row>
    <row r="27" spans="1:8">
      <c r="A27" s="68">
        <f t="shared" si="11"/>
        <v>13</v>
      </c>
      <c r="B27" s="69">
        <f t="shared" si="11"/>
        <v>44938</v>
      </c>
      <c r="C27" s="90" t="str">
        <f t="shared" si="6"/>
        <v>구간1</v>
      </c>
      <c r="D27" s="68">
        <f t="shared" si="7"/>
        <v>182</v>
      </c>
      <c r="E27" s="54">
        <f>COUNTIF($C$15:C27,C27)</f>
        <v>13</v>
      </c>
      <c r="F27" s="91">
        <f t="shared" si="8"/>
        <v>3.6809513531699263E-2</v>
      </c>
      <c r="G27" s="91">
        <f t="shared" si="9"/>
        <v>1.4000923589404129E-5</v>
      </c>
      <c r="H27" s="65">
        <f t="shared" si="12"/>
        <v>3.682351445528867E-2</v>
      </c>
    </row>
    <row r="28" spans="1:8">
      <c r="A28" s="68">
        <f t="shared" si="11"/>
        <v>14</v>
      </c>
      <c r="B28" s="69">
        <f t="shared" si="11"/>
        <v>44939</v>
      </c>
      <c r="C28" s="90" t="str">
        <f t="shared" si="6"/>
        <v>구간1</v>
      </c>
      <c r="D28" s="68">
        <f t="shared" si="7"/>
        <v>182</v>
      </c>
      <c r="E28" s="54">
        <f>COUNTIF($C$15:C28,C28)</f>
        <v>14</v>
      </c>
      <c r="F28" s="91">
        <f t="shared" si="8"/>
        <v>3.6809513531699263E-2</v>
      </c>
      <c r="G28" s="91">
        <f t="shared" si="9"/>
        <v>1.5077917711665986E-5</v>
      </c>
      <c r="H28" s="65">
        <f t="shared" si="12"/>
        <v>3.6824591449410929E-2</v>
      </c>
    </row>
    <row r="29" spans="1:8">
      <c r="A29" s="68">
        <f t="shared" si="11"/>
        <v>15</v>
      </c>
      <c r="B29" s="69">
        <f t="shared" si="11"/>
        <v>44940</v>
      </c>
      <c r="C29" s="90" t="str">
        <f t="shared" si="6"/>
        <v>구간1</v>
      </c>
      <c r="D29" s="68">
        <f t="shared" si="7"/>
        <v>182</v>
      </c>
      <c r="E29" s="54">
        <f>COUNTIF($C$15:C29,C29)</f>
        <v>15</v>
      </c>
      <c r="F29" s="91">
        <f t="shared" si="8"/>
        <v>3.6809513531699263E-2</v>
      </c>
      <c r="G29" s="91">
        <f t="shared" si="9"/>
        <v>1.615491183392784E-5</v>
      </c>
      <c r="H29" s="65">
        <f t="shared" si="12"/>
        <v>3.6825668443533188E-2</v>
      </c>
    </row>
    <row r="30" spans="1:8">
      <c r="A30" s="68">
        <f t="shared" si="11"/>
        <v>16</v>
      </c>
      <c r="B30" s="69">
        <f t="shared" si="11"/>
        <v>44941</v>
      </c>
      <c r="C30" s="90" t="str">
        <f t="shared" si="6"/>
        <v>구간1</v>
      </c>
      <c r="D30" s="68">
        <f t="shared" si="7"/>
        <v>182</v>
      </c>
      <c r="E30" s="54">
        <f>COUNTIF($C$15:C30,C30)</f>
        <v>16</v>
      </c>
      <c r="F30" s="91">
        <f t="shared" si="8"/>
        <v>3.6809513531699263E-2</v>
      </c>
      <c r="G30" s="91">
        <f t="shared" si="9"/>
        <v>1.7231905956189697E-5</v>
      </c>
      <c r="H30" s="65">
        <f t="shared" si="12"/>
        <v>3.6826745437655455E-2</v>
      </c>
    </row>
    <row r="31" spans="1:8">
      <c r="A31" s="68">
        <f t="shared" si="11"/>
        <v>17</v>
      </c>
      <c r="B31" s="69">
        <f t="shared" si="11"/>
        <v>44942</v>
      </c>
      <c r="C31" s="90" t="str">
        <f t="shared" si="6"/>
        <v>구간1</v>
      </c>
      <c r="D31" s="68">
        <f t="shared" si="7"/>
        <v>182</v>
      </c>
      <c r="E31" s="54">
        <f>COUNTIF($C$15:C31,C31)</f>
        <v>17</v>
      </c>
      <c r="F31" s="91">
        <f t="shared" si="8"/>
        <v>3.6809513531699263E-2</v>
      </c>
      <c r="G31" s="91">
        <f t="shared" si="9"/>
        <v>1.8308900078451555E-5</v>
      </c>
      <c r="H31" s="65">
        <f t="shared" si="12"/>
        <v>3.6827822431777714E-2</v>
      </c>
    </row>
    <row r="32" spans="1:8">
      <c r="A32" s="68">
        <f t="shared" ref="A32:B47" si="13">A31+1</f>
        <v>18</v>
      </c>
      <c r="B32" s="69">
        <f t="shared" si="13"/>
        <v>44943</v>
      </c>
      <c r="C32" s="90" t="str">
        <f t="shared" si="6"/>
        <v>구간1</v>
      </c>
      <c r="D32" s="68">
        <f t="shared" si="7"/>
        <v>182</v>
      </c>
      <c r="E32" s="54">
        <f>COUNTIF($C$15:C32,C32)</f>
        <v>18</v>
      </c>
      <c r="F32" s="91">
        <f t="shared" si="8"/>
        <v>3.6809513531699263E-2</v>
      </c>
      <c r="G32" s="91">
        <f t="shared" si="9"/>
        <v>1.9385894200713409E-5</v>
      </c>
      <c r="H32" s="65">
        <f t="shared" si="12"/>
        <v>3.6828899425899973E-2</v>
      </c>
    </row>
    <row r="33" spans="1:8">
      <c r="A33" s="68">
        <f t="shared" si="13"/>
        <v>19</v>
      </c>
      <c r="B33" s="69">
        <f t="shared" si="13"/>
        <v>44944</v>
      </c>
      <c r="C33" s="90" t="str">
        <f t="shared" si="6"/>
        <v>구간1</v>
      </c>
      <c r="D33" s="68">
        <f t="shared" si="7"/>
        <v>182</v>
      </c>
      <c r="E33" s="54">
        <f>COUNTIF($C$15:C33,C33)</f>
        <v>19</v>
      </c>
      <c r="F33" s="91">
        <f t="shared" si="8"/>
        <v>3.6809513531699263E-2</v>
      </c>
      <c r="G33" s="91">
        <f t="shared" si="9"/>
        <v>2.0462888322975266E-5</v>
      </c>
      <c r="H33" s="65">
        <f t="shared" si="12"/>
        <v>3.682997642002224E-2</v>
      </c>
    </row>
    <row r="34" spans="1:8">
      <c r="A34" s="68">
        <f t="shared" si="13"/>
        <v>20</v>
      </c>
      <c r="B34" s="69">
        <f t="shared" si="13"/>
        <v>44945</v>
      </c>
      <c r="C34" s="90" t="str">
        <f t="shared" si="6"/>
        <v>구간1</v>
      </c>
      <c r="D34" s="68">
        <f t="shared" si="7"/>
        <v>182</v>
      </c>
      <c r="E34" s="54">
        <f>COUNTIF($C$15:C34,C34)</f>
        <v>20</v>
      </c>
      <c r="F34" s="91">
        <f t="shared" si="8"/>
        <v>3.6809513531699263E-2</v>
      </c>
      <c r="G34" s="91">
        <f t="shared" si="9"/>
        <v>2.153988244523712E-5</v>
      </c>
      <c r="H34" s="65">
        <f t="shared" si="12"/>
        <v>3.6831053414144499E-2</v>
      </c>
    </row>
    <row r="35" spans="1:8">
      <c r="A35" s="68">
        <f t="shared" si="13"/>
        <v>21</v>
      </c>
      <c r="B35" s="69">
        <f t="shared" si="13"/>
        <v>44946</v>
      </c>
      <c r="C35" s="90" t="str">
        <f t="shared" si="6"/>
        <v>구간1</v>
      </c>
      <c r="D35" s="68">
        <f t="shared" si="7"/>
        <v>182</v>
      </c>
      <c r="E35" s="54">
        <f>COUNTIF($C$15:C35,C35)</f>
        <v>21</v>
      </c>
      <c r="F35" s="91">
        <f t="shared" si="8"/>
        <v>3.6809513531699263E-2</v>
      </c>
      <c r="G35" s="91">
        <f t="shared" si="9"/>
        <v>2.2616876567498977E-5</v>
      </c>
      <c r="H35" s="65">
        <f t="shared" si="12"/>
        <v>3.6832130408266765E-2</v>
      </c>
    </row>
    <row r="36" spans="1:8">
      <c r="A36" s="68">
        <f t="shared" si="13"/>
        <v>22</v>
      </c>
      <c r="B36" s="69">
        <f t="shared" si="13"/>
        <v>44947</v>
      </c>
      <c r="C36" s="90" t="str">
        <f t="shared" si="6"/>
        <v>구간1</v>
      </c>
      <c r="D36" s="68">
        <f t="shared" si="7"/>
        <v>182</v>
      </c>
      <c r="E36" s="54">
        <f>COUNTIF($C$15:C36,C36)</f>
        <v>22</v>
      </c>
      <c r="F36" s="91">
        <f t="shared" si="8"/>
        <v>3.6809513531699263E-2</v>
      </c>
      <c r="G36" s="91">
        <f t="shared" si="9"/>
        <v>2.3693870689760835E-5</v>
      </c>
      <c r="H36" s="65">
        <f t="shared" si="12"/>
        <v>3.6833207402389025E-2</v>
      </c>
    </row>
    <row r="37" spans="1:8">
      <c r="A37" s="68">
        <f t="shared" si="13"/>
        <v>23</v>
      </c>
      <c r="B37" s="69">
        <f t="shared" si="13"/>
        <v>44948</v>
      </c>
      <c r="C37" s="90" t="str">
        <f t="shared" si="6"/>
        <v>구간1</v>
      </c>
      <c r="D37" s="68">
        <f t="shared" si="7"/>
        <v>182</v>
      </c>
      <c r="E37" s="54">
        <f>COUNTIF($C$15:C37,C37)</f>
        <v>23</v>
      </c>
      <c r="F37" s="91">
        <f t="shared" si="8"/>
        <v>3.6809513531699263E-2</v>
      </c>
      <c r="G37" s="91">
        <f t="shared" si="9"/>
        <v>2.4770864812022689E-5</v>
      </c>
      <c r="H37" s="65">
        <f t="shared" si="12"/>
        <v>3.6834284396511284E-2</v>
      </c>
    </row>
    <row r="38" spans="1:8">
      <c r="A38" s="68">
        <f t="shared" si="13"/>
        <v>24</v>
      </c>
      <c r="B38" s="69">
        <f t="shared" si="13"/>
        <v>44949</v>
      </c>
      <c r="C38" s="90" t="str">
        <f t="shared" si="6"/>
        <v>구간1</v>
      </c>
      <c r="D38" s="68">
        <f t="shared" si="7"/>
        <v>182</v>
      </c>
      <c r="E38" s="54">
        <f>COUNTIF($C$15:C38,C38)</f>
        <v>24</v>
      </c>
      <c r="F38" s="91">
        <f t="shared" si="8"/>
        <v>3.6809513531699263E-2</v>
      </c>
      <c r="G38" s="91">
        <f t="shared" si="9"/>
        <v>2.5847858934284546E-5</v>
      </c>
      <c r="H38" s="65">
        <f t="shared" si="12"/>
        <v>3.683536139063355E-2</v>
      </c>
    </row>
    <row r="39" spans="1:8">
      <c r="A39" s="68">
        <f t="shared" si="13"/>
        <v>25</v>
      </c>
      <c r="B39" s="69">
        <f t="shared" si="13"/>
        <v>44950</v>
      </c>
      <c r="C39" s="90" t="str">
        <f t="shared" si="6"/>
        <v>구간1</v>
      </c>
      <c r="D39" s="68">
        <f t="shared" si="7"/>
        <v>182</v>
      </c>
      <c r="E39" s="54">
        <f>COUNTIF($C$15:C39,C39)</f>
        <v>25</v>
      </c>
      <c r="F39" s="91">
        <f t="shared" si="8"/>
        <v>3.6809513531699263E-2</v>
      </c>
      <c r="G39" s="91">
        <f t="shared" si="9"/>
        <v>2.6924853056546403E-5</v>
      </c>
      <c r="H39" s="65">
        <f t="shared" si="12"/>
        <v>3.683643838475581E-2</v>
      </c>
    </row>
    <row r="40" spans="1:8">
      <c r="A40" s="68">
        <f t="shared" si="13"/>
        <v>26</v>
      </c>
      <c r="B40" s="69">
        <f t="shared" si="13"/>
        <v>44951</v>
      </c>
      <c r="C40" s="90" t="str">
        <f t="shared" si="6"/>
        <v>구간1</v>
      </c>
      <c r="D40" s="68">
        <f t="shared" si="7"/>
        <v>182</v>
      </c>
      <c r="E40" s="54">
        <f>COUNTIF($C$15:C40,C40)</f>
        <v>26</v>
      </c>
      <c r="F40" s="91">
        <f t="shared" si="8"/>
        <v>3.6809513531699263E-2</v>
      </c>
      <c r="G40" s="91">
        <f t="shared" si="9"/>
        <v>2.8001847178808257E-5</v>
      </c>
      <c r="H40" s="65">
        <f t="shared" si="12"/>
        <v>3.6837515378878069E-2</v>
      </c>
    </row>
    <row r="41" spans="1:8">
      <c r="A41" s="68">
        <f t="shared" si="13"/>
        <v>27</v>
      </c>
      <c r="B41" s="69">
        <f t="shared" si="13"/>
        <v>44952</v>
      </c>
      <c r="C41" s="90" t="str">
        <f t="shared" si="6"/>
        <v>구간1</v>
      </c>
      <c r="D41" s="68">
        <f t="shared" si="7"/>
        <v>182</v>
      </c>
      <c r="E41" s="54">
        <f>COUNTIF($C$15:C41,C41)</f>
        <v>27</v>
      </c>
      <c r="F41" s="91">
        <f t="shared" si="8"/>
        <v>3.6809513531699263E-2</v>
      </c>
      <c r="G41" s="91">
        <f t="shared" si="9"/>
        <v>2.9078841301070115E-5</v>
      </c>
      <c r="H41" s="65">
        <f t="shared" si="12"/>
        <v>3.6838592373000335E-2</v>
      </c>
    </row>
    <row r="42" spans="1:8">
      <c r="A42" s="68">
        <f t="shared" si="13"/>
        <v>28</v>
      </c>
      <c r="B42" s="69">
        <f t="shared" si="13"/>
        <v>44953</v>
      </c>
      <c r="C42" s="90" t="str">
        <f t="shared" si="6"/>
        <v>구간1</v>
      </c>
      <c r="D42" s="68">
        <f t="shared" si="7"/>
        <v>182</v>
      </c>
      <c r="E42" s="54">
        <f>COUNTIF($C$15:C42,C42)</f>
        <v>28</v>
      </c>
      <c r="F42" s="91">
        <f t="shared" si="8"/>
        <v>3.6809513531699263E-2</v>
      </c>
      <c r="G42" s="91">
        <f t="shared" si="9"/>
        <v>3.0155835423331972E-5</v>
      </c>
      <c r="H42" s="65">
        <f t="shared" si="12"/>
        <v>3.6839669367122595E-2</v>
      </c>
    </row>
    <row r="43" spans="1:8">
      <c r="A43" s="68">
        <f t="shared" si="13"/>
        <v>29</v>
      </c>
      <c r="B43" s="69">
        <f t="shared" si="13"/>
        <v>44954</v>
      </c>
      <c r="C43" s="90" t="str">
        <f t="shared" si="6"/>
        <v>구간1</v>
      </c>
      <c r="D43" s="68">
        <f t="shared" si="7"/>
        <v>182</v>
      </c>
      <c r="E43" s="54">
        <f>COUNTIF($C$15:C43,C43)</f>
        <v>29</v>
      </c>
      <c r="F43" s="91">
        <f t="shared" si="8"/>
        <v>3.6809513531699263E-2</v>
      </c>
      <c r="G43" s="91">
        <f t="shared" si="9"/>
        <v>3.1232829545593826E-5</v>
      </c>
      <c r="H43" s="65">
        <f t="shared" si="12"/>
        <v>3.6840746361244854E-2</v>
      </c>
    </row>
    <row r="44" spans="1:8">
      <c r="A44" s="68">
        <f t="shared" si="13"/>
        <v>30</v>
      </c>
      <c r="B44" s="69">
        <f t="shared" si="13"/>
        <v>44955</v>
      </c>
      <c r="C44" s="90" t="str">
        <f t="shared" si="6"/>
        <v>구간1</v>
      </c>
      <c r="D44" s="68">
        <f t="shared" si="7"/>
        <v>182</v>
      </c>
      <c r="E44" s="54">
        <f>COUNTIF($C$15:C44,C44)</f>
        <v>30</v>
      </c>
      <c r="F44" s="91">
        <f t="shared" si="8"/>
        <v>3.6809513531699263E-2</v>
      </c>
      <c r="G44" s="91">
        <f t="shared" si="9"/>
        <v>3.230982366785568E-5</v>
      </c>
      <c r="H44" s="65">
        <f t="shared" si="12"/>
        <v>3.684182335536712E-2</v>
      </c>
    </row>
    <row r="45" spans="1:8">
      <c r="A45" s="68">
        <f t="shared" si="13"/>
        <v>31</v>
      </c>
      <c r="B45" s="69">
        <f t="shared" si="13"/>
        <v>44956</v>
      </c>
      <c r="C45" s="90" t="str">
        <f t="shared" si="6"/>
        <v>구간1</v>
      </c>
      <c r="D45" s="68">
        <f t="shared" si="7"/>
        <v>182</v>
      </c>
      <c r="E45" s="54">
        <f>COUNTIF($C$15:C45,C45)</f>
        <v>31</v>
      </c>
      <c r="F45" s="91">
        <f t="shared" si="8"/>
        <v>3.6809513531699263E-2</v>
      </c>
      <c r="G45" s="91">
        <f t="shared" si="9"/>
        <v>3.3386817790117541E-5</v>
      </c>
      <c r="H45" s="65">
        <f t="shared" si="12"/>
        <v>3.684290034948938E-2</v>
      </c>
    </row>
    <row r="46" spans="1:8">
      <c r="A46" s="68">
        <f t="shared" si="13"/>
        <v>32</v>
      </c>
      <c r="B46" s="69">
        <f t="shared" si="13"/>
        <v>44957</v>
      </c>
      <c r="C46" s="90" t="str">
        <f t="shared" si="6"/>
        <v>구간1</v>
      </c>
      <c r="D46" s="68">
        <f t="shared" si="7"/>
        <v>182</v>
      </c>
      <c r="E46" s="54">
        <f>COUNTIF($C$15:C46,C46)</f>
        <v>32</v>
      </c>
      <c r="F46" s="91">
        <f t="shared" si="8"/>
        <v>3.6809513531699263E-2</v>
      </c>
      <c r="G46" s="91">
        <f t="shared" si="9"/>
        <v>3.4463811912379395E-5</v>
      </c>
      <c r="H46" s="65">
        <f t="shared" si="12"/>
        <v>3.6843977343611639E-2</v>
      </c>
    </row>
    <row r="47" spans="1:8">
      <c r="A47" s="68">
        <f t="shared" si="13"/>
        <v>33</v>
      </c>
      <c r="B47" s="69">
        <f t="shared" si="13"/>
        <v>44958</v>
      </c>
      <c r="C47" s="90" t="str">
        <f t="shared" si="6"/>
        <v>구간1</v>
      </c>
      <c r="D47" s="68">
        <f t="shared" si="7"/>
        <v>182</v>
      </c>
      <c r="E47" s="54">
        <f>COUNTIF($C$15:C47,C47)</f>
        <v>33</v>
      </c>
      <c r="F47" s="91">
        <f t="shared" si="8"/>
        <v>3.6809513531699263E-2</v>
      </c>
      <c r="G47" s="91">
        <f t="shared" si="9"/>
        <v>3.5540806034641249E-5</v>
      </c>
      <c r="H47" s="65">
        <f t="shared" si="12"/>
        <v>3.6845054337733905E-2</v>
      </c>
    </row>
    <row r="48" spans="1:8">
      <c r="A48" s="68">
        <f t="shared" ref="A48:B63" si="14">A47+1</f>
        <v>34</v>
      </c>
      <c r="B48" s="69">
        <f t="shared" si="14"/>
        <v>44959</v>
      </c>
      <c r="C48" s="90" t="str">
        <f t="shared" si="6"/>
        <v>구간1</v>
      </c>
      <c r="D48" s="68">
        <f t="shared" si="7"/>
        <v>182</v>
      </c>
      <c r="E48" s="54">
        <f>COUNTIF($C$15:C48,C48)</f>
        <v>34</v>
      </c>
      <c r="F48" s="91">
        <f t="shared" si="8"/>
        <v>3.6809513531699263E-2</v>
      </c>
      <c r="G48" s="91">
        <f t="shared" si="9"/>
        <v>3.661780015690311E-5</v>
      </c>
      <c r="H48" s="65">
        <f t="shared" si="12"/>
        <v>3.6846131331856165E-2</v>
      </c>
    </row>
    <row r="49" spans="1:8">
      <c r="A49" s="68">
        <f t="shared" si="14"/>
        <v>35</v>
      </c>
      <c r="B49" s="69">
        <f t="shared" si="14"/>
        <v>44960</v>
      </c>
      <c r="C49" s="90" t="str">
        <f t="shared" si="6"/>
        <v>구간1</v>
      </c>
      <c r="D49" s="68">
        <f t="shared" si="7"/>
        <v>182</v>
      </c>
      <c r="E49" s="54">
        <f>COUNTIF($C$15:C49,C49)</f>
        <v>35</v>
      </c>
      <c r="F49" s="91">
        <f t="shared" si="8"/>
        <v>3.6809513531699263E-2</v>
      </c>
      <c r="G49" s="91">
        <f t="shared" si="9"/>
        <v>3.7694794279164963E-5</v>
      </c>
      <c r="H49" s="65">
        <f t="shared" si="12"/>
        <v>3.6847208325978431E-2</v>
      </c>
    </row>
    <row r="50" spans="1:8">
      <c r="A50" s="68">
        <f t="shared" si="14"/>
        <v>36</v>
      </c>
      <c r="B50" s="69">
        <f t="shared" si="14"/>
        <v>44961</v>
      </c>
      <c r="C50" s="90" t="str">
        <f t="shared" si="6"/>
        <v>구간1</v>
      </c>
      <c r="D50" s="68">
        <f t="shared" si="7"/>
        <v>182</v>
      </c>
      <c r="E50" s="54">
        <f>COUNTIF($C$15:C50,C50)</f>
        <v>36</v>
      </c>
      <c r="F50" s="91">
        <f t="shared" si="8"/>
        <v>3.6809513531699263E-2</v>
      </c>
      <c r="G50" s="91">
        <f t="shared" si="9"/>
        <v>3.8771788401426817E-5</v>
      </c>
      <c r="H50" s="65">
        <f t="shared" si="12"/>
        <v>3.684828532010069E-2</v>
      </c>
    </row>
    <row r="51" spans="1:8">
      <c r="A51" s="68">
        <f t="shared" si="14"/>
        <v>37</v>
      </c>
      <c r="B51" s="69">
        <f t="shared" si="14"/>
        <v>44962</v>
      </c>
      <c r="C51" s="90" t="str">
        <f t="shared" si="6"/>
        <v>구간1</v>
      </c>
      <c r="D51" s="68">
        <f t="shared" si="7"/>
        <v>182</v>
      </c>
      <c r="E51" s="54">
        <f>COUNTIF($C$15:C51,C51)</f>
        <v>37</v>
      </c>
      <c r="F51" s="91">
        <f t="shared" si="8"/>
        <v>3.6809513531699263E-2</v>
      </c>
      <c r="G51" s="91">
        <f t="shared" si="9"/>
        <v>3.9848782523688678E-5</v>
      </c>
      <c r="H51" s="65">
        <f t="shared" si="12"/>
        <v>3.684936231422295E-2</v>
      </c>
    </row>
    <row r="52" spans="1:8">
      <c r="A52" s="68">
        <f t="shared" si="14"/>
        <v>38</v>
      </c>
      <c r="B52" s="69">
        <f t="shared" si="14"/>
        <v>44963</v>
      </c>
      <c r="C52" s="90" t="str">
        <f t="shared" si="6"/>
        <v>구간1</v>
      </c>
      <c r="D52" s="68">
        <f t="shared" si="7"/>
        <v>182</v>
      </c>
      <c r="E52" s="54">
        <f>COUNTIF($C$15:C52,C52)</f>
        <v>38</v>
      </c>
      <c r="F52" s="91">
        <f t="shared" si="8"/>
        <v>3.6809513531699263E-2</v>
      </c>
      <c r="G52" s="91">
        <f t="shared" si="9"/>
        <v>4.0925776645950532E-5</v>
      </c>
      <c r="H52" s="65">
        <f t="shared" si="12"/>
        <v>3.6850439308345216E-2</v>
      </c>
    </row>
    <row r="53" spans="1:8">
      <c r="A53" s="68">
        <f t="shared" si="14"/>
        <v>39</v>
      </c>
      <c r="B53" s="69">
        <f t="shared" si="14"/>
        <v>44964</v>
      </c>
      <c r="C53" s="90" t="str">
        <f t="shared" si="6"/>
        <v>구간1</v>
      </c>
      <c r="D53" s="68">
        <f t="shared" si="7"/>
        <v>182</v>
      </c>
      <c r="E53" s="54">
        <f>COUNTIF($C$15:C53,C53)</f>
        <v>39</v>
      </c>
      <c r="F53" s="91">
        <f t="shared" si="8"/>
        <v>3.6809513531699263E-2</v>
      </c>
      <c r="G53" s="91">
        <f t="shared" si="9"/>
        <v>4.2002770768212386E-5</v>
      </c>
      <c r="H53" s="65">
        <f t="shared" si="12"/>
        <v>3.6851516302467476E-2</v>
      </c>
    </row>
    <row r="54" spans="1:8">
      <c r="A54" s="68">
        <f t="shared" si="14"/>
        <v>40</v>
      </c>
      <c r="B54" s="69">
        <f t="shared" si="14"/>
        <v>44965</v>
      </c>
      <c r="C54" s="90" t="str">
        <f t="shared" si="6"/>
        <v>구간1</v>
      </c>
      <c r="D54" s="68">
        <f t="shared" si="7"/>
        <v>182</v>
      </c>
      <c r="E54" s="54">
        <f>COUNTIF($C$15:C54,C54)</f>
        <v>40</v>
      </c>
      <c r="F54" s="91">
        <f t="shared" si="8"/>
        <v>3.6809513531699263E-2</v>
      </c>
      <c r="G54" s="91">
        <f t="shared" si="9"/>
        <v>4.307976489047424E-5</v>
      </c>
      <c r="H54" s="65">
        <f t="shared" si="12"/>
        <v>3.6852593296589735E-2</v>
      </c>
    </row>
    <row r="55" spans="1:8">
      <c r="A55" s="68">
        <f t="shared" si="14"/>
        <v>41</v>
      </c>
      <c r="B55" s="69">
        <f t="shared" si="14"/>
        <v>44966</v>
      </c>
      <c r="C55" s="90" t="str">
        <f t="shared" si="6"/>
        <v>구간1</v>
      </c>
      <c r="D55" s="68">
        <f t="shared" si="7"/>
        <v>182</v>
      </c>
      <c r="E55" s="54">
        <f>COUNTIF($C$15:C55,C55)</f>
        <v>41</v>
      </c>
      <c r="F55" s="91">
        <f t="shared" si="8"/>
        <v>3.6809513531699263E-2</v>
      </c>
      <c r="G55" s="91">
        <f t="shared" si="9"/>
        <v>4.4156759012736101E-5</v>
      </c>
      <c r="H55" s="65">
        <f t="shared" si="12"/>
        <v>3.6853670290712001E-2</v>
      </c>
    </row>
    <row r="56" spans="1:8">
      <c r="A56" s="68">
        <f t="shared" si="14"/>
        <v>42</v>
      </c>
      <c r="B56" s="69">
        <f t="shared" si="14"/>
        <v>44967</v>
      </c>
      <c r="C56" s="90" t="str">
        <f t="shared" si="6"/>
        <v>구간1</v>
      </c>
      <c r="D56" s="68">
        <f t="shared" si="7"/>
        <v>182</v>
      </c>
      <c r="E56" s="54">
        <f>COUNTIF($C$15:C56,C56)</f>
        <v>42</v>
      </c>
      <c r="F56" s="91">
        <f t="shared" si="8"/>
        <v>3.6809513531699263E-2</v>
      </c>
      <c r="G56" s="91">
        <f t="shared" si="9"/>
        <v>4.5233753134997955E-5</v>
      </c>
      <c r="H56" s="65">
        <f t="shared" si="12"/>
        <v>3.6854747284834261E-2</v>
      </c>
    </row>
    <row r="57" spans="1:8">
      <c r="A57" s="68">
        <f t="shared" si="14"/>
        <v>43</v>
      </c>
      <c r="B57" s="69">
        <f t="shared" si="14"/>
        <v>44968</v>
      </c>
      <c r="C57" s="90" t="str">
        <f t="shared" si="6"/>
        <v>구간1</v>
      </c>
      <c r="D57" s="68">
        <f t="shared" si="7"/>
        <v>182</v>
      </c>
      <c r="E57" s="54">
        <f>COUNTIF($C$15:C57,C57)</f>
        <v>43</v>
      </c>
      <c r="F57" s="91">
        <f t="shared" si="8"/>
        <v>3.6809513531699263E-2</v>
      </c>
      <c r="G57" s="91">
        <f t="shared" si="9"/>
        <v>4.6310747257259809E-5</v>
      </c>
      <c r="H57" s="65">
        <f t="shared" si="12"/>
        <v>3.685582427895652E-2</v>
      </c>
    </row>
    <row r="58" spans="1:8">
      <c r="A58" s="68">
        <f t="shared" si="14"/>
        <v>44</v>
      </c>
      <c r="B58" s="69">
        <f t="shared" si="14"/>
        <v>44969</v>
      </c>
      <c r="C58" s="90" t="str">
        <f t="shared" si="6"/>
        <v>구간1</v>
      </c>
      <c r="D58" s="68">
        <f t="shared" si="7"/>
        <v>182</v>
      </c>
      <c r="E58" s="54">
        <f>COUNTIF($C$15:C58,C58)</f>
        <v>44</v>
      </c>
      <c r="F58" s="91">
        <f t="shared" si="8"/>
        <v>3.6809513531699263E-2</v>
      </c>
      <c r="G58" s="91">
        <f t="shared" si="9"/>
        <v>4.738774137952167E-5</v>
      </c>
      <c r="H58" s="65">
        <f t="shared" si="12"/>
        <v>3.6856901273078786E-2</v>
      </c>
    </row>
    <row r="59" spans="1:8">
      <c r="A59" s="68">
        <f t="shared" si="14"/>
        <v>45</v>
      </c>
      <c r="B59" s="69">
        <f t="shared" si="14"/>
        <v>44970</v>
      </c>
      <c r="C59" s="90" t="str">
        <f t="shared" si="6"/>
        <v>구간1</v>
      </c>
      <c r="D59" s="68">
        <f t="shared" si="7"/>
        <v>182</v>
      </c>
      <c r="E59" s="54">
        <f>COUNTIF($C$15:C59,C59)</f>
        <v>45</v>
      </c>
      <c r="F59" s="91">
        <f t="shared" si="8"/>
        <v>3.6809513531699263E-2</v>
      </c>
      <c r="G59" s="91">
        <f t="shared" si="9"/>
        <v>4.8464735501783524E-5</v>
      </c>
      <c r="H59" s="65">
        <f t="shared" si="12"/>
        <v>3.6857978267201046E-2</v>
      </c>
    </row>
    <row r="60" spans="1:8">
      <c r="A60" s="68">
        <f t="shared" si="14"/>
        <v>46</v>
      </c>
      <c r="B60" s="69">
        <f t="shared" si="14"/>
        <v>44971</v>
      </c>
      <c r="C60" s="90" t="str">
        <f t="shared" si="6"/>
        <v>구간1</v>
      </c>
      <c r="D60" s="68">
        <f t="shared" si="7"/>
        <v>182</v>
      </c>
      <c r="E60" s="54">
        <f>COUNTIF($C$15:C60,C60)</f>
        <v>46</v>
      </c>
      <c r="F60" s="91">
        <f t="shared" si="8"/>
        <v>3.6809513531699263E-2</v>
      </c>
      <c r="G60" s="91">
        <f t="shared" si="9"/>
        <v>4.9541729624045378E-5</v>
      </c>
      <c r="H60" s="65">
        <f t="shared" si="12"/>
        <v>3.6859055261323312E-2</v>
      </c>
    </row>
    <row r="61" spans="1:8">
      <c r="A61" s="68">
        <f t="shared" si="14"/>
        <v>47</v>
      </c>
      <c r="B61" s="69">
        <f t="shared" si="14"/>
        <v>44972</v>
      </c>
      <c r="C61" s="90" t="str">
        <f t="shared" si="6"/>
        <v>구간1</v>
      </c>
      <c r="D61" s="68">
        <f t="shared" si="7"/>
        <v>182</v>
      </c>
      <c r="E61" s="54">
        <f>COUNTIF($C$15:C61,C61)</f>
        <v>47</v>
      </c>
      <c r="F61" s="91">
        <f t="shared" si="8"/>
        <v>3.6809513531699263E-2</v>
      </c>
      <c r="G61" s="91">
        <f t="shared" si="9"/>
        <v>5.0618723746307238E-5</v>
      </c>
      <c r="H61" s="65">
        <f t="shared" si="12"/>
        <v>3.6860132255445571E-2</v>
      </c>
    </row>
    <row r="62" spans="1:8">
      <c r="A62" s="68">
        <f t="shared" si="14"/>
        <v>48</v>
      </c>
      <c r="B62" s="69">
        <f t="shared" si="14"/>
        <v>44973</v>
      </c>
      <c r="C62" s="90" t="str">
        <f t="shared" si="6"/>
        <v>구간1</v>
      </c>
      <c r="D62" s="68">
        <f t="shared" si="7"/>
        <v>182</v>
      </c>
      <c r="E62" s="54">
        <f>COUNTIF($C$15:C62,C62)</f>
        <v>48</v>
      </c>
      <c r="F62" s="91">
        <f t="shared" si="8"/>
        <v>3.6809513531699263E-2</v>
      </c>
      <c r="G62" s="91">
        <f t="shared" si="9"/>
        <v>5.1695717868569092E-5</v>
      </c>
      <c r="H62" s="65">
        <f t="shared" si="12"/>
        <v>3.6861209249567831E-2</v>
      </c>
    </row>
    <row r="63" spans="1:8">
      <c r="A63" s="68">
        <f t="shared" si="14"/>
        <v>49</v>
      </c>
      <c r="B63" s="69">
        <f t="shared" si="14"/>
        <v>44974</v>
      </c>
      <c r="C63" s="90" t="str">
        <f t="shared" si="6"/>
        <v>구간1</v>
      </c>
      <c r="D63" s="68">
        <f t="shared" si="7"/>
        <v>182</v>
      </c>
      <c r="E63" s="54">
        <f>COUNTIF($C$15:C63,C63)</f>
        <v>49</v>
      </c>
      <c r="F63" s="91">
        <f t="shared" si="8"/>
        <v>3.6809513531699263E-2</v>
      </c>
      <c r="G63" s="91">
        <f t="shared" si="9"/>
        <v>5.2772711990830946E-5</v>
      </c>
      <c r="H63" s="65">
        <f t="shared" si="12"/>
        <v>3.6862286243690097E-2</v>
      </c>
    </row>
    <row r="64" spans="1:8">
      <c r="A64" s="68">
        <f t="shared" ref="A64:B79" si="15">A63+1</f>
        <v>50</v>
      </c>
      <c r="B64" s="69">
        <f t="shared" si="15"/>
        <v>44975</v>
      </c>
      <c r="C64" s="90" t="str">
        <f t="shared" si="6"/>
        <v>구간1</v>
      </c>
      <c r="D64" s="68">
        <f t="shared" si="7"/>
        <v>182</v>
      </c>
      <c r="E64" s="54">
        <f>COUNTIF($C$15:C64,C64)</f>
        <v>50</v>
      </c>
      <c r="F64" s="91">
        <f t="shared" si="8"/>
        <v>3.6809513531699263E-2</v>
      </c>
      <c r="G64" s="91">
        <f t="shared" si="9"/>
        <v>5.3849706113092807E-5</v>
      </c>
      <c r="H64" s="65">
        <f t="shared" si="12"/>
        <v>3.6863363237812356E-2</v>
      </c>
    </row>
    <row r="65" spans="1:8">
      <c r="A65" s="68">
        <f t="shared" si="15"/>
        <v>51</v>
      </c>
      <c r="B65" s="69">
        <f t="shared" si="15"/>
        <v>44976</v>
      </c>
      <c r="C65" s="90" t="str">
        <f t="shared" si="6"/>
        <v>구간1</v>
      </c>
      <c r="D65" s="68">
        <f t="shared" si="7"/>
        <v>182</v>
      </c>
      <c r="E65" s="54">
        <f>COUNTIF($C$15:C65,C65)</f>
        <v>51</v>
      </c>
      <c r="F65" s="91">
        <f t="shared" si="8"/>
        <v>3.6809513531699263E-2</v>
      </c>
      <c r="G65" s="91">
        <f t="shared" si="9"/>
        <v>5.4926700235354661E-5</v>
      </c>
      <c r="H65" s="65">
        <f t="shared" si="12"/>
        <v>3.6864440231934616E-2</v>
      </c>
    </row>
    <row r="66" spans="1:8">
      <c r="A66" s="68">
        <f t="shared" si="15"/>
        <v>52</v>
      </c>
      <c r="B66" s="69">
        <f t="shared" si="15"/>
        <v>44977</v>
      </c>
      <c r="C66" s="90" t="str">
        <f t="shared" si="6"/>
        <v>구간1</v>
      </c>
      <c r="D66" s="68">
        <f t="shared" si="7"/>
        <v>182</v>
      </c>
      <c r="E66" s="54">
        <f>COUNTIF($C$15:C66,C66)</f>
        <v>52</v>
      </c>
      <c r="F66" s="91">
        <f t="shared" si="8"/>
        <v>3.6809513531699263E-2</v>
      </c>
      <c r="G66" s="91">
        <f t="shared" si="9"/>
        <v>5.6003694357616515E-5</v>
      </c>
      <c r="H66" s="65">
        <f t="shared" si="12"/>
        <v>3.6865517226056882E-2</v>
      </c>
    </row>
    <row r="67" spans="1:8">
      <c r="A67" s="68">
        <f t="shared" si="15"/>
        <v>53</v>
      </c>
      <c r="B67" s="69">
        <f t="shared" si="15"/>
        <v>44978</v>
      </c>
      <c r="C67" s="90" t="str">
        <f t="shared" si="6"/>
        <v>구간1</v>
      </c>
      <c r="D67" s="68">
        <f t="shared" si="7"/>
        <v>182</v>
      </c>
      <c r="E67" s="54">
        <f>COUNTIF($C$15:C67,C67)</f>
        <v>53</v>
      </c>
      <c r="F67" s="91">
        <f t="shared" si="8"/>
        <v>3.6809513531699263E-2</v>
      </c>
      <c r="G67" s="91">
        <f t="shared" si="9"/>
        <v>5.7080688479878376E-5</v>
      </c>
      <c r="H67" s="65">
        <f t="shared" si="12"/>
        <v>3.6866594220179141E-2</v>
      </c>
    </row>
    <row r="68" spans="1:8">
      <c r="A68" s="68">
        <f t="shared" si="15"/>
        <v>54</v>
      </c>
      <c r="B68" s="69">
        <f t="shared" si="15"/>
        <v>44979</v>
      </c>
      <c r="C68" s="90" t="str">
        <f t="shared" si="6"/>
        <v>구간1</v>
      </c>
      <c r="D68" s="68">
        <f t="shared" si="7"/>
        <v>182</v>
      </c>
      <c r="E68" s="54">
        <f>COUNTIF($C$15:C68,C68)</f>
        <v>54</v>
      </c>
      <c r="F68" s="91">
        <f t="shared" si="8"/>
        <v>3.6809513531699263E-2</v>
      </c>
      <c r="G68" s="91">
        <f t="shared" si="9"/>
        <v>5.815768260214023E-5</v>
      </c>
      <c r="H68" s="65">
        <f t="shared" si="12"/>
        <v>3.6867671214301401E-2</v>
      </c>
    </row>
    <row r="69" spans="1:8">
      <c r="A69" s="68">
        <f t="shared" si="15"/>
        <v>55</v>
      </c>
      <c r="B69" s="69">
        <f t="shared" si="15"/>
        <v>44980</v>
      </c>
      <c r="C69" s="90" t="str">
        <f t="shared" si="6"/>
        <v>구간1</v>
      </c>
      <c r="D69" s="68">
        <f t="shared" si="7"/>
        <v>182</v>
      </c>
      <c r="E69" s="54">
        <f>COUNTIF($C$15:C69,C69)</f>
        <v>55</v>
      </c>
      <c r="F69" s="91">
        <f t="shared" si="8"/>
        <v>3.6809513531699263E-2</v>
      </c>
      <c r="G69" s="91">
        <f t="shared" si="9"/>
        <v>5.9234676724402084E-5</v>
      </c>
      <c r="H69" s="65">
        <f t="shared" si="12"/>
        <v>3.6868748208423667E-2</v>
      </c>
    </row>
    <row r="70" spans="1:8">
      <c r="A70" s="68">
        <f t="shared" si="15"/>
        <v>56</v>
      </c>
      <c r="B70" s="69">
        <f t="shared" si="15"/>
        <v>44981</v>
      </c>
      <c r="C70" s="90" t="str">
        <f t="shared" si="6"/>
        <v>구간1</v>
      </c>
      <c r="D70" s="68">
        <f t="shared" si="7"/>
        <v>182</v>
      </c>
      <c r="E70" s="54">
        <f>COUNTIF($C$15:C70,C70)</f>
        <v>56</v>
      </c>
      <c r="F70" s="91">
        <f t="shared" si="8"/>
        <v>3.6809513531699263E-2</v>
      </c>
      <c r="G70" s="91">
        <f t="shared" si="9"/>
        <v>6.0311670846663944E-5</v>
      </c>
      <c r="H70" s="65">
        <f t="shared" si="12"/>
        <v>3.6869825202545926E-2</v>
      </c>
    </row>
    <row r="71" spans="1:8">
      <c r="A71" s="68">
        <f t="shared" si="15"/>
        <v>57</v>
      </c>
      <c r="B71" s="69">
        <f t="shared" si="15"/>
        <v>44982</v>
      </c>
      <c r="C71" s="90" t="str">
        <f t="shared" si="6"/>
        <v>구간1</v>
      </c>
      <c r="D71" s="68">
        <f t="shared" si="7"/>
        <v>182</v>
      </c>
      <c r="E71" s="54">
        <f>COUNTIF($C$15:C71,C71)</f>
        <v>57</v>
      </c>
      <c r="F71" s="91">
        <f t="shared" si="8"/>
        <v>3.6809513531699263E-2</v>
      </c>
      <c r="G71" s="91">
        <f t="shared" si="9"/>
        <v>6.1388664968925792E-5</v>
      </c>
      <c r="H71" s="65">
        <f t="shared" si="12"/>
        <v>3.6870902196668186E-2</v>
      </c>
    </row>
    <row r="72" spans="1:8">
      <c r="A72" s="68">
        <f t="shared" si="15"/>
        <v>58</v>
      </c>
      <c r="B72" s="69">
        <f t="shared" si="15"/>
        <v>44983</v>
      </c>
      <c r="C72" s="90" t="str">
        <f t="shared" si="6"/>
        <v>구간1</v>
      </c>
      <c r="D72" s="68">
        <f t="shared" si="7"/>
        <v>182</v>
      </c>
      <c r="E72" s="54">
        <f>COUNTIF($C$15:C72,C72)</f>
        <v>58</v>
      </c>
      <c r="F72" s="91">
        <f t="shared" si="8"/>
        <v>3.6809513531699263E-2</v>
      </c>
      <c r="G72" s="91">
        <f t="shared" si="9"/>
        <v>6.2465659091187652E-5</v>
      </c>
      <c r="H72" s="65">
        <f t="shared" si="12"/>
        <v>3.6871979190790452E-2</v>
      </c>
    </row>
    <row r="73" spans="1:8">
      <c r="A73" s="68">
        <f t="shared" si="15"/>
        <v>59</v>
      </c>
      <c r="B73" s="69">
        <f t="shared" si="15"/>
        <v>44984</v>
      </c>
      <c r="C73" s="90" t="str">
        <f t="shared" si="6"/>
        <v>구간1</v>
      </c>
      <c r="D73" s="68">
        <f t="shared" si="7"/>
        <v>182</v>
      </c>
      <c r="E73" s="54">
        <f>COUNTIF($C$15:C73,C73)</f>
        <v>59</v>
      </c>
      <c r="F73" s="91">
        <f t="shared" si="8"/>
        <v>3.6809513531699263E-2</v>
      </c>
      <c r="G73" s="91">
        <f t="shared" si="9"/>
        <v>6.3542653213449513E-5</v>
      </c>
      <c r="H73" s="65">
        <f t="shared" si="12"/>
        <v>3.6873056184912711E-2</v>
      </c>
    </row>
    <row r="74" spans="1:8">
      <c r="A74" s="68">
        <f t="shared" si="15"/>
        <v>60</v>
      </c>
      <c r="B74" s="69">
        <f t="shared" si="15"/>
        <v>44985</v>
      </c>
      <c r="C74" s="90" t="str">
        <f t="shared" si="6"/>
        <v>구간1</v>
      </c>
      <c r="D74" s="68">
        <f t="shared" si="7"/>
        <v>182</v>
      </c>
      <c r="E74" s="54">
        <f>COUNTIF($C$15:C74,C74)</f>
        <v>60</v>
      </c>
      <c r="F74" s="91">
        <f t="shared" si="8"/>
        <v>3.6809513531699263E-2</v>
      </c>
      <c r="G74" s="91">
        <f t="shared" si="9"/>
        <v>6.461964733571136E-5</v>
      </c>
      <c r="H74" s="65">
        <f t="shared" si="12"/>
        <v>3.6874133179034978E-2</v>
      </c>
    </row>
    <row r="75" spans="1:8">
      <c r="A75" s="68">
        <f t="shared" si="15"/>
        <v>61</v>
      </c>
      <c r="B75" s="69">
        <f t="shared" si="15"/>
        <v>44986</v>
      </c>
      <c r="C75" s="90" t="str">
        <f t="shared" si="6"/>
        <v>구간1</v>
      </c>
      <c r="D75" s="68">
        <f t="shared" si="7"/>
        <v>182</v>
      </c>
      <c r="E75" s="54">
        <f>COUNTIF($C$15:C75,C75)</f>
        <v>61</v>
      </c>
      <c r="F75" s="91">
        <f t="shared" si="8"/>
        <v>3.6809513531699263E-2</v>
      </c>
      <c r="G75" s="91">
        <f t="shared" si="9"/>
        <v>6.5696641457973221E-5</v>
      </c>
      <c r="H75" s="65">
        <f t="shared" si="12"/>
        <v>3.6875210173157237E-2</v>
      </c>
    </row>
    <row r="76" spans="1:8">
      <c r="A76" s="68">
        <f t="shared" si="15"/>
        <v>62</v>
      </c>
      <c r="B76" s="69">
        <f t="shared" si="15"/>
        <v>44987</v>
      </c>
      <c r="C76" s="90" t="str">
        <f t="shared" si="6"/>
        <v>구간1</v>
      </c>
      <c r="D76" s="68">
        <f t="shared" si="7"/>
        <v>182</v>
      </c>
      <c r="E76" s="54">
        <f>COUNTIF($C$15:C76,C76)</f>
        <v>62</v>
      </c>
      <c r="F76" s="91">
        <f t="shared" si="8"/>
        <v>3.6809513531699263E-2</v>
      </c>
      <c r="G76" s="91">
        <f t="shared" si="9"/>
        <v>6.6773635580235082E-5</v>
      </c>
      <c r="H76" s="65">
        <f t="shared" si="12"/>
        <v>3.6876287167279496E-2</v>
      </c>
    </row>
    <row r="77" spans="1:8">
      <c r="A77" s="68">
        <f t="shared" si="15"/>
        <v>63</v>
      </c>
      <c r="B77" s="69">
        <f t="shared" si="15"/>
        <v>44988</v>
      </c>
      <c r="C77" s="90" t="str">
        <f t="shared" si="6"/>
        <v>구간1</v>
      </c>
      <c r="D77" s="68">
        <f t="shared" si="7"/>
        <v>182</v>
      </c>
      <c r="E77" s="54">
        <f>COUNTIF($C$15:C77,C77)</f>
        <v>63</v>
      </c>
      <c r="F77" s="91">
        <f t="shared" si="8"/>
        <v>3.6809513531699263E-2</v>
      </c>
      <c r="G77" s="91">
        <f t="shared" si="9"/>
        <v>6.7850629702496929E-5</v>
      </c>
      <c r="H77" s="65">
        <f t="shared" si="12"/>
        <v>3.6877364161401763E-2</v>
      </c>
    </row>
    <row r="78" spans="1:8">
      <c r="A78" s="68">
        <f t="shared" si="15"/>
        <v>64</v>
      </c>
      <c r="B78" s="69">
        <f t="shared" si="15"/>
        <v>44989</v>
      </c>
      <c r="C78" s="90" t="str">
        <f t="shared" si="6"/>
        <v>구간1</v>
      </c>
      <c r="D78" s="68">
        <f t="shared" si="7"/>
        <v>182</v>
      </c>
      <c r="E78" s="54">
        <f>COUNTIF($C$15:C78,C78)</f>
        <v>64</v>
      </c>
      <c r="F78" s="91">
        <f t="shared" si="8"/>
        <v>3.6809513531699263E-2</v>
      </c>
      <c r="G78" s="91">
        <f t="shared" si="9"/>
        <v>6.892762382475879E-5</v>
      </c>
      <c r="H78" s="65">
        <f t="shared" si="12"/>
        <v>3.6878441155524022E-2</v>
      </c>
    </row>
    <row r="79" spans="1:8">
      <c r="A79" s="68">
        <f t="shared" si="15"/>
        <v>65</v>
      </c>
      <c r="B79" s="69">
        <f t="shared" si="15"/>
        <v>44990</v>
      </c>
      <c r="C79" s="90" t="str">
        <f t="shared" ref="C79:C142" si="16">IF(IFERROR(HLOOKUP(B79,$D$5:$S$6,2,FALSE),"")="",C80,HLOOKUP(B79,$D$5:$S$7,2,FALSE))</f>
        <v>구간1</v>
      </c>
      <c r="D79" s="68">
        <f t="shared" ref="D79:D142" si="17">COUNTIF($C$15:$C$44084,C79)</f>
        <v>182</v>
      </c>
      <c r="E79" s="54">
        <f>COUNTIF($C$15:C79,C79)</f>
        <v>65</v>
      </c>
      <c r="F79" s="91">
        <f t="shared" ref="F79:F142" si="18">HLOOKUP($C79,$D$6:$S$11,6,FALSE)</f>
        <v>3.6809513531699263E-2</v>
      </c>
      <c r="G79" s="91">
        <f t="shared" ref="G79:G142" si="19">HLOOKUP($C79,$D$6:$S$11,5,FALSE)*(E79)</f>
        <v>7.000461794702065E-5</v>
      </c>
      <c r="H79" s="65">
        <f t="shared" si="12"/>
        <v>3.6879518149646281E-2</v>
      </c>
    </row>
    <row r="80" spans="1:8">
      <c r="A80" s="68">
        <f t="shared" ref="A80:B95" si="20">A79+1</f>
        <v>66</v>
      </c>
      <c r="B80" s="69">
        <f t="shared" si="20"/>
        <v>44991</v>
      </c>
      <c r="C80" s="90" t="str">
        <f t="shared" si="16"/>
        <v>구간1</v>
      </c>
      <c r="D80" s="68">
        <f t="shared" si="17"/>
        <v>182</v>
      </c>
      <c r="E80" s="54">
        <f>COUNTIF($C$15:C80,C80)</f>
        <v>66</v>
      </c>
      <c r="F80" s="91">
        <f t="shared" si="18"/>
        <v>3.6809513531699263E-2</v>
      </c>
      <c r="G80" s="91">
        <f t="shared" si="19"/>
        <v>7.1081612069282498E-5</v>
      </c>
      <c r="H80" s="65">
        <f t="shared" ref="H80:H143" si="21">F80+G80</f>
        <v>3.6880595143768548E-2</v>
      </c>
    </row>
    <row r="81" spans="1:8">
      <c r="A81" s="68">
        <f t="shared" si="20"/>
        <v>67</v>
      </c>
      <c r="B81" s="69">
        <f t="shared" si="20"/>
        <v>44992</v>
      </c>
      <c r="C81" s="90" t="str">
        <f t="shared" si="16"/>
        <v>구간1</v>
      </c>
      <c r="D81" s="68">
        <f t="shared" si="17"/>
        <v>182</v>
      </c>
      <c r="E81" s="54">
        <f>COUNTIF($C$15:C81,C81)</f>
        <v>67</v>
      </c>
      <c r="F81" s="91">
        <f t="shared" si="18"/>
        <v>3.6809513531699263E-2</v>
      </c>
      <c r="G81" s="91">
        <f t="shared" si="19"/>
        <v>7.2158606191544358E-5</v>
      </c>
      <c r="H81" s="65">
        <f t="shared" si="21"/>
        <v>3.6881672137890807E-2</v>
      </c>
    </row>
    <row r="82" spans="1:8">
      <c r="A82" s="68">
        <f t="shared" si="20"/>
        <v>68</v>
      </c>
      <c r="B82" s="69">
        <f t="shared" si="20"/>
        <v>44993</v>
      </c>
      <c r="C82" s="90" t="str">
        <f t="shared" si="16"/>
        <v>구간1</v>
      </c>
      <c r="D82" s="68">
        <f t="shared" si="17"/>
        <v>182</v>
      </c>
      <c r="E82" s="54">
        <f>COUNTIF($C$15:C82,C82)</f>
        <v>68</v>
      </c>
      <c r="F82" s="91">
        <f t="shared" si="18"/>
        <v>3.6809513531699263E-2</v>
      </c>
      <c r="G82" s="91">
        <f t="shared" si="19"/>
        <v>7.3235600313806219E-5</v>
      </c>
      <c r="H82" s="65">
        <f t="shared" si="21"/>
        <v>3.6882749132013067E-2</v>
      </c>
    </row>
    <row r="83" spans="1:8">
      <c r="A83" s="68">
        <f t="shared" si="20"/>
        <v>69</v>
      </c>
      <c r="B83" s="69">
        <f t="shared" si="20"/>
        <v>44994</v>
      </c>
      <c r="C83" s="90" t="str">
        <f t="shared" si="16"/>
        <v>구간1</v>
      </c>
      <c r="D83" s="68">
        <f t="shared" si="17"/>
        <v>182</v>
      </c>
      <c r="E83" s="54">
        <f>COUNTIF($C$15:C83,C83)</f>
        <v>69</v>
      </c>
      <c r="F83" s="91">
        <f t="shared" si="18"/>
        <v>3.6809513531699263E-2</v>
      </c>
      <c r="G83" s="91">
        <f t="shared" si="19"/>
        <v>7.4312594436068066E-5</v>
      </c>
      <c r="H83" s="65">
        <f t="shared" si="21"/>
        <v>3.6883826126135333E-2</v>
      </c>
    </row>
    <row r="84" spans="1:8">
      <c r="A84" s="68">
        <f t="shared" si="20"/>
        <v>70</v>
      </c>
      <c r="B84" s="69">
        <f t="shared" si="20"/>
        <v>44995</v>
      </c>
      <c r="C84" s="90" t="str">
        <f t="shared" si="16"/>
        <v>구간1</v>
      </c>
      <c r="D84" s="68">
        <f t="shared" si="17"/>
        <v>182</v>
      </c>
      <c r="E84" s="54">
        <f>COUNTIF($C$15:C84,C84)</f>
        <v>70</v>
      </c>
      <c r="F84" s="91">
        <f t="shared" si="18"/>
        <v>3.6809513531699263E-2</v>
      </c>
      <c r="G84" s="91">
        <f t="shared" si="19"/>
        <v>7.5389588558329927E-5</v>
      </c>
      <c r="H84" s="65">
        <f t="shared" si="21"/>
        <v>3.6884903120257592E-2</v>
      </c>
    </row>
    <row r="85" spans="1:8">
      <c r="A85" s="68">
        <f t="shared" si="20"/>
        <v>71</v>
      </c>
      <c r="B85" s="69">
        <f t="shared" si="20"/>
        <v>44996</v>
      </c>
      <c r="C85" s="90" t="str">
        <f t="shared" si="16"/>
        <v>구간1</v>
      </c>
      <c r="D85" s="68">
        <f t="shared" si="17"/>
        <v>182</v>
      </c>
      <c r="E85" s="54">
        <f>COUNTIF($C$15:C85,C85)</f>
        <v>71</v>
      </c>
      <c r="F85" s="91">
        <f t="shared" si="18"/>
        <v>3.6809513531699263E-2</v>
      </c>
      <c r="G85" s="91">
        <f t="shared" si="19"/>
        <v>7.6466582680591788E-5</v>
      </c>
      <c r="H85" s="65">
        <f t="shared" si="21"/>
        <v>3.6885980114379852E-2</v>
      </c>
    </row>
    <row r="86" spans="1:8">
      <c r="A86" s="68">
        <f t="shared" si="20"/>
        <v>72</v>
      </c>
      <c r="B86" s="69">
        <f t="shared" si="20"/>
        <v>44997</v>
      </c>
      <c r="C86" s="90" t="str">
        <f t="shared" si="16"/>
        <v>구간1</v>
      </c>
      <c r="D86" s="68">
        <f t="shared" si="17"/>
        <v>182</v>
      </c>
      <c r="E86" s="54">
        <f>COUNTIF($C$15:C86,C86)</f>
        <v>72</v>
      </c>
      <c r="F86" s="91">
        <f t="shared" si="18"/>
        <v>3.6809513531699263E-2</v>
      </c>
      <c r="G86" s="91">
        <f t="shared" si="19"/>
        <v>7.7543576802853635E-5</v>
      </c>
      <c r="H86" s="65">
        <f t="shared" si="21"/>
        <v>3.6887057108502118E-2</v>
      </c>
    </row>
    <row r="87" spans="1:8">
      <c r="A87" s="68">
        <f t="shared" si="20"/>
        <v>73</v>
      </c>
      <c r="B87" s="69">
        <f t="shared" si="20"/>
        <v>44998</v>
      </c>
      <c r="C87" s="90" t="str">
        <f t="shared" si="16"/>
        <v>구간1</v>
      </c>
      <c r="D87" s="68">
        <f t="shared" si="17"/>
        <v>182</v>
      </c>
      <c r="E87" s="54">
        <f>COUNTIF($C$15:C87,C87)</f>
        <v>73</v>
      </c>
      <c r="F87" s="91">
        <f t="shared" si="18"/>
        <v>3.6809513531699263E-2</v>
      </c>
      <c r="G87" s="91">
        <f t="shared" si="19"/>
        <v>7.8620570925115496E-5</v>
      </c>
      <c r="H87" s="65">
        <f t="shared" si="21"/>
        <v>3.6888134102624377E-2</v>
      </c>
    </row>
    <row r="88" spans="1:8">
      <c r="A88" s="68">
        <f t="shared" si="20"/>
        <v>74</v>
      </c>
      <c r="B88" s="69">
        <f t="shared" si="20"/>
        <v>44999</v>
      </c>
      <c r="C88" s="90" t="str">
        <f t="shared" si="16"/>
        <v>구간1</v>
      </c>
      <c r="D88" s="68">
        <f t="shared" si="17"/>
        <v>182</v>
      </c>
      <c r="E88" s="54">
        <f>COUNTIF($C$15:C88,C88)</f>
        <v>74</v>
      </c>
      <c r="F88" s="91">
        <f t="shared" si="18"/>
        <v>3.6809513531699263E-2</v>
      </c>
      <c r="G88" s="91">
        <f t="shared" si="19"/>
        <v>7.9697565047377356E-5</v>
      </c>
      <c r="H88" s="65">
        <f t="shared" si="21"/>
        <v>3.6889211096746644E-2</v>
      </c>
    </row>
    <row r="89" spans="1:8">
      <c r="A89" s="68">
        <f t="shared" si="20"/>
        <v>75</v>
      </c>
      <c r="B89" s="69">
        <f t="shared" si="20"/>
        <v>45000</v>
      </c>
      <c r="C89" s="90" t="str">
        <f t="shared" si="16"/>
        <v>구간1</v>
      </c>
      <c r="D89" s="68">
        <f t="shared" si="17"/>
        <v>182</v>
      </c>
      <c r="E89" s="54">
        <f>COUNTIF($C$15:C89,C89)</f>
        <v>75</v>
      </c>
      <c r="F89" s="91">
        <f t="shared" si="18"/>
        <v>3.6809513531699263E-2</v>
      </c>
      <c r="G89" s="91">
        <f t="shared" si="19"/>
        <v>8.0774559169639204E-5</v>
      </c>
      <c r="H89" s="65">
        <f t="shared" si="21"/>
        <v>3.6890288090868903E-2</v>
      </c>
    </row>
    <row r="90" spans="1:8">
      <c r="A90" s="68">
        <f t="shared" si="20"/>
        <v>76</v>
      </c>
      <c r="B90" s="69">
        <f t="shared" si="20"/>
        <v>45001</v>
      </c>
      <c r="C90" s="90" t="str">
        <f t="shared" si="16"/>
        <v>구간1</v>
      </c>
      <c r="D90" s="68">
        <f t="shared" si="17"/>
        <v>182</v>
      </c>
      <c r="E90" s="54">
        <f>COUNTIF($C$15:C90,C90)</f>
        <v>76</v>
      </c>
      <c r="F90" s="91">
        <f t="shared" si="18"/>
        <v>3.6809513531699263E-2</v>
      </c>
      <c r="G90" s="91">
        <f t="shared" si="19"/>
        <v>8.1851553291901064E-5</v>
      </c>
      <c r="H90" s="65">
        <f t="shared" si="21"/>
        <v>3.6891365084991162E-2</v>
      </c>
    </row>
    <row r="91" spans="1:8">
      <c r="A91" s="68">
        <f t="shared" si="20"/>
        <v>77</v>
      </c>
      <c r="B91" s="69">
        <f t="shared" si="20"/>
        <v>45002</v>
      </c>
      <c r="C91" s="90" t="str">
        <f t="shared" si="16"/>
        <v>구간1</v>
      </c>
      <c r="D91" s="68">
        <f t="shared" si="17"/>
        <v>182</v>
      </c>
      <c r="E91" s="54">
        <f>COUNTIF($C$15:C91,C91)</f>
        <v>77</v>
      </c>
      <c r="F91" s="91">
        <f t="shared" si="18"/>
        <v>3.6809513531699263E-2</v>
      </c>
      <c r="G91" s="91">
        <f t="shared" si="19"/>
        <v>8.2928547414162925E-5</v>
      </c>
      <c r="H91" s="65">
        <f t="shared" si="21"/>
        <v>3.6892442079113429E-2</v>
      </c>
    </row>
    <row r="92" spans="1:8">
      <c r="A92" s="68">
        <f t="shared" si="20"/>
        <v>78</v>
      </c>
      <c r="B92" s="69">
        <f t="shared" si="20"/>
        <v>45003</v>
      </c>
      <c r="C92" s="90" t="str">
        <f t="shared" si="16"/>
        <v>구간1</v>
      </c>
      <c r="D92" s="68">
        <f t="shared" si="17"/>
        <v>182</v>
      </c>
      <c r="E92" s="54">
        <f>COUNTIF($C$15:C92,C92)</f>
        <v>78</v>
      </c>
      <c r="F92" s="91">
        <f t="shared" si="18"/>
        <v>3.6809513531699263E-2</v>
      </c>
      <c r="G92" s="91">
        <f t="shared" si="19"/>
        <v>8.4005541536424772E-5</v>
      </c>
      <c r="H92" s="65">
        <f t="shared" si="21"/>
        <v>3.6893519073235688E-2</v>
      </c>
    </row>
    <row r="93" spans="1:8">
      <c r="A93" s="68">
        <f t="shared" si="20"/>
        <v>79</v>
      </c>
      <c r="B93" s="69">
        <f t="shared" si="20"/>
        <v>45004</v>
      </c>
      <c r="C93" s="90" t="str">
        <f t="shared" si="16"/>
        <v>구간1</v>
      </c>
      <c r="D93" s="68">
        <f t="shared" si="17"/>
        <v>182</v>
      </c>
      <c r="E93" s="54">
        <f>COUNTIF($C$15:C93,C93)</f>
        <v>79</v>
      </c>
      <c r="F93" s="91">
        <f t="shared" si="18"/>
        <v>3.6809513531699263E-2</v>
      </c>
      <c r="G93" s="91">
        <f t="shared" si="19"/>
        <v>8.5082535658686633E-5</v>
      </c>
      <c r="H93" s="65">
        <f t="shared" si="21"/>
        <v>3.6894596067357947E-2</v>
      </c>
    </row>
    <row r="94" spans="1:8">
      <c r="A94" s="68">
        <f t="shared" si="20"/>
        <v>80</v>
      </c>
      <c r="B94" s="69">
        <f t="shared" si="20"/>
        <v>45005</v>
      </c>
      <c r="C94" s="90" t="str">
        <f t="shared" si="16"/>
        <v>구간1</v>
      </c>
      <c r="D94" s="68">
        <f t="shared" si="17"/>
        <v>182</v>
      </c>
      <c r="E94" s="54">
        <f>COUNTIF($C$15:C94,C94)</f>
        <v>80</v>
      </c>
      <c r="F94" s="91">
        <f t="shared" si="18"/>
        <v>3.6809513531699263E-2</v>
      </c>
      <c r="G94" s="91">
        <f t="shared" si="19"/>
        <v>8.615952978094848E-5</v>
      </c>
      <c r="H94" s="65">
        <f t="shared" si="21"/>
        <v>3.6895673061480214E-2</v>
      </c>
    </row>
    <row r="95" spans="1:8">
      <c r="A95" s="68">
        <f t="shared" si="20"/>
        <v>81</v>
      </c>
      <c r="B95" s="69">
        <f t="shared" si="20"/>
        <v>45006</v>
      </c>
      <c r="C95" s="90" t="str">
        <f t="shared" si="16"/>
        <v>구간1</v>
      </c>
      <c r="D95" s="68">
        <f t="shared" si="17"/>
        <v>182</v>
      </c>
      <c r="E95" s="54">
        <f>COUNTIF($C$15:C95,C95)</f>
        <v>81</v>
      </c>
      <c r="F95" s="91">
        <f t="shared" si="18"/>
        <v>3.6809513531699263E-2</v>
      </c>
      <c r="G95" s="91">
        <f t="shared" si="19"/>
        <v>8.7236523903210341E-5</v>
      </c>
      <c r="H95" s="65">
        <f t="shared" si="21"/>
        <v>3.6896750055602473E-2</v>
      </c>
    </row>
    <row r="96" spans="1:8">
      <c r="A96" s="68">
        <f t="shared" ref="A96:B111" si="22">A95+1</f>
        <v>82</v>
      </c>
      <c r="B96" s="69">
        <f t="shared" si="22"/>
        <v>45007</v>
      </c>
      <c r="C96" s="90" t="str">
        <f t="shared" si="16"/>
        <v>구간1</v>
      </c>
      <c r="D96" s="68">
        <f t="shared" si="17"/>
        <v>182</v>
      </c>
      <c r="E96" s="54">
        <f>COUNTIF($C$15:C96,C96)</f>
        <v>82</v>
      </c>
      <c r="F96" s="91">
        <f t="shared" si="18"/>
        <v>3.6809513531699263E-2</v>
      </c>
      <c r="G96" s="91">
        <f t="shared" si="19"/>
        <v>8.8313518025472202E-5</v>
      </c>
      <c r="H96" s="65">
        <f t="shared" si="21"/>
        <v>3.6897827049724732E-2</v>
      </c>
    </row>
    <row r="97" spans="1:8">
      <c r="A97" s="68">
        <f t="shared" si="22"/>
        <v>83</v>
      </c>
      <c r="B97" s="69">
        <f t="shared" si="22"/>
        <v>45008</v>
      </c>
      <c r="C97" s="90" t="str">
        <f t="shared" si="16"/>
        <v>구간1</v>
      </c>
      <c r="D97" s="68">
        <f t="shared" si="17"/>
        <v>182</v>
      </c>
      <c r="E97" s="54">
        <f>COUNTIF($C$15:C97,C97)</f>
        <v>83</v>
      </c>
      <c r="F97" s="91">
        <f t="shared" si="18"/>
        <v>3.6809513531699263E-2</v>
      </c>
      <c r="G97" s="91">
        <f t="shared" si="19"/>
        <v>8.9390512147734049E-5</v>
      </c>
      <c r="H97" s="65">
        <f t="shared" si="21"/>
        <v>3.6898904043846999E-2</v>
      </c>
    </row>
    <row r="98" spans="1:8">
      <c r="A98" s="68">
        <f t="shared" si="22"/>
        <v>84</v>
      </c>
      <c r="B98" s="69">
        <f t="shared" si="22"/>
        <v>45009</v>
      </c>
      <c r="C98" s="90" t="str">
        <f t="shared" si="16"/>
        <v>구간1</v>
      </c>
      <c r="D98" s="68">
        <f t="shared" si="17"/>
        <v>182</v>
      </c>
      <c r="E98" s="54">
        <f>COUNTIF($C$15:C98,C98)</f>
        <v>84</v>
      </c>
      <c r="F98" s="91">
        <f t="shared" si="18"/>
        <v>3.6809513531699263E-2</v>
      </c>
      <c r="G98" s="91">
        <f t="shared" si="19"/>
        <v>9.046750626999591E-5</v>
      </c>
      <c r="H98" s="65">
        <f t="shared" si="21"/>
        <v>3.6899981037969258E-2</v>
      </c>
    </row>
    <row r="99" spans="1:8">
      <c r="A99" s="68">
        <f t="shared" si="22"/>
        <v>85</v>
      </c>
      <c r="B99" s="69">
        <f t="shared" si="22"/>
        <v>45010</v>
      </c>
      <c r="C99" s="90" t="str">
        <f t="shared" si="16"/>
        <v>구간1</v>
      </c>
      <c r="D99" s="68">
        <f t="shared" si="17"/>
        <v>182</v>
      </c>
      <c r="E99" s="54">
        <f>COUNTIF($C$15:C99,C99)</f>
        <v>85</v>
      </c>
      <c r="F99" s="91">
        <f t="shared" si="18"/>
        <v>3.6809513531699263E-2</v>
      </c>
      <c r="G99" s="91">
        <f t="shared" si="19"/>
        <v>9.154450039225777E-5</v>
      </c>
      <c r="H99" s="65">
        <f t="shared" si="21"/>
        <v>3.6901058032091517E-2</v>
      </c>
    </row>
    <row r="100" spans="1:8">
      <c r="A100" s="68">
        <f t="shared" si="22"/>
        <v>86</v>
      </c>
      <c r="B100" s="69">
        <f t="shared" si="22"/>
        <v>45011</v>
      </c>
      <c r="C100" s="90" t="str">
        <f t="shared" si="16"/>
        <v>구간1</v>
      </c>
      <c r="D100" s="68">
        <f t="shared" si="17"/>
        <v>182</v>
      </c>
      <c r="E100" s="54">
        <f>COUNTIF($C$15:C100,C100)</f>
        <v>86</v>
      </c>
      <c r="F100" s="91">
        <f t="shared" si="18"/>
        <v>3.6809513531699263E-2</v>
      </c>
      <c r="G100" s="91">
        <f t="shared" si="19"/>
        <v>9.2621494514519618E-5</v>
      </c>
      <c r="H100" s="65">
        <f t="shared" si="21"/>
        <v>3.6902135026213784E-2</v>
      </c>
    </row>
    <row r="101" spans="1:8">
      <c r="A101" s="68">
        <f t="shared" si="22"/>
        <v>87</v>
      </c>
      <c r="B101" s="69">
        <f t="shared" si="22"/>
        <v>45012</v>
      </c>
      <c r="C101" s="90" t="str">
        <f t="shared" si="16"/>
        <v>구간1</v>
      </c>
      <c r="D101" s="68">
        <f t="shared" si="17"/>
        <v>182</v>
      </c>
      <c r="E101" s="54">
        <f>COUNTIF($C$15:C101,C101)</f>
        <v>87</v>
      </c>
      <c r="F101" s="91">
        <f t="shared" si="18"/>
        <v>3.6809513531699263E-2</v>
      </c>
      <c r="G101" s="91">
        <f t="shared" si="19"/>
        <v>9.3698488636781478E-5</v>
      </c>
      <c r="H101" s="65">
        <f t="shared" si="21"/>
        <v>3.6903212020336043E-2</v>
      </c>
    </row>
    <row r="102" spans="1:8">
      <c r="A102" s="68">
        <f t="shared" si="22"/>
        <v>88</v>
      </c>
      <c r="B102" s="69">
        <f t="shared" si="22"/>
        <v>45013</v>
      </c>
      <c r="C102" s="90" t="str">
        <f t="shared" si="16"/>
        <v>구간1</v>
      </c>
      <c r="D102" s="68">
        <f t="shared" si="17"/>
        <v>182</v>
      </c>
      <c r="E102" s="54">
        <f>COUNTIF($C$15:C102,C102)</f>
        <v>88</v>
      </c>
      <c r="F102" s="91">
        <f t="shared" si="18"/>
        <v>3.6809513531699263E-2</v>
      </c>
      <c r="G102" s="91">
        <f t="shared" si="19"/>
        <v>9.4775482759043339E-5</v>
      </c>
      <c r="H102" s="65">
        <f t="shared" si="21"/>
        <v>3.6904289014458309E-2</v>
      </c>
    </row>
    <row r="103" spans="1:8">
      <c r="A103" s="68">
        <f t="shared" si="22"/>
        <v>89</v>
      </c>
      <c r="B103" s="69">
        <f t="shared" si="22"/>
        <v>45014</v>
      </c>
      <c r="C103" s="90" t="str">
        <f t="shared" si="16"/>
        <v>구간1</v>
      </c>
      <c r="D103" s="68">
        <f t="shared" si="17"/>
        <v>182</v>
      </c>
      <c r="E103" s="54">
        <f>COUNTIF($C$15:C103,C103)</f>
        <v>89</v>
      </c>
      <c r="F103" s="91">
        <f t="shared" si="18"/>
        <v>3.6809513531699263E-2</v>
      </c>
      <c r="G103" s="91">
        <f t="shared" si="19"/>
        <v>9.5852476881305186E-5</v>
      </c>
      <c r="H103" s="65">
        <f t="shared" si="21"/>
        <v>3.6905366008580569E-2</v>
      </c>
    </row>
    <row r="104" spans="1:8">
      <c r="A104" s="68">
        <f t="shared" si="22"/>
        <v>90</v>
      </c>
      <c r="B104" s="69">
        <f t="shared" si="22"/>
        <v>45015</v>
      </c>
      <c r="C104" s="90" t="str">
        <f t="shared" si="16"/>
        <v>구간1</v>
      </c>
      <c r="D104" s="68">
        <f t="shared" si="17"/>
        <v>182</v>
      </c>
      <c r="E104" s="54">
        <f>COUNTIF($C$15:C104,C104)</f>
        <v>90</v>
      </c>
      <c r="F104" s="91">
        <f t="shared" si="18"/>
        <v>3.6809513531699263E-2</v>
      </c>
      <c r="G104" s="91">
        <f t="shared" si="19"/>
        <v>9.6929471003567047E-5</v>
      </c>
      <c r="H104" s="65">
        <f t="shared" si="21"/>
        <v>3.6906443002702828E-2</v>
      </c>
    </row>
    <row r="105" spans="1:8">
      <c r="A105" s="68">
        <f t="shared" si="22"/>
        <v>91</v>
      </c>
      <c r="B105" s="69">
        <f t="shared" si="22"/>
        <v>45016</v>
      </c>
      <c r="C105" s="90" t="str">
        <f t="shared" si="16"/>
        <v>구간1</v>
      </c>
      <c r="D105" s="68">
        <f t="shared" si="17"/>
        <v>182</v>
      </c>
      <c r="E105" s="54">
        <f>COUNTIF($C$15:C105,C105)</f>
        <v>91</v>
      </c>
      <c r="F105" s="91">
        <f t="shared" si="18"/>
        <v>3.6809513531699263E-2</v>
      </c>
      <c r="G105" s="91">
        <f t="shared" si="19"/>
        <v>9.8006465125828908E-5</v>
      </c>
      <c r="H105" s="65">
        <f t="shared" si="21"/>
        <v>3.6907519996825094E-2</v>
      </c>
    </row>
    <row r="106" spans="1:8">
      <c r="A106" s="68">
        <f t="shared" si="22"/>
        <v>92</v>
      </c>
      <c r="B106" s="69">
        <f t="shared" si="22"/>
        <v>45017</v>
      </c>
      <c r="C106" s="90" t="str">
        <f t="shared" si="16"/>
        <v>구간1</v>
      </c>
      <c r="D106" s="68">
        <f t="shared" si="17"/>
        <v>182</v>
      </c>
      <c r="E106" s="54">
        <f>COUNTIF($C$15:C106,C106)</f>
        <v>92</v>
      </c>
      <c r="F106" s="91">
        <f t="shared" si="18"/>
        <v>3.6809513531699263E-2</v>
      </c>
      <c r="G106" s="91">
        <f t="shared" si="19"/>
        <v>9.9083459248090755E-5</v>
      </c>
      <c r="H106" s="65">
        <f t="shared" si="21"/>
        <v>3.6908596990947354E-2</v>
      </c>
    </row>
    <row r="107" spans="1:8">
      <c r="A107" s="68">
        <f t="shared" si="22"/>
        <v>93</v>
      </c>
      <c r="B107" s="69">
        <f t="shared" si="22"/>
        <v>45018</v>
      </c>
      <c r="C107" s="90" t="str">
        <f t="shared" si="16"/>
        <v>구간1</v>
      </c>
      <c r="D107" s="68">
        <f t="shared" si="17"/>
        <v>182</v>
      </c>
      <c r="E107" s="54">
        <f>COUNTIF($C$15:C107,C107)</f>
        <v>93</v>
      </c>
      <c r="F107" s="91">
        <f t="shared" si="18"/>
        <v>3.6809513531699263E-2</v>
      </c>
      <c r="G107" s="91">
        <f t="shared" si="19"/>
        <v>1.0016045337035262E-4</v>
      </c>
      <c r="H107" s="65">
        <f t="shared" si="21"/>
        <v>3.6909673985069613E-2</v>
      </c>
    </row>
    <row r="108" spans="1:8">
      <c r="A108" s="68">
        <f t="shared" si="22"/>
        <v>94</v>
      </c>
      <c r="B108" s="69">
        <f t="shared" si="22"/>
        <v>45019</v>
      </c>
      <c r="C108" s="90" t="str">
        <f t="shared" si="16"/>
        <v>구간1</v>
      </c>
      <c r="D108" s="68">
        <f t="shared" si="17"/>
        <v>182</v>
      </c>
      <c r="E108" s="54">
        <f>COUNTIF($C$15:C108,C108)</f>
        <v>94</v>
      </c>
      <c r="F108" s="91">
        <f t="shared" si="18"/>
        <v>3.6809513531699263E-2</v>
      </c>
      <c r="G108" s="91">
        <f t="shared" si="19"/>
        <v>1.0123744749261448E-4</v>
      </c>
      <c r="H108" s="65">
        <f t="shared" si="21"/>
        <v>3.6910750979191879E-2</v>
      </c>
    </row>
    <row r="109" spans="1:8">
      <c r="A109" s="68">
        <f t="shared" si="22"/>
        <v>95</v>
      </c>
      <c r="B109" s="69">
        <f t="shared" si="22"/>
        <v>45020</v>
      </c>
      <c r="C109" s="90" t="str">
        <f t="shared" si="16"/>
        <v>구간1</v>
      </c>
      <c r="D109" s="68">
        <f t="shared" si="17"/>
        <v>182</v>
      </c>
      <c r="E109" s="54">
        <f>COUNTIF($C$15:C109,C109)</f>
        <v>95</v>
      </c>
      <c r="F109" s="91">
        <f t="shared" si="18"/>
        <v>3.6809513531699263E-2</v>
      </c>
      <c r="G109" s="91">
        <f t="shared" si="19"/>
        <v>1.0231444161487632E-4</v>
      </c>
      <c r="H109" s="65">
        <f t="shared" si="21"/>
        <v>3.6911827973314139E-2</v>
      </c>
    </row>
    <row r="110" spans="1:8">
      <c r="A110" s="68">
        <f t="shared" si="22"/>
        <v>96</v>
      </c>
      <c r="B110" s="69">
        <f t="shared" si="22"/>
        <v>45021</v>
      </c>
      <c r="C110" s="90" t="str">
        <f t="shared" si="16"/>
        <v>구간1</v>
      </c>
      <c r="D110" s="68">
        <f t="shared" si="17"/>
        <v>182</v>
      </c>
      <c r="E110" s="54">
        <f>COUNTIF($C$15:C110,C110)</f>
        <v>96</v>
      </c>
      <c r="F110" s="91">
        <f t="shared" si="18"/>
        <v>3.6809513531699263E-2</v>
      </c>
      <c r="G110" s="91">
        <f t="shared" si="19"/>
        <v>1.0339143573713818E-4</v>
      </c>
      <c r="H110" s="65">
        <f t="shared" si="21"/>
        <v>3.6912904967436398E-2</v>
      </c>
    </row>
    <row r="111" spans="1:8">
      <c r="A111" s="68">
        <f t="shared" si="22"/>
        <v>97</v>
      </c>
      <c r="B111" s="69">
        <f t="shared" si="22"/>
        <v>45022</v>
      </c>
      <c r="C111" s="90" t="str">
        <f t="shared" si="16"/>
        <v>구간1</v>
      </c>
      <c r="D111" s="68">
        <f t="shared" si="17"/>
        <v>182</v>
      </c>
      <c r="E111" s="54">
        <f>COUNTIF($C$15:C111,C111)</f>
        <v>97</v>
      </c>
      <c r="F111" s="91">
        <f t="shared" si="18"/>
        <v>3.6809513531699263E-2</v>
      </c>
      <c r="G111" s="91">
        <f t="shared" si="19"/>
        <v>1.0446842985940005E-4</v>
      </c>
      <c r="H111" s="65">
        <f t="shared" si="21"/>
        <v>3.6913981961558665E-2</v>
      </c>
    </row>
    <row r="112" spans="1:8">
      <c r="A112" s="68">
        <f t="shared" ref="A112:B127" si="23">A111+1</f>
        <v>98</v>
      </c>
      <c r="B112" s="69">
        <f t="shared" si="23"/>
        <v>45023</v>
      </c>
      <c r="C112" s="90" t="str">
        <f t="shared" si="16"/>
        <v>구간1</v>
      </c>
      <c r="D112" s="68">
        <f t="shared" si="17"/>
        <v>182</v>
      </c>
      <c r="E112" s="54">
        <f>COUNTIF($C$15:C112,C112)</f>
        <v>98</v>
      </c>
      <c r="F112" s="91">
        <f t="shared" si="18"/>
        <v>3.6809513531699263E-2</v>
      </c>
      <c r="G112" s="91">
        <f t="shared" si="19"/>
        <v>1.0554542398166189E-4</v>
      </c>
      <c r="H112" s="65">
        <f t="shared" si="21"/>
        <v>3.6915058955680924E-2</v>
      </c>
    </row>
    <row r="113" spans="1:8">
      <c r="A113" s="68">
        <f t="shared" si="23"/>
        <v>99</v>
      </c>
      <c r="B113" s="69">
        <f t="shared" si="23"/>
        <v>45024</v>
      </c>
      <c r="C113" s="90" t="str">
        <f t="shared" si="16"/>
        <v>구간1</v>
      </c>
      <c r="D113" s="68">
        <f t="shared" si="17"/>
        <v>182</v>
      </c>
      <c r="E113" s="54">
        <f>COUNTIF($C$15:C113,C113)</f>
        <v>99</v>
      </c>
      <c r="F113" s="91">
        <f t="shared" si="18"/>
        <v>3.6809513531699263E-2</v>
      </c>
      <c r="G113" s="91">
        <f t="shared" si="19"/>
        <v>1.0662241810392375E-4</v>
      </c>
      <c r="H113" s="65">
        <f t="shared" si="21"/>
        <v>3.691613594980319E-2</v>
      </c>
    </row>
    <row r="114" spans="1:8">
      <c r="A114" s="68">
        <f t="shared" si="23"/>
        <v>100</v>
      </c>
      <c r="B114" s="69">
        <f t="shared" si="23"/>
        <v>45025</v>
      </c>
      <c r="C114" s="90" t="str">
        <f t="shared" si="16"/>
        <v>구간1</v>
      </c>
      <c r="D114" s="68">
        <f t="shared" si="17"/>
        <v>182</v>
      </c>
      <c r="E114" s="54">
        <f>COUNTIF($C$15:C114,C114)</f>
        <v>100</v>
      </c>
      <c r="F114" s="91">
        <f t="shared" si="18"/>
        <v>3.6809513531699263E-2</v>
      </c>
      <c r="G114" s="91">
        <f t="shared" si="19"/>
        <v>1.0769941222618561E-4</v>
      </c>
      <c r="H114" s="65">
        <f t="shared" si="21"/>
        <v>3.691721294392545E-2</v>
      </c>
    </row>
    <row r="115" spans="1:8">
      <c r="A115" s="68">
        <f t="shared" si="23"/>
        <v>101</v>
      </c>
      <c r="B115" s="69">
        <f t="shared" si="23"/>
        <v>45026</v>
      </c>
      <c r="C115" s="90" t="str">
        <f t="shared" si="16"/>
        <v>구간1</v>
      </c>
      <c r="D115" s="68">
        <f t="shared" si="17"/>
        <v>182</v>
      </c>
      <c r="E115" s="54">
        <f>COUNTIF($C$15:C115,C115)</f>
        <v>101</v>
      </c>
      <c r="F115" s="91">
        <f t="shared" si="18"/>
        <v>3.6809513531699263E-2</v>
      </c>
      <c r="G115" s="91">
        <f t="shared" si="19"/>
        <v>1.0877640634844746E-4</v>
      </c>
      <c r="H115" s="65">
        <f t="shared" si="21"/>
        <v>3.6918289938047709E-2</v>
      </c>
    </row>
    <row r="116" spans="1:8">
      <c r="A116" s="68">
        <f t="shared" si="23"/>
        <v>102</v>
      </c>
      <c r="B116" s="69">
        <f t="shared" si="23"/>
        <v>45027</v>
      </c>
      <c r="C116" s="90" t="str">
        <f t="shared" si="16"/>
        <v>구간1</v>
      </c>
      <c r="D116" s="68">
        <f t="shared" si="17"/>
        <v>182</v>
      </c>
      <c r="E116" s="54">
        <f>COUNTIF($C$15:C116,C116)</f>
        <v>102</v>
      </c>
      <c r="F116" s="91">
        <f t="shared" si="18"/>
        <v>3.6809513531699263E-2</v>
      </c>
      <c r="G116" s="91">
        <f t="shared" si="19"/>
        <v>1.0985340047070932E-4</v>
      </c>
      <c r="H116" s="65">
        <f t="shared" si="21"/>
        <v>3.6919366932169975E-2</v>
      </c>
    </row>
    <row r="117" spans="1:8">
      <c r="A117" s="68">
        <f t="shared" si="23"/>
        <v>103</v>
      </c>
      <c r="B117" s="69">
        <f t="shared" si="23"/>
        <v>45028</v>
      </c>
      <c r="C117" s="90" t="str">
        <f t="shared" si="16"/>
        <v>구간1</v>
      </c>
      <c r="D117" s="68">
        <f t="shared" si="17"/>
        <v>182</v>
      </c>
      <c r="E117" s="54">
        <f>COUNTIF($C$15:C117,C117)</f>
        <v>103</v>
      </c>
      <c r="F117" s="91">
        <f t="shared" si="18"/>
        <v>3.6809513531699263E-2</v>
      </c>
      <c r="G117" s="91">
        <f t="shared" si="19"/>
        <v>1.1093039459297118E-4</v>
      </c>
      <c r="H117" s="65">
        <f t="shared" si="21"/>
        <v>3.6920443926292235E-2</v>
      </c>
    </row>
    <row r="118" spans="1:8">
      <c r="A118" s="68">
        <f t="shared" si="23"/>
        <v>104</v>
      </c>
      <c r="B118" s="69">
        <f t="shared" si="23"/>
        <v>45029</v>
      </c>
      <c r="C118" s="90" t="str">
        <f t="shared" si="16"/>
        <v>구간1</v>
      </c>
      <c r="D118" s="68">
        <f t="shared" si="17"/>
        <v>182</v>
      </c>
      <c r="E118" s="54">
        <f>COUNTIF($C$15:C118,C118)</f>
        <v>104</v>
      </c>
      <c r="F118" s="91">
        <f t="shared" si="18"/>
        <v>3.6809513531699263E-2</v>
      </c>
      <c r="G118" s="91">
        <f t="shared" si="19"/>
        <v>1.1200738871523303E-4</v>
      </c>
      <c r="H118" s="65">
        <f t="shared" si="21"/>
        <v>3.6921520920414494E-2</v>
      </c>
    </row>
    <row r="119" spans="1:8">
      <c r="A119" s="68">
        <f t="shared" si="23"/>
        <v>105</v>
      </c>
      <c r="B119" s="69">
        <f t="shared" si="23"/>
        <v>45030</v>
      </c>
      <c r="C119" s="90" t="str">
        <f t="shared" si="16"/>
        <v>구간1</v>
      </c>
      <c r="D119" s="68">
        <f t="shared" si="17"/>
        <v>182</v>
      </c>
      <c r="E119" s="54">
        <f>COUNTIF($C$15:C119,C119)</f>
        <v>105</v>
      </c>
      <c r="F119" s="91">
        <f t="shared" si="18"/>
        <v>3.6809513531699263E-2</v>
      </c>
      <c r="G119" s="91">
        <f t="shared" si="19"/>
        <v>1.1308438283749489E-4</v>
      </c>
      <c r="H119" s="65">
        <f t="shared" si="21"/>
        <v>3.692259791453676E-2</v>
      </c>
    </row>
    <row r="120" spans="1:8">
      <c r="A120" s="68">
        <f t="shared" si="23"/>
        <v>106</v>
      </c>
      <c r="B120" s="69">
        <f t="shared" si="23"/>
        <v>45031</v>
      </c>
      <c r="C120" s="90" t="str">
        <f t="shared" si="16"/>
        <v>구간1</v>
      </c>
      <c r="D120" s="68">
        <f t="shared" si="17"/>
        <v>182</v>
      </c>
      <c r="E120" s="54">
        <f>COUNTIF($C$15:C120,C120)</f>
        <v>106</v>
      </c>
      <c r="F120" s="91">
        <f t="shared" si="18"/>
        <v>3.6809513531699263E-2</v>
      </c>
      <c r="G120" s="91">
        <f t="shared" si="19"/>
        <v>1.1416137695975675E-4</v>
      </c>
      <c r="H120" s="65">
        <f t="shared" si="21"/>
        <v>3.692367490865902E-2</v>
      </c>
    </row>
    <row r="121" spans="1:8">
      <c r="A121" s="68">
        <f t="shared" si="23"/>
        <v>107</v>
      </c>
      <c r="B121" s="69">
        <f t="shared" si="23"/>
        <v>45032</v>
      </c>
      <c r="C121" s="90" t="str">
        <f t="shared" si="16"/>
        <v>구간1</v>
      </c>
      <c r="D121" s="68">
        <f t="shared" si="17"/>
        <v>182</v>
      </c>
      <c r="E121" s="54">
        <f>COUNTIF($C$15:C121,C121)</f>
        <v>107</v>
      </c>
      <c r="F121" s="91">
        <f t="shared" si="18"/>
        <v>3.6809513531699263E-2</v>
      </c>
      <c r="G121" s="91">
        <f t="shared" si="19"/>
        <v>1.152383710820186E-4</v>
      </c>
      <c r="H121" s="65">
        <f t="shared" si="21"/>
        <v>3.6924751902781279E-2</v>
      </c>
    </row>
    <row r="122" spans="1:8">
      <c r="A122" s="68">
        <f t="shared" si="23"/>
        <v>108</v>
      </c>
      <c r="B122" s="69">
        <f t="shared" si="23"/>
        <v>45033</v>
      </c>
      <c r="C122" s="90" t="str">
        <f t="shared" si="16"/>
        <v>구간1</v>
      </c>
      <c r="D122" s="68">
        <f t="shared" si="17"/>
        <v>182</v>
      </c>
      <c r="E122" s="54">
        <f>COUNTIF($C$15:C122,C122)</f>
        <v>108</v>
      </c>
      <c r="F122" s="91">
        <f t="shared" si="18"/>
        <v>3.6809513531699263E-2</v>
      </c>
      <c r="G122" s="91">
        <f t="shared" si="19"/>
        <v>1.1631536520428046E-4</v>
      </c>
      <c r="H122" s="65">
        <f t="shared" si="21"/>
        <v>3.6925828896903545E-2</v>
      </c>
    </row>
    <row r="123" spans="1:8">
      <c r="A123" s="68">
        <f t="shared" si="23"/>
        <v>109</v>
      </c>
      <c r="B123" s="69">
        <f t="shared" si="23"/>
        <v>45034</v>
      </c>
      <c r="C123" s="90" t="str">
        <f t="shared" si="16"/>
        <v>구간1</v>
      </c>
      <c r="D123" s="68">
        <f t="shared" si="17"/>
        <v>182</v>
      </c>
      <c r="E123" s="54">
        <f>COUNTIF($C$15:C123,C123)</f>
        <v>109</v>
      </c>
      <c r="F123" s="91">
        <f t="shared" si="18"/>
        <v>3.6809513531699263E-2</v>
      </c>
      <c r="G123" s="91">
        <f t="shared" si="19"/>
        <v>1.1739235932654232E-4</v>
      </c>
      <c r="H123" s="65">
        <f t="shared" si="21"/>
        <v>3.6926905891025805E-2</v>
      </c>
    </row>
    <row r="124" spans="1:8">
      <c r="A124" s="68">
        <f t="shared" si="23"/>
        <v>110</v>
      </c>
      <c r="B124" s="69">
        <f t="shared" si="23"/>
        <v>45035</v>
      </c>
      <c r="C124" s="90" t="str">
        <f t="shared" si="16"/>
        <v>구간1</v>
      </c>
      <c r="D124" s="68">
        <f t="shared" si="17"/>
        <v>182</v>
      </c>
      <c r="E124" s="54">
        <f>COUNTIF($C$15:C124,C124)</f>
        <v>110</v>
      </c>
      <c r="F124" s="91">
        <f t="shared" si="18"/>
        <v>3.6809513531699263E-2</v>
      </c>
      <c r="G124" s="91">
        <f t="shared" si="19"/>
        <v>1.1846935344880417E-4</v>
      </c>
      <c r="H124" s="65">
        <f t="shared" si="21"/>
        <v>3.6927982885148064E-2</v>
      </c>
    </row>
    <row r="125" spans="1:8">
      <c r="A125" s="68">
        <f t="shared" si="23"/>
        <v>111</v>
      </c>
      <c r="B125" s="69">
        <f t="shared" si="23"/>
        <v>45036</v>
      </c>
      <c r="C125" s="90" t="str">
        <f t="shared" si="16"/>
        <v>구간1</v>
      </c>
      <c r="D125" s="68">
        <f t="shared" si="17"/>
        <v>182</v>
      </c>
      <c r="E125" s="54">
        <f>COUNTIF($C$15:C125,C125)</f>
        <v>111</v>
      </c>
      <c r="F125" s="91">
        <f t="shared" si="18"/>
        <v>3.6809513531699263E-2</v>
      </c>
      <c r="G125" s="91">
        <f t="shared" si="19"/>
        <v>1.1954634757106603E-4</v>
      </c>
      <c r="H125" s="65">
        <f t="shared" si="21"/>
        <v>3.692905987927033E-2</v>
      </c>
    </row>
    <row r="126" spans="1:8">
      <c r="A126" s="68">
        <f t="shared" si="23"/>
        <v>112</v>
      </c>
      <c r="B126" s="69">
        <f t="shared" si="23"/>
        <v>45037</v>
      </c>
      <c r="C126" s="90" t="str">
        <f t="shared" si="16"/>
        <v>구간1</v>
      </c>
      <c r="D126" s="68">
        <f t="shared" si="17"/>
        <v>182</v>
      </c>
      <c r="E126" s="54">
        <f>COUNTIF($C$15:C126,C126)</f>
        <v>112</v>
      </c>
      <c r="F126" s="91">
        <f t="shared" si="18"/>
        <v>3.6809513531699263E-2</v>
      </c>
      <c r="G126" s="91">
        <f t="shared" si="19"/>
        <v>1.2062334169332789E-4</v>
      </c>
      <c r="H126" s="65">
        <f t="shared" si="21"/>
        <v>3.693013687339259E-2</v>
      </c>
    </row>
    <row r="127" spans="1:8">
      <c r="A127" s="68">
        <f t="shared" si="23"/>
        <v>113</v>
      </c>
      <c r="B127" s="69">
        <f t="shared" si="23"/>
        <v>45038</v>
      </c>
      <c r="C127" s="90" t="str">
        <f t="shared" si="16"/>
        <v>구간1</v>
      </c>
      <c r="D127" s="68">
        <f t="shared" si="17"/>
        <v>182</v>
      </c>
      <c r="E127" s="54">
        <f>COUNTIF($C$15:C127,C127)</f>
        <v>113</v>
      </c>
      <c r="F127" s="91">
        <f t="shared" si="18"/>
        <v>3.6809513531699263E-2</v>
      </c>
      <c r="G127" s="91">
        <f t="shared" si="19"/>
        <v>1.2170033581558974E-4</v>
      </c>
      <c r="H127" s="65">
        <f t="shared" si="21"/>
        <v>3.6931213867514856E-2</v>
      </c>
    </row>
    <row r="128" spans="1:8">
      <c r="A128" s="68">
        <f t="shared" ref="A128:B143" si="24">A127+1</f>
        <v>114</v>
      </c>
      <c r="B128" s="69">
        <f t="shared" si="24"/>
        <v>45039</v>
      </c>
      <c r="C128" s="90" t="str">
        <f t="shared" si="16"/>
        <v>구간1</v>
      </c>
      <c r="D128" s="68">
        <f t="shared" si="17"/>
        <v>182</v>
      </c>
      <c r="E128" s="54">
        <f>COUNTIF($C$15:C128,C128)</f>
        <v>114</v>
      </c>
      <c r="F128" s="91">
        <f t="shared" si="18"/>
        <v>3.6809513531699263E-2</v>
      </c>
      <c r="G128" s="91">
        <f t="shared" si="19"/>
        <v>1.2277732993785158E-4</v>
      </c>
      <c r="H128" s="65">
        <f t="shared" si="21"/>
        <v>3.6932290861637115E-2</v>
      </c>
    </row>
    <row r="129" spans="1:8">
      <c r="A129" s="68">
        <f t="shared" si="24"/>
        <v>115</v>
      </c>
      <c r="B129" s="69">
        <f t="shared" si="24"/>
        <v>45040</v>
      </c>
      <c r="C129" s="90" t="str">
        <f t="shared" si="16"/>
        <v>구간1</v>
      </c>
      <c r="D129" s="68">
        <f t="shared" si="17"/>
        <v>182</v>
      </c>
      <c r="E129" s="54">
        <f>COUNTIF($C$15:C129,C129)</f>
        <v>115</v>
      </c>
      <c r="F129" s="91">
        <f t="shared" si="18"/>
        <v>3.6809513531699263E-2</v>
      </c>
      <c r="G129" s="91">
        <f t="shared" si="19"/>
        <v>1.2385432406011344E-4</v>
      </c>
      <c r="H129" s="65">
        <f t="shared" si="21"/>
        <v>3.6933367855759375E-2</v>
      </c>
    </row>
    <row r="130" spans="1:8">
      <c r="A130" s="68">
        <f t="shared" si="24"/>
        <v>116</v>
      </c>
      <c r="B130" s="69">
        <f t="shared" si="24"/>
        <v>45041</v>
      </c>
      <c r="C130" s="90" t="str">
        <f t="shared" si="16"/>
        <v>구간1</v>
      </c>
      <c r="D130" s="68">
        <f t="shared" si="17"/>
        <v>182</v>
      </c>
      <c r="E130" s="54">
        <f>COUNTIF($C$15:C130,C130)</f>
        <v>116</v>
      </c>
      <c r="F130" s="91">
        <f t="shared" si="18"/>
        <v>3.6809513531699263E-2</v>
      </c>
      <c r="G130" s="91">
        <f t="shared" si="19"/>
        <v>1.249313181823753E-4</v>
      </c>
      <c r="H130" s="65">
        <f t="shared" si="21"/>
        <v>3.6934444849881641E-2</v>
      </c>
    </row>
    <row r="131" spans="1:8">
      <c r="A131" s="68">
        <f t="shared" si="24"/>
        <v>117</v>
      </c>
      <c r="B131" s="69">
        <f t="shared" si="24"/>
        <v>45042</v>
      </c>
      <c r="C131" s="90" t="str">
        <f t="shared" si="16"/>
        <v>구간1</v>
      </c>
      <c r="D131" s="68">
        <f t="shared" si="17"/>
        <v>182</v>
      </c>
      <c r="E131" s="54">
        <f>COUNTIF($C$15:C131,C131)</f>
        <v>117</v>
      </c>
      <c r="F131" s="91">
        <f t="shared" si="18"/>
        <v>3.6809513531699263E-2</v>
      </c>
      <c r="G131" s="91">
        <f t="shared" si="19"/>
        <v>1.2600831230463717E-4</v>
      </c>
      <c r="H131" s="65">
        <f t="shared" si="21"/>
        <v>3.69355218440039E-2</v>
      </c>
    </row>
    <row r="132" spans="1:8">
      <c r="A132" s="68">
        <f t="shared" si="24"/>
        <v>118</v>
      </c>
      <c r="B132" s="69">
        <f t="shared" si="24"/>
        <v>45043</v>
      </c>
      <c r="C132" s="90" t="str">
        <f t="shared" si="16"/>
        <v>구간1</v>
      </c>
      <c r="D132" s="68">
        <f t="shared" si="17"/>
        <v>182</v>
      </c>
      <c r="E132" s="54">
        <f>COUNTIF($C$15:C132,C132)</f>
        <v>118</v>
      </c>
      <c r="F132" s="91">
        <f t="shared" si="18"/>
        <v>3.6809513531699263E-2</v>
      </c>
      <c r="G132" s="91">
        <f t="shared" si="19"/>
        <v>1.2708530642689903E-4</v>
      </c>
      <c r="H132" s="65">
        <f t="shared" si="21"/>
        <v>3.693659883812616E-2</v>
      </c>
    </row>
    <row r="133" spans="1:8">
      <c r="A133" s="68">
        <f t="shared" si="24"/>
        <v>119</v>
      </c>
      <c r="B133" s="69">
        <f t="shared" si="24"/>
        <v>45044</v>
      </c>
      <c r="C133" s="90" t="str">
        <f t="shared" si="16"/>
        <v>구간1</v>
      </c>
      <c r="D133" s="68">
        <f t="shared" si="17"/>
        <v>182</v>
      </c>
      <c r="E133" s="54">
        <f>COUNTIF($C$15:C133,C133)</f>
        <v>119</v>
      </c>
      <c r="F133" s="91">
        <f t="shared" si="18"/>
        <v>3.6809513531699263E-2</v>
      </c>
      <c r="G133" s="91">
        <f t="shared" si="19"/>
        <v>1.2816230054916089E-4</v>
      </c>
      <c r="H133" s="65">
        <f t="shared" si="21"/>
        <v>3.6937675832248426E-2</v>
      </c>
    </row>
    <row r="134" spans="1:8">
      <c r="A134" s="68">
        <f t="shared" si="24"/>
        <v>120</v>
      </c>
      <c r="B134" s="69">
        <f t="shared" si="24"/>
        <v>45045</v>
      </c>
      <c r="C134" s="90" t="str">
        <f t="shared" si="16"/>
        <v>구간1</v>
      </c>
      <c r="D134" s="68">
        <f t="shared" si="17"/>
        <v>182</v>
      </c>
      <c r="E134" s="54">
        <f>COUNTIF($C$15:C134,C134)</f>
        <v>120</v>
      </c>
      <c r="F134" s="91">
        <f t="shared" si="18"/>
        <v>3.6809513531699263E-2</v>
      </c>
      <c r="G134" s="91">
        <f t="shared" si="19"/>
        <v>1.2923929467142272E-4</v>
      </c>
      <c r="H134" s="65">
        <f t="shared" si="21"/>
        <v>3.6938752826370685E-2</v>
      </c>
    </row>
    <row r="135" spans="1:8">
      <c r="A135" s="68">
        <f t="shared" si="24"/>
        <v>121</v>
      </c>
      <c r="B135" s="69">
        <f t="shared" si="24"/>
        <v>45046</v>
      </c>
      <c r="C135" s="90" t="str">
        <f t="shared" si="16"/>
        <v>구간1</v>
      </c>
      <c r="D135" s="68">
        <f t="shared" si="17"/>
        <v>182</v>
      </c>
      <c r="E135" s="54">
        <f>COUNTIF($C$15:C135,C135)</f>
        <v>121</v>
      </c>
      <c r="F135" s="91">
        <f t="shared" si="18"/>
        <v>3.6809513531699263E-2</v>
      </c>
      <c r="G135" s="91">
        <f t="shared" si="19"/>
        <v>1.3031628879368458E-4</v>
      </c>
      <c r="H135" s="65">
        <f t="shared" si="21"/>
        <v>3.6939829820492945E-2</v>
      </c>
    </row>
    <row r="136" spans="1:8">
      <c r="A136" s="68">
        <f t="shared" si="24"/>
        <v>122</v>
      </c>
      <c r="B136" s="69">
        <f t="shared" si="24"/>
        <v>45047</v>
      </c>
      <c r="C136" s="90" t="str">
        <f t="shared" si="16"/>
        <v>구간1</v>
      </c>
      <c r="D136" s="68">
        <f t="shared" si="17"/>
        <v>182</v>
      </c>
      <c r="E136" s="54">
        <f>COUNTIF($C$15:C136,C136)</f>
        <v>122</v>
      </c>
      <c r="F136" s="91">
        <f t="shared" si="18"/>
        <v>3.6809513531699263E-2</v>
      </c>
      <c r="G136" s="91">
        <f t="shared" si="19"/>
        <v>1.3139328291594644E-4</v>
      </c>
      <c r="H136" s="65">
        <f t="shared" si="21"/>
        <v>3.6940906814615211E-2</v>
      </c>
    </row>
    <row r="137" spans="1:8">
      <c r="A137" s="68">
        <f t="shared" si="24"/>
        <v>123</v>
      </c>
      <c r="B137" s="69">
        <f t="shared" si="24"/>
        <v>45048</v>
      </c>
      <c r="C137" s="90" t="str">
        <f t="shared" si="16"/>
        <v>구간1</v>
      </c>
      <c r="D137" s="68">
        <f t="shared" si="17"/>
        <v>182</v>
      </c>
      <c r="E137" s="54">
        <f>COUNTIF($C$15:C137,C137)</f>
        <v>123</v>
      </c>
      <c r="F137" s="91">
        <f t="shared" si="18"/>
        <v>3.6809513531699263E-2</v>
      </c>
      <c r="G137" s="91">
        <f t="shared" si="19"/>
        <v>1.324702770382083E-4</v>
      </c>
      <c r="H137" s="65">
        <f t="shared" si="21"/>
        <v>3.6941983808737471E-2</v>
      </c>
    </row>
    <row r="138" spans="1:8">
      <c r="A138" s="68">
        <f t="shared" si="24"/>
        <v>124</v>
      </c>
      <c r="B138" s="69">
        <f t="shared" si="24"/>
        <v>45049</v>
      </c>
      <c r="C138" s="90" t="str">
        <f t="shared" si="16"/>
        <v>구간1</v>
      </c>
      <c r="D138" s="68">
        <f t="shared" si="17"/>
        <v>182</v>
      </c>
      <c r="E138" s="54">
        <f>COUNTIF($C$15:C138,C138)</f>
        <v>124</v>
      </c>
      <c r="F138" s="91">
        <f t="shared" si="18"/>
        <v>3.6809513531699263E-2</v>
      </c>
      <c r="G138" s="91">
        <f t="shared" si="19"/>
        <v>1.3354727116047016E-4</v>
      </c>
      <c r="H138" s="65">
        <f t="shared" si="21"/>
        <v>3.694306080285973E-2</v>
      </c>
    </row>
    <row r="139" spans="1:8">
      <c r="A139" s="68">
        <f t="shared" si="24"/>
        <v>125</v>
      </c>
      <c r="B139" s="69">
        <f t="shared" si="24"/>
        <v>45050</v>
      </c>
      <c r="C139" s="90" t="str">
        <f t="shared" si="16"/>
        <v>구간1</v>
      </c>
      <c r="D139" s="68">
        <f t="shared" si="17"/>
        <v>182</v>
      </c>
      <c r="E139" s="54">
        <f>COUNTIF($C$15:C139,C139)</f>
        <v>125</v>
      </c>
      <c r="F139" s="91">
        <f t="shared" si="18"/>
        <v>3.6809513531699263E-2</v>
      </c>
      <c r="G139" s="91">
        <f t="shared" si="19"/>
        <v>1.3462426528273202E-4</v>
      </c>
      <c r="H139" s="65">
        <f t="shared" si="21"/>
        <v>3.6944137796981996E-2</v>
      </c>
    </row>
    <row r="140" spans="1:8">
      <c r="A140" s="68">
        <f t="shared" si="24"/>
        <v>126</v>
      </c>
      <c r="B140" s="69">
        <f t="shared" si="24"/>
        <v>45051</v>
      </c>
      <c r="C140" s="90" t="str">
        <f t="shared" si="16"/>
        <v>구간1</v>
      </c>
      <c r="D140" s="68">
        <f t="shared" si="17"/>
        <v>182</v>
      </c>
      <c r="E140" s="54">
        <f>COUNTIF($C$15:C140,C140)</f>
        <v>126</v>
      </c>
      <c r="F140" s="91">
        <f t="shared" si="18"/>
        <v>3.6809513531699263E-2</v>
      </c>
      <c r="G140" s="91">
        <f t="shared" si="19"/>
        <v>1.3570125940499386E-4</v>
      </c>
      <c r="H140" s="65">
        <f t="shared" si="21"/>
        <v>3.6945214791104256E-2</v>
      </c>
    </row>
    <row r="141" spans="1:8">
      <c r="A141" s="68">
        <f t="shared" si="24"/>
        <v>127</v>
      </c>
      <c r="B141" s="69">
        <f t="shared" si="24"/>
        <v>45052</v>
      </c>
      <c r="C141" s="90" t="str">
        <f t="shared" si="16"/>
        <v>구간1</v>
      </c>
      <c r="D141" s="68">
        <f t="shared" si="17"/>
        <v>182</v>
      </c>
      <c r="E141" s="54">
        <f>COUNTIF($C$15:C141,C141)</f>
        <v>127</v>
      </c>
      <c r="F141" s="91">
        <f t="shared" si="18"/>
        <v>3.6809513531699263E-2</v>
      </c>
      <c r="G141" s="91">
        <f t="shared" si="19"/>
        <v>1.3677825352725572E-4</v>
      </c>
      <c r="H141" s="65">
        <f t="shared" si="21"/>
        <v>3.6946291785226522E-2</v>
      </c>
    </row>
    <row r="142" spans="1:8">
      <c r="A142" s="68">
        <f t="shared" si="24"/>
        <v>128</v>
      </c>
      <c r="B142" s="69">
        <f t="shared" si="24"/>
        <v>45053</v>
      </c>
      <c r="C142" s="90" t="str">
        <f t="shared" si="16"/>
        <v>구간1</v>
      </c>
      <c r="D142" s="68">
        <f t="shared" si="17"/>
        <v>182</v>
      </c>
      <c r="E142" s="54">
        <f>COUNTIF($C$15:C142,C142)</f>
        <v>128</v>
      </c>
      <c r="F142" s="91">
        <f t="shared" si="18"/>
        <v>3.6809513531699263E-2</v>
      </c>
      <c r="G142" s="91">
        <f t="shared" si="19"/>
        <v>1.3785524764951758E-4</v>
      </c>
      <c r="H142" s="65">
        <f t="shared" si="21"/>
        <v>3.6947368779348781E-2</v>
      </c>
    </row>
    <row r="143" spans="1:8">
      <c r="A143" s="68">
        <f t="shared" si="24"/>
        <v>129</v>
      </c>
      <c r="B143" s="69">
        <f t="shared" si="24"/>
        <v>45054</v>
      </c>
      <c r="C143" s="90" t="str">
        <f t="shared" ref="C143:C206" si="25">IF(IFERROR(HLOOKUP(B143,$D$5:$S$6,2,FALSE),"")="",C144,HLOOKUP(B143,$D$5:$S$7,2,FALSE))</f>
        <v>구간1</v>
      </c>
      <c r="D143" s="68">
        <f t="shared" ref="D143:D206" si="26">COUNTIF($C$15:$C$44084,C143)</f>
        <v>182</v>
      </c>
      <c r="E143" s="54">
        <f>COUNTIF($C$15:C143,C143)</f>
        <v>129</v>
      </c>
      <c r="F143" s="91">
        <f t="shared" ref="F143:F206" si="27">HLOOKUP($C143,$D$6:$S$11,6,FALSE)</f>
        <v>3.6809513531699263E-2</v>
      </c>
      <c r="G143" s="91">
        <f t="shared" ref="G143:G206" si="28">HLOOKUP($C143,$D$6:$S$11,5,FALSE)*(E143)</f>
        <v>1.3893224177177944E-4</v>
      </c>
      <c r="H143" s="65">
        <f t="shared" si="21"/>
        <v>3.6948445773471041E-2</v>
      </c>
    </row>
    <row r="144" spans="1:8">
      <c r="A144" s="68">
        <f t="shared" ref="A144:B159" si="29">A143+1</f>
        <v>130</v>
      </c>
      <c r="B144" s="69">
        <f t="shared" si="29"/>
        <v>45055</v>
      </c>
      <c r="C144" s="90" t="str">
        <f t="shared" si="25"/>
        <v>구간1</v>
      </c>
      <c r="D144" s="68">
        <f t="shared" si="26"/>
        <v>182</v>
      </c>
      <c r="E144" s="54">
        <f>COUNTIF($C$15:C144,C144)</f>
        <v>130</v>
      </c>
      <c r="F144" s="91">
        <f t="shared" si="27"/>
        <v>3.6809513531699263E-2</v>
      </c>
      <c r="G144" s="91">
        <f t="shared" si="28"/>
        <v>1.400092358940413E-4</v>
      </c>
      <c r="H144" s="65">
        <f t="shared" ref="H144:H207" si="30">F144+G144</f>
        <v>3.6949522767593307E-2</v>
      </c>
    </row>
    <row r="145" spans="1:8">
      <c r="A145" s="68">
        <f t="shared" si="29"/>
        <v>131</v>
      </c>
      <c r="B145" s="69">
        <f t="shared" si="29"/>
        <v>45056</v>
      </c>
      <c r="C145" s="90" t="str">
        <f t="shared" si="25"/>
        <v>구간1</v>
      </c>
      <c r="D145" s="68">
        <f t="shared" si="26"/>
        <v>182</v>
      </c>
      <c r="E145" s="54">
        <f>COUNTIF($C$15:C145,C145)</f>
        <v>131</v>
      </c>
      <c r="F145" s="91">
        <f t="shared" si="27"/>
        <v>3.6809513531699263E-2</v>
      </c>
      <c r="G145" s="91">
        <f t="shared" si="28"/>
        <v>1.4108623001630313E-4</v>
      </c>
      <c r="H145" s="65">
        <f t="shared" si="30"/>
        <v>3.6950599761715566E-2</v>
      </c>
    </row>
    <row r="146" spans="1:8">
      <c r="A146" s="68">
        <f t="shared" si="29"/>
        <v>132</v>
      </c>
      <c r="B146" s="69">
        <f t="shared" si="29"/>
        <v>45057</v>
      </c>
      <c r="C146" s="90" t="str">
        <f t="shared" si="25"/>
        <v>구간1</v>
      </c>
      <c r="D146" s="68">
        <f t="shared" si="26"/>
        <v>182</v>
      </c>
      <c r="E146" s="54">
        <f>COUNTIF($C$15:C146,C146)</f>
        <v>132</v>
      </c>
      <c r="F146" s="91">
        <f t="shared" si="27"/>
        <v>3.6809513531699263E-2</v>
      </c>
      <c r="G146" s="91">
        <f t="shared" si="28"/>
        <v>1.42163224138565E-4</v>
      </c>
      <c r="H146" s="65">
        <f t="shared" si="30"/>
        <v>3.6951676755837826E-2</v>
      </c>
    </row>
    <row r="147" spans="1:8">
      <c r="A147" s="68">
        <f t="shared" si="29"/>
        <v>133</v>
      </c>
      <c r="B147" s="69">
        <f t="shared" si="29"/>
        <v>45058</v>
      </c>
      <c r="C147" s="90" t="str">
        <f t="shared" si="25"/>
        <v>구간1</v>
      </c>
      <c r="D147" s="68">
        <f t="shared" si="26"/>
        <v>182</v>
      </c>
      <c r="E147" s="54">
        <f>COUNTIF($C$15:C147,C147)</f>
        <v>133</v>
      </c>
      <c r="F147" s="91">
        <f t="shared" si="27"/>
        <v>3.6809513531699263E-2</v>
      </c>
      <c r="G147" s="91">
        <f t="shared" si="28"/>
        <v>1.4324021826082686E-4</v>
      </c>
      <c r="H147" s="65">
        <f t="shared" si="30"/>
        <v>3.6952753749960092E-2</v>
      </c>
    </row>
    <row r="148" spans="1:8">
      <c r="A148" s="68">
        <f t="shared" si="29"/>
        <v>134</v>
      </c>
      <c r="B148" s="69">
        <f t="shared" si="29"/>
        <v>45059</v>
      </c>
      <c r="C148" s="90" t="str">
        <f t="shared" si="25"/>
        <v>구간1</v>
      </c>
      <c r="D148" s="68">
        <f t="shared" si="26"/>
        <v>182</v>
      </c>
      <c r="E148" s="54">
        <f>COUNTIF($C$15:C148,C148)</f>
        <v>134</v>
      </c>
      <c r="F148" s="91">
        <f t="shared" si="27"/>
        <v>3.6809513531699263E-2</v>
      </c>
      <c r="G148" s="91">
        <f t="shared" si="28"/>
        <v>1.4431721238308872E-4</v>
      </c>
      <c r="H148" s="65">
        <f t="shared" si="30"/>
        <v>3.6953830744082351E-2</v>
      </c>
    </row>
    <row r="149" spans="1:8">
      <c r="A149" s="68">
        <f t="shared" si="29"/>
        <v>135</v>
      </c>
      <c r="B149" s="69">
        <f t="shared" si="29"/>
        <v>45060</v>
      </c>
      <c r="C149" s="90" t="str">
        <f t="shared" si="25"/>
        <v>구간1</v>
      </c>
      <c r="D149" s="68">
        <f t="shared" si="26"/>
        <v>182</v>
      </c>
      <c r="E149" s="54">
        <f>COUNTIF($C$15:C149,C149)</f>
        <v>135</v>
      </c>
      <c r="F149" s="91">
        <f t="shared" si="27"/>
        <v>3.6809513531699263E-2</v>
      </c>
      <c r="G149" s="91">
        <f t="shared" si="28"/>
        <v>1.4539420650535058E-4</v>
      </c>
      <c r="H149" s="65">
        <f t="shared" si="30"/>
        <v>3.6954907738204611E-2</v>
      </c>
    </row>
    <row r="150" spans="1:8">
      <c r="A150" s="68">
        <f t="shared" si="29"/>
        <v>136</v>
      </c>
      <c r="B150" s="69">
        <f t="shared" si="29"/>
        <v>45061</v>
      </c>
      <c r="C150" s="90" t="str">
        <f t="shared" si="25"/>
        <v>구간1</v>
      </c>
      <c r="D150" s="68">
        <f t="shared" si="26"/>
        <v>182</v>
      </c>
      <c r="E150" s="54">
        <f>COUNTIF($C$15:C150,C150)</f>
        <v>136</v>
      </c>
      <c r="F150" s="91">
        <f t="shared" si="27"/>
        <v>3.6809513531699263E-2</v>
      </c>
      <c r="G150" s="91">
        <f t="shared" si="28"/>
        <v>1.4647120062761244E-4</v>
      </c>
      <c r="H150" s="65">
        <f t="shared" si="30"/>
        <v>3.6955984732326877E-2</v>
      </c>
    </row>
    <row r="151" spans="1:8">
      <c r="A151" s="68">
        <f t="shared" si="29"/>
        <v>137</v>
      </c>
      <c r="B151" s="69">
        <f t="shared" si="29"/>
        <v>45062</v>
      </c>
      <c r="C151" s="90" t="str">
        <f t="shared" si="25"/>
        <v>구간1</v>
      </c>
      <c r="D151" s="68">
        <f t="shared" si="26"/>
        <v>182</v>
      </c>
      <c r="E151" s="54">
        <f>COUNTIF($C$15:C151,C151)</f>
        <v>137</v>
      </c>
      <c r="F151" s="91">
        <f t="shared" si="27"/>
        <v>3.6809513531699263E-2</v>
      </c>
      <c r="G151" s="91">
        <f t="shared" si="28"/>
        <v>1.4754819474987427E-4</v>
      </c>
      <c r="H151" s="65">
        <f t="shared" si="30"/>
        <v>3.6957061726449136E-2</v>
      </c>
    </row>
    <row r="152" spans="1:8">
      <c r="A152" s="68">
        <f t="shared" si="29"/>
        <v>138</v>
      </c>
      <c r="B152" s="69">
        <f t="shared" si="29"/>
        <v>45063</v>
      </c>
      <c r="C152" s="90" t="str">
        <f t="shared" si="25"/>
        <v>구간1</v>
      </c>
      <c r="D152" s="68">
        <f t="shared" si="26"/>
        <v>182</v>
      </c>
      <c r="E152" s="54">
        <f>COUNTIF($C$15:C152,C152)</f>
        <v>138</v>
      </c>
      <c r="F152" s="91">
        <f t="shared" si="27"/>
        <v>3.6809513531699263E-2</v>
      </c>
      <c r="G152" s="91">
        <f t="shared" si="28"/>
        <v>1.4862518887213613E-4</v>
      </c>
      <c r="H152" s="65">
        <f t="shared" si="30"/>
        <v>3.6958138720571396E-2</v>
      </c>
    </row>
    <row r="153" spans="1:8">
      <c r="A153" s="68">
        <f t="shared" si="29"/>
        <v>139</v>
      </c>
      <c r="B153" s="69">
        <f t="shared" si="29"/>
        <v>45064</v>
      </c>
      <c r="C153" s="90" t="str">
        <f t="shared" si="25"/>
        <v>구간1</v>
      </c>
      <c r="D153" s="68">
        <f t="shared" si="26"/>
        <v>182</v>
      </c>
      <c r="E153" s="54">
        <f>COUNTIF($C$15:C153,C153)</f>
        <v>139</v>
      </c>
      <c r="F153" s="91">
        <f t="shared" si="27"/>
        <v>3.6809513531699263E-2</v>
      </c>
      <c r="G153" s="91">
        <f t="shared" si="28"/>
        <v>1.4970218299439799E-4</v>
      </c>
      <c r="H153" s="65">
        <f t="shared" si="30"/>
        <v>3.6959215714693662E-2</v>
      </c>
    </row>
    <row r="154" spans="1:8">
      <c r="A154" s="68">
        <f t="shared" si="29"/>
        <v>140</v>
      </c>
      <c r="B154" s="69">
        <f t="shared" si="29"/>
        <v>45065</v>
      </c>
      <c r="C154" s="90" t="str">
        <f t="shared" si="25"/>
        <v>구간1</v>
      </c>
      <c r="D154" s="68">
        <f t="shared" si="26"/>
        <v>182</v>
      </c>
      <c r="E154" s="54">
        <f>COUNTIF($C$15:C154,C154)</f>
        <v>140</v>
      </c>
      <c r="F154" s="91">
        <f t="shared" si="27"/>
        <v>3.6809513531699263E-2</v>
      </c>
      <c r="G154" s="91">
        <f t="shared" si="28"/>
        <v>1.5077917711665985E-4</v>
      </c>
      <c r="H154" s="65">
        <f t="shared" si="30"/>
        <v>3.6960292708815921E-2</v>
      </c>
    </row>
    <row r="155" spans="1:8">
      <c r="A155" s="68">
        <f t="shared" si="29"/>
        <v>141</v>
      </c>
      <c r="B155" s="69">
        <f t="shared" si="29"/>
        <v>45066</v>
      </c>
      <c r="C155" s="90" t="str">
        <f t="shared" si="25"/>
        <v>구간1</v>
      </c>
      <c r="D155" s="68">
        <f t="shared" si="26"/>
        <v>182</v>
      </c>
      <c r="E155" s="54">
        <f>COUNTIF($C$15:C155,C155)</f>
        <v>141</v>
      </c>
      <c r="F155" s="91">
        <f t="shared" si="27"/>
        <v>3.6809513531699263E-2</v>
      </c>
      <c r="G155" s="91">
        <f t="shared" si="28"/>
        <v>1.5185617123892171E-4</v>
      </c>
      <c r="H155" s="65">
        <f t="shared" si="30"/>
        <v>3.6961369702938188E-2</v>
      </c>
    </row>
    <row r="156" spans="1:8">
      <c r="A156" s="68">
        <f t="shared" si="29"/>
        <v>142</v>
      </c>
      <c r="B156" s="69">
        <f t="shared" si="29"/>
        <v>45067</v>
      </c>
      <c r="C156" s="90" t="str">
        <f t="shared" si="25"/>
        <v>구간1</v>
      </c>
      <c r="D156" s="68">
        <f t="shared" si="26"/>
        <v>182</v>
      </c>
      <c r="E156" s="54">
        <f>COUNTIF($C$15:C156,C156)</f>
        <v>142</v>
      </c>
      <c r="F156" s="91">
        <f t="shared" si="27"/>
        <v>3.6809513531699263E-2</v>
      </c>
      <c r="G156" s="91">
        <f t="shared" si="28"/>
        <v>1.5293316536118358E-4</v>
      </c>
      <c r="H156" s="65">
        <f t="shared" si="30"/>
        <v>3.6962446697060447E-2</v>
      </c>
    </row>
    <row r="157" spans="1:8">
      <c r="A157" s="68">
        <f t="shared" si="29"/>
        <v>143</v>
      </c>
      <c r="B157" s="69">
        <f t="shared" si="29"/>
        <v>45068</v>
      </c>
      <c r="C157" s="90" t="str">
        <f t="shared" si="25"/>
        <v>구간1</v>
      </c>
      <c r="D157" s="68">
        <f t="shared" si="26"/>
        <v>182</v>
      </c>
      <c r="E157" s="54">
        <f>COUNTIF($C$15:C157,C157)</f>
        <v>143</v>
      </c>
      <c r="F157" s="91">
        <f t="shared" si="27"/>
        <v>3.6809513531699263E-2</v>
      </c>
      <c r="G157" s="91">
        <f t="shared" si="28"/>
        <v>1.5401015948344541E-4</v>
      </c>
      <c r="H157" s="65">
        <f t="shared" si="30"/>
        <v>3.6963523691182706E-2</v>
      </c>
    </row>
    <row r="158" spans="1:8">
      <c r="A158" s="68">
        <f t="shared" si="29"/>
        <v>144</v>
      </c>
      <c r="B158" s="69">
        <f t="shared" si="29"/>
        <v>45069</v>
      </c>
      <c r="C158" s="90" t="str">
        <f t="shared" si="25"/>
        <v>구간1</v>
      </c>
      <c r="D158" s="68">
        <f t="shared" si="26"/>
        <v>182</v>
      </c>
      <c r="E158" s="54">
        <f>COUNTIF($C$15:C158,C158)</f>
        <v>144</v>
      </c>
      <c r="F158" s="91">
        <f t="shared" si="27"/>
        <v>3.6809513531699263E-2</v>
      </c>
      <c r="G158" s="91">
        <f t="shared" si="28"/>
        <v>1.5508715360570727E-4</v>
      </c>
      <c r="H158" s="65">
        <f t="shared" si="30"/>
        <v>3.6964600685304973E-2</v>
      </c>
    </row>
    <row r="159" spans="1:8">
      <c r="A159" s="68">
        <f t="shared" si="29"/>
        <v>145</v>
      </c>
      <c r="B159" s="69">
        <f t="shared" si="29"/>
        <v>45070</v>
      </c>
      <c r="C159" s="90" t="str">
        <f t="shared" si="25"/>
        <v>구간1</v>
      </c>
      <c r="D159" s="68">
        <f t="shared" si="26"/>
        <v>182</v>
      </c>
      <c r="E159" s="54">
        <f>COUNTIF($C$15:C159,C159)</f>
        <v>145</v>
      </c>
      <c r="F159" s="91">
        <f t="shared" si="27"/>
        <v>3.6809513531699263E-2</v>
      </c>
      <c r="G159" s="91">
        <f t="shared" si="28"/>
        <v>1.5616414772796913E-4</v>
      </c>
      <c r="H159" s="65">
        <f t="shared" si="30"/>
        <v>3.6965677679427232E-2</v>
      </c>
    </row>
    <row r="160" spans="1:8">
      <c r="A160" s="68">
        <f t="shared" ref="A160:B175" si="31">A159+1</f>
        <v>146</v>
      </c>
      <c r="B160" s="69">
        <f t="shared" si="31"/>
        <v>45071</v>
      </c>
      <c r="C160" s="90" t="str">
        <f t="shared" si="25"/>
        <v>구간1</v>
      </c>
      <c r="D160" s="68">
        <f t="shared" si="26"/>
        <v>182</v>
      </c>
      <c r="E160" s="54">
        <f>COUNTIF($C$15:C160,C160)</f>
        <v>146</v>
      </c>
      <c r="F160" s="91">
        <f t="shared" si="27"/>
        <v>3.6809513531699263E-2</v>
      </c>
      <c r="G160" s="91">
        <f t="shared" si="28"/>
        <v>1.5724114185023099E-4</v>
      </c>
      <c r="H160" s="65">
        <f t="shared" si="30"/>
        <v>3.6966754673549491E-2</v>
      </c>
    </row>
    <row r="161" spans="1:8">
      <c r="A161" s="68">
        <f t="shared" si="31"/>
        <v>147</v>
      </c>
      <c r="B161" s="69">
        <f t="shared" si="31"/>
        <v>45072</v>
      </c>
      <c r="C161" s="90" t="str">
        <f t="shared" si="25"/>
        <v>구간1</v>
      </c>
      <c r="D161" s="68">
        <f t="shared" si="26"/>
        <v>182</v>
      </c>
      <c r="E161" s="54">
        <f>COUNTIF($C$15:C161,C161)</f>
        <v>147</v>
      </c>
      <c r="F161" s="91">
        <f t="shared" si="27"/>
        <v>3.6809513531699263E-2</v>
      </c>
      <c r="G161" s="91">
        <f t="shared" si="28"/>
        <v>1.5831813597249285E-4</v>
      </c>
      <c r="H161" s="65">
        <f t="shared" si="30"/>
        <v>3.6967831667671758E-2</v>
      </c>
    </row>
    <row r="162" spans="1:8">
      <c r="A162" s="68">
        <f t="shared" si="31"/>
        <v>148</v>
      </c>
      <c r="B162" s="69">
        <f t="shared" si="31"/>
        <v>45073</v>
      </c>
      <c r="C162" s="90" t="str">
        <f t="shared" si="25"/>
        <v>구간1</v>
      </c>
      <c r="D162" s="68">
        <f t="shared" si="26"/>
        <v>182</v>
      </c>
      <c r="E162" s="54">
        <f>COUNTIF($C$15:C162,C162)</f>
        <v>148</v>
      </c>
      <c r="F162" s="91">
        <f t="shared" si="27"/>
        <v>3.6809513531699263E-2</v>
      </c>
      <c r="G162" s="91">
        <f t="shared" si="28"/>
        <v>1.5939513009475471E-4</v>
      </c>
      <c r="H162" s="65">
        <f t="shared" si="30"/>
        <v>3.6968908661794017E-2</v>
      </c>
    </row>
    <row r="163" spans="1:8">
      <c r="A163" s="68">
        <f t="shared" si="31"/>
        <v>149</v>
      </c>
      <c r="B163" s="69">
        <f t="shared" si="31"/>
        <v>45074</v>
      </c>
      <c r="C163" s="90" t="str">
        <f t="shared" si="25"/>
        <v>구간1</v>
      </c>
      <c r="D163" s="68">
        <f t="shared" si="26"/>
        <v>182</v>
      </c>
      <c r="E163" s="54">
        <f>COUNTIF($C$15:C163,C163)</f>
        <v>149</v>
      </c>
      <c r="F163" s="91">
        <f t="shared" si="27"/>
        <v>3.6809513531699263E-2</v>
      </c>
      <c r="G163" s="91">
        <f t="shared" si="28"/>
        <v>1.6047212421701655E-4</v>
      </c>
      <c r="H163" s="65">
        <f t="shared" si="30"/>
        <v>3.6969985655916277E-2</v>
      </c>
    </row>
    <row r="164" spans="1:8">
      <c r="A164" s="68">
        <f t="shared" si="31"/>
        <v>150</v>
      </c>
      <c r="B164" s="69">
        <f t="shared" si="31"/>
        <v>45075</v>
      </c>
      <c r="C164" s="90" t="str">
        <f t="shared" si="25"/>
        <v>구간1</v>
      </c>
      <c r="D164" s="68">
        <f t="shared" si="26"/>
        <v>182</v>
      </c>
      <c r="E164" s="54">
        <f>COUNTIF($C$15:C164,C164)</f>
        <v>150</v>
      </c>
      <c r="F164" s="91">
        <f t="shared" si="27"/>
        <v>3.6809513531699263E-2</v>
      </c>
      <c r="G164" s="91">
        <f t="shared" si="28"/>
        <v>1.6154911833927841E-4</v>
      </c>
      <c r="H164" s="65">
        <f t="shared" si="30"/>
        <v>3.6971062650038543E-2</v>
      </c>
    </row>
    <row r="165" spans="1:8">
      <c r="A165" s="68">
        <f t="shared" si="31"/>
        <v>151</v>
      </c>
      <c r="B165" s="69">
        <f t="shared" si="31"/>
        <v>45076</v>
      </c>
      <c r="C165" s="90" t="str">
        <f t="shared" si="25"/>
        <v>구간1</v>
      </c>
      <c r="D165" s="68">
        <f t="shared" si="26"/>
        <v>182</v>
      </c>
      <c r="E165" s="54">
        <f>COUNTIF($C$15:C165,C165)</f>
        <v>151</v>
      </c>
      <c r="F165" s="91">
        <f t="shared" si="27"/>
        <v>3.6809513531699263E-2</v>
      </c>
      <c r="G165" s="91">
        <f t="shared" si="28"/>
        <v>1.6262611246154027E-4</v>
      </c>
      <c r="H165" s="65">
        <f t="shared" si="30"/>
        <v>3.6972139644160802E-2</v>
      </c>
    </row>
    <row r="166" spans="1:8">
      <c r="A166" s="68">
        <f t="shared" si="31"/>
        <v>152</v>
      </c>
      <c r="B166" s="69">
        <f t="shared" si="31"/>
        <v>45077</v>
      </c>
      <c r="C166" s="90" t="str">
        <f t="shared" si="25"/>
        <v>구간1</v>
      </c>
      <c r="D166" s="68">
        <f t="shared" si="26"/>
        <v>182</v>
      </c>
      <c r="E166" s="54">
        <f>COUNTIF($C$15:C166,C166)</f>
        <v>152</v>
      </c>
      <c r="F166" s="91">
        <f t="shared" si="27"/>
        <v>3.6809513531699263E-2</v>
      </c>
      <c r="G166" s="91">
        <f t="shared" si="28"/>
        <v>1.6370310658380213E-4</v>
      </c>
      <c r="H166" s="65">
        <f t="shared" si="30"/>
        <v>3.6973216638283068E-2</v>
      </c>
    </row>
    <row r="167" spans="1:8">
      <c r="A167" s="68">
        <f t="shared" si="31"/>
        <v>153</v>
      </c>
      <c r="B167" s="69">
        <f t="shared" si="31"/>
        <v>45078</v>
      </c>
      <c r="C167" s="90" t="str">
        <f t="shared" si="25"/>
        <v>구간1</v>
      </c>
      <c r="D167" s="68">
        <f t="shared" si="26"/>
        <v>182</v>
      </c>
      <c r="E167" s="54">
        <f>COUNTIF($C$15:C167,C167)</f>
        <v>153</v>
      </c>
      <c r="F167" s="91">
        <f t="shared" si="27"/>
        <v>3.6809513531699263E-2</v>
      </c>
      <c r="G167" s="91">
        <f t="shared" si="28"/>
        <v>1.6478010070606399E-4</v>
      </c>
      <c r="H167" s="65">
        <f t="shared" si="30"/>
        <v>3.6974293632405328E-2</v>
      </c>
    </row>
    <row r="168" spans="1:8">
      <c r="A168" s="68">
        <f t="shared" si="31"/>
        <v>154</v>
      </c>
      <c r="B168" s="69">
        <f t="shared" si="31"/>
        <v>45079</v>
      </c>
      <c r="C168" s="90" t="str">
        <f t="shared" si="25"/>
        <v>구간1</v>
      </c>
      <c r="D168" s="68">
        <f t="shared" si="26"/>
        <v>182</v>
      </c>
      <c r="E168" s="54">
        <f>COUNTIF($C$15:C168,C168)</f>
        <v>154</v>
      </c>
      <c r="F168" s="91">
        <f t="shared" si="27"/>
        <v>3.6809513531699263E-2</v>
      </c>
      <c r="G168" s="91">
        <f t="shared" si="28"/>
        <v>1.6585709482832585E-4</v>
      </c>
      <c r="H168" s="65">
        <f t="shared" si="30"/>
        <v>3.6975370626527587E-2</v>
      </c>
    </row>
    <row r="169" spans="1:8">
      <c r="A169" s="68">
        <f t="shared" si="31"/>
        <v>155</v>
      </c>
      <c r="B169" s="69">
        <f t="shared" si="31"/>
        <v>45080</v>
      </c>
      <c r="C169" s="90" t="str">
        <f t="shared" si="25"/>
        <v>구간1</v>
      </c>
      <c r="D169" s="68">
        <f t="shared" si="26"/>
        <v>182</v>
      </c>
      <c r="E169" s="54">
        <f>COUNTIF($C$15:C169,C169)</f>
        <v>155</v>
      </c>
      <c r="F169" s="91">
        <f t="shared" si="27"/>
        <v>3.6809513531699263E-2</v>
      </c>
      <c r="G169" s="91">
        <f t="shared" si="28"/>
        <v>1.6693408895058768E-4</v>
      </c>
      <c r="H169" s="65">
        <f t="shared" si="30"/>
        <v>3.6976447620649854E-2</v>
      </c>
    </row>
    <row r="170" spans="1:8">
      <c r="A170" s="68">
        <f t="shared" si="31"/>
        <v>156</v>
      </c>
      <c r="B170" s="69">
        <f t="shared" si="31"/>
        <v>45081</v>
      </c>
      <c r="C170" s="90" t="str">
        <f t="shared" si="25"/>
        <v>구간1</v>
      </c>
      <c r="D170" s="68">
        <f t="shared" si="26"/>
        <v>182</v>
      </c>
      <c r="E170" s="54">
        <f>COUNTIF($C$15:C170,C170)</f>
        <v>156</v>
      </c>
      <c r="F170" s="91">
        <f t="shared" si="27"/>
        <v>3.6809513531699263E-2</v>
      </c>
      <c r="G170" s="91">
        <f t="shared" si="28"/>
        <v>1.6801108307284954E-4</v>
      </c>
      <c r="H170" s="65">
        <f t="shared" si="30"/>
        <v>3.6977524614772113E-2</v>
      </c>
    </row>
    <row r="171" spans="1:8">
      <c r="A171" s="68">
        <f t="shared" si="31"/>
        <v>157</v>
      </c>
      <c r="B171" s="69">
        <f t="shared" si="31"/>
        <v>45082</v>
      </c>
      <c r="C171" s="90" t="str">
        <f t="shared" si="25"/>
        <v>구간1</v>
      </c>
      <c r="D171" s="68">
        <f t="shared" si="26"/>
        <v>182</v>
      </c>
      <c r="E171" s="54">
        <f>COUNTIF($C$15:C171,C171)</f>
        <v>157</v>
      </c>
      <c r="F171" s="91">
        <f t="shared" si="27"/>
        <v>3.6809513531699263E-2</v>
      </c>
      <c r="G171" s="91">
        <f t="shared" si="28"/>
        <v>1.6908807719511141E-4</v>
      </c>
      <c r="H171" s="65">
        <f t="shared" si="30"/>
        <v>3.6978601608894372E-2</v>
      </c>
    </row>
    <row r="172" spans="1:8">
      <c r="A172" s="68">
        <f t="shared" si="31"/>
        <v>158</v>
      </c>
      <c r="B172" s="69">
        <f t="shared" si="31"/>
        <v>45083</v>
      </c>
      <c r="C172" s="90" t="str">
        <f t="shared" si="25"/>
        <v>구간1</v>
      </c>
      <c r="D172" s="68">
        <f t="shared" si="26"/>
        <v>182</v>
      </c>
      <c r="E172" s="54">
        <f>COUNTIF($C$15:C172,C172)</f>
        <v>158</v>
      </c>
      <c r="F172" s="91">
        <f t="shared" si="27"/>
        <v>3.6809513531699263E-2</v>
      </c>
      <c r="G172" s="91">
        <f t="shared" si="28"/>
        <v>1.7016507131737327E-4</v>
      </c>
      <c r="H172" s="65">
        <f t="shared" si="30"/>
        <v>3.6979678603016639E-2</v>
      </c>
    </row>
    <row r="173" spans="1:8">
      <c r="A173" s="68">
        <f t="shared" si="31"/>
        <v>159</v>
      </c>
      <c r="B173" s="69">
        <f t="shared" si="31"/>
        <v>45084</v>
      </c>
      <c r="C173" s="90" t="str">
        <f t="shared" si="25"/>
        <v>구간1</v>
      </c>
      <c r="D173" s="68">
        <f t="shared" si="26"/>
        <v>182</v>
      </c>
      <c r="E173" s="54">
        <f>COUNTIF($C$15:C173,C173)</f>
        <v>159</v>
      </c>
      <c r="F173" s="91">
        <f t="shared" si="27"/>
        <v>3.6809513531699263E-2</v>
      </c>
      <c r="G173" s="91">
        <f t="shared" si="28"/>
        <v>1.7124206543963513E-4</v>
      </c>
      <c r="H173" s="65">
        <f t="shared" si="30"/>
        <v>3.6980755597138898E-2</v>
      </c>
    </row>
    <row r="174" spans="1:8">
      <c r="A174" s="68">
        <f t="shared" si="31"/>
        <v>160</v>
      </c>
      <c r="B174" s="69">
        <f t="shared" si="31"/>
        <v>45085</v>
      </c>
      <c r="C174" s="90" t="str">
        <f t="shared" si="25"/>
        <v>구간1</v>
      </c>
      <c r="D174" s="68">
        <f t="shared" si="26"/>
        <v>182</v>
      </c>
      <c r="E174" s="54">
        <f>COUNTIF($C$15:C174,C174)</f>
        <v>160</v>
      </c>
      <c r="F174" s="91">
        <f t="shared" si="27"/>
        <v>3.6809513531699263E-2</v>
      </c>
      <c r="G174" s="91">
        <f t="shared" si="28"/>
        <v>1.7231905956189696E-4</v>
      </c>
      <c r="H174" s="65">
        <f t="shared" si="30"/>
        <v>3.6981832591261157E-2</v>
      </c>
    </row>
    <row r="175" spans="1:8">
      <c r="A175" s="68">
        <f t="shared" si="31"/>
        <v>161</v>
      </c>
      <c r="B175" s="69">
        <f t="shared" si="31"/>
        <v>45086</v>
      </c>
      <c r="C175" s="90" t="str">
        <f t="shared" si="25"/>
        <v>구간1</v>
      </c>
      <c r="D175" s="68">
        <f t="shared" si="26"/>
        <v>182</v>
      </c>
      <c r="E175" s="54">
        <f>COUNTIF($C$15:C175,C175)</f>
        <v>161</v>
      </c>
      <c r="F175" s="91">
        <f t="shared" si="27"/>
        <v>3.6809513531699263E-2</v>
      </c>
      <c r="G175" s="91">
        <f t="shared" si="28"/>
        <v>1.7339605368415882E-4</v>
      </c>
      <c r="H175" s="65">
        <f t="shared" si="30"/>
        <v>3.6982909585383424E-2</v>
      </c>
    </row>
    <row r="176" spans="1:8">
      <c r="A176" s="68">
        <f t="shared" ref="A176:B191" si="32">A175+1</f>
        <v>162</v>
      </c>
      <c r="B176" s="69">
        <f t="shared" si="32"/>
        <v>45087</v>
      </c>
      <c r="C176" s="90" t="str">
        <f t="shared" si="25"/>
        <v>구간1</v>
      </c>
      <c r="D176" s="68">
        <f t="shared" si="26"/>
        <v>182</v>
      </c>
      <c r="E176" s="54">
        <f>COUNTIF($C$15:C176,C176)</f>
        <v>162</v>
      </c>
      <c r="F176" s="91">
        <f t="shared" si="27"/>
        <v>3.6809513531699263E-2</v>
      </c>
      <c r="G176" s="91">
        <f t="shared" si="28"/>
        <v>1.7447304780642068E-4</v>
      </c>
      <c r="H176" s="65">
        <f t="shared" si="30"/>
        <v>3.6983986579505683E-2</v>
      </c>
    </row>
    <row r="177" spans="1:8">
      <c r="A177" s="68">
        <f t="shared" si="32"/>
        <v>163</v>
      </c>
      <c r="B177" s="69">
        <f t="shared" si="32"/>
        <v>45088</v>
      </c>
      <c r="C177" s="90" t="str">
        <f t="shared" si="25"/>
        <v>구간1</v>
      </c>
      <c r="D177" s="68">
        <f t="shared" si="26"/>
        <v>182</v>
      </c>
      <c r="E177" s="54">
        <f>COUNTIF($C$15:C177,C177)</f>
        <v>163</v>
      </c>
      <c r="F177" s="91">
        <f t="shared" si="27"/>
        <v>3.6809513531699263E-2</v>
      </c>
      <c r="G177" s="91">
        <f t="shared" si="28"/>
        <v>1.7555004192868254E-4</v>
      </c>
      <c r="H177" s="65">
        <f t="shared" si="30"/>
        <v>3.6985063573627942E-2</v>
      </c>
    </row>
    <row r="178" spans="1:8">
      <c r="A178" s="68">
        <f t="shared" si="32"/>
        <v>164</v>
      </c>
      <c r="B178" s="69">
        <f t="shared" si="32"/>
        <v>45089</v>
      </c>
      <c r="C178" s="90" t="str">
        <f t="shared" si="25"/>
        <v>구간1</v>
      </c>
      <c r="D178" s="68">
        <f t="shared" si="26"/>
        <v>182</v>
      </c>
      <c r="E178" s="54">
        <f>COUNTIF($C$15:C178,C178)</f>
        <v>164</v>
      </c>
      <c r="F178" s="91">
        <f t="shared" si="27"/>
        <v>3.6809513531699263E-2</v>
      </c>
      <c r="G178" s="91">
        <f t="shared" si="28"/>
        <v>1.766270360509444E-4</v>
      </c>
      <c r="H178" s="65">
        <f t="shared" si="30"/>
        <v>3.6986140567750209E-2</v>
      </c>
    </row>
    <row r="179" spans="1:8">
      <c r="A179" s="68">
        <f t="shared" si="32"/>
        <v>165</v>
      </c>
      <c r="B179" s="69">
        <f t="shared" si="32"/>
        <v>45090</v>
      </c>
      <c r="C179" s="90" t="str">
        <f t="shared" si="25"/>
        <v>구간1</v>
      </c>
      <c r="D179" s="68">
        <f t="shared" si="26"/>
        <v>182</v>
      </c>
      <c r="E179" s="54">
        <f>COUNTIF($C$15:C179,C179)</f>
        <v>165</v>
      </c>
      <c r="F179" s="91">
        <f t="shared" si="27"/>
        <v>3.6809513531699263E-2</v>
      </c>
      <c r="G179" s="91">
        <f t="shared" si="28"/>
        <v>1.7770403017320626E-4</v>
      </c>
      <c r="H179" s="65">
        <f t="shared" si="30"/>
        <v>3.6987217561872468E-2</v>
      </c>
    </row>
    <row r="180" spans="1:8">
      <c r="A180" s="68">
        <f t="shared" si="32"/>
        <v>166</v>
      </c>
      <c r="B180" s="69">
        <f t="shared" si="32"/>
        <v>45091</v>
      </c>
      <c r="C180" s="90" t="str">
        <f t="shared" si="25"/>
        <v>구간1</v>
      </c>
      <c r="D180" s="68">
        <f t="shared" si="26"/>
        <v>182</v>
      </c>
      <c r="E180" s="54">
        <f>COUNTIF($C$15:C180,C180)</f>
        <v>166</v>
      </c>
      <c r="F180" s="91">
        <f t="shared" si="27"/>
        <v>3.6809513531699263E-2</v>
      </c>
      <c r="G180" s="91">
        <f t="shared" si="28"/>
        <v>1.787810242954681E-4</v>
      </c>
      <c r="H180" s="65">
        <f t="shared" si="30"/>
        <v>3.6988294555994734E-2</v>
      </c>
    </row>
    <row r="181" spans="1:8">
      <c r="A181" s="68">
        <f t="shared" si="32"/>
        <v>167</v>
      </c>
      <c r="B181" s="69">
        <f t="shared" si="32"/>
        <v>45092</v>
      </c>
      <c r="C181" s="90" t="str">
        <f t="shared" si="25"/>
        <v>구간1</v>
      </c>
      <c r="D181" s="68">
        <f t="shared" si="26"/>
        <v>182</v>
      </c>
      <c r="E181" s="54">
        <f>COUNTIF($C$15:C181,C181)</f>
        <v>167</v>
      </c>
      <c r="F181" s="91">
        <f t="shared" si="27"/>
        <v>3.6809513531699263E-2</v>
      </c>
      <c r="G181" s="91">
        <f t="shared" si="28"/>
        <v>1.7985801841772996E-4</v>
      </c>
      <c r="H181" s="65">
        <f t="shared" si="30"/>
        <v>3.6989371550116994E-2</v>
      </c>
    </row>
    <row r="182" spans="1:8">
      <c r="A182" s="68">
        <f t="shared" si="32"/>
        <v>168</v>
      </c>
      <c r="B182" s="69">
        <f t="shared" si="32"/>
        <v>45093</v>
      </c>
      <c r="C182" s="90" t="str">
        <f t="shared" si="25"/>
        <v>구간1</v>
      </c>
      <c r="D182" s="68">
        <f t="shared" si="26"/>
        <v>182</v>
      </c>
      <c r="E182" s="54">
        <f>COUNTIF($C$15:C182,C182)</f>
        <v>168</v>
      </c>
      <c r="F182" s="91">
        <f t="shared" si="27"/>
        <v>3.6809513531699263E-2</v>
      </c>
      <c r="G182" s="91">
        <f t="shared" si="28"/>
        <v>1.8093501253999182E-4</v>
      </c>
      <c r="H182" s="65">
        <f t="shared" si="30"/>
        <v>3.6990448544239253E-2</v>
      </c>
    </row>
    <row r="183" spans="1:8">
      <c r="A183" s="68">
        <f t="shared" si="32"/>
        <v>169</v>
      </c>
      <c r="B183" s="69">
        <f t="shared" si="32"/>
        <v>45094</v>
      </c>
      <c r="C183" s="90" t="str">
        <f t="shared" si="25"/>
        <v>구간1</v>
      </c>
      <c r="D183" s="68">
        <f t="shared" si="26"/>
        <v>182</v>
      </c>
      <c r="E183" s="54">
        <f>COUNTIF($C$15:C183,C183)</f>
        <v>169</v>
      </c>
      <c r="F183" s="91">
        <f t="shared" si="27"/>
        <v>3.6809513531699263E-2</v>
      </c>
      <c r="G183" s="91">
        <f t="shared" si="28"/>
        <v>1.8201200666225368E-4</v>
      </c>
      <c r="H183" s="65">
        <f t="shared" si="30"/>
        <v>3.6991525538361519E-2</v>
      </c>
    </row>
    <row r="184" spans="1:8">
      <c r="A184" s="68">
        <f t="shared" si="32"/>
        <v>170</v>
      </c>
      <c r="B184" s="69">
        <f t="shared" si="32"/>
        <v>45095</v>
      </c>
      <c r="C184" s="90" t="str">
        <f t="shared" si="25"/>
        <v>구간1</v>
      </c>
      <c r="D184" s="68">
        <f t="shared" si="26"/>
        <v>182</v>
      </c>
      <c r="E184" s="54">
        <f>COUNTIF($C$15:C184,C184)</f>
        <v>170</v>
      </c>
      <c r="F184" s="91">
        <f t="shared" si="27"/>
        <v>3.6809513531699263E-2</v>
      </c>
      <c r="G184" s="91">
        <f t="shared" si="28"/>
        <v>1.8308900078451554E-4</v>
      </c>
      <c r="H184" s="65">
        <f t="shared" si="30"/>
        <v>3.6992602532483779E-2</v>
      </c>
    </row>
    <row r="185" spans="1:8">
      <c r="A185" s="68">
        <f t="shared" si="32"/>
        <v>171</v>
      </c>
      <c r="B185" s="69">
        <f t="shared" si="32"/>
        <v>45096</v>
      </c>
      <c r="C185" s="90" t="str">
        <f t="shared" si="25"/>
        <v>구간1</v>
      </c>
      <c r="D185" s="68">
        <f t="shared" si="26"/>
        <v>182</v>
      </c>
      <c r="E185" s="54">
        <f>COUNTIF($C$15:C185,C185)</f>
        <v>171</v>
      </c>
      <c r="F185" s="91">
        <f t="shared" si="27"/>
        <v>3.6809513531699263E-2</v>
      </c>
      <c r="G185" s="91">
        <f t="shared" si="28"/>
        <v>1.841659949067774E-4</v>
      </c>
      <c r="H185" s="65">
        <f t="shared" si="30"/>
        <v>3.6993679526606038E-2</v>
      </c>
    </row>
    <row r="186" spans="1:8">
      <c r="A186" s="68">
        <f t="shared" si="32"/>
        <v>172</v>
      </c>
      <c r="B186" s="69">
        <f t="shared" si="32"/>
        <v>45097</v>
      </c>
      <c r="C186" s="90" t="str">
        <f t="shared" si="25"/>
        <v>구간1</v>
      </c>
      <c r="D186" s="68">
        <f t="shared" si="26"/>
        <v>182</v>
      </c>
      <c r="E186" s="54">
        <f>COUNTIF($C$15:C186,C186)</f>
        <v>172</v>
      </c>
      <c r="F186" s="91">
        <f t="shared" si="27"/>
        <v>3.6809513531699263E-2</v>
      </c>
      <c r="G186" s="91">
        <f t="shared" si="28"/>
        <v>1.8524298902903924E-4</v>
      </c>
      <c r="H186" s="65">
        <f t="shared" si="30"/>
        <v>3.6994756520728304E-2</v>
      </c>
    </row>
    <row r="187" spans="1:8">
      <c r="A187" s="68">
        <f t="shared" si="32"/>
        <v>173</v>
      </c>
      <c r="B187" s="69">
        <f t="shared" si="32"/>
        <v>45098</v>
      </c>
      <c r="C187" s="90" t="str">
        <f t="shared" si="25"/>
        <v>구간1</v>
      </c>
      <c r="D187" s="68">
        <f t="shared" si="26"/>
        <v>182</v>
      </c>
      <c r="E187" s="54">
        <f>COUNTIF($C$15:C187,C187)</f>
        <v>173</v>
      </c>
      <c r="F187" s="91">
        <f t="shared" si="27"/>
        <v>3.6809513531699263E-2</v>
      </c>
      <c r="G187" s="91">
        <f t="shared" si="28"/>
        <v>1.863199831513011E-4</v>
      </c>
      <c r="H187" s="65">
        <f t="shared" si="30"/>
        <v>3.6995833514850564E-2</v>
      </c>
    </row>
    <row r="188" spans="1:8">
      <c r="A188" s="68">
        <f t="shared" si="32"/>
        <v>174</v>
      </c>
      <c r="B188" s="69">
        <f t="shared" si="32"/>
        <v>45099</v>
      </c>
      <c r="C188" s="90" t="str">
        <f t="shared" si="25"/>
        <v>구간1</v>
      </c>
      <c r="D188" s="68">
        <f t="shared" si="26"/>
        <v>182</v>
      </c>
      <c r="E188" s="54">
        <f>COUNTIF($C$15:C188,C188)</f>
        <v>174</v>
      </c>
      <c r="F188" s="91">
        <f t="shared" si="27"/>
        <v>3.6809513531699263E-2</v>
      </c>
      <c r="G188" s="91">
        <f t="shared" si="28"/>
        <v>1.8739697727356296E-4</v>
      </c>
      <c r="H188" s="65">
        <f t="shared" si="30"/>
        <v>3.6996910508972823E-2</v>
      </c>
    </row>
    <row r="189" spans="1:8">
      <c r="A189" s="68">
        <f t="shared" si="32"/>
        <v>175</v>
      </c>
      <c r="B189" s="69">
        <f t="shared" si="32"/>
        <v>45100</v>
      </c>
      <c r="C189" s="90" t="str">
        <f t="shared" si="25"/>
        <v>구간1</v>
      </c>
      <c r="D189" s="68">
        <f t="shared" si="26"/>
        <v>182</v>
      </c>
      <c r="E189" s="54">
        <f>COUNTIF($C$15:C189,C189)</f>
        <v>175</v>
      </c>
      <c r="F189" s="91">
        <f t="shared" si="27"/>
        <v>3.6809513531699263E-2</v>
      </c>
      <c r="G189" s="91">
        <f t="shared" si="28"/>
        <v>1.8847397139582482E-4</v>
      </c>
      <c r="H189" s="65">
        <f t="shared" si="30"/>
        <v>3.6997987503095089E-2</v>
      </c>
    </row>
    <row r="190" spans="1:8">
      <c r="A190" s="68">
        <f t="shared" si="32"/>
        <v>176</v>
      </c>
      <c r="B190" s="69">
        <f t="shared" si="32"/>
        <v>45101</v>
      </c>
      <c r="C190" s="90" t="str">
        <f t="shared" si="25"/>
        <v>구간1</v>
      </c>
      <c r="D190" s="68">
        <f t="shared" si="26"/>
        <v>182</v>
      </c>
      <c r="E190" s="54">
        <f>COUNTIF($C$15:C190,C190)</f>
        <v>176</v>
      </c>
      <c r="F190" s="91">
        <f t="shared" si="27"/>
        <v>3.6809513531699263E-2</v>
      </c>
      <c r="G190" s="91">
        <f t="shared" si="28"/>
        <v>1.8955096551808668E-4</v>
      </c>
      <c r="H190" s="65">
        <f t="shared" si="30"/>
        <v>3.6999064497217349E-2</v>
      </c>
    </row>
    <row r="191" spans="1:8">
      <c r="A191" s="68">
        <f t="shared" si="32"/>
        <v>177</v>
      </c>
      <c r="B191" s="69">
        <f t="shared" si="32"/>
        <v>45102</v>
      </c>
      <c r="C191" s="90" t="str">
        <f t="shared" si="25"/>
        <v>구간1</v>
      </c>
      <c r="D191" s="68">
        <f t="shared" si="26"/>
        <v>182</v>
      </c>
      <c r="E191" s="54">
        <f>COUNTIF($C$15:C191,C191)</f>
        <v>177</v>
      </c>
      <c r="F191" s="91">
        <f t="shared" si="27"/>
        <v>3.6809513531699263E-2</v>
      </c>
      <c r="G191" s="91">
        <f t="shared" si="28"/>
        <v>1.9062795964034854E-4</v>
      </c>
      <c r="H191" s="65">
        <f t="shared" si="30"/>
        <v>3.7000141491339608E-2</v>
      </c>
    </row>
    <row r="192" spans="1:8">
      <c r="A192" s="68">
        <f t="shared" ref="A192:B207" si="33">A191+1</f>
        <v>178</v>
      </c>
      <c r="B192" s="69">
        <f t="shared" si="33"/>
        <v>45103</v>
      </c>
      <c r="C192" s="90" t="str">
        <f t="shared" si="25"/>
        <v>구간1</v>
      </c>
      <c r="D192" s="68">
        <f t="shared" si="26"/>
        <v>182</v>
      </c>
      <c r="E192" s="54">
        <f>COUNTIF($C$15:C192,C192)</f>
        <v>178</v>
      </c>
      <c r="F192" s="91">
        <f t="shared" si="27"/>
        <v>3.6809513531699263E-2</v>
      </c>
      <c r="G192" s="91">
        <f t="shared" si="28"/>
        <v>1.9170495376261037E-4</v>
      </c>
      <c r="H192" s="65">
        <f t="shared" si="30"/>
        <v>3.7001218485461874E-2</v>
      </c>
    </row>
    <row r="193" spans="1:8">
      <c r="A193" s="68">
        <f t="shared" si="33"/>
        <v>179</v>
      </c>
      <c r="B193" s="69">
        <f t="shared" si="33"/>
        <v>45104</v>
      </c>
      <c r="C193" s="90" t="str">
        <f t="shared" si="25"/>
        <v>구간1</v>
      </c>
      <c r="D193" s="68">
        <f t="shared" si="26"/>
        <v>182</v>
      </c>
      <c r="E193" s="54">
        <f>COUNTIF($C$15:C193,C193)</f>
        <v>179</v>
      </c>
      <c r="F193" s="91">
        <f t="shared" si="27"/>
        <v>3.6809513531699263E-2</v>
      </c>
      <c r="G193" s="91">
        <f t="shared" si="28"/>
        <v>1.9278194788487223E-4</v>
      </c>
      <c r="H193" s="65">
        <f t="shared" si="30"/>
        <v>3.7002295479584134E-2</v>
      </c>
    </row>
    <row r="194" spans="1:8">
      <c r="A194" s="68">
        <f t="shared" si="33"/>
        <v>180</v>
      </c>
      <c r="B194" s="69">
        <f t="shared" si="33"/>
        <v>45105</v>
      </c>
      <c r="C194" s="90" t="str">
        <f t="shared" si="25"/>
        <v>구간1</v>
      </c>
      <c r="D194" s="68">
        <f t="shared" si="26"/>
        <v>182</v>
      </c>
      <c r="E194" s="54">
        <f>COUNTIF($C$15:C194,C194)</f>
        <v>180</v>
      </c>
      <c r="F194" s="91">
        <f t="shared" si="27"/>
        <v>3.6809513531699263E-2</v>
      </c>
      <c r="G194" s="91">
        <f t="shared" si="28"/>
        <v>1.9385894200713409E-4</v>
      </c>
      <c r="H194" s="65">
        <f t="shared" si="30"/>
        <v>3.70033724737064E-2</v>
      </c>
    </row>
    <row r="195" spans="1:8">
      <c r="A195" s="68">
        <f t="shared" si="33"/>
        <v>181</v>
      </c>
      <c r="B195" s="69">
        <f t="shared" si="33"/>
        <v>45106</v>
      </c>
      <c r="C195" s="90" t="str">
        <f t="shared" si="25"/>
        <v>구간1</v>
      </c>
      <c r="D195" s="68">
        <f t="shared" si="26"/>
        <v>182</v>
      </c>
      <c r="E195" s="54">
        <f>COUNTIF($C$15:C195,C195)</f>
        <v>181</v>
      </c>
      <c r="F195" s="91">
        <f t="shared" si="27"/>
        <v>3.6809513531699263E-2</v>
      </c>
      <c r="G195" s="91">
        <f t="shared" si="28"/>
        <v>1.9493593612939595E-4</v>
      </c>
      <c r="H195" s="65">
        <f t="shared" si="30"/>
        <v>3.700444946782866E-2</v>
      </c>
    </row>
    <row r="196" spans="1:8">
      <c r="A196" s="68">
        <f t="shared" si="33"/>
        <v>182</v>
      </c>
      <c r="B196" s="69">
        <f t="shared" si="33"/>
        <v>45107</v>
      </c>
      <c r="C196" s="90" t="str">
        <f t="shared" si="25"/>
        <v>구간1</v>
      </c>
      <c r="D196" s="68">
        <f t="shared" si="26"/>
        <v>182</v>
      </c>
      <c r="E196" s="54">
        <f>COUNTIF($C$15:C196,C196)</f>
        <v>182</v>
      </c>
      <c r="F196" s="91">
        <f t="shared" si="27"/>
        <v>3.6809513531699263E-2</v>
      </c>
      <c r="G196" s="91">
        <f t="shared" si="28"/>
        <v>1.9601293025165782E-4</v>
      </c>
      <c r="H196" s="65">
        <f t="shared" si="30"/>
        <v>3.7005526461950919E-2</v>
      </c>
    </row>
    <row r="197" spans="1:8">
      <c r="A197" s="68">
        <f t="shared" si="33"/>
        <v>183</v>
      </c>
      <c r="B197" s="69">
        <f t="shared" si="33"/>
        <v>45108</v>
      </c>
      <c r="C197" s="90" t="str">
        <f t="shared" si="25"/>
        <v>구간2</v>
      </c>
      <c r="D197" s="68">
        <f t="shared" si="26"/>
        <v>184</v>
      </c>
      <c r="E197" s="54">
        <f>COUNTIF($C$15:C197,C197)</f>
        <v>1</v>
      </c>
      <c r="F197" s="91">
        <f t="shared" si="27"/>
        <v>3.7005526461950919E-2</v>
      </c>
      <c r="G197" s="91">
        <f t="shared" si="28"/>
        <v>1.0769941222618561E-6</v>
      </c>
      <c r="H197" s="65">
        <f t="shared" si="30"/>
        <v>3.7006603456073178E-2</v>
      </c>
    </row>
    <row r="198" spans="1:8">
      <c r="A198" s="68">
        <f t="shared" si="33"/>
        <v>184</v>
      </c>
      <c r="B198" s="69">
        <f t="shared" si="33"/>
        <v>45109</v>
      </c>
      <c r="C198" s="90" t="str">
        <f t="shared" si="25"/>
        <v>구간2</v>
      </c>
      <c r="D198" s="68">
        <f t="shared" si="26"/>
        <v>184</v>
      </c>
      <c r="E198" s="54">
        <f>COUNTIF($C$15:C198,C198)</f>
        <v>2</v>
      </c>
      <c r="F198" s="91">
        <f t="shared" si="27"/>
        <v>3.7005526461950919E-2</v>
      </c>
      <c r="G198" s="91">
        <f t="shared" si="28"/>
        <v>2.1539882445237122E-6</v>
      </c>
      <c r="H198" s="65">
        <f t="shared" si="30"/>
        <v>3.7007680450195445E-2</v>
      </c>
    </row>
    <row r="199" spans="1:8">
      <c r="A199" s="68">
        <f t="shared" si="33"/>
        <v>185</v>
      </c>
      <c r="B199" s="69">
        <f t="shared" si="33"/>
        <v>45110</v>
      </c>
      <c r="C199" s="90" t="str">
        <f t="shared" si="25"/>
        <v>구간2</v>
      </c>
      <c r="D199" s="68">
        <f t="shared" si="26"/>
        <v>184</v>
      </c>
      <c r="E199" s="54">
        <f>COUNTIF($C$15:C199,C199)</f>
        <v>3</v>
      </c>
      <c r="F199" s="91">
        <f t="shared" si="27"/>
        <v>3.7005526461950919E-2</v>
      </c>
      <c r="G199" s="91">
        <f t="shared" si="28"/>
        <v>3.2309823667855683E-6</v>
      </c>
      <c r="H199" s="65">
        <f t="shared" si="30"/>
        <v>3.7008757444317704E-2</v>
      </c>
    </row>
    <row r="200" spans="1:8">
      <c r="A200" s="68">
        <f t="shared" si="33"/>
        <v>186</v>
      </c>
      <c r="B200" s="69">
        <f t="shared" si="33"/>
        <v>45111</v>
      </c>
      <c r="C200" s="90" t="str">
        <f t="shared" si="25"/>
        <v>구간2</v>
      </c>
      <c r="D200" s="68">
        <f t="shared" si="26"/>
        <v>184</v>
      </c>
      <c r="E200" s="54">
        <f>COUNTIF($C$15:C200,C200)</f>
        <v>4</v>
      </c>
      <c r="F200" s="91">
        <f t="shared" si="27"/>
        <v>3.7005526461950919E-2</v>
      </c>
      <c r="G200" s="91">
        <f t="shared" si="28"/>
        <v>4.3079764890474244E-6</v>
      </c>
      <c r="H200" s="65">
        <f t="shared" si="30"/>
        <v>3.7009834438439963E-2</v>
      </c>
    </row>
    <row r="201" spans="1:8">
      <c r="A201" s="68">
        <f t="shared" si="33"/>
        <v>187</v>
      </c>
      <c r="B201" s="69">
        <f t="shared" si="33"/>
        <v>45112</v>
      </c>
      <c r="C201" s="90" t="str">
        <f t="shared" si="25"/>
        <v>구간2</v>
      </c>
      <c r="D201" s="68">
        <f t="shared" si="26"/>
        <v>184</v>
      </c>
      <c r="E201" s="54">
        <f>COUNTIF($C$15:C201,C201)</f>
        <v>5</v>
      </c>
      <c r="F201" s="91">
        <f t="shared" si="27"/>
        <v>3.7005526461950919E-2</v>
      </c>
      <c r="G201" s="91">
        <f t="shared" si="28"/>
        <v>5.38497061130928E-6</v>
      </c>
      <c r="H201" s="65">
        <f t="shared" si="30"/>
        <v>3.701091143256223E-2</v>
      </c>
    </row>
    <row r="202" spans="1:8">
      <c r="A202" s="68">
        <f t="shared" si="33"/>
        <v>188</v>
      </c>
      <c r="B202" s="69">
        <f t="shared" si="33"/>
        <v>45113</v>
      </c>
      <c r="C202" s="90" t="str">
        <f t="shared" si="25"/>
        <v>구간2</v>
      </c>
      <c r="D202" s="68">
        <f t="shared" si="26"/>
        <v>184</v>
      </c>
      <c r="E202" s="54">
        <f>COUNTIF($C$15:C202,C202)</f>
        <v>6</v>
      </c>
      <c r="F202" s="91">
        <f t="shared" si="27"/>
        <v>3.7005526461950919E-2</v>
      </c>
      <c r="G202" s="91">
        <f t="shared" si="28"/>
        <v>6.4619647335711365E-6</v>
      </c>
      <c r="H202" s="65">
        <f t="shared" si="30"/>
        <v>3.7011988426684489E-2</v>
      </c>
    </row>
    <row r="203" spans="1:8">
      <c r="A203" s="68">
        <f t="shared" si="33"/>
        <v>189</v>
      </c>
      <c r="B203" s="69">
        <f t="shared" si="33"/>
        <v>45114</v>
      </c>
      <c r="C203" s="90" t="str">
        <f t="shared" si="25"/>
        <v>구간2</v>
      </c>
      <c r="D203" s="68">
        <f t="shared" si="26"/>
        <v>184</v>
      </c>
      <c r="E203" s="54">
        <f>COUNTIF($C$15:C203,C203)</f>
        <v>7</v>
      </c>
      <c r="F203" s="91">
        <f t="shared" si="27"/>
        <v>3.7005526461950919E-2</v>
      </c>
      <c r="G203" s="91">
        <f t="shared" si="28"/>
        <v>7.538958855832993E-6</v>
      </c>
      <c r="H203" s="65">
        <f t="shared" si="30"/>
        <v>3.7013065420806755E-2</v>
      </c>
    </row>
    <row r="204" spans="1:8">
      <c r="A204" s="68">
        <f t="shared" si="33"/>
        <v>190</v>
      </c>
      <c r="B204" s="69">
        <f t="shared" si="33"/>
        <v>45115</v>
      </c>
      <c r="C204" s="90" t="str">
        <f t="shared" si="25"/>
        <v>구간2</v>
      </c>
      <c r="D204" s="68">
        <f t="shared" si="26"/>
        <v>184</v>
      </c>
      <c r="E204" s="54">
        <f>COUNTIF($C$15:C204,C204)</f>
        <v>8</v>
      </c>
      <c r="F204" s="91">
        <f t="shared" si="27"/>
        <v>3.7005526461950919E-2</v>
      </c>
      <c r="G204" s="91">
        <f t="shared" si="28"/>
        <v>8.6159529780948487E-6</v>
      </c>
      <c r="H204" s="65">
        <f t="shared" si="30"/>
        <v>3.7014142414929015E-2</v>
      </c>
    </row>
    <row r="205" spans="1:8">
      <c r="A205" s="68">
        <f t="shared" si="33"/>
        <v>191</v>
      </c>
      <c r="B205" s="69">
        <f t="shared" si="33"/>
        <v>45116</v>
      </c>
      <c r="C205" s="90" t="str">
        <f t="shared" si="25"/>
        <v>구간2</v>
      </c>
      <c r="D205" s="68">
        <f t="shared" si="26"/>
        <v>184</v>
      </c>
      <c r="E205" s="54">
        <f>COUNTIF($C$15:C205,C205)</f>
        <v>9</v>
      </c>
      <c r="F205" s="91">
        <f t="shared" si="27"/>
        <v>3.7005526461950919E-2</v>
      </c>
      <c r="G205" s="91">
        <f t="shared" si="28"/>
        <v>9.6929471003567044E-6</v>
      </c>
      <c r="H205" s="65">
        <f t="shared" si="30"/>
        <v>3.7015219409051274E-2</v>
      </c>
    </row>
    <row r="206" spans="1:8">
      <c r="A206" s="68">
        <f t="shared" si="33"/>
        <v>192</v>
      </c>
      <c r="B206" s="69">
        <f t="shared" si="33"/>
        <v>45117</v>
      </c>
      <c r="C206" s="90" t="str">
        <f t="shared" si="25"/>
        <v>구간2</v>
      </c>
      <c r="D206" s="68">
        <f t="shared" si="26"/>
        <v>184</v>
      </c>
      <c r="E206" s="54">
        <f>COUNTIF($C$15:C206,C206)</f>
        <v>10</v>
      </c>
      <c r="F206" s="91">
        <f t="shared" si="27"/>
        <v>3.7005526461950919E-2</v>
      </c>
      <c r="G206" s="91">
        <f t="shared" si="28"/>
        <v>1.076994122261856E-5</v>
      </c>
      <c r="H206" s="65">
        <f t="shared" si="30"/>
        <v>3.701629640317354E-2</v>
      </c>
    </row>
    <row r="207" spans="1:8">
      <c r="A207" s="68">
        <f t="shared" si="33"/>
        <v>193</v>
      </c>
      <c r="B207" s="69">
        <f t="shared" si="33"/>
        <v>45118</v>
      </c>
      <c r="C207" s="90" t="str">
        <f t="shared" ref="C207:C270" si="34">IF(IFERROR(HLOOKUP(B207,$D$5:$S$6,2,FALSE),"")="",C208,HLOOKUP(B207,$D$5:$S$7,2,FALSE))</f>
        <v>구간2</v>
      </c>
      <c r="D207" s="68">
        <f t="shared" ref="D207:D270" si="35">COUNTIF($C$15:$C$44084,C207)</f>
        <v>184</v>
      </c>
      <c r="E207" s="54">
        <f>COUNTIF($C$15:C207,C207)</f>
        <v>11</v>
      </c>
      <c r="F207" s="91">
        <f t="shared" ref="F207:F270" si="36">HLOOKUP($C207,$D$6:$S$11,6,FALSE)</f>
        <v>3.7005526461950919E-2</v>
      </c>
      <c r="G207" s="91">
        <f t="shared" ref="G207:G270" si="37">HLOOKUP($C207,$D$6:$S$11,5,FALSE)*(E207)</f>
        <v>1.1846935344880417E-5</v>
      </c>
      <c r="H207" s="65">
        <f t="shared" si="30"/>
        <v>3.70173733972958E-2</v>
      </c>
    </row>
    <row r="208" spans="1:8">
      <c r="A208" s="68">
        <f t="shared" ref="A208:B223" si="38">A207+1</f>
        <v>194</v>
      </c>
      <c r="B208" s="69">
        <f t="shared" si="38"/>
        <v>45119</v>
      </c>
      <c r="C208" s="90" t="str">
        <f t="shared" si="34"/>
        <v>구간2</v>
      </c>
      <c r="D208" s="68">
        <f t="shared" si="35"/>
        <v>184</v>
      </c>
      <c r="E208" s="54">
        <f>COUNTIF($C$15:C208,C208)</f>
        <v>12</v>
      </c>
      <c r="F208" s="91">
        <f t="shared" si="36"/>
        <v>3.7005526461950919E-2</v>
      </c>
      <c r="G208" s="91">
        <f t="shared" si="37"/>
        <v>1.2923929467142273E-5</v>
      </c>
      <c r="H208" s="65">
        <f t="shared" ref="H208:H271" si="39">F208+G208</f>
        <v>3.7018450391418059E-2</v>
      </c>
    </row>
    <row r="209" spans="1:8">
      <c r="A209" s="68">
        <f t="shared" si="38"/>
        <v>195</v>
      </c>
      <c r="B209" s="69">
        <f t="shared" si="38"/>
        <v>45120</v>
      </c>
      <c r="C209" s="90" t="str">
        <f t="shared" si="34"/>
        <v>구간2</v>
      </c>
      <c r="D209" s="68">
        <f t="shared" si="35"/>
        <v>184</v>
      </c>
      <c r="E209" s="54">
        <f>COUNTIF($C$15:C209,C209)</f>
        <v>13</v>
      </c>
      <c r="F209" s="91">
        <f t="shared" si="36"/>
        <v>3.7005526461950919E-2</v>
      </c>
      <c r="G209" s="91">
        <f t="shared" si="37"/>
        <v>1.4000923589404129E-5</v>
      </c>
      <c r="H209" s="65">
        <f t="shared" si="39"/>
        <v>3.7019527385540325E-2</v>
      </c>
    </row>
    <row r="210" spans="1:8">
      <c r="A210" s="68">
        <f t="shared" si="38"/>
        <v>196</v>
      </c>
      <c r="B210" s="69">
        <f t="shared" si="38"/>
        <v>45121</v>
      </c>
      <c r="C210" s="90" t="str">
        <f t="shared" si="34"/>
        <v>구간2</v>
      </c>
      <c r="D210" s="68">
        <f t="shared" si="35"/>
        <v>184</v>
      </c>
      <c r="E210" s="54">
        <f>COUNTIF($C$15:C210,C210)</f>
        <v>14</v>
      </c>
      <c r="F210" s="91">
        <f t="shared" si="36"/>
        <v>3.7005526461950919E-2</v>
      </c>
      <c r="G210" s="91">
        <f t="shared" si="37"/>
        <v>1.5077917711665986E-5</v>
      </c>
      <c r="H210" s="65">
        <f t="shared" si="39"/>
        <v>3.7020604379662585E-2</v>
      </c>
    </row>
    <row r="211" spans="1:8">
      <c r="A211" s="68">
        <f t="shared" si="38"/>
        <v>197</v>
      </c>
      <c r="B211" s="69">
        <f t="shared" si="38"/>
        <v>45122</v>
      </c>
      <c r="C211" s="90" t="str">
        <f t="shared" si="34"/>
        <v>구간2</v>
      </c>
      <c r="D211" s="68">
        <f t="shared" si="35"/>
        <v>184</v>
      </c>
      <c r="E211" s="54">
        <f>COUNTIF($C$15:C211,C211)</f>
        <v>15</v>
      </c>
      <c r="F211" s="91">
        <f t="shared" si="36"/>
        <v>3.7005526461950919E-2</v>
      </c>
      <c r="G211" s="91">
        <f t="shared" si="37"/>
        <v>1.615491183392784E-5</v>
      </c>
      <c r="H211" s="65">
        <f t="shared" si="39"/>
        <v>3.7021681373784844E-2</v>
      </c>
    </row>
    <row r="212" spans="1:8">
      <c r="A212" s="68">
        <f t="shared" si="38"/>
        <v>198</v>
      </c>
      <c r="B212" s="69">
        <f t="shared" si="38"/>
        <v>45123</v>
      </c>
      <c r="C212" s="90" t="str">
        <f t="shared" si="34"/>
        <v>구간2</v>
      </c>
      <c r="D212" s="68">
        <f t="shared" si="35"/>
        <v>184</v>
      </c>
      <c r="E212" s="54">
        <f>COUNTIF($C$15:C212,C212)</f>
        <v>16</v>
      </c>
      <c r="F212" s="91">
        <f t="shared" si="36"/>
        <v>3.7005526461950919E-2</v>
      </c>
      <c r="G212" s="91">
        <f t="shared" si="37"/>
        <v>1.7231905956189697E-5</v>
      </c>
      <c r="H212" s="65">
        <f t="shared" si="39"/>
        <v>3.702275836790711E-2</v>
      </c>
    </row>
    <row r="213" spans="1:8">
      <c r="A213" s="68">
        <f t="shared" si="38"/>
        <v>199</v>
      </c>
      <c r="B213" s="69">
        <f t="shared" si="38"/>
        <v>45124</v>
      </c>
      <c r="C213" s="90" t="str">
        <f t="shared" si="34"/>
        <v>구간2</v>
      </c>
      <c r="D213" s="68">
        <f t="shared" si="35"/>
        <v>184</v>
      </c>
      <c r="E213" s="54">
        <f>COUNTIF($C$15:C213,C213)</f>
        <v>17</v>
      </c>
      <c r="F213" s="91">
        <f t="shared" si="36"/>
        <v>3.7005526461950919E-2</v>
      </c>
      <c r="G213" s="91">
        <f t="shared" si="37"/>
        <v>1.8308900078451555E-5</v>
      </c>
      <c r="H213" s="65">
        <f t="shared" si="39"/>
        <v>3.702383536202937E-2</v>
      </c>
    </row>
    <row r="214" spans="1:8">
      <c r="A214" s="68">
        <f t="shared" si="38"/>
        <v>200</v>
      </c>
      <c r="B214" s="69">
        <f t="shared" si="38"/>
        <v>45125</v>
      </c>
      <c r="C214" s="90" t="str">
        <f t="shared" si="34"/>
        <v>구간2</v>
      </c>
      <c r="D214" s="68">
        <f t="shared" si="35"/>
        <v>184</v>
      </c>
      <c r="E214" s="54">
        <f>COUNTIF($C$15:C214,C214)</f>
        <v>18</v>
      </c>
      <c r="F214" s="91">
        <f t="shared" si="36"/>
        <v>3.7005526461950919E-2</v>
      </c>
      <c r="G214" s="91">
        <f t="shared" si="37"/>
        <v>1.9385894200713409E-5</v>
      </c>
      <c r="H214" s="65">
        <f t="shared" si="39"/>
        <v>3.7024912356151629E-2</v>
      </c>
    </row>
    <row r="215" spans="1:8">
      <c r="A215" s="68">
        <f t="shared" si="38"/>
        <v>201</v>
      </c>
      <c r="B215" s="69">
        <f t="shared" si="38"/>
        <v>45126</v>
      </c>
      <c r="C215" s="90" t="str">
        <f t="shared" si="34"/>
        <v>구간2</v>
      </c>
      <c r="D215" s="68">
        <f t="shared" si="35"/>
        <v>184</v>
      </c>
      <c r="E215" s="54">
        <f>COUNTIF($C$15:C215,C215)</f>
        <v>19</v>
      </c>
      <c r="F215" s="91">
        <f t="shared" si="36"/>
        <v>3.7005526461950919E-2</v>
      </c>
      <c r="G215" s="91">
        <f t="shared" si="37"/>
        <v>2.0462888322975266E-5</v>
      </c>
      <c r="H215" s="65">
        <f t="shared" si="39"/>
        <v>3.7025989350273895E-2</v>
      </c>
    </row>
    <row r="216" spans="1:8">
      <c r="A216" s="68">
        <f t="shared" si="38"/>
        <v>202</v>
      </c>
      <c r="B216" s="69">
        <f t="shared" si="38"/>
        <v>45127</v>
      </c>
      <c r="C216" s="90" t="str">
        <f t="shared" si="34"/>
        <v>구간2</v>
      </c>
      <c r="D216" s="68">
        <f t="shared" si="35"/>
        <v>184</v>
      </c>
      <c r="E216" s="54">
        <f>COUNTIF($C$15:C216,C216)</f>
        <v>20</v>
      </c>
      <c r="F216" s="91">
        <f t="shared" si="36"/>
        <v>3.7005526461950919E-2</v>
      </c>
      <c r="G216" s="91">
        <f t="shared" si="37"/>
        <v>2.153988244523712E-5</v>
      </c>
      <c r="H216" s="65">
        <f t="shared" si="39"/>
        <v>3.7027066344396155E-2</v>
      </c>
    </row>
    <row r="217" spans="1:8">
      <c r="A217" s="68">
        <f t="shared" si="38"/>
        <v>203</v>
      </c>
      <c r="B217" s="69">
        <f t="shared" si="38"/>
        <v>45128</v>
      </c>
      <c r="C217" s="90" t="str">
        <f t="shared" si="34"/>
        <v>구간2</v>
      </c>
      <c r="D217" s="68">
        <f t="shared" si="35"/>
        <v>184</v>
      </c>
      <c r="E217" s="54">
        <f>COUNTIF($C$15:C217,C217)</f>
        <v>21</v>
      </c>
      <c r="F217" s="91">
        <f t="shared" si="36"/>
        <v>3.7005526461950919E-2</v>
      </c>
      <c r="G217" s="91">
        <f t="shared" si="37"/>
        <v>2.2616876567498977E-5</v>
      </c>
      <c r="H217" s="65">
        <f t="shared" si="39"/>
        <v>3.7028143338518421E-2</v>
      </c>
    </row>
    <row r="218" spans="1:8">
      <c r="A218" s="68">
        <f t="shared" si="38"/>
        <v>204</v>
      </c>
      <c r="B218" s="69">
        <f t="shared" si="38"/>
        <v>45129</v>
      </c>
      <c r="C218" s="90" t="str">
        <f t="shared" si="34"/>
        <v>구간2</v>
      </c>
      <c r="D218" s="68">
        <f t="shared" si="35"/>
        <v>184</v>
      </c>
      <c r="E218" s="54">
        <f>COUNTIF($C$15:C218,C218)</f>
        <v>22</v>
      </c>
      <c r="F218" s="91">
        <f t="shared" si="36"/>
        <v>3.7005526461950919E-2</v>
      </c>
      <c r="G218" s="91">
        <f t="shared" si="37"/>
        <v>2.3693870689760835E-5</v>
      </c>
      <c r="H218" s="65">
        <f t="shared" si="39"/>
        <v>3.702922033264068E-2</v>
      </c>
    </row>
    <row r="219" spans="1:8">
      <c r="A219" s="68">
        <f t="shared" si="38"/>
        <v>205</v>
      </c>
      <c r="B219" s="69">
        <f t="shared" si="38"/>
        <v>45130</v>
      </c>
      <c r="C219" s="90" t="str">
        <f t="shared" si="34"/>
        <v>구간2</v>
      </c>
      <c r="D219" s="68">
        <f t="shared" si="35"/>
        <v>184</v>
      </c>
      <c r="E219" s="54">
        <f>COUNTIF($C$15:C219,C219)</f>
        <v>23</v>
      </c>
      <c r="F219" s="91">
        <f t="shared" si="36"/>
        <v>3.7005526461950919E-2</v>
      </c>
      <c r="G219" s="91">
        <f t="shared" si="37"/>
        <v>2.4770864812022689E-5</v>
      </c>
      <c r="H219" s="65">
        <f t="shared" si="39"/>
        <v>3.703029732676294E-2</v>
      </c>
    </row>
    <row r="220" spans="1:8">
      <c r="A220" s="68">
        <f t="shared" si="38"/>
        <v>206</v>
      </c>
      <c r="B220" s="69">
        <f t="shared" si="38"/>
        <v>45131</v>
      </c>
      <c r="C220" s="90" t="str">
        <f t="shared" si="34"/>
        <v>구간2</v>
      </c>
      <c r="D220" s="68">
        <f t="shared" si="35"/>
        <v>184</v>
      </c>
      <c r="E220" s="54">
        <f>COUNTIF($C$15:C220,C220)</f>
        <v>24</v>
      </c>
      <c r="F220" s="91">
        <f t="shared" si="36"/>
        <v>3.7005526461950919E-2</v>
      </c>
      <c r="G220" s="91">
        <f t="shared" si="37"/>
        <v>2.5847858934284546E-5</v>
      </c>
      <c r="H220" s="65">
        <f t="shared" si="39"/>
        <v>3.7031374320885206E-2</v>
      </c>
    </row>
    <row r="221" spans="1:8">
      <c r="A221" s="68">
        <f t="shared" si="38"/>
        <v>207</v>
      </c>
      <c r="B221" s="69">
        <f t="shared" si="38"/>
        <v>45132</v>
      </c>
      <c r="C221" s="90" t="str">
        <f t="shared" si="34"/>
        <v>구간2</v>
      </c>
      <c r="D221" s="68">
        <f t="shared" si="35"/>
        <v>184</v>
      </c>
      <c r="E221" s="54">
        <f>COUNTIF($C$15:C221,C221)</f>
        <v>25</v>
      </c>
      <c r="F221" s="91">
        <f t="shared" si="36"/>
        <v>3.7005526461950919E-2</v>
      </c>
      <c r="G221" s="91">
        <f t="shared" si="37"/>
        <v>2.6924853056546403E-5</v>
      </c>
      <c r="H221" s="65">
        <f t="shared" si="39"/>
        <v>3.7032451315007466E-2</v>
      </c>
    </row>
    <row r="222" spans="1:8">
      <c r="A222" s="68">
        <f t="shared" si="38"/>
        <v>208</v>
      </c>
      <c r="B222" s="69">
        <f t="shared" si="38"/>
        <v>45133</v>
      </c>
      <c r="C222" s="90" t="str">
        <f t="shared" si="34"/>
        <v>구간2</v>
      </c>
      <c r="D222" s="68">
        <f t="shared" si="35"/>
        <v>184</v>
      </c>
      <c r="E222" s="54">
        <f>COUNTIF($C$15:C222,C222)</f>
        <v>26</v>
      </c>
      <c r="F222" s="91">
        <f t="shared" si="36"/>
        <v>3.7005526461950919E-2</v>
      </c>
      <c r="G222" s="91">
        <f t="shared" si="37"/>
        <v>2.8001847178808257E-5</v>
      </c>
      <c r="H222" s="65">
        <f t="shared" si="39"/>
        <v>3.7033528309129725E-2</v>
      </c>
    </row>
    <row r="223" spans="1:8">
      <c r="A223" s="68">
        <f t="shared" si="38"/>
        <v>209</v>
      </c>
      <c r="B223" s="69">
        <f t="shared" si="38"/>
        <v>45134</v>
      </c>
      <c r="C223" s="90" t="str">
        <f t="shared" si="34"/>
        <v>구간2</v>
      </c>
      <c r="D223" s="68">
        <f t="shared" si="35"/>
        <v>184</v>
      </c>
      <c r="E223" s="54">
        <f>COUNTIF($C$15:C223,C223)</f>
        <v>27</v>
      </c>
      <c r="F223" s="91">
        <f t="shared" si="36"/>
        <v>3.7005526461950919E-2</v>
      </c>
      <c r="G223" s="91">
        <f t="shared" si="37"/>
        <v>2.9078841301070115E-5</v>
      </c>
      <c r="H223" s="65">
        <f t="shared" si="39"/>
        <v>3.7034605303251991E-2</v>
      </c>
    </row>
    <row r="224" spans="1:8">
      <c r="A224" s="68">
        <f t="shared" ref="A224:B239" si="40">A223+1</f>
        <v>210</v>
      </c>
      <c r="B224" s="69">
        <f t="shared" si="40"/>
        <v>45135</v>
      </c>
      <c r="C224" s="90" t="str">
        <f t="shared" si="34"/>
        <v>구간2</v>
      </c>
      <c r="D224" s="68">
        <f t="shared" si="35"/>
        <v>184</v>
      </c>
      <c r="E224" s="54">
        <f>COUNTIF($C$15:C224,C224)</f>
        <v>28</v>
      </c>
      <c r="F224" s="91">
        <f t="shared" si="36"/>
        <v>3.7005526461950919E-2</v>
      </c>
      <c r="G224" s="91">
        <f t="shared" si="37"/>
        <v>3.0155835423331972E-5</v>
      </c>
      <c r="H224" s="65">
        <f t="shared" si="39"/>
        <v>3.7035682297374251E-2</v>
      </c>
    </row>
    <row r="225" spans="1:8">
      <c r="A225" s="68">
        <f t="shared" si="40"/>
        <v>211</v>
      </c>
      <c r="B225" s="69">
        <f t="shared" si="40"/>
        <v>45136</v>
      </c>
      <c r="C225" s="90" t="str">
        <f t="shared" si="34"/>
        <v>구간2</v>
      </c>
      <c r="D225" s="68">
        <f t="shared" si="35"/>
        <v>184</v>
      </c>
      <c r="E225" s="54">
        <f>COUNTIF($C$15:C225,C225)</f>
        <v>29</v>
      </c>
      <c r="F225" s="91">
        <f t="shared" si="36"/>
        <v>3.7005526461950919E-2</v>
      </c>
      <c r="G225" s="91">
        <f t="shared" si="37"/>
        <v>3.1232829545593826E-5</v>
      </c>
      <c r="H225" s="65">
        <f t="shared" si="39"/>
        <v>3.703675929149651E-2</v>
      </c>
    </row>
    <row r="226" spans="1:8">
      <c r="A226" s="68">
        <f t="shared" si="40"/>
        <v>212</v>
      </c>
      <c r="B226" s="69">
        <f t="shared" si="40"/>
        <v>45137</v>
      </c>
      <c r="C226" s="90" t="str">
        <f t="shared" si="34"/>
        <v>구간2</v>
      </c>
      <c r="D226" s="68">
        <f t="shared" si="35"/>
        <v>184</v>
      </c>
      <c r="E226" s="54">
        <f>COUNTIF($C$15:C226,C226)</f>
        <v>30</v>
      </c>
      <c r="F226" s="91">
        <f t="shared" si="36"/>
        <v>3.7005526461950919E-2</v>
      </c>
      <c r="G226" s="91">
        <f t="shared" si="37"/>
        <v>3.230982366785568E-5</v>
      </c>
      <c r="H226" s="65">
        <f t="shared" si="39"/>
        <v>3.7037836285618776E-2</v>
      </c>
    </row>
    <row r="227" spans="1:8">
      <c r="A227" s="68">
        <f t="shared" si="40"/>
        <v>213</v>
      </c>
      <c r="B227" s="69">
        <f t="shared" si="40"/>
        <v>45138</v>
      </c>
      <c r="C227" s="90" t="str">
        <f t="shared" si="34"/>
        <v>구간2</v>
      </c>
      <c r="D227" s="68">
        <f t="shared" si="35"/>
        <v>184</v>
      </c>
      <c r="E227" s="54">
        <f>COUNTIF($C$15:C227,C227)</f>
        <v>31</v>
      </c>
      <c r="F227" s="91">
        <f t="shared" si="36"/>
        <v>3.7005526461950919E-2</v>
      </c>
      <c r="G227" s="91">
        <f t="shared" si="37"/>
        <v>3.3386817790117541E-5</v>
      </c>
      <c r="H227" s="65">
        <f t="shared" si="39"/>
        <v>3.7038913279741036E-2</v>
      </c>
    </row>
    <row r="228" spans="1:8">
      <c r="A228" s="68">
        <f t="shared" si="40"/>
        <v>214</v>
      </c>
      <c r="B228" s="69">
        <f t="shared" si="40"/>
        <v>45139</v>
      </c>
      <c r="C228" s="90" t="str">
        <f t="shared" si="34"/>
        <v>구간2</v>
      </c>
      <c r="D228" s="68">
        <f t="shared" si="35"/>
        <v>184</v>
      </c>
      <c r="E228" s="54">
        <f>COUNTIF($C$15:C228,C228)</f>
        <v>32</v>
      </c>
      <c r="F228" s="91">
        <f t="shared" si="36"/>
        <v>3.7005526461950919E-2</v>
      </c>
      <c r="G228" s="91">
        <f t="shared" si="37"/>
        <v>3.4463811912379395E-5</v>
      </c>
      <c r="H228" s="65">
        <f t="shared" si="39"/>
        <v>3.7039990273863295E-2</v>
      </c>
    </row>
    <row r="229" spans="1:8">
      <c r="A229" s="68">
        <f t="shared" si="40"/>
        <v>215</v>
      </c>
      <c r="B229" s="69">
        <f t="shared" si="40"/>
        <v>45140</v>
      </c>
      <c r="C229" s="90" t="str">
        <f t="shared" si="34"/>
        <v>구간2</v>
      </c>
      <c r="D229" s="68">
        <f t="shared" si="35"/>
        <v>184</v>
      </c>
      <c r="E229" s="54">
        <f>COUNTIF($C$15:C229,C229)</f>
        <v>33</v>
      </c>
      <c r="F229" s="91">
        <f t="shared" si="36"/>
        <v>3.7005526461950919E-2</v>
      </c>
      <c r="G229" s="91">
        <f t="shared" si="37"/>
        <v>3.5540806034641249E-5</v>
      </c>
      <c r="H229" s="65">
        <f t="shared" si="39"/>
        <v>3.7041067267985561E-2</v>
      </c>
    </row>
    <row r="230" spans="1:8">
      <c r="A230" s="68">
        <f t="shared" si="40"/>
        <v>216</v>
      </c>
      <c r="B230" s="69">
        <f t="shared" si="40"/>
        <v>45141</v>
      </c>
      <c r="C230" s="90" t="str">
        <f t="shared" si="34"/>
        <v>구간2</v>
      </c>
      <c r="D230" s="68">
        <f t="shared" si="35"/>
        <v>184</v>
      </c>
      <c r="E230" s="54">
        <f>COUNTIF($C$15:C230,C230)</f>
        <v>34</v>
      </c>
      <c r="F230" s="91">
        <f t="shared" si="36"/>
        <v>3.7005526461950919E-2</v>
      </c>
      <c r="G230" s="91">
        <f t="shared" si="37"/>
        <v>3.661780015690311E-5</v>
      </c>
      <c r="H230" s="65">
        <f t="shared" si="39"/>
        <v>3.7042144262107821E-2</v>
      </c>
    </row>
    <row r="231" spans="1:8">
      <c r="A231" s="68">
        <f t="shared" si="40"/>
        <v>217</v>
      </c>
      <c r="B231" s="69">
        <f t="shared" si="40"/>
        <v>45142</v>
      </c>
      <c r="C231" s="90" t="str">
        <f t="shared" si="34"/>
        <v>구간2</v>
      </c>
      <c r="D231" s="68">
        <f t="shared" si="35"/>
        <v>184</v>
      </c>
      <c r="E231" s="54">
        <f>COUNTIF($C$15:C231,C231)</f>
        <v>35</v>
      </c>
      <c r="F231" s="91">
        <f t="shared" si="36"/>
        <v>3.7005526461950919E-2</v>
      </c>
      <c r="G231" s="91">
        <f t="shared" si="37"/>
        <v>3.7694794279164963E-5</v>
      </c>
      <c r="H231" s="65">
        <f t="shared" si="39"/>
        <v>3.7043221256230087E-2</v>
      </c>
    </row>
    <row r="232" spans="1:8">
      <c r="A232" s="68">
        <f t="shared" si="40"/>
        <v>218</v>
      </c>
      <c r="B232" s="69">
        <f t="shared" si="40"/>
        <v>45143</v>
      </c>
      <c r="C232" s="90" t="str">
        <f t="shared" si="34"/>
        <v>구간2</v>
      </c>
      <c r="D232" s="68">
        <f t="shared" si="35"/>
        <v>184</v>
      </c>
      <c r="E232" s="54">
        <f>COUNTIF($C$15:C232,C232)</f>
        <v>36</v>
      </c>
      <c r="F232" s="91">
        <f t="shared" si="36"/>
        <v>3.7005526461950919E-2</v>
      </c>
      <c r="G232" s="91">
        <f t="shared" si="37"/>
        <v>3.8771788401426817E-5</v>
      </c>
      <c r="H232" s="65">
        <f t="shared" si="39"/>
        <v>3.7044298250352346E-2</v>
      </c>
    </row>
    <row r="233" spans="1:8">
      <c r="A233" s="68">
        <f t="shared" si="40"/>
        <v>219</v>
      </c>
      <c r="B233" s="69">
        <f t="shared" si="40"/>
        <v>45144</v>
      </c>
      <c r="C233" s="90" t="str">
        <f t="shared" si="34"/>
        <v>구간2</v>
      </c>
      <c r="D233" s="68">
        <f t="shared" si="35"/>
        <v>184</v>
      </c>
      <c r="E233" s="54">
        <f>COUNTIF($C$15:C233,C233)</f>
        <v>37</v>
      </c>
      <c r="F233" s="91">
        <f t="shared" si="36"/>
        <v>3.7005526461950919E-2</v>
      </c>
      <c r="G233" s="91">
        <f t="shared" si="37"/>
        <v>3.9848782523688678E-5</v>
      </c>
      <c r="H233" s="65">
        <f t="shared" si="39"/>
        <v>3.7045375244474606E-2</v>
      </c>
    </row>
    <row r="234" spans="1:8">
      <c r="A234" s="68">
        <f t="shared" si="40"/>
        <v>220</v>
      </c>
      <c r="B234" s="69">
        <f t="shared" si="40"/>
        <v>45145</v>
      </c>
      <c r="C234" s="90" t="str">
        <f t="shared" si="34"/>
        <v>구간2</v>
      </c>
      <c r="D234" s="68">
        <f t="shared" si="35"/>
        <v>184</v>
      </c>
      <c r="E234" s="54">
        <f>COUNTIF($C$15:C234,C234)</f>
        <v>38</v>
      </c>
      <c r="F234" s="91">
        <f t="shared" si="36"/>
        <v>3.7005526461950919E-2</v>
      </c>
      <c r="G234" s="91">
        <f t="shared" si="37"/>
        <v>4.0925776645950532E-5</v>
      </c>
      <c r="H234" s="65">
        <f t="shared" si="39"/>
        <v>3.7046452238596872E-2</v>
      </c>
    </row>
    <row r="235" spans="1:8">
      <c r="A235" s="68">
        <f t="shared" si="40"/>
        <v>221</v>
      </c>
      <c r="B235" s="69">
        <f t="shared" si="40"/>
        <v>45146</v>
      </c>
      <c r="C235" s="90" t="str">
        <f t="shared" si="34"/>
        <v>구간2</v>
      </c>
      <c r="D235" s="68">
        <f t="shared" si="35"/>
        <v>184</v>
      </c>
      <c r="E235" s="54">
        <f>COUNTIF($C$15:C235,C235)</f>
        <v>39</v>
      </c>
      <c r="F235" s="91">
        <f t="shared" si="36"/>
        <v>3.7005526461950919E-2</v>
      </c>
      <c r="G235" s="91">
        <f t="shared" si="37"/>
        <v>4.2002770768212386E-5</v>
      </c>
      <c r="H235" s="65">
        <f t="shared" si="39"/>
        <v>3.7047529232719131E-2</v>
      </c>
    </row>
    <row r="236" spans="1:8">
      <c r="A236" s="68">
        <f t="shared" si="40"/>
        <v>222</v>
      </c>
      <c r="B236" s="69">
        <f t="shared" si="40"/>
        <v>45147</v>
      </c>
      <c r="C236" s="90" t="str">
        <f t="shared" si="34"/>
        <v>구간2</v>
      </c>
      <c r="D236" s="68">
        <f t="shared" si="35"/>
        <v>184</v>
      </c>
      <c r="E236" s="54">
        <f>COUNTIF($C$15:C236,C236)</f>
        <v>40</v>
      </c>
      <c r="F236" s="91">
        <f t="shared" si="36"/>
        <v>3.7005526461950919E-2</v>
      </c>
      <c r="G236" s="91">
        <f t="shared" si="37"/>
        <v>4.307976489047424E-5</v>
      </c>
      <c r="H236" s="65">
        <f t="shared" si="39"/>
        <v>3.7048606226841391E-2</v>
      </c>
    </row>
    <row r="237" spans="1:8">
      <c r="A237" s="68">
        <f t="shared" si="40"/>
        <v>223</v>
      </c>
      <c r="B237" s="69">
        <f t="shared" si="40"/>
        <v>45148</v>
      </c>
      <c r="C237" s="90" t="str">
        <f t="shared" si="34"/>
        <v>구간2</v>
      </c>
      <c r="D237" s="68">
        <f t="shared" si="35"/>
        <v>184</v>
      </c>
      <c r="E237" s="54">
        <f>COUNTIF($C$15:C237,C237)</f>
        <v>41</v>
      </c>
      <c r="F237" s="91">
        <f t="shared" si="36"/>
        <v>3.7005526461950919E-2</v>
      </c>
      <c r="G237" s="91">
        <f t="shared" si="37"/>
        <v>4.4156759012736101E-5</v>
      </c>
      <c r="H237" s="65">
        <f t="shared" si="39"/>
        <v>3.7049683220963657E-2</v>
      </c>
    </row>
    <row r="238" spans="1:8">
      <c r="A238" s="68">
        <f t="shared" si="40"/>
        <v>224</v>
      </c>
      <c r="B238" s="69">
        <f t="shared" si="40"/>
        <v>45149</v>
      </c>
      <c r="C238" s="90" t="str">
        <f t="shared" si="34"/>
        <v>구간2</v>
      </c>
      <c r="D238" s="68">
        <f t="shared" si="35"/>
        <v>184</v>
      </c>
      <c r="E238" s="54">
        <f>COUNTIF($C$15:C238,C238)</f>
        <v>42</v>
      </c>
      <c r="F238" s="91">
        <f t="shared" si="36"/>
        <v>3.7005526461950919E-2</v>
      </c>
      <c r="G238" s="91">
        <f t="shared" si="37"/>
        <v>4.5233753134997955E-5</v>
      </c>
      <c r="H238" s="65">
        <f t="shared" si="39"/>
        <v>3.7050760215085916E-2</v>
      </c>
    </row>
    <row r="239" spans="1:8">
      <c r="A239" s="68">
        <f t="shared" si="40"/>
        <v>225</v>
      </c>
      <c r="B239" s="69">
        <f t="shared" si="40"/>
        <v>45150</v>
      </c>
      <c r="C239" s="90" t="str">
        <f t="shared" si="34"/>
        <v>구간2</v>
      </c>
      <c r="D239" s="68">
        <f t="shared" si="35"/>
        <v>184</v>
      </c>
      <c r="E239" s="54">
        <f>COUNTIF($C$15:C239,C239)</f>
        <v>43</v>
      </c>
      <c r="F239" s="91">
        <f t="shared" si="36"/>
        <v>3.7005526461950919E-2</v>
      </c>
      <c r="G239" s="91">
        <f t="shared" si="37"/>
        <v>4.6310747257259809E-5</v>
      </c>
      <c r="H239" s="65">
        <f t="shared" si="39"/>
        <v>3.7051837209208176E-2</v>
      </c>
    </row>
    <row r="240" spans="1:8">
      <c r="A240" s="68">
        <f t="shared" ref="A240:B255" si="41">A239+1</f>
        <v>226</v>
      </c>
      <c r="B240" s="69">
        <f t="shared" si="41"/>
        <v>45151</v>
      </c>
      <c r="C240" s="90" t="str">
        <f t="shared" si="34"/>
        <v>구간2</v>
      </c>
      <c r="D240" s="68">
        <f t="shared" si="35"/>
        <v>184</v>
      </c>
      <c r="E240" s="54">
        <f>COUNTIF($C$15:C240,C240)</f>
        <v>44</v>
      </c>
      <c r="F240" s="91">
        <f t="shared" si="36"/>
        <v>3.7005526461950919E-2</v>
      </c>
      <c r="G240" s="91">
        <f t="shared" si="37"/>
        <v>4.738774137952167E-5</v>
      </c>
      <c r="H240" s="65">
        <f t="shared" si="39"/>
        <v>3.7052914203330442E-2</v>
      </c>
    </row>
    <row r="241" spans="1:8">
      <c r="A241" s="68">
        <f t="shared" si="41"/>
        <v>227</v>
      </c>
      <c r="B241" s="69">
        <f t="shared" si="41"/>
        <v>45152</v>
      </c>
      <c r="C241" s="90" t="str">
        <f t="shared" si="34"/>
        <v>구간2</v>
      </c>
      <c r="D241" s="68">
        <f t="shared" si="35"/>
        <v>184</v>
      </c>
      <c r="E241" s="54">
        <f>COUNTIF($C$15:C241,C241)</f>
        <v>45</v>
      </c>
      <c r="F241" s="91">
        <f t="shared" si="36"/>
        <v>3.7005526461950919E-2</v>
      </c>
      <c r="G241" s="91">
        <f t="shared" si="37"/>
        <v>4.8464735501783524E-5</v>
      </c>
      <c r="H241" s="65">
        <f t="shared" si="39"/>
        <v>3.7053991197452701E-2</v>
      </c>
    </row>
    <row r="242" spans="1:8">
      <c r="A242" s="68">
        <f t="shared" si="41"/>
        <v>228</v>
      </c>
      <c r="B242" s="69">
        <f t="shared" si="41"/>
        <v>45153</v>
      </c>
      <c r="C242" s="90" t="str">
        <f t="shared" si="34"/>
        <v>구간2</v>
      </c>
      <c r="D242" s="68">
        <f t="shared" si="35"/>
        <v>184</v>
      </c>
      <c r="E242" s="54">
        <f>COUNTIF($C$15:C242,C242)</f>
        <v>46</v>
      </c>
      <c r="F242" s="91">
        <f t="shared" si="36"/>
        <v>3.7005526461950919E-2</v>
      </c>
      <c r="G242" s="91">
        <f t="shared" si="37"/>
        <v>4.9541729624045378E-5</v>
      </c>
      <c r="H242" s="65">
        <f t="shared" si="39"/>
        <v>3.7055068191574961E-2</v>
      </c>
    </row>
    <row r="243" spans="1:8">
      <c r="A243" s="68">
        <f t="shared" si="41"/>
        <v>229</v>
      </c>
      <c r="B243" s="69">
        <f t="shared" si="41"/>
        <v>45154</v>
      </c>
      <c r="C243" s="90" t="str">
        <f t="shared" si="34"/>
        <v>구간2</v>
      </c>
      <c r="D243" s="68">
        <f t="shared" si="35"/>
        <v>184</v>
      </c>
      <c r="E243" s="54">
        <f>COUNTIF($C$15:C243,C243)</f>
        <v>47</v>
      </c>
      <c r="F243" s="91">
        <f t="shared" si="36"/>
        <v>3.7005526461950919E-2</v>
      </c>
      <c r="G243" s="91">
        <f t="shared" si="37"/>
        <v>5.0618723746307238E-5</v>
      </c>
      <c r="H243" s="65">
        <f t="shared" si="39"/>
        <v>3.7056145185697227E-2</v>
      </c>
    </row>
    <row r="244" spans="1:8">
      <c r="A244" s="68">
        <f t="shared" si="41"/>
        <v>230</v>
      </c>
      <c r="B244" s="69">
        <f t="shared" si="41"/>
        <v>45155</v>
      </c>
      <c r="C244" s="90" t="str">
        <f t="shared" si="34"/>
        <v>구간2</v>
      </c>
      <c r="D244" s="68">
        <f t="shared" si="35"/>
        <v>184</v>
      </c>
      <c r="E244" s="54">
        <f>COUNTIF($C$15:C244,C244)</f>
        <v>48</v>
      </c>
      <c r="F244" s="91">
        <f t="shared" si="36"/>
        <v>3.7005526461950919E-2</v>
      </c>
      <c r="G244" s="91">
        <f t="shared" si="37"/>
        <v>5.1695717868569092E-5</v>
      </c>
      <c r="H244" s="65">
        <f t="shared" si="39"/>
        <v>3.7057222179819486E-2</v>
      </c>
    </row>
    <row r="245" spans="1:8">
      <c r="A245" s="68">
        <f t="shared" si="41"/>
        <v>231</v>
      </c>
      <c r="B245" s="69">
        <f t="shared" si="41"/>
        <v>45156</v>
      </c>
      <c r="C245" s="90" t="str">
        <f t="shared" si="34"/>
        <v>구간2</v>
      </c>
      <c r="D245" s="68">
        <f t="shared" si="35"/>
        <v>184</v>
      </c>
      <c r="E245" s="54">
        <f>COUNTIF($C$15:C245,C245)</f>
        <v>49</v>
      </c>
      <c r="F245" s="91">
        <f t="shared" si="36"/>
        <v>3.7005526461950919E-2</v>
      </c>
      <c r="G245" s="91">
        <f t="shared" si="37"/>
        <v>5.2772711990830946E-5</v>
      </c>
      <c r="H245" s="65">
        <f t="shared" si="39"/>
        <v>3.7058299173941753E-2</v>
      </c>
    </row>
    <row r="246" spans="1:8">
      <c r="A246" s="68">
        <f t="shared" si="41"/>
        <v>232</v>
      </c>
      <c r="B246" s="69">
        <f t="shared" si="41"/>
        <v>45157</v>
      </c>
      <c r="C246" s="90" t="str">
        <f t="shared" si="34"/>
        <v>구간2</v>
      </c>
      <c r="D246" s="68">
        <f t="shared" si="35"/>
        <v>184</v>
      </c>
      <c r="E246" s="54">
        <f>COUNTIF($C$15:C246,C246)</f>
        <v>50</v>
      </c>
      <c r="F246" s="91">
        <f t="shared" si="36"/>
        <v>3.7005526461950919E-2</v>
      </c>
      <c r="G246" s="91">
        <f t="shared" si="37"/>
        <v>5.3849706113092807E-5</v>
      </c>
      <c r="H246" s="65">
        <f t="shared" si="39"/>
        <v>3.7059376168064012E-2</v>
      </c>
    </row>
    <row r="247" spans="1:8">
      <c r="A247" s="68">
        <f t="shared" si="41"/>
        <v>233</v>
      </c>
      <c r="B247" s="69">
        <f t="shared" si="41"/>
        <v>45158</v>
      </c>
      <c r="C247" s="90" t="str">
        <f t="shared" si="34"/>
        <v>구간2</v>
      </c>
      <c r="D247" s="68">
        <f t="shared" si="35"/>
        <v>184</v>
      </c>
      <c r="E247" s="54">
        <f>COUNTIF($C$15:C247,C247)</f>
        <v>51</v>
      </c>
      <c r="F247" s="91">
        <f t="shared" si="36"/>
        <v>3.7005526461950919E-2</v>
      </c>
      <c r="G247" s="91">
        <f t="shared" si="37"/>
        <v>5.4926700235354661E-5</v>
      </c>
      <c r="H247" s="65">
        <f t="shared" si="39"/>
        <v>3.7060453162186272E-2</v>
      </c>
    </row>
    <row r="248" spans="1:8">
      <c r="A248" s="68">
        <f t="shared" si="41"/>
        <v>234</v>
      </c>
      <c r="B248" s="69">
        <f t="shared" si="41"/>
        <v>45159</v>
      </c>
      <c r="C248" s="90" t="str">
        <f t="shared" si="34"/>
        <v>구간2</v>
      </c>
      <c r="D248" s="68">
        <f t="shared" si="35"/>
        <v>184</v>
      </c>
      <c r="E248" s="54">
        <f>COUNTIF($C$15:C248,C248)</f>
        <v>52</v>
      </c>
      <c r="F248" s="91">
        <f t="shared" si="36"/>
        <v>3.7005526461950919E-2</v>
      </c>
      <c r="G248" s="91">
        <f t="shared" si="37"/>
        <v>5.6003694357616515E-5</v>
      </c>
      <c r="H248" s="65">
        <f t="shared" si="39"/>
        <v>3.7061530156308538E-2</v>
      </c>
    </row>
    <row r="249" spans="1:8">
      <c r="A249" s="68">
        <f t="shared" si="41"/>
        <v>235</v>
      </c>
      <c r="B249" s="69">
        <f t="shared" si="41"/>
        <v>45160</v>
      </c>
      <c r="C249" s="90" t="str">
        <f t="shared" si="34"/>
        <v>구간2</v>
      </c>
      <c r="D249" s="68">
        <f t="shared" si="35"/>
        <v>184</v>
      </c>
      <c r="E249" s="54">
        <f>COUNTIF($C$15:C249,C249)</f>
        <v>53</v>
      </c>
      <c r="F249" s="91">
        <f t="shared" si="36"/>
        <v>3.7005526461950919E-2</v>
      </c>
      <c r="G249" s="91">
        <f t="shared" si="37"/>
        <v>5.7080688479878376E-5</v>
      </c>
      <c r="H249" s="65">
        <f t="shared" si="39"/>
        <v>3.7062607150430797E-2</v>
      </c>
    </row>
    <row r="250" spans="1:8">
      <c r="A250" s="68">
        <f t="shared" si="41"/>
        <v>236</v>
      </c>
      <c r="B250" s="69">
        <f t="shared" si="41"/>
        <v>45161</v>
      </c>
      <c r="C250" s="90" t="str">
        <f t="shared" si="34"/>
        <v>구간2</v>
      </c>
      <c r="D250" s="68">
        <f t="shared" si="35"/>
        <v>184</v>
      </c>
      <c r="E250" s="54">
        <f>COUNTIF($C$15:C250,C250)</f>
        <v>54</v>
      </c>
      <c r="F250" s="91">
        <f t="shared" si="36"/>
        <v>3.7005526461950919E-2</v>
      </c>
      <c r="G250" s="91">
        <f t="shared" si="37"/>
        <v>5.815768260214023E-5</v>
      </c>
      <c r="H250" s="65">
        <f t="shared" si="39"/>
        <v>3.7063684144553057E-2</v>
      </c>
    </row>
    <row r="251" spans="1:8">
      <c r="A251" s="68">
        <f t="shared" si="41"/>
        <v>237</v>
      </c>
      <c r="B251" s="69">
        <f t="shared" si="41"/>
        <v>45162</v>
      </c>
      <c r="C251" s="90" t="str">
        <f t="shared" si="34"/>
        <v>구간2</v>
      </c>
      <c r="D251" s="68">
        <f t="shared" si="35"/>
        <v>184</v>
      </c>
      <c r="E251" s="54">
        <f>COUNTIF($C$15:C251,C251)</f>
        <v>55</v>
      </c>
      <c r="F251" s="91">
        <f t="shared" si="36"/>
        <v>3.7005526461950919E-2</v>
      </c>
      <c r="G251" s="91">
        <f t="shared" si="37"/>
        <v>5.9234676724402084E-5</v>
      </c>
      <c r="H251" s="65">
        <f t="shared" si="39"/>
        <v>3.7064761138675323E-2</v>
      </c>
    </row>
    <row r="252" spans="1:8">
      <c r="A252" s="68">
        <f t="shared" si="41"/>
        <v>238</v>
      </c>
      <c r="B252" s="69">
        <f t="shared" si="41"/>
        <v>45163</v>
      </c>
      <c r="C252" s="90" t="str">
        <f t="shared" si="34"/>
        <v>구간2</v>
      </c>
      <c r="D252" s="68">
        <f t="shared" si="35"/>
        <v>184</v>
      </c>
      <c r="E252" s="54">
        <f>COUNTIF($C$15:C252,C252)</f>
        <v>56</v>
      </c>
      <c r="F252" s="91">
        <f t="shared" si="36"/>
        <v>3.7005526461950919E-2</v>
      </c>
      <c r="G252" s="91">
        <f t="shared" si="37"/>
        <v>6.0311670846663944E-5</v>
      </c>
      <c r="H252" s="65">
        <f t="shared" si="39"/>
        <v>3.7065838132797582E-2</v>
      </c>
    </row>
    <row r="253" spans="1:8">
      <c r="A253" s="68">
        <f t="shared" si="41"/>
        <v>239</v>
      </c>
      <c r="B253" s="69">
        <f t="shared" si="41"/>
        <v>45164</v>
      </c>
      <c r="C253" s="90" t="str">
        <f t="shared" si="34"/>
        <v>구간2</v>
      </c>
      <c r="D253" s="68">
        <f t="shared" si="35"/>
        <v>184</v>
      </c>
      <c r="E253" s="54">
        <f>COUNTIF($C$15:C253,C253)</f>
        <v>57</v>
      </c>
      <c r="F253" s="91">
        <f t="shared" si="36"/>
        <v>3.7005526461950919E-2</v>
      </c>
      <c r="G253" s="91">
        <f t="shared" si="37"/>
        <v>6.1388664968925792E-5</v>
      </c>
      <c r="H253" s="65">
        <f t="shared" si="39"/>
        <v>3.7066915126919842E-2</v>
      </c>
    </row>
    <row r="254" spans="1:8">
      <c r="A254" s="68">
        <f t="shared" si="41"/>
        <v>240</v>
      </c>
      <c r="B254" s="69">
        <f t="shared" si="41"/>
        <v>45165</v>
      </c>
      <c r="C254" s="90" t="str">
        <f t="shared" si="34"/>
        <v>구간2</v>
      </c>
      <c r="D254" s="68">
        <f t="shared" si="35"/>
        <v>184</v>
      </c>
      <c r="E254" s="54">
        <f>COUNTIF($C$15:C254,C254)</f>
        <v>58</v>
      </c>
      <c r="F254" s="91">
        <f t="shared" si="36"/>
        <v>3.7005526461950919E-2</v>
      </c>
      <c r="G254" s="91">
        <f t="shared" si="37"/>
        <v>6.2465659091187652E-5</v>
      </c>
      <c r="H254" s="65">
        <f t="shared" si="39"/>
        <v>3.7067992121042108E-2</v>
      </c>
    </row>
    <row r="255" spans="1:8">
      <c r="A255" s="68">
        <f t="shared" si="41"/>
        <v>241</v>
      </c>
      <c r="B255" s="69">
        <f t="shared" si="41"/>
        <v>45166</v>
      </c>
      <c r="C255" s="90" t="str">
        <f t="shared" si="34"/>
        <v>구간2</v>
      </c>
      <c r="D255" s="68">
        <f t="shared" si="35"/>
        <v>184</v>
      </c>
      <c r="E255" s="54">
        <f>COUNTIF($C$15:C255,C255)</f>
        <v>59</v>
      </c>
      <c r="F255" s="91">
        <f t="shared" si="36"/>
        <v>3.7005526461950919E-2</v>
      </c>
      <c r="G255" s="91">
        <f t="shared" si="37"/>
        <v>6.3542653213449513E-5</v>
      </c>
      <c r="H255" s="65">
        <f t="shared" si="39"/>
        <v>3.7069069115164367E-2</v>
      </c>
    </row>
    <row r="256" spans="1:8">
      <c r="A256" s="68">
        <f t="shared" ref="A256:B271" si="42">A255+1</f>
        <v>242</v>
      </c>
      <c r="B256" s="69">
        <f t="shared" si="42"/>
        <v>45167</v>
      </c>
      <c r="C256" s="90" t="str">
        <f t="shared" si="34"/>
        <v>구간2</v>
      </c>
      <c r="D256" s="68">
        <f t="shared" si="35"/>
        <v>184</v>
      </c>
      <c r="E256" s="54">
        <f>COUNTIF($C$15:C256,C256)</f>
        <v>60</v>
      </c>
      <c r="F256" s="91">
        <f t="shared" si="36"/>
        <v>3.7005526461950919E-2</v>
      </c>
      <c r="G256" s="91">
        <f t="shared" si="37"/>
        <v>6.461964733571136E-5</v>
      </c>
      <c r="H256" s="65">
        <f t="shared" si="39"/>
        <v>3.7070146109286634E-2</v>
      </c>
    </row>
    <row r="257" spans="1:8">
      <c r="A257" s="68">
        <f t="shared" si="42"/>
        <v>243</v>
      </c>
      <c r="B257" s="69">
        <f t="shared" si="42"/>
        <v>45168</v>
      </c>
      <c r="C257" s="90" t="str">
        <f t="shared" si="34"/>
        <v>구간2</v>
      </c>
      <c r="D257" s="68">
        <f t="shared" si="35"/>
        <v>184</v>
      </c>
      <c r="E257" s="54">
        <f>COUNTIF($C$15:C257,C257)</f>
        <v>61</v>
      </c>
      <c r="F257" s="91">
        <f t="shared" si="36"/>
        <v>3.7005526461950919E-2</v>
      </c>
      <c r="G257" s="91">
        <f t="shared" si="37"/>
        <v>6.5696641457973221E-5</v>
      </c>
      <c r="H257" s="65">
        <f t="shared" si="39"/>
        <v>3.7071223103408893E-2</v>
      </c>
    </row>
    <row r="258" spans="1:8">
      <c r="A258" s="68">
        <f t="shared" si="42"/>
        <v>244</v>
      </c>
      <c r="B258" s="69">
        <f t="shared" si="42"/>
        <v>45169</v>
      </c>
      <c r="C258" s="90" t="str">
        <f t="shared" si="34"/>
        <v>구간2</v>
      </c>
      <c r="D258" s="68">
        <f t="shared" si="35"/>
        <v>184</v>
      </c>
      <c r="E258" s="54">
        <f>COUNTIF($C$15:C258,C258)</f>
        <v>62</v>
      </c>
      <c r="F258" s="91">
        <f t="shared" si="36"/>
        <v>3.7005526461950919E-2</v>
      </c>
      <c r="G258" s="91">
        <f t="shared" si="37"/>
        <v>6.6773635580235082E-5</v>
      </c>
      <c r="H258" s="65">
        <f t="shared" si="39"/>
        <v>3.7072300097531152E-2</v>
      </c>
    </row>
    <row r="259" spans="1:8">
      <c r="A259" s="68">
        <f t="shared" si="42"/>
        <v>245</v>
      </c>
      <c r="B259" s="69">
        <f t="shared" si="42"/>
        <v>45170</v>
      </c>
      <c r="C259" s="90" t="str">
        <f t="shared" si="34"/>
        <v>구간2</v>
      </c>
      <c r="D259" s="68">
        <f t="shared" si="35"/>
        <v>184</v>
      </c>
      <c r="E259" s="54">
        <f>COUNTIF($C$15:C259,C259)</f>
        <v>63</v>
      </c>
      <c r="F259" s="91">
        <f t="shared" si="36"/>
        <v>3.7005526461950919E-2</v>
      </c>
      <c r="G259" s="91">
        <f t="shared" si="37"/>
        <v>6.7850629702496929E-5</v>
      </c>
      <c r="H259" s="65">
        <f t="shared" si="39"/>
        <v>3.7073377091653419E-2</v>
      </c>
    </row>
    <row r="260" spans="1:8">
      <c r="A260" s="68">
        <f t="shared" si="42"/>
        <v>246</v>
      </c>
      <c r="B260" s="69">
        <f t="shared" si="42"/>
        <v>45171</v>
      </c>
      <c r="C260" s="90" t="str">
        <f t="shared" si="34"/>
        <v>구간2</v>
      </c>
      <c r="D260" s="68">
        <f t="shared" si="35"/>
        <v>184</v>
      </c>
      <c r="E260" s="54">
        <f>COUNTIF($C$15:C260,C260)</f>
        <v>64</v>
      </c>
      <c r="F260" s="91">
        <f t="shared" si="36"/>
        <v>3.7005526461950919E-2</v>
      </c>
      <c r="G260" s="91">
        <f t="shared" si="37"/>
        <v>6.892762382475879E-5</v>
      </c>
      <c r="H260" s="65">
        <f t="shared" si="39"/>
        <v>3.7074454085775678E-2</v>
      </c>
    </row>
    <row r="261" spans="1:8">
      <c r="A261" s="68">
        <f t="shared" si="42"/>
        <v>247</v>
      </c>
      <c r="B261" s="69">
        <f t="shared" si="42"/>
        <v>45172</v>
      </c>
      <c r="C261" s="90" t="str">
        <f t="shared" si="34"/>
        <v>구간2</v>
      </c>
      <c r="D261" s="68">
        <f t="shared" si="35"/>
        <v>184</v>
      </c>
      <c r="E261" s="54">
        <f>COUNTIF($C$15:C261,C261)</f>
        <v>65</v>
      </c>
      <c r="F261" s="91">
        <f t="shared" si="36"/>
        <v>3.7005526461950919E-2</v>
      </c>
      <c r="G261" s="91">
        <f t="shared" si="37"/>
        <v>7.000461794702065E-5</v>
      </c>
      <c r="H261" s="65">
        <f t="shared" si="39"/>
        <v>3.7075531079897937E-2</v>
      </c>
    </row>
    <row r="262" spans="1:8">
      <c r="A262" s="68">
        <f t="shared" si="42"/>
        <v>248</v>
      </c>
      <c r="B262" s="69">
        <f t="shared" si="42"/>
        <v>45173</v>
      </c>
      <c r="C262" s="90" t="str">
        <f t="shared" si="34"/>
        <v>구간2</v>
      </c>
      <c r="D262" s="68">
        <f t="shared" si="35"/>
        <v>184</v>
      </c>
      <c r="E262" s="54">
        <f>COUNTIF($C$15:C262,C262)</f>
        <v>66</v>
      </c>
      <c r="F262" s="91">
        <f t="shared" si="36"/>
        <v>3.7005526461950919E-2</v>
      </c>
      <c r="G262" s="91">
        <f t="shared" si="37"/>
        <v>7.1081612069282498E-5</v>
      </c>
      <c r="H262" s="65">
        <f t="shared" si="39"/>
        <v>3.7076608074020204E-2</v>
      </c>
    </row>
    <row r="263" spans="1:8">
      <c r="A263" s="68">
        <f t="shared" si="42"/>
        <v>249</v>
      </c>
      <c r="B263" s="69">
        <f t="shared" si="42"/>
        <v>45174</v>
      </c>
      <c r="C263" s="90" t="str">
        <f t="shared" si="34"/>
        <v>구간2</v>
      </c>
      <c r="D263" s="68">
        <f t="shared" si="35"/>
        <v>184</v>
      </c>
      <c r="E263" s="54">
        <f>COUNTIF($C$15:C263,C263)</f>
        <v>67</v>
      </c>
      <c r="F263" s="91">
        <f t="shared" si="36"/>
        <v>3.7005526461950919E-2</v>
      </c>
      <c r="G263" s="91">
        <f t="shared" si="37"/>
        <v>7.2158606191544358E-5</v>
      </c>
      <c r="H263" s="65">
        <f t="shared" si="39"/>
        <v>3.7077685068142463E-2</v>
      </c>
    </row>
    <row r="264" spans="1:8">
      <c r="A264" s="68">
        <f t="shared" si="42"/>
        <v>250</v>
      </c>
      <c r="B264" s="69">
        <f t="shared" si="42"/>
        <v>45175</v>
      </c>
      <c r="C264" s="90" t="str">
        <f t="shared" si="34"/>
        <v>구간2</v>
      </c>
      <c r="D264" s="68">
        <f t="shared" si="35"/>
        <v>184</v>
      </c>
      <c r="E264" s="54">
        <f>COUNTIF($C$15:C264,C264)</f>
        <v>68</v>
      </c>
      <c r="F264" s="91">
        <f t="shared" si="36"/>
        <v>3.7005526461950919E-2</v>
      </c>
      <c r="G264" s="91">
        <f t="shared" si="37"/>
        <v>7.3235600313806219E-5</v>
      </c>
      <c r="H264" s="65">
        <f t="shared" si="39"/>
        <v>3.7078762062264722E-2</v>
      </c>
    </row>
    <row r="265" spans="1:8">
      <c r="A265" s="68">
        <f t="shared" si="42"/>
        <v>251</v>
      </c>
      <c r="B265" s="69">
        <f t="shared" si="42"/>
        <v>45176</v>
      </c>
      <c r="C265" s="90" t="str">
        <f t="shared" si="34"/>
        <v>구간2</v>
      </c>
      <c r="D265" s="68">
        <f t="shared" si="35"/>
        <v>184</v>
      </c>
      <c r="E265" s="54">
        <f>COUNTIF($C$15:C265,C265)</f>
        <v>69</v>
      </c>
      <c r="F265" s="91">
        <f t="shared" si="36"/>
        <v>3.7005526461950919E-2</v>
      </c>
      <c r="G265" s="91">
        <f t="shared" si="37"/>
        <v>7.4312594436068066E-5</v>
      </c>
      <c r="H265" s="65">
        <f t="shared" si="39"/>
        <v>3.7079839056386989E-2</v>
      </c>
    </row>
    <row r="266" spans="1:8">
      <c r="A266" s="68">
        <f t="shared" si="42"/>
        <v>252</v>
      </c>
      <c r="B266" s="69">
        <f t="shared" si="42"/>
        <v>45177</v>
      </c>
      <c r="C266" s="90" t="str">
        <f t="shared" si="34"/>
        <v>구간2</v>
      </c>
      <c r="D266" s="68">
        <f t="shared" si="35"/>
        <v>184</v>
      </c>
      <c r="E266" s="54">
        <f>COUNTIF($C$15:C266,C266)</f>
        <v>70</v>
      </c>
      <c r="F266" s="91">
        <f t="shared" si="36"/>
        <v>3.7005526461950919E-2</v>
      </c>
      <c r="G266" s="91">
        <f t="shared" si="37"/>
        <v>7.5389588558329927E-5</v>
      </c>
      <c r="H266" s="65">
        <f t="shared" si="39"/>
        <v>3.7080916050509248E-2</v>
      </c>
    </row>
    <row r="267" spans="1:8">
      <c r="A267" s="68">
        <f t="shared" si="42"/>
        <v>253</v>
      </c>
      <c r="B267" s="69">
        <f t="shared" si="42"/>
        <v>45178</v>
      </c>
      <c r="C267" s="90" t="str">
        <f t="shared" si="34"/>
        <v>구간2</v>
      </c>
      <c r="D267" s="68">
        <f t="shared" si="35"/>
        <v>184</v>
      </c>
      <c r="E267" s="54">
        <f>COUNTIF($C$15:C267,C267)</f>
        <v>71</v>
      </c>
      <c r="F267" s="91">
        <f t="shared" si="36"/>
        <v>3.7005526461950919E-2</v>
      </c>
      <c r="G267" s="91">
        <f t="shared" si="37"/>
        <v>7.6466582680591788E-5</v>
      </c>
      <c r="H267" s="65">
        <f t="shared" si="39"/>
        <v>3.7081993044631507E-2</v>
      </c>
    </row>
    <row r="268" spans="1:8">
      <c r="A268" s="68">
        <f t="shared" si="42"/>
        <v>254</v>
      </c>
      <c r="B268" s="69">
        <f t="shared" si="42"/>
        <v>45179</v>
      </c>
      <c r="C268" s="90" t="str">
        <f t="shared" si="34"/>
        <v>구간2</v>
      </c>
      <c r="D268" s="68">
        <f t="shared" si="35"/>
        <v>184</v>
      </c>
      <c r="E268" s="54">
        <f>COUNTIF($C$15:C268,C268)</f>
        <v>72</v>
      </c>
      <c r="F268" s="91">
        <f t="shared" si="36"/>
        <v>3.7005526461950919E-2</v>
      </c>
      <c r="G268" s="91">
        <f t="shared" si="37"/>
        <v>7.7543576802853635E-5</v>
      </c>
      <c r="H268" s="65">
        <f t="shared" si="39"/>
        <v>3.7083070038753774E-2</v>
      </c>
    </row>
    <row r="269" spans="1:8">
      <c r="A269" s="68">
        <f t="shared" si="42"/>
        <v>255</v>
      </c>
      <c r="B269" s="69">
        <f t="shared" si="42"/>
        <v>45180</v>
      </c>
      <c r="C269" s="90" t="str">
        <f t="shared" si="34"/>
        <v>구간2</v>
      </c>
      <c r="D269" s="68">
        <f t="shared" si="35"/>
        <v>184</v>
      </c>
      <c r="E269" s="54">
        <f>COUNTIF($C$15:C269,C269)</f>
        <v>73</v>
      </c>
      <c r="F269" s="91">
        <f t="shared" si="36"/>
        <v>3.7005526461950919E-2</v>
      </c>
      <c r="G269" s="91">
        <f t="shared" si="37"/>
        <v>7.8620570925115496E-5</v>
      </c>
      <c r="H269" s="65">
        <f t="shared" si="39"/>
        <v>3.7084147032876033E-2</v>
      </c>
    </row>
    <row r="270" spans="1:8">
      <c r="A270" s="68">
        <f t="shared" si="42"/>
        <v>256</v>
      </c>
      <c r="B270" s="69">
        <f t="shared" si="42"/>
        <v>45181</v>
      </c>
      <c r="C270" s="90" t="str">
        <f t="shared" si="34"/>
        <v>구간2</v>
      </c>
      <c r="D270" s="68">
        <f t="shared" si="35"/>
        <v>184</v>
      </c>
      <c r="E270" s="54">
        <f>COUNTIF($C$15:C270,C270)</f>
        <v>74</v>
      </c>
      <c r="F270" s="91">
        <f t="shared" si="36"/>
        <v>3.7005526461950919E-2</v>
      </c>
      <c r="G270" s="91">
        <f t="shared" si="37"/>
        <v>7.9697565047377356E-5</v>
      </c>
      <c r="H270" s="65">
        <f t="shared" si="39"/>
        <v>3.7085224026998299E-2</v>
      </c>
    </row>
    <row r="271" spans="1:8">
      <c r="A271" s="68">
        <f t="shared" si="42"/>
        <v>257</v>
      </c>
      <c r="B271" s="69">
        <f t="shared" si="42"/>
        <v>45182</v>
      </c>
      <c r="C271" s="90" t="str">
        <f t="shared" ref="C271:C334" si="43">IF(IFERROR(HLOOKUP(B271,$D$5:$S$6,2,FALSE),"")="",C272,HLOOKUP(B271,$D$5:$S$7,2,FALSE))</f>
        <v>구간2</v>
      </c>
      <c r="D271" s="68">
        <f t="shared" ref="D271:D334" si="44">COUNTIF($C$15:$C$44084,C271)</f>
        <v>184</v>
      </c>
      <c r="E271" s="54">
        <f>COUNTIF($C$15:C271,C271)</f>
        <v>75</v>
      </c>
      <c r="F271" s="91">
        <f t="shared" ref="F271:F334" si="45">HLOOKUP($C271,$D$6:$S$11,6,FALSE)</f>
        <v>3.7005526461950919E-2</v>
      </c>
      <c r="G271" s="91">
        <f t="shared" ref="G271:G334" si="46">HLOOKUP($C271,$D$6:$S$11,5,FALSE)*(E271)</f>
        <v>8.0774559169639204E-5</v>
      </c>
      <c r="H271" s="65">
        <f t="shared" si="39"/>
        <v>3.7086301021120559E-2</v>
      </c>
    </row>
    <row r="272" spans="1:8">
      <c r="A272" s="68">
        <f t="shared" ref="A272:B287" si="47">A271+1</f>
        <v>258</v>
      </c>
      <c r="B272" s="69">
        <f t="shared" si="47"/>
        <v>45183</v>
      </c>
      <c r="C272" s="90" t="str">
        <f t="shared" si="43"/>
        <v>구간2</v>
      </c>
      <c r="D272" s="68">
        <f t="shared" si="44"/>
        <v>184</v>
      </c>
      <c r="E272" s="54">
        <f>COUNTIF($C$15:C272,C272)</f>
        <v>76</v>
      </c>
      <c r="F272" s="91">
        <f t="shared" si="45"/>
        <v>3.7005526461950919E-2</v>
      </c>
      <c r="G272" s="91">
        <f t="shared" si="46"/>
        <v>8.1851553291901064E-5</v>
      </c>
      <c r="H272" s="65">
        <f t="shared" ref="H272:H335" si="48">F272+G272</f>
        <v>3.7087378015242818E-2</v>
      </c>
    </row>
    <row r="273" spans="1:8">
      <c r="A273" s="68">
        <f t="shared" si="47"/>
        <v>259</v>
      </c>
      <c r="B273" s="69">
        <f t="shared" si="47"/>
        <v>45184</v>
      </c>
      <c r="C273" s="90" t="str">
        <f t="shared" si="43"/>
        <v>구간2</v>
      </c>
      <c r="D273" s="68">
        <f t="shared" si="44"/>
        <v>184</v>
      </c>
      <c r="E273" s="54">
        <f>COUNTIF($C$15:C273,C273)</f>
        <v>77</v>
      </c>
      <c r="F273" s="91">
        <f t="shared" si="45"/>
        <v>3.7005526461950919E-2</v>
      </c>
      <c r="G273" s="91">
        <f t="shared" si="46"/>
        <v>8.2928547414162925E-5</v>
      </c>
      <c r="H273" s="65">
        <f t="shared" si="48"/>
        <v>3.7088455009365084E-2</v>
      </c>
    </row>
    <row r="274" spans="1:8">
      <c r="A274" s="68">
        <f t="shared" si="47"/>
        <v>260</v>
      </c>
      <c r="B274" s="69">
        <f t="shared" si="47"/>
        <v>45185</v>
      </c>
      <c r="C274" s="90" t="str">
        <f t="shared" si="43"/>
        <v>구간2</v>
      </c>
      <c r="D274" s="68">
        <f t="shared" si="44"/>
        <v>184</v>
      </c>
      <c r="E274" s="54">
        <f>COUNTIF($C$15:C274,C274)</f>
        <v>78</v>
      </c>
      <c r="F274" s="91">
        <f t="shared" si="45"/>
        <v>3.7005526461950919E-2</v>
      </c>
      <c r="G274" s="91">
        <f t="shared" si="46"/>
        <v>8.4005541536424772E-5</v>
      </c>
      <c r="H274" s="65">
        <f t="shared" si="48"/>
        <v>3.7089532003487344E-2</v>
      </c>
    </row>
    <row r="275" spans="1:8">
      <c r="A275" s="68">
        <f t="shared" si="47"/>
        <v>261</v>
      </c>
      <c r="B275" s="69">
        <f t="shared" si="47"/>
        <v>45186</v>
      </c>
      <c r="C275" s="90" t="str">
        <f t="shared" si="43"/>
        <v>구간2</v>
      </c>
      <c r="D275" s="68">
        <f t="shared" si="44"/>
        <v>184</v>
      </c>
      <c r="E275" s="54">
        <f>COUNTIF($C$15:C275,C275)</f>
        <v>79</v>
      </c>
      <c r="F275" s="91">
        <f t="shared" si="45"/>
        <v>3.7005526461950919E-2</v>
      </c>
      <c r="G275" s="91">
        <f t="shared" si="46"/>
        <v>8.5082535658686633E-5</v>
      </c>
      <c r="H275" s="65">
        <f t="shared" si="48"/>
        <v>3.7090608997609603E-2</v>
      </c>
    </row>
    <row r="276" spans="1:8">
      <c r="A276" s="68">
        <f t="shared" si="47"/>
        <v>262</v>
      </c>
      <c r="B276" s="69">
        <f t="shared" si="47"/>
        <v>45187</v>
      </c>
      <c r="C276" s="90" t="str">
        <f t="shared" si="43"/>
        <v>구간2</v>
      </c>
      <c r="D276" s="68">
        <f t="shared" si="44"/>
        <v>184</v>
      </c>
      <c r="E276" s="54">
        <f>COUNTIF($C$15:C276,C276)</f>
        <v>80</v>
      </c>
      <c r="F276" s="91">
        <f t="shared" si="45"/>
        <v>3.7005526461950919E-2</v>
      </c>
      <c r="G276" s="91">
        <f t="shared" si="46"/>
        <v>8.615952978094848E-5</v>
      </c>
      <c r="H276" s="65">
        <f t="shared" si="48"/>
        <v>3.7091685991731869E-2</v>
      </c>
    </row>
    <row r="277" spans="1:8">
      <c r="A277" s="68">
        <f t="shared" si="47"/>
        <v>263</v>
      </c>
      <c r="B277" s="69">
        <f t="shared" si="47"/>
        <v>45188</v>
      </c>
      <c r="C277" s="90" t="str">
        <f t="shared" si="43"/>
        <v>구간2</v>
      </c>
      <c r="D277" s="68">
        <f t="shared" si="44"/>
        <v>184</v>
      </c>
      <c r="E277" s="54">
        <f>COUNTIF($C$15:C277,C277)</f>
        <v>81</v>
      </c>
      <c r="F277" s="91">
        <f t="shared" si="45"/>
        <v>3.7005526461950919E-2</v>
      </c>
      <c r="G277" s="91">
        <f t="shared" si="46"/>
        <v>8.7236523903210341E-5</v>
      </c>
      <c r="H277" s="65">
        <f t="shared" si="48"/>
        <v>3.7092762985854129E-2</v>
      </c>
    </row>
    <row r="278" spans="1:8">
      <c r="A278" s="68">
        <f t="shared" si="47"/>
        <v>264</v>
      </c>
      <c r="B278" s="69">
        <f t="shared" si="47"/>
        <v>45189</v>
      </c>
      <c r="C278" s="90" t="str">
        <f t="shared" si="43"/>
        <v>구간2</v>
      </c>
      <c r="D278" s="68">
        <f t="shared" si="44"/>
        <v>184</v>
      </c>
      <c r="E278" s="54">
        <f>COUNTIF($C$15:C278,C278)</f>
        <v>82</v>
      </c>
      <c r="F278" s="91">
        <f t="shared" si="45"/>
        <v>3.7005526461950919E-2</v>
      </c>
      <c r="G278" s="91">
        <f t="shared" si="46"/>
        <v>8.8313518025472202E-5</v>
      </c>
      <c r="H278" s="65">
        <f t="shared" si="48"/>
        <v>3.7093839979976388E-2</v>
      </c>
    </row>
    <row r="279" spans="1:8">
      <c r="A279" s="68">
        <f t="shared" si="47"/>
        <v>265</v>
      </c>
      <c r="B279" s="69">
        <f t="shared" si="47"/>
        <v>45190</v>
      </c>
      <c r="C279" s="90" t="str">
        <f t="shared" si="43"/>
        <v>구간2</v>
      </c>
      <c r="D279" s="68">
        <f t="shared" si="44"/>
        <v>184</v>
      </c>
      <c r="E279" s="54">
        <f>COUNTIF($C$15:C279,C279)</f>
        <v>83</v>
      </c>
      <c r="F279" s="91">
        <f t="shared" si="45"/>
        <v>3.7005526461950919E-2</v>
      </c>
      <c r="G279" s="91">
        <f t="shared" si="46"/>
        <v>8.9390512147734049E-5</v>
      </c>
      <c r="H279" s="65">
        <f t="shared" si="48"/>
        <v>3.7094916974098655E-2</v>
      </c>
    </row>
    <row r="280" spans="1:8">
      <c r="A280" s="68">
        <f t="shared" si="47"/>
        <v>266</v>
      </c>
      <c r="B280" s="69">
        <f t="shared" si="47"/>
        <v>45191</v>
      </c>
      <c r="C280" s="90" t="str">
        <f t="shared" si="43"/>
        <v>구간2</v>
      </c>
      <c r="D280" s="68">
        <f t="shared" si="44"/>
        <v>184</v>
      </c>
      <c r="E280" s="54">
        <f>COUNTIF($C$15:C280,C280)</f>
        <v>84</v>
      </c>
      <c r="F280" s="91">
        <f t="shared" si="45"/>
        <v>3.7005526461950919E-2</v>
      </c>
      <c r="G280" s="91">
        <f t="shared" si="46"/>
        <v>9.046750626999591E-5</v>
      </c>
      <c r="H280" s="65">
        <f t="shared" si="48"/>
        <v>3.7095993968220914E-2</v>
      </c>
    </row>
    <row r="281" spans="1:8">
      <c r="A281" s="68">
        <f t="shared" si="47"/>
        <v>267</v>
      </c>
      <c r="B281" s="69">
        <f t="shared" si="47"/>
        <v>45192</v>
      </c>
      <c r="C281" s="90" t="str">
        <f t="shared" si="43"/>
        <v>구간2</v>
      </c>
      <c r="D281" s="68">
        <f t="shared" si="44"/>
        <v>184</v>
      </c>
      <c r="E281" s="54">
        <f>COUNTIF($C$15:C281,C281)</f>
        <v>85</v>
      </c>
      <c r="F281" s="91">
        <f t="shared" si="45"/>
        <v>3.7005526461950919E-2</v>
      </c>
      <c r="G281" s="91">
        <f t="shared" si="46"/>
        <v>9.154450039225777E-5</v>
      </c>
      <c r="H281" s="65">
        <f t="shared" si="48"/>
        <v>3.7097070962343173E-2</v>
      </c>
    </row>
    <row r="282" spans="1:8">
      <c r="A282" s="68">
        <f t="shared" si="47"/>
        <v>268</v>
      </c>
      <c r="B282" s="69">
        <f t="shared" si="47"/>
        <v>45193</v>
      </c>
      <c r="C282" s="90" t="str">
        <f t="shared" si="43"/>
        <v>구간2</v>
      </c>
      <c r="D282" s="68">
        <f t="shared" si="44"/>
        <v>184</v>
      </c>
      <c r="E282" s="54">
        <f>COUNTIF($C$15:C282,C282)</f>
        <v>86</v>
      </c>
      <c r="F282" s="91">
        <f t="shared" si="45"/>
        <v>3.7005526461950919E-2</v>
      </c>
      <c r="G282" s="91">
        <f t="shared" si="46"/>
        <v>9.2621494514519618E-5</v>
      </c>
      <c r="H282" s="65">
        <f t="shared" si="48"/>
        <v>3.709814795646544E-2</v>
      </c>
    </row>
    <row r="283" spans="1:8">
      <c r="A283" s="68">
        <f t="shared" si="47"/>
        <v>269</v>
      </c>
      <c r="B283" s="69">
        <f t="shared" si="47"/>
        <v>45194</v>
      </c>
      <c r="C283" s="90" t="str">
        <f t="shared" si="43"/>
        <v>구간2</v>
      </c>
      <c r="D283" s="68">
        <f t="shared" si="44"/>
        <v>184</v>
      </c>
      <c r="E283" s="54">
        <f>COUNTIF($C$15:C283,C283)</f>
        <v>87</v>
      </c>
      <c r="F283" s="91">
        <f t="shared" si="45"/>
        <v>3.7005526461950919E-2</v>
      </c>
      <c r="G283" s="91">
        <f t="shared" si="46"/>
        <v>9.3698488636781478E-5</v>
      </c>
      <c r="H283" s="65">
        <f t="shared" si="48"/>
        <v>3.7099224950587699E-2</v>
      </c>
    </row>
    <row r="284" spans="1:8">
      <c r="A284" s="68">
        <f t="shared" si="47"/>
        <v>270</v>
      </c>
      <c r="B284" s="69">
        <f t="shared" si="47"/>
        <v>45195</v>
      </c>
      <c r="C284" s="90" t="str">
        <f t="shared" si="43"/>
        <v>구간2</v>
      </c>
      <c r="D284" s="68">
        <f t="shared" si="44"/>
        <v>184</v>
      </c>
      <c r="E284" s="54">
        <f>COUNTIF($C$15:C284,C284)</f>
        <v>88</v>
      </c>
      <c r="F284" s="91">
        <f t="shared" si="45"/>
        <v>3.7005526461950919E-2</v>
      </c>
      <c r="G284" s="91">
        <f t="shared" si="46"/>
        <v>9.4775482759043339E-5</v>
      </c>
      <c r="H284" s="65">
        <f t="shared" si="48"/>
        <v>3.7100301944709965E-2</v>
      </c>
    </row>
    <row r="285" spans="1:8">
      <c r="A285" s="68">
        <f t="shared" si="47"/>
        <v>271</v>
      </c>
      <c r="B285" s="69">
        <f t="shared" si="47"/>
        <v>45196</v>
      </c>
      <c r="C285" s="90" t="str">
        <f t="shared" si="43"/>
        <v>구간2</v>
      </c>
      <c r="D285" s="68">
        <f t="shared" si="44"/>
        <v>184</v>
      </c>
      <c r="E285" s="54">
        <f>COUNTIF($C$15:C285,C285)</f>
        <v>89</v>
      </c>
      <c r="F285" s="91">
        <f t="shared" si="45"/>
        <v>3.7005526461950919E-2</v>
      </c>
      <c r="G285" s="91">
        <f t="shared" si="46"/>
        <v>9.5852476881305186E-5</v>
      </c>
      <c r="H285" s="65">
        <f t="shared" si="48"/>
        <v>3.7101378938832225E-2</v>
      </c>
    </row>
    <row r="286" spans="1:8">
      <c r="A286" s="68">
        <f t="shared" si="47"/>
        <v>272</v>
      </c>
      <c r="B286" s="69">
        <f t="shared" si="47"/>
        <v>45197</v>
      </c>
      <c r="C286" s="90" t="str">
        <f t="shared" si="43"/>
        <v>구간2</v>
      </c>
      <c r="D286" s="68">
        <f t="shared" si="44"/>
        <v>184</v>
      </c>
      <c r="E286" s="54">
        <f>COUNTIF($C$15:C286,C286)</f>
        <v>90</v>
      </c>
      <c r="F286" s="91">
        <f t="shared" si="45"/>
        <v>3.7005526461950919E-2</v>
      </c>
      <c r="G286" s="91">
        <f t="shared" si="46"/>
        <v>9.6929471003567047E-5</v>
      </c>
      <c r="H286" s="65">
        <f t="shared" si="48"/>
        <v>3.7102455932954484E-2</v>
      </c>
    </row>
    <row r="287" spans="1:8">
      <c r="A287" s="68">
        <f t="shared" si="47"/>
        <v>273</v>
      </c>
      <c r="B287" s="69">
        <f t="shared" si="47"/>
        <v>45198</v>
      </c>
      <c r="C287" s="90" t="str">
        <f t="shared" si="43"/>
        <v>구간2</v>
      </c>
      <c r="D287" s="68">
        <f t="shared" si="44"/>
        <v>184</v>
      </c>
      <c r="E287" s="54">
        <f>COUNTIF($C$15:C287,C287)</f>
        <v>91</v>
      </c>
      <c r="F287" s="91">
        <f t="shared" si="45"/>
        <v>3.7005526461950919E-2</v>
      </c>
      <c r="G287" s="91">
        <f t="shared" si="46"/>
        <v>9.8006465125828908E-5</v>
      </c>
      <c r="H287" s="65">
        <f t="shared" si="48"/>
        <v>3.710353292707675E-2</v>
      </c>
    </row>
    <row r="288" spans="1:8">
      <c r="A288" s="68">
        <f t="shared" ref="A288:B303" si="49">A287+1</f>
        <v>274</v>
      </c>
      <c r="B288" s="69">
        <f t="shared" si="49"/>
        <v>45199</v>
      </c>
      <c r="C288" s="90" t="str">
        <f t="shared" si="43"/>
        <v>구간2</v>
      </c>
      <c r="D288" s="68">
        <f t="shared" si="44"/>
        <v>184</v>
      </c>
      <c r="E288" s="54">
        <f>COUNTIF($C$15:C288,C288)</f>
        <v>92</v>
      </c>
      <c r="F288" s="91">
        <f t="shared" si="45"/>
        <v>3.7005526461950919E-2</v>
      </c>
      <c r="G288" s="91">
        <f t="shared" si="46"/>
        <v>9.9083459248090755E-5</v>
      </c>
      <c r="H288" s="65">
        <f t="shared" si="48"/>
        <v>3.710460992119901E-2</v>
      </c>
    </row>
    <row r="289" spans="1:8">
      <c r="A289" s="68">
        <f t="shared" si="49"/>
        <v>275</v>
      </c>
      <c r="B289" s="69">
        <f t="shared" si="49"/>
        <v>45200</v>
      </c>
      <c r="C289" s="90" t="str">
        <f t="shared" si="43"/>
        <v>구간2</v>
      </c>
      <c r="D289" s="68">
        <f t="shared" si="44"/>
        <v>184</v>
      </c>
      <c r="E289" s="54">
        <f>COUNTIF($C$15:C289,C289)</f>
        <v>93</v>
      </c>
      <c r="F289" s="91">
        <f t="shared" si="45"/>
        <v>3.7005526461950919E-2</v>
      </c>
      <c r="G289" s="91">
        <f t="shared" si="46"/>
        <v>1.0016045337035262E-4</v>
      </c>
      <c r="H289" s="65">
        <f t="shared" si="48"/>
        <v>3.7105686915321269E-2</v>
      </c>
    </row>
    <row r="290" spans="1:8">
      <c r="A290" s="68">
        <f t="shared" si="49"/>
        <v>276</v>
      </c>
      <c r="B290" s="69">
        <f t="shared" si="49"/>
        <v>45201</v>
      </c>
      <c r="C290" s="90" t="str">
        <f t="shared" si="43"/>
        <v>구간2</v>
      </c>
      <c r="D290" s="68">
        <f t="shared" si="44"/>
        <v>184</v>
      </c>
      <c r="E290" s="54">
        <f>COUNTIF($C$15:C290,C290)</f>
        <v>94</v>
      </c>
      <c r="F290" s="91">
        <f t="shared" si="45"/>
        <v>3.7005526461950919E-2</v>
      </c>
      <c r="G290" s="91">
        <f t="shared" si="46"/>
        <v>1.0123744749261448E-4</v>
      </c>
      <c r="H290" s="65">
        <f t="shared" si="48"/>
        <v>3.7106763909443535E-2</v>
      </c>
    </row>
    <row r="291" spans="1:8">
      <c r="A291" s="68">
        <f t="shared" si="49"/>
        <v>277</v>
      </c>
      <c r="B291" s="69">
        <f t="shared" si="49"/>
        <v>45202</v>
      </c>
      <c r="C291" s="90" t="str">
        <f t="shared" si="43"/>
        <v>구간2</v>
      </c>
      <c r="D291" s="68">
        <f t="shared" si="44"/>
        <v>184</v>
      </c>
      <c r="E291" s="54">
        <f>COUNTIF($C$15:C291,C291)</f>
        <v>95</v>
      </c>
      <c r="F291" s="91">
        <f t="shared" si="45"/>
        <v>3.7005526461950919E-2</v>
      </c>
      <c r="G291" s="91">
        <f t="shared" si="46"/>
        <v>1.0231444161487632E-4</v>
      </c>
      <c r="H291" s="65">
        <f t="shared" si="48"/>
        <v>3.7107840903565795E-2</v>
      </c>
    </row>
    <row r="292" spans="1:8">
      <c r="A292" s="68">
        <f t="shared" si="49"/>
        <v>278</v>
      </c>
      <c r="B292" s="69">
        <f t="shared" si="49"/>
        <v>45203</v>
      </c>
      <c r="C292" s="90" t="str">
        <f t="shared" si="43"/>
        <v>구간2</v>
      </c>
      <c r="D292" s="68">
        <f t="shared" si="44"/>
        <v>184</v>
      </c>
      <c r="E292" s="54">
        <f>COUNTIF($C$15:C292,C292)</f>
        <v>96</v>
      </c>
      <c r="F292" s="91">
        <f t="shared" si="45"/>
        <v>3.7005526461950919E-2</v>
      </c>
      <c r="G292" s="91">
        <f t="shared" si="46"/>
        <v>1.0339143573713818E-4</v>
      </c>
      <c r="H292" s="65">
        <f t="shared" si="48"/>
        <v>3.7108917897688054E-2</v>
      </c>
    </row>
    <row r="293" spans="1:8">
      <c r="A293" s="68">
        <f t="shared" si="49"/>
        <v>279</v>
      </c>
      <c r="B293" s="69">
        <f t="shared" si="49"/>
        <v>45204</v>
      </c>
      <c r="C293" s="90" t="str">
        <f t="shared" si="43"/>
        <v>구간2</v>
      </c>
      <c r="D293" s="68">
        <f t="shared" si="44"/>
        <v>184</v>
      </c>
      <c r="E293" s="54">
        <f>COUNTIF($C$15:C293,C293)</f>
        <v>97</v>
      </c>
      <c r="F293" s="91">
        <f t="shared" si="45"/>
        <v>3.7005526461950919E-2</v>
      </c>
      <c r="G293" s="91">
        <f t="shared" si="46"/>
        <v>1.0446842985940005E-4</v>
      </c>
      <c r="H293" s="65">
        <f t="shared" si="48"/>
        <v>3.710999489181032E-2</v>
      </c>
    </row>
    <row r="294" spans="1:8">
      <c r="A294" s="68">
        <f t="shared" si="49"/>
        <v>280</v>
      </c>
      <c r="B294" s="69">
        <f t="shared" si="49"/>
        <v>45205</v>
      </c>
      <c r="C294" s="90" t="str">
        <f t="shared" si="43"/>
        <v>구간2</v>
      </c>
      <c r="D294" s="68">
        <f t="shared" si="44"/>
        <v>184</v>
      </c>
      <c r="E294" s="54">
        <f>COUNTIF($C$15:C294,C294)</f>
        <v>98</v>
      </c>
      <c r="F294" s="91">
        <f t="shared" si="45"/>
        <v>3.7005526461950919E-2</v>
      </c>
      <c r="G294" s="91">
        <f t="shared" si="46"/>
        <v>1.0554542398166189E-4</v>
      </c>
      <c r="H294" s="65">
        <f t="shared" si="48"/>
        <v>3.711107188593258E-2</v>
      </c>
    </row>
    <row r="295" spans="1:8">
      <c r="A295" s="68">
        <f t="shared" si="49"/>
        <v>281</v>
      </c>
      <c r="B295" s="69">
        <f t="shared" si="49"/>
        <v>45206</v>
      </c>
      <c r="C295" s="90" t="str">
        <f t="shared" si="43"/>
        <v>구간2</v>
      </c>
      <c r="D295" s="68">
        <f t="shared" si="44"/>
        <v>184</v>
      </c>
      <c r="E295" s="54">
        <f>COUNTIF($C$15:C295,C295)</f>
        <v>99</v>
      </c>
      <c r="F295" s="91">
        <f t="shared" si="45"/>
        <v>3.7005526461950919E-2</v>
      </c>
      <c r="G295" s="91">
        <f t="shared" si="46"/>
        <v>1.0662241810392375E-4</v>
      </c>
      <c r="H295" s="65">
        <f t="shared" si="48"/>
        <v>3.7112148880054846E-2</v>
      </c>
    </row>
    <row r="296" spans="1:8">
      <c r="A296" s="68">
        <f t="shared" si="49"/>
        <v>282</v>
      </c>
      <c r="B296" s="69">
        <f t="shared" si="49"/>
        <v>45207</v>
      </c>
      <c r="C296" s="90" t="str">
        <f t="shared" si="43"/>
        <v>구간2</v>
      </c>
      <c r="D296" s="68">
        <f t="shared" si="44"/>
        <v>184</v>
      </c>
      <c r="E296" s="54">
        <f>COUNTIF($C$15:C296,C296)</f>
        <v>100</v>
      </c>
      <c r="F296" s="91">
        <f t="shared" si="45"/>
        <v>3.7005526461950919E-2</v>
      </c>
      <c r="G296" s="91">
        <f t="shared" si="46"/>
        <v>1.0769941222618561E-4</v>
      </c>
      <c r="H296" s="65">
        <f t="shared" si="48"/>
        <v>3.7113225874177105E-2</v>
      </c>
    </row>
    <row r="297" spans="1:8">
      <c r="A297" s="68">
        <f t="shared" si="49"/>
        <v>283</v>
      </c>
      <c r="B297" s="69">
        <f t="shared" si="49"/>
        <v>45208</v>
      </c>
      <c r="C297" s="90" t="str">
        <f t="shared" si="43"/>
        <v>구간2</v>
      </c>
      <c r="D297" s="68">
        <f t="shared" si="44"/>
        <v>184</v>
      </c>
      <c r="E297" s="54">
        <f>COUNTIF($C$15:C297,C297)</f>
        <v>101</v>
      </c>
      <c r="F297" s="91">
        <f t="shared" si="45"/>
        <v>3.7005526461950919E-2</v>
      </c>
      <c r="G297" s="91">
        <f t="shared" si="46"/>
        <v>1.0877640634844746E-4</v>
      </c>
      <c r="H297" s="65">
        <f t="shared" si="48"/>
        <v>3.7114302868299365E-2</v>
      </c>
    </row>
    <row r="298" spans="1:8">
      <c r="A298" s="68">
        <f t="shared" si="49"/>
        <v>284</v>
      </c>
      <c r="B298" s="69">
        <f t="shared" si="49"/>
        <v>45209</v>
      </c>
      <c r="C298" s="90" t="str">
        <f t="shared" si="43"/>
        <v>구간2</v>
      </c>
      <c r="D298" s="68">
        <f t="shared" si="44"/>
        <v>184</v>
      </c>
      <c r="E298" s="54">
        <f>COUNTIF($C$15:C298,C298)</f>
        <v>102</v>
      </c>
      <c r="F298" s="91">
        <f t="shared" si="45"/>
        <v>3.7005526461950919E-2</v>
      </c>
      <c r="G298" s="91">
        <f t="shared" si="46"/>
        <v>1.0985340047070932E-4</v>
      </c>
      <c r="H298" s="65">
        <f t="shared" si="48"/>
        <v>3.7115379862421631E-2</v>
      </c>
    </row>
    <row r="299" spans="1:8">
      <c r="A299" s="68">
        <f t="shared" si="49"/>
        <v>285</v>
      </c>
      <c r="B299" s="69">
        <f t="shared" si="49"/>
        <v>45210</v>
      </c>
      <c r="C299" s="90" t="str">
        <f t="shared" si="43"/>
        <v>구간2</v>
      </c>
      <c r="D299" s="68">
        <f t="shared" si="44"/>
        <v>184</v>
      </c>
      <c r="E299" s="54">
        <f>COUNTIF($C$15:C299,C299)</f>
        <v>103</v>
      </c>
      <c r="F299" s="91">
        <f t="shared" si="45"/>
        <v>3.7005526461950919E-2</v>
      </c>
      <c r="G299" s="91">
        <f t="shared" si="46"/>
        <v>1.1093039459297118E-4</v>
      </c>
      <c r="H299" s="65">
        <f t="shared" si="48"/>
        <v>3.711645685654389E-2</v>
      </c>
    </row>
    <row r="300" spans="1:8">
      <c r="A300" s="68">
        <f t="shared" si="49"/>
        <v>286</v>
      </c>
      <c r="B300" s="69">
        <f t="shared" si="49"/>
        <v>45211</v>
      </c>
      <c r="C300" s="90" t="str">
        <f t="shared" si="43"/>
        <v>구간2</v>
      </c>
      <c r="D300" s="68">
        <f t="shared" si="44"/>
        <v>184</v>
      </c>
      <c r="E300" s="54">
        <f>COUNTIF($C$15:C300,C300)</f>
        <v>104</v>
      </c>
      <c r="F300" s="91">
        <f t="shared" si="45"/>
        <v>3.7005526461950919E-2</v>
      </c>
      <c r="G300" s="91">
        <f t="shared" si="46"/>
        <v>1.1200738871523303E-4</v>
      </c>
      <c r="H300" s="65">
        <f t="shared" si="48"/>
        <v>3.711753385066615E-2</v>
      </c>
    </row>
    <row r="301" spans="1:8">
      <c r="A301" s="68">
        <f t="shared" si="49"/>
        <v>287</v>
      </c>
      <c r="B301" s="69">
        <f t="shared" si="49"/>
        <v>45212</v>
      </c>
      <c r="C301" s="90" t="str">
        <f t="shared" si="43"/>
        <v>구간2</v>
      </c>
      <c r="D301" s="68">
        <f t="shared" si="44"/>
        <v>184</v>
      </c>
      <c r="E301" s="54">
        <f>COUNTIF($C$15:C301,C301)</f>
        <v>105</v>
      </c>
      <c r="F301" s="91">
        <f t="shared" si="45"/>
        <v>3.7005526461950919E-2</v>
      </c>
      <c r="G301" s="91">
        <f t="shared" si="46"/>
        <v>1.1308438283749489E-4</v>
      </c>
      <c r="H301" s="65">
        <f t="shared" si="48"/>
        <v>3.7118610844788416E-2</v>
      </c>
    </row>
    <row r="302" spans="1:8">
      <c r="A302" s="68">
        <f t="shared" si="49"/>
        <v>288</v>
      </c>
      <c r="B302" s="69">
        <f t="shared" si="49"/>
        <v>45213</v>
      </c>
      <c r="C302" s="90" t="str">
        <f t="shared" si="43"/>
        <v>구간2</v>
      </c>
      <c r="D302" s="68">
        <f t="shared" si="44"/>
        <v>184</v>
      </c>
      <c r="E302" s="54">
        <f>COUNTIF($C$15:C302,C302)</f>
        <v>106</v>
      </c>
      <c r="F302" s="91">
        <f t="shared" si="45"/>
        <v>3.7005526461950919E-2</v>
      </c>
      <c r="G302" s="91">
        <f t="shared" si="46"/>
        <v>1.1416137695975675E-4</v>
      </c>
      <c r="H302" s="65">
        <f t="shared" si="48"/>
        <v>3.7119687838910675E-2</v>
      </c>
    </row>
    <row r="303" spans="1:8">
      <c r="A303" s="68">
        <f t="shared" si="49"/>
        <v>289</v>
      </c>
      <c r="B303" s="69">
        <f t="shared" si="49"/>
        <v>45214</v>
      </c>
      <c r="C303" s="90" t="str">
        <f t="shared" si="43"/>
        <v>구간2</v>
      </c>
      <c r="D303" s="68">
        <f t="shared" si="44"/>
        <v>184</v>
      </c>
      <c r="E303" s="54">
        <f>COUNTIF($C$15:C303,C303)</f>
        <v>107</v>
      </c>
      <c r="F303" s="91">
        <f t="shared" si="45"/>
        <v>3.7005526461950919E-2</v>
      </c>
      <c r="G303" s="91">
        <f t="shared" si="46"/>
        <v>1.152383710820186E-4</v>
      </c>
      <c r="H303" s="65">
        <f t="shared" si="48"/>
        <v>3.7120764833032935E-2</v>
      </c>
    </row>
    <row r="304" spans="1:8">
      <c r="A304" s="68">
        <f t="shared" ref="A304:B319" si="50">A303+1</f>
        <v>290</v>
      </c>
      <c r="B304" s="69">
        <f t="shared" si="50"/>
        <v>45215</v>
      </c>
      <c r="C304" s="90" t="str">
        <f t="shared" si="43"/>
        <v>구간2</v>
      </c>
      <c r="D304" s="68">
        <f t="shared" si="44"/>
        <v>184</v>
      </c>
      <c r="E304" s="54">
        <f>COUNTIF($C$15:C304,C304)</f>
        <v>108</v>
      </c>
      <c r="F304" s="91">
        <f t="shared" si="45"/>
        <v>3.7005526461950919E-2</v>
      </c>
      <c r="G304" s="91">
        <f t="shared" si="46"/>
        <v>1.1631536520428046E-4</v>
      </c>
      <c r="H304" s="65">
        <f t="shared" si="48"/>
        <v>3.7121841827155201E-2</v>
      </c>
    </row>
    <row r="305" spans="1:8">
      <c r="A305" s="68">
        <f t="shared" si="50"/>
        <v>291</v>
      </c>
      <c r="B305" s="69">
        <f t="shared" si="50"/>
        <v>45216</v>
      </c>
      <c r="C305" s="90" t="str">
        <f t="shared" si="43"/>
        <v>구간2</v>
      </c>
      <c r="D305" s="68">
        <f t="shared" si="44"/>
        <v>184</v>
      </c>
      <c r="E305" s="54">
        <f>COUNTIF($C$15:C305,C305)</f>
        <v>109</v>
      </c>
      <c r="F305" s="91">
        <f t="shared" si="45"/>
        <v>3.7005526461950919E-2</v>
      </c>
      <c r="G305" s="91">
        <f t="shared" si="46"/>
        <v>1.1739235932654232E-4</v>
      </c>
      <c r="H305" s="65">
        <f t="shared" si="48"/>
        <v>3.7122918821277461E-2</v>
      </c>
    </row>
    <row r="306" spans="1:8">
      <c r="A306" s="68">
        <f t="shared" si="50"/>
        <v>292</v>
      </c>
      <c r="B306" s="69">
        <f t="shared" si="50"/>
        <v>45217</v>
      </c>
      <c r="C306" s="90" t="str">
        <f t="shared" si="43"/>
        <v>구간2</v>
      </c>
      <c r="D306" s="68">
        <f t="shared" si="44"/>
        <v>184</v>
      </c>
      <c r="E306" s="54">
        <f>COUNTIF($C$15:C306,C306)</f>
        <v>110</v>
      </c>
      <c r="F306" s="91">
        <f t="shared" si="45"/>
        <v>3.7005526461950919E-2</v>
      </c>
      <c r="G306" s="91">
        <f t="shared" si="46"/>
        <v>1.1846935344880417E-4</v>
      </c>
      <c r="H306" s="65">
        <f t="shared" si="48"/>
        <v>3.712399581539972E-2</v>
      </c>
    </row>
    <row r="307" spans="1:8">
      <c r="A307" s="68">
        <f t="shared" si="50"/>
        <v>293</v>
      </c>
      <c r="B307" s="69">
        <f t="shared" si="50"/>
        <v>45218</v>
      </c>
      <c r="C307" s="90" t="str">
        <f t="shared" si="43"/>
        <v>구간2</v>
      </c>
      <c r="D307" s="68">
        <f t="shared" si="44"/>
        <v>184</v>
      </c>
      <c r="E307" s="54">
        <f>COUNTIF($C$15:C307,C307)</f>
        <v>111</v>
      </c>
      <c r="F307" s="91">
        <f t="shared" si="45"/>
        <v>3.7005526461950919E-2</v>
      </c>
      <c r="G307" s="91">
        <f t="shared" si="46"/>
        <v>1.1954634757106603E-4</v>
      </c>
      <c r="H307" s="65">
        <f t="shared" si="48"/>
        <v>3.7125072809521986E-2</v>
      </c>
    </row>
    <row r="308" spans="1:8">
      <c r="A308" s="68">
        <f t="shared" si="50"/>
        <v>294</v>
      </c>
      <c r="B308" s="69">
        <f t="shared" si="50"/>
        <v>45219</v>
      </c>
      <c r="C308" s="90" t="str">
        <f t="shared" si="43"/>
        <v>구간2</v>
      </c>
      <c r="D308" s="68">
        <f t="shared" si="44"/>
        <v>184</v>
      </c>
      <c r="E308" s="54">
        <f>COUNTIF($C$15:C308,C308)</f>
        <v>112</v>
      </c>
      <c r="F308" s="91">
        <f t="shared" si="45"/>
        <v>3.7005526461950919E-2</v>
      </c>
      <c r="G308" s="91">
        <f t="shared" si="46"/>
        <v>1.2062334169332789E-4</v>
      </c>
      <c r="H308" s="65">
        <f t="shared" si="48"/>
        <v>3.7126149803644246E-2</v>
      </c>
    </row>
    <row r="309" spans="1:8">
      <c r="A309" s="68">
        <f t="shared" si="50"/>
        <v>295</v>
      </c>
      <c r="B309" s="69">
        <f t="shared" si="50"/>
        <v>45220</v>
      </c>
      <c r="C309" s="90" t="str">
        <f t="shared" si="43"/>
        <v>구간2</v>
      </c>
      <c r="D309" s="68">
        <f t="shared" si="44"/>
        <v>184</v>
      </c>
      <c r="E309" s="54">
        <f>COUNTIF($C$15:C309,C309)</f>
        <v>113</v>
      </c>
      <c r="F309" s="91">
        <f t="shared" si="45"/>
        <v>3.7005526461950919E-2</v>
      </c>
      <c r="G309" s="91">
        <f t="shared" si="46"/>
        <v>1.2170033581558974E-4</v>
      </c>
      <c r="H309" s="65">
        <f t="shared" si="48"/>
        <v>3.7127226797766512E-2</v>
      </c>
    </row>
    <row r="310" spans="1:8">
      <c r="A310" s="68">
        <f t="shared" si="50"/>
        <v>296</v>
      </c>
      <c r="B310" s="69">
        <f t="shared" si="50"/>
        <v>45221</v>
      </c>
      <c r="C310" s="90" t="str">
        <f t="shared" si="43"/>
        <v>구간2</v>
      </c>
      <c r="D310" s="68">
        <f t="shared" si="44"/>
        <v>184</v>
      </c>
      <c r="E310" s="54">
        <f>COUNTIF($C$15:C310,C310)</f>
        <v>114</v>
      </c>
      <c r="F310" s="91">
        <f t="shared" si="45"/>
        <v>3.7005526461950919E-2</v>
      </c>
      <c r="G310" s="91">
        <f t="shared" si="46"/>
        <v>1.2277732993785158E-4</v>
      </c>
      <c r="H310" s="65">
        <f t="shared" si="48"/>
        <v>3.7128303791888771E-2</v>
      </c>
    </row>
    <row r="311" spans="1:8">
      <c r="A311" s="68">
        <f t="shared" si="50"/>
        <v>297</v>
      </c>
      <c r="B311" s="69">
        <f t="shared" si="50"/>
        <v>45222</v>
      </c>
      <c r="C311" s="90" t="str">
        <f t="shared" si="43"/>
        <v>구간2</v>
      </c>
      <c r="D311" s="68">
        <f t="shared" si="44"/>
        <v>184</v>
      </c>
      <c r="E311" s="54">
        <f>COUNTIF($C$15:C311,C311)</f>
        <v>115</v>
      </c>
      <c r="F311" s="91">
        <f t="shared" si="45"/>
        <v>3.7005526461950919E-2</v>
      </c>
      <c r="G311" s="91">
        <f t="shared" si="46"/>
        <v>1.2385432406011344E-4</v>
      </c>
      <c r="H311" s="65">
        <f t="shared" si="48"/>
        <v>3.7129380786011031E-2</v>
      </c>
    </row>
    <row r="312" spans="1:8">
      <c r="A312" s="68">
        <f t="shared" si="50"/>
        <v>298</v>
      </c>
      <c r="B312" s="69">
        <f t="shared" si="50"/>
        <v>45223</v>
      </c>
      <c r="C312" s="90" t="str">
        <f t="shared" si="43"/>
        <v>구간2</v>
      </c>
      <c r="D312" s="68">
        <f t="shared" si="44"/>
        <v>184</v>
      </c>
      <c r="E312" s="54">
        <f>COUNTIF($C$15:C312,C312)</f>
        <v>116</v>
      </c>
      <c r="F312" s="91">
        <f t="shared" si="45"/>
        <v>3.7005526461950919E-2</v>
      </c>
      <c r="G312" s="91">
        <f t="shared" si="46"/>
        <v>1.249313181823753E-4</v>
      </c>
      <c r="H312" s="65">
        <f t="shared" si="48"/>
        <v>3.7130457780133297E-2</v>
      </c>
    </row>
    <row r="313" spans="1:8">
      <c r="A313" s="68">
        <f t="shared" si="50"/>
        <v>299</v>
      </c>
      <c r="B313" s="69">
        <f t="shared" si="50"/>
        <v>45224</v>
      </c>
      <c r="C313" s="90" t="str">
        <f t="shared" si="43"/>
        <v>구간2</v>
      </c>
      <c r="D313" s="68">
        <f t="shared" si="44"/>
        <v>184</v>
      </c>
      <c r="E313" s="54">
        <f>COUNTIF($C$15:C313,C313)</f>
        <v>117</v>
      </c>
      <c r="F313" s="91">
        <f t="shared" si="45"/>
        <v>3.7005526461950919E-2</v>
      </c>
      <c r="G313" s="91">
        <f t="shared" si="46"/>
        <v>1.2600831230463717E-4</v>
      </c>
      <c r="H313" s="65">
        <f t="shared" si="48"/>
        <v>3.7131534774255556E-2</v>
      </c>
    </row>
    <row r="314" spans="1:8">
      <c r="A314" s="68">
        <f t="shared" si="50"/>
        <v>300</v>
      </c>
      <c r="B314" s="69">
        <f t="shared" si="50"/>
        <v>45225</v>
      </c>
      <c r="C314" s="90" t="str">
        <f t="shared" si="43"/>
        <v>구간2</v>
      </c>
      <c r="D314" s="68">
        <f t="shared" si="44"/>
        <v>184</v>
      </c>
      <c r="E314" s="54">
        <f>COUNTIF($C$15:C314,C314)</f>
        <v>118</v>
      </c>
      <c r="F314" s="91">
        <f t="shared" si="45"/>
        <v>3.7005526461950919E-2</v>
      </c>
      <c r="G314" s="91">
        <f t="shared" si="46"/>
        <v>1.2708530642689903E-4</v>
      </c>
      <c r="H314" s="65">
        <f t="shared" si="48"/>
        <v>3.7132611768377816E-2</v>
      </c>
    </row>
    <row r="315" spans="1:8">
      <c r="A315" s="68">
        <f t="shared" si="50"/>
        <v>301</v>
      </c>
      <c r="B315" s="69">
        <f t="shared" si="50"/>
        <v>45226</v>
      </c>
      <c r="C315" s="90" t="str">
        <f t="shared" si="43"/>
        <v>구간2</v>
      </c>
      <c r="D315" s="68">
        <f t="shared" si="44"/>
        <v>184</v>
      </c>
      <c r="E315" s="54">
        <f>COUNTIF($C$15:C315,C315)</f>
        <v>119</v>
      </c>
      <c r="F315" s="91">
        <f t="shared" si="45"/>
        <v>3.7005526461950919E-2</v>
      </c>
      <c r="G315" s="91">
        <f t="shared" si="46"/>
        <v>1.2816230054916089E-4</v>
      </c>
      <c r="H315" s="65">
        <f t="shared" si="48"/>
        <v>3.7133688762500082E-2</v>
      </c>
    </row>
    <row r="316" spans="1:8">
      <c r="A316" s="68">
        <f t="shared" si="50"/>
        <v>302</v>
      </c>
      <c r="B316" s="69">
        <f t="shared" si="50"/>
        <v>45227</v>
      </c>
      <c r="C316" s="90" t="str">
        <f t="shared" si="43"/>
        <v>구간2</v>
      </c>
      <c r="D316" s="68">
        <f t="shared" si="44"/>
        <v>184</v>
      </c>
      <c r="E316" s="54">
        <f>COUNTIF($C$15:C316,C316)</f>
        <v>120</v>
      </c>
      <c r="F316" s="91">
        <f t="shared" si="45"/>
        <v>3.7005526461950919E-2</v>
      </c>
      <c r="G316" s="91">
        <f t="shared" si="46"/>
        <v>1.2923929467142272E-4</v>
      </c>
      <c r="H316" s="65">
        <f t="shared" si="48"/>
        <v>3.7134765756622341E-2</v>
      </c>
    </row>
    <row r="317" spans="1:8">
      <c r="A317" s="68">
        <f t="shared" si="50"/>
        <v>303</v>
      </c>
      <c r="B317" s="69">
        <f t="shared" si="50"/>
        <v>45228</v>
      </c>
      <c r="C317" s="90" t="str">
        <f t="shared" si="43"/>
        <v>구간2</v>
      </c>
      <c r="D317" s="68">
        <f t="shared" si="44"/>
        <v>184</v>
      </c>
      <c r="E317" s="54">
        <f>COUNTIF($C$15:C317,C317)</f>
        <v>121</v>
      </c>
      <c r="F317" s="91">
        <f t="shared" si="45"/>
        <v>3.7005526461950919E-2</v>
      </c>
      <c r="G317" s="91">
        <f t="shared" si="46"/>
        <v>1.3031628879368458E-4</v>
      </c>
      <c r="H317" s="65">
        <f t="shared" si="48"/>
        <v>3.7135842750744601E-2</v>
      </c>
    </row>
    <row r="318" spans="1:8">
      <c r="A318" s="68">
        <f t="shared" si="50"/>
        <v>304</v>
      </c>
      <c r="B318" s="69">
        <f t="shared" si="50"/>
        <v>45229</v>
      </c>
      <c r="C318" s="90" t="str">
        <f t="shared" si="43"/>
        <v>구간2</v>
      </c>
      <c r="D318" s="68">
        <f t="shared" si="44"/>
        <v>184</v>
      </c>
      <c r="E318" s="54">
        <f>COUNTIF($C$15:C318,C318)</f>
        <v>122</v>
      </c>
      <c r="F318" s="91">
        <f t="shared" si="45"/>
        <v>3.7005526461950919E-2</v>
      </c>
      <c r="G318" s="91">
        <f t="shared" si="46"/>
        <v>1.3139328291594644E-4</v>
      </c>
      <c r="H318" s="65">
        <f t="shared" si="48"/>
        <v>3.7136919744866867E-2</v>
      </c>
    </row>
    <row r="319" spans="1:8">
      <c r="A319" s="68">
        <f t="shared" si="50"/>
        <v>305</v>
      </c>
      <c r="B319" s="69">
        <f t="shared" si="50"/>
        <v>45230</v>
      </c>
      <c r="C319" s="90" t="str">
        <f t="shared" si="43"/>
        <v>구간2</v>
      </c>
      <c r="D319" s="68">
        <f t="shared" si="44"/>
        <v>184</v>
      </c>
      <c r="E319" s="54">
        <f>COUNTIF($C$15:C319,C319)</f>
        <v>123</v>
      </c>
      <c r="F319" s="91">
        <f t="shared" si="45"/>
        <v>3.7005526461950919E-2</v>
      </c>
      <c r="G319" s="91">
        <f t="shared" si="46"/>
        <v>1.324702770382083E-4</v>
      </c>
      <c r="H319" s="65">
        <f t="shared" si="48"/>
        <v>3.7137996738989126E-2</v>
      </c>
    </row>
    <row r="320" spans="1:8">
      <c r="A320" s="68">
        <f t="shared" ref="A320:B335" si="51">A319+1</f>
        <v>306</v>
      </c>
      <c r="B320" s="69">
        <f t="shared" si="51"/>
        <v>45231</v>
      </c>
      <c r="C320" s="90" t="str">
        <f t="shared" si="43"/>
        <v>구간2</v>
      </c>
      <c r="D320" s="68">
        <f t="shared" si="44"/>
        <v>184</v>
      </c>
      <c r="E320" s="54">
        <f>COUNTIF($C$15:C320,C320)</f>
        <v>124</v>
      </c>
      <c r="F320" s="91">
        <f t="shared" si="45"/>
        <v>3.7005526461950919E-2</v>
      </c>
      <c r="G320" s="91">
        <f t="shared" si="46"/>
        <v>1.3354727116047016E-4</v>
      </c>
      <c r="H320" s="65">
        <f t="shared" si="48"/>
        <v>3.7139073733111386E-2</v>
      </c>
    </row>
    <row r="321" spans="1:8">
      <c r="A321" s="68">
        <f t="shared" si="51"/>
        <v>307</v>
      </c>
      <c r="B321" s="69">
        <f t="shared" si="51"/>
        <v>45232</v>
      </c>
      <c r="C321" s="90" t="str">
        <f t="shared" si="43"/>
        <v>구간2</v>
      </c>
      <c r="D321" s="68">
        <f t="shared" si="44"/>
        <v>184</v>
      </c>
      <c r="E321" s="54">
        <f>COUNTIF($C$15:C321,C321)</f>
        <v>125</v>
      </c>
      <c r="F321" s="91">
        <f t="shared" si="45"/>
        <v>3.7005526461950919E-2</v>
      </c>
      <c r="G321" s="91">
        <f t="shared" si="46"/>
        <v>1.3462426528273202E-4</v>
      </c>
      <c r="H321" s="65">
        <f t="shared" si="48"/>
        <v>3.7140150727233652E-2</v>
      </c>
    </row>
    <row r="322" spans="1:8">
      <c r="A322" s="68">
        <f t="shared" si="51"/>
        <v>308</v>
      </c>
      <c r="B322" s="69">
        <f t="shared" si="51"/>
        <v>45233</v>
      </c>
      <c r="C322" s="90" t="str">
        <f t="shared" si="43"/>
        <v>구간2</v>
      </c>
      <c r="D322" s="68">
        <f t="shared" si="44"/>
        <v>184</v>
      </c>
      <c r="E322" s="54">
        <f>COUNTIF($C$15:C322,C322)</f>
        <v>126</v>
      </c>
      <c r="F322" s="91">
        <f t="shared" si="45"/>
        <v>3.7005526461950919E-2</v>
      </c>
      <c r="G322" s="91">
        <f t="shared" si="46"/>
        <v>1.3570125940499386E-4</v>
      </c>
      <c r="H322" s="65">
        <f t="shared" si="48"/>
        <v>3.7141227721355911E-2</v>
      </c>
    </row>
    <row r="323" spans="1:8">
      <c r="A323" s="68">
        <f t="shared" si="51"/>
        <v>309</v>
      </c>
      <c r="B323" s="69">
        <f t="shared" si="51"/>
        <v>45234</v>
      </c>
      <c r="C323" s="90" t="str">
        <f t="shared" si="43"/>
        <v>구간2</v>
      </c>
      <c r="D323" s="68">
        <f t="shared" si="44"/>
        <v>184</v>
      </c>
      <c r="E323" s="54">
        <f>COUNTIF($C$15:C323,C323)</f>
        <v>127</v>
      </c>
      <c r="F323" s="91">
        <f t="shared" si="45"/>
        <v>3.7005526461950919E-2</v>
      </c>
      <c r="G323" s="91">
        <f t="shared" si="46"/>
        <v>1.3677825352725572E-4</v>
      </c>
      <c r="H323" s="65">
        <f t="shared" si="48"/>
        <v>3.7142304715478178E-2</v>
      </c>
    </row>
    <row r="324" spans="1:8">
      <c r="A324" s="68">
        <f t="shared" si="51"/>
        <v>310</v>
      </c>
      <c r="B324" s="69">
        <f t="shared" si="51"/>
        <v>45235</v>
      </c>
      <c r="C324" s="90" t="str">
        <f t="shared" si="43"/>
        <v>구간2</v>
      </c>
      <c r="D324" s="68">
        <f t="shared" si="44"/>
        <v>184</v>
      </c>
      <c r="E324" s="54">
        <f>COUNTIF($C$15:C324,C324)</f>
        <v>128</v>
      </c>
      <c r="F324" s="91">
        <f t="shared" si="45"/>
        <v>3.7005526461950919E-2</v>
      </c>
      <c r="G324" s="91">
        <f t="shared" si="46"/>
        <v>1.3785524764951758E-4</v>
      </c>
      <c r="H324" s="65">
        <f t="shared" si="48"/>
        <v>3.7143381709600437E-2</v>
      </c>
    </row>
    <row r="325" spans="1:8">
      <c r="A325" s="68">
        <f t="shared" si="51"/>
        <v>311</v>
      </c>
      <c r="B325" s="69">
        <f t="shared" si="51"/>
        <v>45236</v>
      </c>
      <c r="C325" s="90" t="str">
        <f t="shared" si="43"/>
        <v>구간2</v>
      </c>
      <c r="D325" s="68">
        <f t="shared" si="44"/>
        <v>184</v>
      </c>
      <c r="E325" s="54">
        <f>COUNTIF($C$15:C325,C325)</f>
        <v>129</v>
      </c>
      <c r="F325" s="91">
        <f t="shared" si="45"/>
        <v>3.7005526461950919E-2</v>
      </c>
      <c r="G325" s="91">
        <f t="shared" si="46"/>
        <v>1.3893224177177944E-4</v>
      </c>
      <c r="H325" s="65">
        <f t="shared" si="48"/>
        <v>3.7144458703722696E-2</v>
      </c>
    </row>
    <row r="326" spans="1:8">
      <c r="A326" s="68">
        <f t="shared" si="51"/>
        <v>312</v>
      </c>
      <c r="B326" s="69">
        <f t="shared" si="51"/>
        <v>45237</v>
      </c>
      <c r="C326" s="90" t="str">
        <f t="shared" si="43"/>
        <v>구간2</v>
      </c>
      <c r="D326" s="68">
        <f t="shared" si="44"/>
        <v>184</v>
      </c>
      <c r="E326" s="54">
        <f>COUNTIF($C$15:C326,C326)</f>
        <v>130</v>
      </c>
      <c r="F326" s="91">
        <f t="shared" si="45"/>
        <v>3.7005526461950919E-2</v>
      </c>
      <c r="G326" s="91">
        <f t="shared" si="46"/>
        <v>1.400092358940413E-4</v>
      </c>
      <c r="H326" s="65">
        <f t="shared" si="48"/>
        <v>3.7145535697844963E-2</v>
      </c>
    </row>
    <row r="327" spans="1:8">
      <c r="A327" s="68">
        <f t="shared" si="51"/>
        <v>313</v>
      </c>
      <c r="B327" s="69">
        <f t="shared" si="51"/>
        <v>45238</v>
      </c>
      <c r="C327" s="90" t="str">
        <f t="shared" si="43"/>
        <v>구간2</v>
      </c>
      <c r="D327" s="68">
        <f t="shared" si="44"/>
        <v>184</v>
      </c>
      <c r="E327" s="54">
        <f>COUNTIF($C$15:C327,C327)</f>
        <v>131</v>
      </c>
      <c r="F327" s="91">
        <f t="shared" si="45"/>
        <v>3.7005526461950919E-2</v>
      </c>
      <c r="G327" s="91">
        <f t="shared" si="46"/>
        <v>1.4108623001630313E-4</v>
      </c>
      <c r="H327" s="65">
        <f t="shared" si="48"/>
        <v>3.7146612691967222E-2</v>
      </c>
    </row>
    <row r="328" spans="1:8">
      <c r="A328" s="68">
        <f t="shared" si="51"/>
        <v>314</v>
      </c>
      <c r="B328" s="69">
        <f t="shared" si="51"/>
        <v>45239</v>
      </c>
      <c r="C328" s="90" t="str">
        <f t="shared" si="43"/>
        <v>구간2</v>
      </c>
      <c r="D328" s="68">
        <f t="shared" si="44"/>
        <v>184</v>
      </c>
      <c r="E328" s="54">
        <f>COUNTIF($C$15:C328,C328)</f>
        <v>132</v>
      </c>
      <c r="F328" s="91">
        <f t="shared" si="45"/>
        <v>3.7005526461950919E-2</v>
      </c>
      <c r="G328" s="91">
        <f t="shared" si="46"/>
        <v>1.42163224138565E-4</v>
      </c>
      <c r="H328" s="65">
        <f t="shared" si="48"/>
        <v>3.7147689686089481E-2</v>
      </c>
    </row>
    <row r="329" spans="1:8">
      <c r="A329" s="68">
        <f t="shared" si="51"/>
        <v>315</v>
      </c>
      <c r="B329" s="69">
        <f t="shared" si="51"/>
        <v>45240</v>
      </c>
      <c r="C329" s="90" t="str">
        <f t="shared" si="43"/>
        <v>구간2</v>
      </c>
      <c r="D329" s="68">
        <f t="shared" si="44"/>
        <v>184</v>
      </c>
      <c r="E329" s="54">
        <f>COUNTIF($C$15:C329,C329)</f>
        <v>133</v>
      </c>
      <c r="F329" s="91">
        <f t="shared" si="45"/>
        <v>3.7005526461950919E-2</v>
      </c>
      <c r="G329" s="91">
        <f t="shared" si="46"/>
        <v>1.4324021826082686E-4</v>
      </c>
      <c r="H329" s="65">
        <f t="shared" si="48"/>
        <v>3.7148766680211748E-2</v>
      </c>
    </row>
    <row r="330" spans="1:8">
      <c r="A330" s="68">
        <f t="shared" si="51"/>
        <v>316</v>
      </c>
      <c r="B330" s="69">
        <f t="shared" si="51"/>
        <v>45241</v>
      </c>
      <c r="C330" s="90" t="str">
        <f t="shared" si="43"/>
        <v>구간2</v>
      </c>
      <c r="D330" s="68">
        <f t="shared" si="44"/>
        <v>184</v>
      </c>
      <c r="E330" s="54">
        <f>COUNTIF($C$15:C330,C330)</f>
        <v>134</v>
      </c>
      <c r="F330" s="91">
        <f t="shared" si="45"/>
        <v>3.7005526461950919E-2</v>
      </c>
      <c r="G330" s="91">
        <f t="shared" si="46"/>
        <v>1.4431721238308872E-4</v>
      </c>
      <c r="H330" s="65">
        <f t="shared" si="48"/>
        <v>3.7149843674334007E-2</v>
      </c>
    </row>
    <row r="331" spans="1:8">
      <c r="A331" s="68">
        <f t="shared" si="51"/>
        <v>317</v>
      </c>
      <c r="B331" s="69">
        <f t="shared" si="51"/>
        <v>45242</v>
      </c>
      <c r="C331" s="90" t="str">
        <f t="shared" si="43"/>
        <v>구간2</v>
      </c>
      <c r="D331" s="68">
        <f t="shared" si="44"/>
        <v>184</v>
      </c>
      <c r="E331" s="54">
        <f>COUNTIF($C$15:C331,C331)</f>
        <v>135</v>
      </c>
      <c r="F331" s="91">
        <f t="shared" si="45"/>
        <v>3.7005526461950919E-2</v>
      </c>
      <c r="G331" s="91">
        <f t="shared" si="46"/>
        <v>1.4539420650535058E-4</v>
      </c>
      <c r="H331" s="65">
        <f t="shared" si="48"/>
        <v>3.7150920668456267E-2</v>
      </c>
    </row>
    <row r="332" spans="1:8">
      <c r="A332" s="68">
        <f t="shared" si="51"/>
        <v>318</v>
      </c>
      <c r="B332" s="69">
        <f t="shared" si="51"/>
        <v>45243</v>
      </c>
      <c r="C332" s="90" t="str">
        <f t="shared" si="43"/>
        <v>구간2</v>
      </c>
      <c r="D332" s="68">
        <f t="shared" si="44"/>
        <v>184</v>
      </c>
      <c r="E332" s="54">
        <f>COUNTIF($C$15:C332,C332)</f>
        <v>136</v>
      </c>
      <c r="F332" s="91">
        <f t="shared" si="45"/>
        <v>3.7005526461950919E-2</v>
      </c>
      <c r="G332" s="91">
        <f t="shared" si="46"/>
        <v>1.4647120062761244E-4</v>
      </c>
      <c r="H332" s="65">
        <f t="shared" si="48"/>
        <v>3.7151997662578533E-2</v>
      </c>
    </row>
    <row r="333" spans="1:8">
      <c r="A333" s="68">
        <f t="shared" si="51"/>
        <v>319</v>
      </c>
      <c r="B333" s="69">
        <f t="shared" si="51"/>
        <v>45244</v>
      </c>
      <c r="C333" s="90" t="str">
        <f t="shared" si="43"/>
        <v>구간2</v>
      </c>
      <c r="D333" s="68">
        <f t="shared" si="44"/>
        <v>184</v>
      </c>
      <c r="E333" s="54">
        <f>COUNTIF($C$15:C333,C333)</f>
        <v>137</v>
      </c>
      <c r="F333" s="91">
        <f t="shared" si="45"/>
        <v>3.7005526461950919E-2</v>
      </c>
      <c r="G333" s="91">
        <f t="shared" si="46"/>
        <v>1.4754819474987427E-4</v>
      </c>
      <c r="H333" s="65">
        <f t="shared" si="48"/>
        <v>3.7153074656700792E-2</v>
      </c>
    </row>
    <row r="334" spans="1:8">
      <c r="A334" s="68">
        <f t="shared" si="51"/>
        <v>320</v>
      </c>
      <c r="B334" s="69">
        <f t="shared" si="51"/>
        <v>45245</v>
      </c>
      <c r="C334" s="90" t="str">
        <f t="shared" si="43"/>
        <v>구간2</v>
      </c>
      <c r="D334" s="68">
        <f t="shared" si="44"/>
        <v>184</v>
      </c>
      <c r="E334" s="54">
        <f>COUNTIF($C$15:C334,C334)</f>
        <v>138</v>
      </c>
      <c r="F334" s="91">
        <f t="shared" si="45"/>
        <v>3.7005526461950919E-2</v>
      </c>
      <c r="G334" s="91">
        <f t="shared" si="46"/>
        <v>1.4862518887213613E-4</v>
      </c>
      <c r="H334" s="65">
        <f t="shared" si="48"/>
        <v>3.7154151650823058E-2</v>
      </c>
    </row>
    <row r="335" spans="1:8">
      <c r="A335" s="68">
        <f t="shared" si="51"/>
        <v>321</v>
      </c>
      <c r="B335" s="69">
        <f t="shared" si="51"/>
        <v>45246</v>
      </c>
      <c r="C335" s="90" t="str">
        <f t="shared" ref="C335:C398" si="52">IF(IFERROR(HLOOKUP(B335,$D$5:$S$6,2,FALSE),"")="",C336,HLOOKUP(B335,$D$5:$S$7,2,FALSE))</f>
        <v>구간2</v>
      </c>
      <c r="D335" s="68">
        <f t="shared" ref="D335:D398" si="53">COUNTIF($C$15:$C$44084,C335)</f>
        <v>184</v>
      </c>
      <c r="E335" s="54">
        <f>COUNTIF($C$15:C335,C335)</f>
        <v>139</v>
      </c>
      <c r="F335" s="91">
        <f t="shared" ref="F335:F398" si="54">HLOOKUP($C335,$D$6:$S$11,6,FALSE)</f>
        <v>3.7005526461950919E-2</v>
      </c>
      <c r="G335" s="91">
        <f t="shared" ref="G335:G398" si="55">HLOOKUP($C335,$D$6:$S$11,5,FALSE)*(E335)</f>
        <v>1.4970218299439799E-4</v>
      </c>
      <c r="H335" s="65">
        <f t="shared" si="48"/>
        <v>3.7155228644945318E-2</v>
      </c>
    </row>
    <row r="336" spans="1:8">
      <c r="A336" s="68">
        <f t="shared" ref="A336:B351" si="56">A335+1</f>
        <v>322</v>
      </c>
      <c r="B336" s="69">
        <f t="shared" si="56"/>
        <v>45247</v>
      </c>
      <c r="C336" s="90" t="str">
        <f t="shared" si="52"/>
        <v>구간2</v>
      </c>
      <c r="D336" s="68">
        <f t="shared" si="53"/>
        <v>184</v>
      </c>
      <c r="E336" s="54">
        <f>COUNTIF($C$15:C336,C336)</f>
        <v>140</v>
      </c>
      <c r="F336" s="91">
        <f t="shared" si="54"/>
        <v>3.7005526461950919E-2</v>
      </c>
      <c r="G336" s="91">
        <f t="shared" si="55"/>
        <v>1.5077917711665985E-4</v>
      </c>
      <c r="H336" s="65">
        <f t="shared" ref="H336:H399" si="57">F336+G336</f>
        <v>3.7156305639067577E-2</v>
      </c>
    </row>
    <row r="337" spans="1:8">
      <c r="A337" s="68">
        <f t="shared" si="56"/>
        <v>323</v>
      </c>
      <c r="B337" s="69">
        <f t="shared" si="56"/>
        <v>45248</v>
      </c>
      <c r="C337" s="90" t="str">
        <f t="shared" si="52"/>
        <v>구간2</v>
      </c>
      <c r="D337" s="68">
        <f t="shared" si="53"/>
        <v>184</v>
      </c>
      <c r="E337" s="54">
        <f>COUNTIF($C$15:C337,C337)</f>
        <v>141</v>
      </c>
      <c r="F337" s="91">
        <f t="shared" si="54"/>
        <v>3.7005526461950919E-2</v>
      </c>
      <c r="G337" s="91">
        <f t="shared" si="55"/>
        <v>1.5185617123892171E-4</v>
      </c>
      <c r="H337" s="65">
        <f t="shared" si="57"/>
        <v>3.7157382633189844E-2</v>
      </c>
    </row>
    <row r="338" spans="1:8">
      <c r="A338" s="68">
        <f t="shared" si="56"/>
        <v>324</v>
      </c>
      <c r="B338" s="69">
        <f t="shared" si="56"/>
        <v>45249</v>
      </c>
      <c r="C338" s="90" t="str">
        <f t="shared" si="52"/>
        <v>구간2</v>
      </c>
      <c r="D338" s="68">
        <f t="shared" si="53"/>
        <v>184</v>
      </c>
      <c r="E338" s="54">
        <f>COUNTIF($C$15:C338,C338)</f>
        <v>142</v>
      </c>
      <c r="F338" s="91">
        <f t="shared" si="54"/>
        <v>3.7005526461950919E-2</v>
      </c>
      <c r="G338" s="91">
        <f t="shared" si="55"/>
        <v>1.5293316536118358E-4</v>
      </c>
      <c r="H338" s="65">
        <f t="shared" si="57"/>
        <v>3.7158459627312103E-2</v>
      </c>
    </row>
    <row r="339" spans="1:8">
      <c r="A339" s="68">
        <f t="shared" si="56"/>
        <v>325</v>
      </c>
      <c r="B339" s="69">
        <f t="shared" si="56"/>
        <v>45250</v>
      </c>
      <c r="C339" s="90" t="str">
        <f t="shared" si="52"/>
        <v>구간2</v>
      </c>
      <c r="D339" s="68">
        <f t="shared" si="53"/>
        <v>184</v>
      </c>
      <c r="E339" s="54">
        <f>COUNTIF($C$15:C339,C339)</f>
        <v>143</v>
      </c>
      <c r="F339" s="91">
        <f t="shared" si="54"/>
        <v>3.7005526461950919E-2</v>
      </c>
      <c r="G339" s="91">
        <f t="shared" si="55"/>
        <v>1.5401015948344541E-4</v>
      </c>
      <c r="H339" s="65">
        <f t="shared" si="57"/>
        <v>3.7159536621434362E-2</v>
      </c>
    </row>
    <row r="340" spans="1:8">
      <c r="A340" s="68">
        <f t="shared" si="56"/>
        <v>326</v>
      </c>
      <c r="B340" s="69">
        <f t="shared" si="56"/>
        <v>45251</v>
      </c>
      <c r="C340" s="90" t="str">
        <f t="shared" si="52"/>
        <v>구간2</v>
      </c>
      <c r="D340" s="68">
        <f t="shared" si="53"/>
        <v>184</v>
      </c>
      <c r="E340" s="54">
        <f>COUNTIF($C$15:C340,C340)</f>
        <v>144</v>
      </c>
      <c r="F340" s="91">
        <f t="shared" si="54"/>
        <v>3.7005526461950919E-2</v>
      </c>
      <c r="G340" s="91">
        <f t="shared" si="55"/>
        <v>1.5508715360570727E-4</v>
      </c>
      <c r="H340" s="65">
        <f t="shared" si="57"/>
        <v>3.7160613615556629E-2</v>
      </c>
    </row>
    <row r="341" spans="1:8">
      <c r="A341" s="68">
        <f t="shared" si="56"/>
        <v>327</v>
      </c>
      <c r="B341" s="69">
        <f t="shared" si="56"/>
        <v>45252</v>
      </c>
      <c r="C341" s="90" t="str">
        <f t="shared" si="52"/>
        <v>구간2</v>
      </c>
      <c r="D341" s="68">
        <f t="shared" si="53"/>
        <v>184</v>
      </c>
      <c r="E341" s="54">
        <f>COUNTIF($C$15:C341,C341)</f>
        <v>145</v>
      </c>
      <c r="F341" s="91">
        <f t="shared" si="54"/>
        <v>3.7005526461950919E-2</v>
      </c>
      <c r="G341" s="91">
        <f t="shared" si="55"/>
        <v>1.5616414772796913E-4</v>
      </c>
      <c r="H341" s="65">
        <f t="shared" si="57"/>
        <v>3.7161690609678888E-2</v>
      </c>
    </row>
    <row r="342" spans="1:8">
      <c r="A342" s="68">
        <f t="shared" si="56"/>
        <v>328</v>
      </c>
      <c r="B342" s="69">
        <f t="shared" si="56"/>
        <v>45253</v>
      </c>
      <c r="C342" s="90" t="str">
        <f t="shared" si="52"/>
        <v>구간2</v>
      </c>
      <c r="D342" s="68">
        <f t="shared" si="53"/>
        <v>184</v>
      </c>
      <c r="E342" s="54">
        <f>COUNTIF($C$15:C342,C342)</f>
        <v>146</v>
      </c>
      <c r="F342" s="91">
        <f t="shared" si="54"/>
        <v>3.7005526461950919E-2</v>
      </c>
      <c r="G342" s="91">
        <f t="shared" si="55"/>
        <v>1.5724114185023099E-4</v>
      </c>
      <c r="H342" s="65">
        <f t="shared" si="57"/>
        <v>3.7162767603801147E-2</v>
      </c>
    </row>
    <row r="343" spans="1:8">
      <c r="A343" s="68">
        <f t="shared" si="56"/>
        <v>329</v>
      </c>
      <c r="B343" s="69">
        <f t="shared" si="56"/>
        <v>45254</v>
      </c>
      <c r="C343" s="90" t="str">
        <f t="shared" si="52"/>
        <v>구간2</v>
      </c>
      <c r="D343" s="68">
        <f t="shared" si="53"/>
        <v>184</v>
      </c>
      <c r="E343" s="54">
        <f>COUNTIF($C$15:C343,C343)</f>
        <v>147</v>
      </c>
      <c r="F343" s="91">
        <f t="shared" si="54"/>
        <v>3.7005526461950919E-2</v>
      </c>
      <c r="G343" s="91">
        <f t="shared" si="55"/>
        <v>1.5831813597249285E-4</v>
      </c>
      <c r="H343" s="65">
        <f t="shared" si="57"/>
        <v>3.7163844597923414E-2</v>
      </c>
    </row>
    <row r="344" spans="1:8">
      <c r="A344" s="68">
        <f t="shared" si="56"/>
        <v>330</v>
      </c>
      <c r="B344" s="69">
        <f t="shared" si="56"/>
        <v>45255</v>
      </c>
      <c r="C344" s="90" t="str">
        <f t="shared" si="52"/>
        <v>구간2</v>
      </c>
      <c r="D344" s="68">
        <f t="shared" si="53"/>
        <v>184</v>
      </c>
      <c r="E344" s="54">
        <f>COUNTIF($C$15:C344,C344)</f>
        <v>148</v>
      </c>
      <c r="F344" s="91">
        <f t="shared" si="54"/>
        <v>3.7005526461950919E-2</v>
      </c>
      <c r="G344" s="91">
        <f t="shared" si="55"/>
        <v>1.5939513009475471E-4</v>
      </c>
      <c r="H344" s="65">
        <f t="shared" si="57"/>
        <v>3.7164921592045673E-2</v>
      </c>
    </row>
    <row r="345" spans="1:8">
      <c r="A345" s="68">
        <f t="shared" si="56"/>
        <v>331</v>
      </c>
      <c r="B345" s="69">
        <f t="shared" si="56"/>
        <v>45256</v>
      </c>
      <c r="C345" s="90" t="str">
        <f t="shared" si="52"/>
        <v>구간2</v>
      </c>
      <c r="D345" s="68">
        <f t="shared" si="53"/>
        <v>184</v>
      </c>
      <c r="E345" s="54">
        <f>COUNTIF($C$15:C345,C345)</f>
        <v>149</v>
      </c>
      <c r="F345" s="91">
        <f t="shared" si="54"/>
        <v>3.7005526461950919E-2</v>
      </c>
      <c r="G345" s="91">
        <f t="shared" si="55"/>
        <v>1.6047212421701655E-4</v>
      </c>
      <c r="H345" s="65">
        <f t="shared" si="57"/>
        <v>3.7165998586167932E-2</v>
      </c>
    </row>
    <row r="346" spans="1:8">
      <c r="A346" s="68">
        <f t="shared" si="56"/>
        <v>332</v>
      </c>
      <c r="B346" s="69">
        <f t="shared" si="56"/>
        <v>45257</v>
      </c>
      <c r="C346" s="90" t="str">
        <f t="shared" si="52"/>
        <v>구간2</v>
      </c>
      <c r="D346" s="68">
        <f t="shared" si="53"/>
        <v>184</v>
      </c>
      <c r="E346" s="54">
        <f>COUNTIF($C$15:C346,C346)</f>
        <v>150</v>
      </c>
      <c r="F346" s="91">
        <f t="shared" si="54"/>
        <v>3.7005526461950919E-2</v>
      </c>
      <c r="G346" s="91">
        <f t="shared" si="55"/>
        <v>1.6154911833927841E-4</v>
      </c>
      <c r="H346" s="65">
        <f t="shared" si="57"/>
        <v>3.7167075580290199E-2</v>
      </c>
    </row>
    <row r="347" spans="1:8">
      <c r="A347" s="68">
        <f t="shared" si="56"/>
        <v>333</v>
      </c>
      <c r="B347" s="69">
        <f t="shared" si="56"/>
        <v>45258</v>
      </c>
      <c r="C347" s="90" t="str">
        <f t="shared" si="52"/>
        <v>구간2</v>
      </c>
      <c r="D347" s="68">
        <f t="shared" si="53"/>
        <v>184</v>
      </c>
      <c r="E347" s="54">
        <f>COUNTIF($C$15:C347,C347)</f>
        <v>151</v>
      </c>
      <c r="F347" s="91">
        <f t="shared" si="54"/>
        <v>3.7005526461950919E-2</v>
      </c>
      <c r="G347" s="91">
        <f t="shared" si="55"/>
        <v>1.6262611246154027E-4</v>
      </c>
      <c r="H347" s="65">
        <f t="shared" si="57"/>
        <v>3.7168152574412458E-2</v>
      </c>
    </row>
    <row r="348" spans="1:8">
      <c r="A348" s="68">
        <f t="shared" si="56"/>
        <v>334</v>
      </c>
      <c r="B348" s="69">
        <f t="shared" si="56"/>
        <v>45259</v>
      </c>
      <c r="C348" s="90" t="str">
        <f t="shared" si="52"/>
        <v>구간2</v>
      </c>
      <c r="D348" s="68">
        <f t="shared" si="53"/>
        <v>184</v>
      </c>
      <c r="E348" s="54">
        <f>COUNTIF($C$15:C348,C348)</f>
        <v>152</v>
      </c>
      <c r="F348" s="91">
        <f t="shared" si="54"/>
        <v>3.7005526461950919E-2</v>
      </c>
      <c r="G348" s="91">
        <f t="shared" si="55"/>
        <v>1.6370310658380213E-4</v>
      </c>
      <c r="H348" s="65">
        <f t="shared" si="57"/>
        <v>3.7169229568534724E-2</v>
      </c>
    </row>
    <row r="349" spans="1:8">
      <c r="A349" s="68">
        <f t="shared" si="56"/>
        <v>335</v>
      </c>
      <c r="B349" s="69">
        <f t="shared" si="56"/>
        <v>45260</v>
      </c>
      <c r="C349" s="90" t="str">
        <f t="shared" si="52"/>
        <v>구간2</v>
      </c>
      <c r="D349" s="68">
        <f t="shared" si="53"/>
        <v>184</v>
      </c>
      <c r="E349" s="54">
        <f>COUNTIF($C$15:C349,C349)</f>
        <v>153</v>
      </c>
      <c r="F349" s="91">
        <f t="shared" si="54"/>
        <v>3.7005526461950919E-2</v>
      </c>
      <c r="G349" s="91">
        <f t="shared" si="55"/>
        <v>1.6478010070606399E-4</v>
      </c>
      <c r="H349" s="65">
        <f t="shared" si="57"/>
        <v>3.7170306562656984E-2</v>
      </c>
    </row>
    <row r="350" spans="1:8">
      <c r="A350" s="68">
        <f t="shared" si="56"/>
        <v>336</v>
      </c>
      <c r="B350" s="69">
        <f t="shared" si="56"/>
        <v>45261</v>
      </c>
      <c r="C350" s="90" t="str">
        <f t="shared" si="52"/>
        <v>구간2</v>
      </c>
      <c r="D350" s="68">
        <f t="shared" si="53"/>
        <v>184</v>
      </c>
      <c r="E350" s="54">
        <f>COUNTIF($C$15:C350,C350)</f>
        <v>154</v>
      </c>
      <c r="F350" s="91">
        <f t="shared" si="54"/>
        <v>3.7005526461950919E-2</v>
      </c>
      <c r="G350" s="91">
        <f t="shared" si="55"/>
        <v>1.6585709482832585E-4</v>
      </c>
      <c r="H350" s="65">
        <f t="shared" si="57"/>
        <v>3.7171383556779243E-2</v>
      </c>
    </row>
    <row r="351" spans="1:8">
      <c r="A351" s="68">
        <f t="shared" si="56"/>
        <v>337</v>
      </c>
      <c r="B351" s="69">
        <f t="shared" si="56"/>
        <v>45262</v>
      </c>
      <c r="C351" s="90" t="str">
        <f t="shared" si="52"/>
        <v>구간2</v>
      </c>
      <c r="D351" s="68">
        <f t="shared" si="53"/>
        <v>184</v>
      </c>
      <c r="E351" s="54">
        <f>COUNTIF($C$15:C351,C351)</f>
        <v>155</v>
      </c>
      <c r="F351" s="91">
        <f t="shared" si="54"/>
        <v>3.7005526461950919E-2</v>
      </c>
      <c r="G351" s="91">
        <f t="shared" si="55"/>
        <v>1.6693408895058768E-4</v>
      </c>
      <c r="H351" s="65">
        <f t="shared" si="57"/>
        <v>3.7172460550901509E-2</v>
      </c>
    </row>
    <row r="352" spans="1:8">
      <c r="A352" s="68">
        <f t="shared" ref="A352:B367" si="58">A351+1</f>
        <v>338</v>
      </c>
      <c r="B352" s="69">
        <f t="shared" si="58"/>
        <v>45263</v>
      </c>
      <c r="C352" s="90" t="str">
        <f t="shared" si="52"/>
        <v>구간2</v>
      </c>
      <c r="D352" s="68">
        <f t="shared" si="53"/>
        <v>184</v>
      </c>
      <c r="E352" s="54">
        <f>COUNTIF($C$15:C352,C352)</f>
        <v>156</v>
      </c>
      <c r="F352" s="91">
        <f t="shared" si="54"/>
        <v>3.7005526461950919E-2</v>
      </c>
      <c r="G352" s="91">
        <f t="shared" si="55"/>
        <v>1.6801108307284954E-4</v>
      </c>
      <c r="H352" s="65">
        <f t="shared" si="57"/>
        <v>3.7173537545023769E-2</v>
      </c>
    </row>
    <row r="353" spans="1:8">
      <c r="A353" s="68">
        <f t="shared" si="58"/>
        <v>339</v>
      </c>
      <c r="B353" s="69">
        <f t="shared" si="58"/>
        <v>45264</v>
      </c>
      <c r="C353" s="90" t="str">
        <f t="shared" si="52"/>
        <v>구간2</v>
      </c>
      <c r="D353" s="68">
        <f t="shared" si="53"/>
        <v>184</v>
      </c>
      <c r="E353" s="54">
        <f>COUNTIF($C$15:C353,C353)</f>
        <v>157</v>
      </c>
      <c r="F353" s="91">
        <f t="shared" si="54"/>
        <v>3.7005526461950919E-2</v>
      </c>
      <c r="G353" s="91">
        <f t="shared" si="55"/>
        <v>1.6908807719511141E-4</v>
      </c>
      <c r="H353" s="65">
        <f t="shared" si="57"/>
        <v>3.7174614539146028E-2</v>
      </c>
    </row>
    <row r="354" spans="1:8">
      <c r="A354" s="68">
        <f t="shared" si="58"/>
        <v>340</v>
      </c>
      <c r="B354" s="69">
        <f t="shared" si="58"/>
        <v>45265</v>
      </c>
      <c r="C354" s="90" t="str">
        <f t="shared" si="52"/>
        <v>구간2</v>
      </c>
      <c r="D354" s="68">
        <f t="shared" si="53"/>
        <v>184</v>
      </c>
      <c r="E354" s="54">
        <f>COUNTIF($C$15:C354,C354)</f>
        <v>158</v>
      </c>
      <c r="F354" s="91">
        <f t="shared" si="54"/>
        <v>3.7005526461950919E-2</v>
      </c>
      <c r="G354" s="91">
        <f t="shared" si="55"/>
        <v>1.7016507131737327E-4</v>
      </c>
      <c r="H354" s="65">
        <f t="shared" si="57"/>
        <v>3.7175691533268294E-2</v>
      </c>
    </row>
    <row r="355" spans="1:8">
      <c r="A355" s="68">
        <f t="shared" si="58"/>
        <v>341</v>
      </c>
      <c r="B355" s="69">
        <f t="shared" si="58"/>
        <v>45266</v>
      </c>
      <c r="C355" s="90" t="str">
        <f t="shared" si="52"/>
        <v>구간2</v>
      </c>
      <c r="D355" s="68">
        <f t="shared" si="53"/>
        <v>184</v>
      </c>
      <c r="E355" s="54">
        <f>COUNTIF($C$15:C355,C355)</f>
        <v>159</v>
      </c>
      <c r="F355" s="91">
        <f t="shared" si="54"/>
        <v>3.7005526461950919E-2</v>
      </c>
      <c r="G355" s="91">
        <f t="shared" si="55"/>
        <v>1.7124206543963513E-4</v>
      </c>
      <c r="H355" s="65">
        <f t="shared" si="57"/>
        <v>3.7176768527390554E-2</v>
      </c>
    </row>
    <row r="356" spans="1:8">
      <c r="A356" s="68">
        <f t="shared" si="58"/>
        <v>342</v>
      </c>
      <c r="B356" s="69">
        <f t="shared" si="58"/>
        <v>45267</v>
      </c>
      <c r="C356" s="90" t="str">
        <f t="shared" si="52"/>
        <v>구간2</v>
      </c>
      <c r="D356" s="68">
        <f t="shared" si="53"/>
        <v>184</v>
      </c>
      <c r="E356" s="54">
        <f>COUNTIF($C$15:C356,C356)</f>
        <v>160</v>
      </c>
      <c r="F356" s="91">
        <f t="shared" si="54"/>
        <v>3.7005526461950919E-2</v>
      </c>
      <c r="G356" s="91">
        <f t="shared" si="55"/>
        <v>1.7231905956189696E-4</v>
      </c>
      <c r="H356" s="65">
        <f t="shared" si="57"/>
        <v>3.7177845521512813E-2</v>
      </c>
    </row>
    <row r="357" spans="1:8">
      <c r="A357" s="68">
        <f t="shared" si="58"/>
        <v>343</v>
      </c>
      <c r="B357" s="69">
        <f t="shared" si="58"/>
        <v>45268</v>
      </c>
      <c r="C357" s="90" t="str">
        <f t="shared" si="52"/>
        <v>구간2</v>
      </c>
      <c r="D357" s="68">
        <f t="shared" si="53"/>
        <v>184</v>
      </c>
      <c r="E357" s="54">
        <f>COUNTIF($C$15:C357,C357)</f>
        <v>161</v>
      </c>
      <c r="F357" s="91">
        <f t="shared" si="54"/>
        <v>3.7005526461950919E-2</v>
      </c>
      <c r="G357" s="91">
        <f t="shared" si="55"/>
        <v>1.7339605368415882E-4</v>
      </c>
      <c r="H357" s="65">
        <f t="shared" si="57"/>
        <v>3.7178922515635079E-2</v>
      </c>
    </row>
    <row r="358" spans="1:8">
      <c r="A358" s="68">
        <f t="shared" si="58"/>
        <v>344</v>
      </c>
      <c r="B358" s="69">
        <f t="shared" si="58"/>
        <v>45269</v>
      </c>
      <c r="C358" s="90" t="str">
        <f t="shared" si="52"/>
        <v>구간2</v>
      </c>
      <c r="D358" s="68">
        <f t="shared" si="53"/>
        <v>184</v>
      </c>
      <c r="E358" s="54">
        <f>COUNTIF($C$15:C358,C358)</f>
        <v>162</v>
      </c>
      <c r="F358" s="91">
        <f t="shared" si="54"/>
        <v>3.7005526461950919E-2</v>
      </c>
      <c r="G358" s="91">
        <f t="shared" si="55"/>
        <v>1.7447304780642068E-4</v>
      </c>
      <c r="H358" s="65">
        <f t="shared" si="57"/>
        <v>3.7179999509757339E-2</v>
      </c>
    </row>
    <row r="359" spans="1:8">
      <c r="A359" s="68">
        <f t="shared" si="58"/>
        <v>345</v>
      </c>
      <c r="B359" s="69">
        <f t="shared" si="58"/>
        <v>45270</v>
      </c>
      <c r="C359" s="90" t="str">
        <f t="shared" si="52"/>
        <v>구간2</v>
      </c>
      <c r="D359" s="68">
        <f t="shared" si="53"/>
        <v>184</v>
      </c>
      <c r="E359" s="54">
        <f>COUNTIF($C$15:C359,C359)</f>
        <v>163</v>
      </c>
      <c r="F359" s="91">
        <f t="shared" si="54"/>
        <v>3.7005526461950919E-2</v>
      </c>
      <c r="G359" s="91">
        <f t="shared" si="55"/>
        <v>1.7555004192868254E-4</v>
      </c>
      <c r="H359" s="65">
        <f t="shared" si="57"/>
        <v>3.7181076503879598E-2</v>
      </c>
    </row>
    <row r="360" spans="1:8">
      <c r="A360" s="68">
        <f t="shared" si="58"/>
        <v>346</v>
      </c>
      <c r="B360" s="69">
        <f t="shared" si="58"/>
        <v>45271</v>
      </c>
      <c r="C360" s="90" t="str">
        <f t="shared" si="52"/>
        <v>구간2</v>
      </c>
      <c r="D360" s="68">
        <f t="shared" si="53"/>
        <v>184</v>
      </c>
      <c r="E360" s="54">
        <f>COUNTIF($C$15:C360,C360)</f>
        <v>164</v>
      </c>
      <c r="F360" s="91">
        <f t="shared" si="54"/>
        <v>3.7005526461950919E-2</v>
      </c>
      <c r="G360" s="91">
        <f t="shared" si="55"/>
        <v>1.766270360509444E-4</v>
      </c>
      <c r="H360" s="65">
        <f t="shared" si="57"/>
        <v>3.7182153498001864E-2</v>
      </c>
    </row>
    <row r="361" spans="1:8">
      <c r="A361" s="68">
        <f t="shared" si="58"/>
        <v>347</v>
      </c>
      <c r="B361" s="69">
        <f t="shared" si="58"/>
        <v>45272</v>
      </c>
      <c r="C361" s="90" t="str">
        <f t="shared" si="52"/>
        <v>구간2</v>
      </c>
      <c r="D361" s="68">
        <f t="shared" si="53"/>
        <v>184</v>
      </c>
      <c r="E361" s="54">
        <f>COUNTIF($C$15:C361,C361)</f>
        <v>165</v>
      </c>
      <c r="F361" s="91">
        <f t="shared" si="54"/>
        <v>3.7005526461950919E-2</v>
      </c>
      <c r="G361" s="91">
        <f t="shared" si="55"/>
        <v>1.7770403017320626E-4</v>
      </c>
      <c r="H361" s="65">
        <f t="shared" si="57"/>
        <v>3.7183230492124124E-2</v>
      </c>
    </row>
    <row r="362" spans="1:8">
      <c r="A362" s="68">
        <f t="shared" si="58"/>
        <v>348</v>
      </c>
      <c r="B362" s="69">
        <f t="shared" si="58"/>
        <v>45273</v>
      </c>
      <c r="C362" s="90" t="str">
        <f t="shared" si="52"/>
        <v>구간2</v>
      </c>
      <c r="D362" s="68">
        <f t="shared" si="53"/>
        <v>184</v>
      </c>
      <c r="E362" s="54">
        <f>COUNTIF($C$15:C362,C362)</f>
        <v>166</v>
      </c>
      <c r="F362" s="91">
        <f t="shared" si="54"/>
        <v>3.7005526461950919E-2</v>
      </c>
      <c r="G362" s="91">
        <f t="shared" si="55"/>
        <v>1.787810242954681E-4</v>
      </c>
      <c r="H362" s="65">
        <f t="shared" si="57"/>
        <v>3.718430748624639E-2</v>
      </c>
    </row>
    <row r="363" spans="1:8">
      <c r="A363" s="68">
        <f t="shared" si="58"/>
        <v>349</v>
      </c>
      <c r="B363" s="69">
        <f t="shared" si="58"/>
        <v>45274</v>
      </c>
      <c r="C363" s="90" t="str">
        <f t="shared" si="52"/>
        <v>구간2</v>
      </c>
      <c r="D363" s="68">
        <f t="shared" si="53"/>
        <v>184</v>
      </c>
      <c r="E363" s="54">
        <f>COUNTIF($C$15:C363,C363)</f>
        <v>167</v>
      </c>
      <c r="F363" s="91">
        <f t="shared" si="54"/>
        <v>3.7005526461950919E-2</v>
      </c>
      <c r="G363" s="91">
        <f t="shared" si="55"/>
        <v>1.7985801841772996E-4</v>
      </c>
      <c r="H363" s="65">
        <f t="shared" si="57"/>
        <v>3.718538448036865E-2</v>
      </c>
    </row>
    <row r="364" spans="1:8">
      <c r="A364" s="68">
        <f t="shared" si="58"/>
        <v>350</v>
      </c>
      <c r="B364" s="69">
        <f t="shared" si="58"/>
        <v>45275</v>
      </c>
      <c r="C364" s="90" t="str">
        <f t="shared" si="52"/>
        <v>구간2</v>
      </c>
      <c r="D364" s="68">
        <f t="shared" si="53"/>
        <v>184</v>
      </c>
      <c r="E364" s="54">
        <f>COUNTIF($C$15:C364,C364)</f>
        <v>168</v>
      </c>
      <c r="F364" s="91">
        <f t="shared" si="54"/>
        <v>3.7005526461950919E-2</v>
      </c>
      <c r="G364" s="91">
        <f t="shared" si="55"/>
        <v>1.8093501253999182E-4</v>
      </c>
      <c r="H364" s="65">
        <f t="shared" si="57"/>
        <v>3.7186461474490909E-2</v>
      </c>
    </row>
    <row r="365" spans="1:8">
      <c r="A365" s="68">
        <f t="shared" si="58"/>
        <v>351</v>
      </c>
      <c r="B365" s="69">
        <f t="shared" si="58"/>
        <v>45276</v>
      </c>
      <c r="C365" s="90" t="str">
        <f t="shared" si="52"/>
        <v>구간2</v>
      </c>
      <c r="D365" s="68">
        <f t="shared" si="53"/>
        <v>184</v>
      </c>
      <c r="E365" s="54">
        <f>COUNTIF($C$15:C365,C365)</f>
        <v>169</v>
      </c>
      <c r="F365" s="91">
        <f t="shared" si="54"/>
        <v>3.7005526461950919E-2</v>
      </c>
      <c r="G365" s="91">
        <f t="shared" si="55"/>
        <v>1.8201200666225368E-4</v>
      </c>
      <c r="H365" s="65">
        <f t="shared" si="57"/>
        <v>3.7187538468613175E-2</v>
      </c>
    </row>
    <row r="366" spans="1:8">
      <c r="A366" s="68">
        <f t="shared" si="58"/>
        <v>352</v>
      </c>
      <c r="B366" s="69">
        <f t="shared" si="58"/>
        <v>45277</v>
      </c>
      <c r="C366" s="90" t="str">
        <f t="shared" si="52"/>
        <v>구간2</v>
      </c>
      <c r="D366" s="68">
        <f t="shared" si="53"/>
        <v>184</v>
      </c>
      <c r="E366" s="54">
        <f>COUNTIF($C$15:C366,C366)</f>
        <v>170</v>
      </c>
      <c r="F366" s="91">
        <f t="shared" si="54"/>
        <v>3.7005526461950919E-2</v>
      </c>
      <c r="G366" s="91">
        <f t="shared" si="55"/>
        <v>1.8308900078451554E-4</v>
      </c>
      <c r="H366" s="65">
        <f t="shared" si="57"/>
        <v>3.7188615462735435E-2</v>
      </c>
    </row>
    <row r="367" spans="1:8">
      <c r="A367" s="68">
        <f t="shared" si="58"/>
        <v>353</v>
      </c>
      <c r="B367" s="69">
        <f t="shared" si="58"/>
        <v>45278</v>
      </c>
      <c r="C367" s="90" t="str">
        <f t="shared" si="52"/>
        <v>구간2</v>
      </c>
      <c r="D367" s="68">
        <f t="shared" si="53"/>
        <v>184</v>
      </c>
      <c r="E367" s="54">
        <f>COUNTIF($C$15:C367,C367)</f>
        <v>171</v>
      </c>
      <c r="F367" s="91">
        <f t="shared" si="54"/>
        <v>3.7005526461950919E-2</v>
      </c>
      <c r="G367" s="91">
        <f t="shared" si="55"/>
        <v>1.841659949067774E-4</v>
      </c>
      <c r="H367" s="65">
        <f t="shared" si="57"/>
        <v>3.7189692456857694E-2</v>
      </c>
    </row>
    <row r="368" spans="1:8">
      <c r="A368" s="68">
        <f t="shared" ref="A368:B383" si="59">A367+1</f>
        <v>354</v>
      </c>
      <c r="B368" s="69">
        <f t="shared" si="59"/>
        <v>45279</v>
      </c>
      <c r="C368" s="90" t="str">
        <f t="shared" si="52"/>
        <v>구간2</v>
      </c>
      <c r="D368" s="68">
        <f t="shared" si="53"/>
        <v>184</v>
      </c>
      <c r="E368" s="54">
        <f>COUNTIF($C$15:C368,C368)</f>
        <v>172</v>
      </c>
      <c r="F368" s="91">
        <f t="shared" si="54"/>
        <v>3.7005526461950919E-2</v>
      </c>
      <c r="G368" s="91">
        <f t="shared" si="55"/>
        <v>1.8524298902903924E-4</v>
      </c>
      <c r="H368" s="65">
        <f t="shared" si="57"/>
        <v>3.719076945097996E-2</v>
      </c>
    </row>
    <row r="369" spans="1:8">
      <c r="A369" s="68">
        <f t="shared" si="59"/>
        <v>355</v>
      </c>
      <c r="B369" s="69">
        <f t="shared" si="59"/>
        <v>45280</v>
      </c>
      <c r="C369" s="90" t="str">
        <f t="shared" si="52"/>
        <v>구간2</v>
      </c>
      <c r="D369" s="68">
        <f t="shared" si="53"/>
        <v>184</v>
      </c>
      <c r="E369" s="54">
        <f>COUNTIF($C$15:C369,C369)</f>
        <v>173</v>
      </c>
      <c r="F369" s="91">
        <f t="shared" si="54"/>
        <v>3.7005526461950919E-2</v>
      </c>
      <c r="G369" s="91">
        <f t="shared" si="55"/>
        <v>1.863199831513011E-4</v>
      </c>
      <c r="H369" s="65">
        <f t="shared" si="57"/>
        <v>3.719184644510222E-2</v>
      </c>
    </row>
    <row r="370" spans="1:8">
      <c r="A370" s="68">
        <f t="shared" si="59"/>
        <v>356</v>
      </c>
      <c r="B370" s="69">
        <f t="shared" si="59"/>
        <v>45281</v>
      </c>
      <c r="C370" s="90" t="str">
        <f t="shared" si="52"/>
        <v>구간2</v>
      </c>
      <c r="D370" s="68">
        <f t="shared" si="53"/>
        <v>184</v>
      </c>
      <c r="E370" s="54">
        <f>COUNTIF($C$15:C370,C370)</f>
        <v>174</v>
      </c>
      <c r="F370" s="91">
        <f t="shared" si="54"/>
        <v>3.7005526461950919E-2</v>
      </c>
      <c r="G370" s="91">
        <f t="shared" si="55"/>
        <v>1.8739697727356296E-4</v>
      </c>
      <c r="H370" s="65">
        <f t="shared" si="57"/>
        <v>3.7192923439224479E-2</v>
      </c>
    </row>
    <row r="371" spans="1:8">
      <c r="A371" s="68">
        <f t="shared" si="59"/>
        <v>357</v>
      </c>
      <c r="B371" s="69">
        <f t="shared" si="59"/>
        <v>45282</v>
      </c>
      <c r="C371" s="90" t="str">
        <f t="shared" si="52"/>
        <v>구간2</v>
      </c>
      <c r="D371" s="68">
        <f t="shared" si="53"/>
        <v>184</v>
      </c>
      <c r="E371" s="54">
        <f>COUNTIF($C$15:C371,C371)</f>
        <v>175</v>
      </c>
      <c r="F371" s="91">
        <f t="shared" si="54"/>
        <v>3.7005526461950919E-2</v>
      </c>
      <c r="G371" s="91">
        <f t="shared" si="55"/>
        <v>1.8847397139582482E-4</v>
      </c>
      <c r="H371" s="65">
        <f t="shared" si="57"/>
        <v>3.7194000433346745E-2</v>
      </c>
    </row>
    <row r="372" spans="1:8">
      <c r="A372" s="68">
        <f t="shared" si="59"/>
        <v>358</v>
      </c>
      <c r="B372" s="69">
        <f t="shared" si="59"/>
        <v>45283</v>
      </c>
      <c r="C372" s="90" t="str">
        <f t="shared" si="52"/>
        <v>구간2</v>
      </c>
      <c r="D372" s="68">
        <f t="shared" si="53"/>
        <v>184</v>
      </c>
      <c r="E372" s="54">
        <f>COUNTIF($C$15:C372,C372)</f>
        <v>176</v>
      </c>
      <c r="F372" s="91">
        <f t="shared" si="54"/>
        <v>3.7005526461950919E-2</v>
      </c>
      <c r="G372" s="91">
        <f t="shared" si="55"/>
        <v>1.8955096551808668E-4</v>
      </c>
      <c r="H372" s="65">
        <f t="shared" si="57"/>
        <v>3.7195077427469005E-2</v>
      </c>
    </row>
    <row r="373" spans="1:8">
      <c r="A373" s="68">
        <f t="shared" si="59"/>
        <v>359</v>
      </c>
      <c r="B373" s="69">
        <f t="shared" si="59"/>
        <v>45284</v>
      </c>
      <c r="C373" s="90" t="str">
        <f t="shared" si="52"/>
        <v>구간2</v>
      </c>
      <c r="D373" s="68">
        <f t="shared" si="53"/>
        <v>184</v>
      </c>
      <c r="E373" s="54">
        <f>COUNTIF($C$15:C373,C373)</f>
        <v>177</v>
      </c>
      <c r="F373" s="91">
        <f t="shared" si="54"/>
        <v>3.7005526461950919E-2</v>
      </c>
      <c r="G373" s="91">
        <f t="shared" si="55"/>
        <v>1.9062795964034854E-4</v>
      </c>
      <c r="H373" s="65">
        <f t="shared" si="57"/>
        <v>3.7196154421591264E-2</v>
      </c>
    </row>
    <row r="374" spans="1:8">
      <c r="A374" s="68">
        <f t="shared" si="59"/>
        <v>360</v>
      </c>
      <c r="B374" s="69">
        <f t="shared" si="59"/>
        <v>45285</v>
      </c>
      <c r="C374" s="90" t="str">
        <f t="shared" si="52"/>
        <v>구간2</v>
      </c>
      <c r="D374" s="68">
        <f t="shared" si="53"/>
        <v>184</v>
      </c>
      <c r="E374" s="54">
        <f>COUNTIF($C$15:C374,C374)</f>
        <v>178</v>
      </c>
      <c r="F374" s="91">
        <f t="shared" si="54"/>
        <v>3.7005526461950919E-2</v>
      </c>
      <c r="G374" s="91">
        <f t="shared" si="55"/>
        <v>1.9170495376261037E-4</v>
      </c>
      <c r="H374" s="65">
        <f t="shared" si="57"/>
        <v>3.719723141571353E-2</v>
      </c>
    </row>
    <row r="375" spans="1:8">
      <c r="A375" s="68">
        <f t="shared" si="59"/>
        <v>361</v>
      </c>
      <c r="B375" s="69">
        <f t="shared" si="59"/>
        <v>45286</v>
      </c>
      <c r="C375" s="90" t="str">
        <f t="shared" si="52"/>
        <v>구간2</v>
      </c>
      <c r="D375" s="68">
        <f t="shared" si="53"/>
        <v>184</v>
      </c>
      <c r="E375" s="54">
        <f>COUNTIF($C$15:C375,C375)</f>
        <v>179</v>
      </c>
      <c r="F375" s="91">
        <f t="shared" si="54"/>
        <v>3.7005526461950919E-2</v>
      </c>
      <c r="G375" s="91">
        <f t="shared" si="55"/>
        <v>1.9278194788487223E-4</v>
      </c>
      <c r="H375" s="65">
        <f t="shared" si="57"/>
        <v>3.719830840983579E-2</v>
      </c>
    </row>
    <row r="376" spans="1:8">
      <c r="A376" s="68">
        <f t="shared" si="59"/>
        <v>362</v>
      </c>
      <c r="B376" s="69">
        <f t="shared" si="59"/>
        <v>45287</v>
      </c>
      <c r="C376" s="90" t="str">
        <f t="shared" si="52"/>
        <v>구간2</v>
      </c>
      <c r="D376" s="68">
        <f t="shared" si="53"/>
        <v>184</v>
      </c>
      <c r="E376" s="54">
        <f>COUNTIF($C$15:C376,C376)</f>
        <v>180</v>
      </c>
      <c r="F376" s="91">
        <f t="shared" si="54"/>
        <v>3.7005526461950919E-2</v>
      </c>
      <c r="G376" s="91">
        <f t="shared" si="55"/>
        <v>1.9385894200713409E-4</v>
      </c>
      <c r="H376" s="65">
        <f t="shared" si="57"/>
        <v>3.7199385403958056E-2</v>
      </c>
    </row>
    <row r="377" spans="1:8">
      <c r="A377" s="68">
        <f t="shared" si="59"/>
        <v>363</v>
      </c>
      <c r="B377" s="69">
        <f t="shared" si="59"/>
        <v>45288</v>
      </c>
      <c r="C377" s="90" t="str">
        <f t="shared" si="52"/>
        <v>구간2</v>
      </c>
      <c r="D377" s="68">
        <f t="shared" si="53"/>
        <v>184</v>
      </c>
      <c r="E377" s="54">
        <f>COUNTIF($C$15:C377,C377)</f>
        <v>181</v>
      </c>
      <c r="F377" s="91">
        <f t="shared" si="54"/>
        <v>3.7005526461950919E-2</v>
      </c>
      <c r="G377" s="91">
        <f t="shared" si="55"/>
        <v>1.9493593612939595E-4</v>
      </c>
      <c r="H377" s="65">
        <f t="shared" si="57"/>
        <v>3.7200462398080315E-2</v>
      </c>
    </row>
    <row r="378" spans="1:8">
      <c r="A378" s="68">
        <f t="shared" si="59"/>
        <v>364</v>
      </c>
      <c r="B378" s="69">
        <f t="shared" si="59"/>
        <v>45289</v>
      </c>
      <c r="C378" s="90" t="str">
        <f t="shared" si="52"/>
        <v>구간2</v>
      </c>
      <c r="D378" s="68">
        <f t="shared" si="53"/>
        <v>184</v>
      </c>
      <c r="E378" s="54">
        <f>COUNTIF($C$15:C378,C378)</f>
        <v>182</v>
      </c>
      <c r="F378" s="91">
        <f t="shared" si="54"/>
        <v>3.7005526461950919E-2</v>
      </c>
      <c r="G378" s="91">
        <f t="shared" si="55"/>
        <v>1.9601293025165782E-4</v>
      </c>
      <c r="H378" s="65">
        <f t="shared" si="57"/>
        <v>3.7201539392202575E-2</v>
      </c>
    </row>
    <row r="379" spans="1:8">
      <c r="A379" s="68">
        <f t="shared" si="59"/>
        <v>365</v>
      </c>
      <c r="B379" s="69">
        <f t="shared" si="59"/>
        <v>45290</v>
      </c>
      <c r="C379" s="90" t="str">
        <f t="shared" si="52"/>
        <v>구간2</v>
      </c>
      <c r="D379" s="68">
        <f t="shared" si="53"/>
        <v>184</v>
      </c>
      <c r="E379" s="54">
        <f>COUNTIF($C$15:C379,C379)</f>
        <v>183</v>
      </c>
      <c r="F379" s="91">
        <f t="shared" si="54"/>
        <v>3.7005526461950919E-2</v>
      </c>
      <c r="G379" s="91">
        <f t="shared" si="55"/>
        <v>1.9708992437391968E-4</v>
      </c>
      <c r="H379" s="65">
        <f t="shared" si="57"/>
        <v>3.7202616386324841E-2</v>
      </c>
    </row>
    <row r="380" spans="1:8">
      <c r="A380" s="68">
        <f t="shared" si="59"/>
        <v>366</v>
      </c>
      <c r="B380" s="69">
        <f t="shared" si="59"/>
        <v>45291</v>
      </c>
      <c r="C380" s="90" t="str">
        <f t="shared" si="52"/>
        <v>구간2</v>
      </c>
      <c r="D380" s="68">
        <f t="shared" si="53"/>
        <v>184</v>
      </c>
      <c r="E380" s="54">
        <f>COUNTIF($C$15:C380,C380)</f>
        <v>184</v>
      </c>
      <c r="F380" s="91">
        <f t="shared" si="54"/>
        <v>3.7005526461950919E-2</v>
      </c>
      <c r="G380" s="91">
        <f t="shared" si="55"/>
        <v>1.9816691849618151E-4</v>
      </c>
      <c r="H380" s="65">
        <f t="shared" si="57"/>
        <v>3.72036933804471E-2</v>
      </c>
    </row>
    <row r="381" spans="1:8">
      <c r="A381" s="68">
        <f t="shared" si="59"/>
        <v>367</v>
      </c>
      <c r="B381" s="69">
        <f t="shared" si="59"/>
        <v>45292</v>
      </c>
      <c r="C381" s="90" t="str">
        <f t="shared" si="52"/>
        <v>구간3</v>
      </c>
      <c r="D381" s="68">
        <f t="shared" si="53"/>
        <v>182</v>
      </c>
      <c r="E381" s="54">
        <f>COUNTIF($C$15:C381,C381)</f>
        <v>1</v>
      </c>
      <c r="F381" s="91">
        <f t="shared" si="54"/>
        <v>3.72036933804471E-2</v>
      </c>
      <c r="G381" s="91">
        <f t="shared" si="55"/>
        <v>-3.3756083731811034E-9</v>
      </c>
      <c r="H381" s="65">
        <f t="shared" si="57"/>
        <v>3.7203690004838724E-2</v>
      </c>
    </row>
    <row r="382" spans="1:8">
      <c r="A382" s="68">
        <f t="shared" si="59"/>
        <v>368</v>
      </c>
      <c r="B382" s="69">
        <f t="shared" si="59"/>
        <v>45293</v>
      </c>
      <c r="C382" s="90" t="str">
        <f t="shared" si="52"/>
        <v>구간3</v>
      </c>
      <c r="D382" s="68">
        <f t="shared" si="53"/>
        <v>182</v>
      </c>
      <c r="E382" s="54">
        <f>COUNTIF($C$15:C382,C382)</f>
        <v>2</v>
      </c>
      <c r="F382" s="91">
        <f t="shared" si="54"/>
        <v>3.72036933804471E-2</v>
      </c>
      <c r="G382" s="91">
        <f t="shared" si="55"/>
        <v>-6.7512167463622069E-9</v>
      </c>
      <c r="H382" s="65">
        <f t="shared" si="57"/>
        <v>3.7203686629230355E-2</v>
      </c>
    </row>
    <row r="383" spans="1:8">
      <c r="A383" s="68">
        <f t="shared" si="59"/>
        <v>369</v>
      </c>
      <c r="B383" s="69">
        <f t="shared" si="59"/>
        <v>45294</v>
      </c>
      <c r="C383" s="90" t="str">
        <f t="shared" si="52"/>
        <v>구간3</v>
      </c>
      <c r="D383" s="68">
        <f t="shared" si="53"/>
        <v>182</v>
      </c>
      <c r="E383" s="54">
        <f>COUNTIF($C$15:C383,C383)</f>
        <v>3</v>
      </c>
      <c r="F383" s="91">
        <f t="shared" si="54"/>
        <v>3.72036933804471E-2</v>
      </c>
      <c r="G383" s="91">
        <f t="shared" si="55"/>
        <v>-1.0126825119543311E-8</v>
      </c>
      <c r="H383" s="65">
        <f t="shared" si="57"/>
        <v>3.7203683253621979E-2</v>
      </c>
    </row>
    <row r="384" spans="1:8">
      <c r="A384" s="68">
        <f t="shared" ref="A384:B399" si="60">A383+1</f>
        <v>370</v>
      </c>
      <c r="B384" s="69">
        <f t="shared" si="60"/>
        <v>45295</v>
      </c>
      <c r="C384" s="90" t="str">
        <f t="shared" si="52"/>
        <v>구간3</v>
      </c>
      <c r="D384" s="68">
        <f t="shared" si="53"/>
        <v>182</v>
      </c>
      <c r="E384" s="54">
        <f>COUNTIF($C$15:C384,C384)</f>
        <v>4</v>
      </c>
      <c r="F384" s="91">
        <f t="shared" si="54"/>
        <v>3.72036933804471E-2</v>
      </c>
      <c r="G384" s="91">
        <f t="shared" si="55"/>
        <v>-1.3502433492724414E-8</v>
      </c>
      <c r="H384" s="65">
        <f t="shared" si="57"/>
        <v>3.720367987801361E-2</v>
      </c>
    </row>
    <row r="385" spans="1:8">
      <c r="A385" s="68">
        <f t="shared" si="60"/>
        <v>371</v>
      </c>
      <c r="B385" s="69">
        <f t="shared" si="60"/>
        <v>45296</v>
      </c>
      <c r="C385" s="90" t="str">
        <f t="shared" si="52"/>
        <v>구간3</v>
      </c>
      <c r="D385" s="68">
        <f t="shared" si="53"/>
        <v>182</v>
      </c>
      <c r="E385" s="54">
        <f>COUNTIF($C$15:C385,C385)</f>
        <v>5</v>
      </c>
      <c r="F385" s="91">
        <f t="shared" si="54"/>
        <v>3.72036933804471E-2</v>
      </c>
      <c r="G385" s="91">
        <f t="shared" si="55"/>
        <v>-1.6878041865905517E-8</v>
      </c>
      <c r="H385" s="65">
        <f t="shared" si="57"/>
        <v>3.7203676502405233E-2</v>
      </c>
    </row>
    <row r="386" spans="1:8">
      <c r="A386" s="68">
        <f t="shared" si="60"/>
        <v>372</v>
      </c>
      <c r="B386" s="69">
        <f t="shared" si="60"/>
        <v>45297</v>
      </c>
      <c r="C386" s="90" t="str">
        <f t="shared" si="52"/>
        <v>구간3</v>
      </c>
      <c r="D386" s="68">
        <f t="shared" si="53"/>
        <v>182</v>
      </c>
      <c r="E386" s="54">
        <f>COUNTIF($C$15:C386,C386)</f>
        <v>6</v>
      </c>
      <c r="F386" s="91">
        <f t="shared" si="54"/>
        <v>3.72036933804471E-2</v>
      </c>
      <c r="G386" s="91">
        <f t="shared" si="55"/>
        <v>-2.0253650239086621E-8</v>
      </c>
      <c r="H386" s="65">
        <f t="shared" si="57"/>
        <v>3.7203673126796864E-2</v>
      </c>
    </row>
    <row r="387" spans="1:8">
      <c r="A387" s="68">
        <f t="shared" si="60"/>
        <v>373</v>
      </c>
      <c r="B387" s="69">
        <f t="shared" si="60"/>
        <v>45298</v>
      </c>
      <c r="C387" s="90" t="str">
        <f t="shared" si="52"/>
        <v>구간3</v>
      </c>
      <c r="D387" s="68">
        <f t="shared" si="53"/>
        <v>182</v>
      </c>
      <c r="E387" s="54">
        <f>COUNTIF($C$15:C387,C387)</f>
        <v>7</v>
      </c>
      <c r="F387" s="91">
        <f t="shared" si="54"/>
        <v>3.72036933804471E-2</v>
      </c>
      <c r="G387" s="91">
        <f t="shared" si="55"/>
        <v>-2.3629258612267723E-8</v>
      </c>
      <c r="H387" s="65">
        <f t="shared" si="57"/>
        <v>3.7203669751188488E-2</v>
      </c>
    </row>
    <row r="388" spans="1:8">
      <c r="A388" s="68">
        <f t="shared" si="60"/>
        <v>374</v>
      </c>
      <c r="B388" s="69">
        <f t="shared" si="60"/>
        <v>45299</v>
      </c>
      <c r="C388" s="90" t="str">
        <f t="shared" si="52"/>
        <v>구간3</v>
      </c>
      <c r="D388" s="68">
        <f t="shared" si="53"/>
        <v>182</v>
      </c>
      <c r="E388" s="54">
        <f>COUNTIF($C$15:C388,C388)</f>
        <v>8</v>
      </c>
      <c r="F388" s="91">
        <f t="shared" si="54"/>
        <v>3.72036933804471E-2</v>
      </c>
      <c r="G388" s="91">
        <f t="shared" si="55"/>
        <v>-2.7004866985448828E-8</v>
      </c>
      <c r="H388" s="65">
        <f t="shared" si="57"/>
        <v>3.7203666375580112E-2</v>
      </c>
    </row>
    <row r="389" spans="1:8">
      <c r="A389" s="68">
        <f t="shared" si="60"/>
        <v>375</v>
      </c>
      <c r="B389" s="69">
        <f t="shared" si="60"/>
        <v>45300</v>
      </c>
      <c r="C389" s="90" t="str">
        <f t="shared" si="52"/>
        <v>구간3</v>
      </c>
      <c r="D389" s="68">
        <f t="shared" si="53"/>
        <v>182</v>
      </c>
      <c r="E389" s="54">
        <f>COUNTIF($C$15:C389,C389)</f>
        <v>9</v>
      </c>
      <c r="F389" s="91">
        <f t="shared" si="54"/>
        <v>3.72036933804471E-2</v>
      </c>
      <c r="G389" s="91">
        <f t="shared" si="55"/>
        <v>-3.0380475358629932E-8</v>
      </c>
      <c r="H389" s="65">
        <f t="shared" si="57"/>
        <v>3.7203662999971743E-2</v>
      </c>
    </row>
    <row r="390" spans="1:8">
      <c r="A390" s="68">
        <f t="shared" si="60"/>
        <v>376</v>
      </c>
      <c r="B390" s="69">
        <f t="shared" si="60"/>
        <v>45301</v>
      </c>
      <c r="C390" s="90" t="str">
        <f t="shared" si="52"/>
        <v>구간3</v>
      </c>
      <c r="D390" s="68">
        <f t="shared" si="53"/>
        <v>182</v>
      </c>
      <c r="E390" s="54">
        <f>COUNTIF($C$15:C390,C390)</f>
        <v>10</v>
      </c>
      <c r="F390" s="91">
        <f t="shared" si="54"/>
        <v>3.72036933804471E-2</v>
      </c>
      <c r="G390" s="91">
        <f t="shared" si="55"/>
        <v>-3.3756083731811034E-8</v>
      </c>
      <c r="H390" s="65">
        <f t="shared" si="57"/>
        <v>3.7203659624363367E-2</v>
      </c>
    </row>
    <row r="391" spans="1:8">
      <c r="A391" s="68">
        <f t="shared" si="60"/>
        <v>377</v>
      </c>
      <c r="B391" s="69">
        <f t="shared" si="60"/>
        <v>45302</v>
      </c>
      <c r="C391" s="90" t="str">
        <f t="shared" si="52"/>
        <v>구간3</v>
      </c>
      <c r="D391" s="68">
        <f t="shared" si="53"/>
        <v>182</v>
      </c>
      <c r="E391" s="54">
        <f>COUNTIF($C$15:C391,C391)</f>
        <v>11</v>
      </c>
      <c r="F391" s="91">
        <f t="shared" si="54"/>
        <v>3.72036933804471E-2</v>
      </c>
      <c r="G391" s="91">
        <f t="shared" si="55"/>
        <v>-3.7131692104992135E-8</v>
      </c>
      <c r="H391" s="65">
        <f t="shared" si="57"/>
        <v>3.7203656248754997E-2</v>
      </c>
    </row>
    <row r="392" spans="1:8">
      <c r="A392" s="68">
        <f t="shared" si="60"/>
        <v>378</v>
      </c>
      <c r="B392" s="69">
        <f t="shared" si="60"/>
        <v>45303</v>
      </c>
      <c r="C392" s="90" t="str">
        <f t="shared" si="52"/>
        <v>구간3</v>
      </c>
      <c r="D392" s="68">
        <f t="shared" si="53"/>
        <v>182</v>
      </c>
      <c r="E392" s="54">
        <f>COUNTIF($C$15:C392,C392)</f>
        <v>12</v>
      </c>
      <c r="F392" s="91">
        <f t="shared" si="54"/>
        <v>3.72036933804471E-2</v>
      </c>
      <c r="G392" s="91">
        <f t="shared" si="55"/>
        <v>-4.0507300478173243E-8</v>
      </c>
      <c r="H392" s="65">
        <f t="shared" si="57"/>
        <v>3.7203652873146621E-2</v>
      </c>
    </row>
    <row r="393" spans="1:8">
      <c r="A393" s="68">
        <f t="shared" si="60"/>
        <v>379</v>
      </c>
      <c r="B393" s="69">
        <f t="shared" si="60"/>
        <v>45304</v>
      </c>
      <c r="C393" s="90" t="str">
        <f t="shared" si="52"/>
        <v>구간3</v>
      </c>
      <c r="D393" s="68">
        <f t="shared" si="53"/>
        <v>182</v>
      </c>
      <c r="E393" s="54">
        <f>COUNTIF($C$15:C393,C393)</f>
        <v>13</v>
      </c>
      <c r="F393" s="91">
        <f t="shared" si="54"/>
        <v>3.72036933804471E-2</v>
      </c>
      <c r="G393" s="91">
        <f t="shared" si="55"/>
        <v>-4.3882908851354344E-8</v>
      </c>
      <c r="H393" s="65">
        <f t="shared" si="57"/>
        <v>3.7203649497538252E-2</v>
      </c>
    </row>
    <row r="394" spans="1:8">
      <c r="A394" s="68">
        <f t="shared" si="60"/>
        <v>380</v>
      </c>
      <c r="B394" s="69">
        <f t="shared" si="60"/>
        <v>45305</v>
      </c>
      <c r="C394" s="90" t="str">
        <f t="shared" si="52"/>
        <v>구간3</v>
      </c>
      <c r="D394" s="68">
        <f t="shared" si="53"/>
        <v>182</v>
      </c>
      <c r="E394" s="54">
        <f>COUNTIF($C$15:C394,C394)</f>
        <v>14</v>
      </c>
      <c r="F394" s="91">
        <f t="shared" si="54"/>
        <v>3.72036933804471E-2</v>
      </c>
      <c r="G394" s="91">
        <f t="shared" si="55"/>
        <v>-4.7258517224535446E-8</v>
      </c>
      <c r="H394" s="65">
        <f t="shared" si="57"/>
        <v>3.7203646121929876E-2</v>
      </c>
    </row>
    <row r="395" spans="1:8">
      <c r="A395" s="68">
        <f t="shared" si="60"/>
        <v>381</v>
      </c>
      <c r="B395" s="69">
        <f t="shared" si="60"/>
        <v>45306</v>
      </c>
      <c r="C395" s="90" t="str">
        <f t="shared" si="52"/>
        <v>구간3</v>
      </c>
      <c r="D395" s="68">
        <f t="shared" si="53"/>
        <v>182</v>
      </c>
      <c r="E395" s="54">
        <f>COUNTIF($C$15:C395,C395)</f>
        <v>15</v>
      </c>
      <c r="F395" s="91">
        <f t="shared" si="54"/>
        <v>3.72036933804471E-2</v>
      </c>
      <c r="G395" s="91">
        <f t="shared" si="55"/>
        <v>-5.0634125597716554E-8</v>
      </c>
      <c r="H395" s="65">
        <f t="shared" si="57"/>
        <v>3.72036427463215E-2</v>
      </c>
    </row>
    <row r="396" spans="1:8">
      <c r="A396" s="68">
        <f t="shared" si="60"/>
        <v>382</v>
      </c>
      <c r="B396" s="69">
        <f t="shared" si="60"/>
        <v>45307</v>
      </c>
      <c r="C396" s="90" t="str">
        <f t="shared" si="52"/>
        <v>구간3</v>
      </c>
      <c r="D396" s="68">
        <f t="shared" si="53"/>
        <v>182</v>
      </c>
      <c r="E396" s="54">
        <f>COUNTIF($C$15:C396,C396)</f>
        <v>16</v>
      </c>
      <c r="F396" s="91">
        <f t="shared" si="54"/>
        <v>3.72036933804471E-2</v>
      </c>
      <c r="G396" s="91">
        <f t="shared" si="55"/>
        <v>-5.4009733970897655E-8</v>
      </c>
      <c r="H396" s="65">
        <f t="shared" si="57"/>
        <v>3.720363937071313E-2</v>
      </c>
    </row>
    <row r="397" spans="1:8">
      <c r="A397" s="68">
        <f t="shared" si="60"/>
        <v>383</v>
      </c>
      <c r="B397" s="69">
        <f t="shared" si="60"/>
        <v>45308</v>
      </c>
      <c r="C397" s="90" t="str">
        <f t="shared" si="52"/>
        <v>구간3</v>
      </c>
      <c r="D397" s="68">
        <f t="shared" si="53"/>
        <v>182</v>
      </c>
      <c r="E397" s="54">
        <f>COUNTIF($C$15:C397,C397)</f>
        <v>17</v>
      </c>
      <c r="F397" s="91">
        <f t="shared" si="54"/>
        <v>3.72036933804471E-2</v>
      </c>
      <c r="G397" s="91">
        <f t="shared" si="55"/>
        <v>-5.7385342344078756E-8</v>
      </c>
      <c r="H397" s="65">
        <f t="shared" si="57"/>
        <v>3.7203635995104754E-2</v>
      </c>
    </row>
    <row r="398" spans="1:8">
      <c r="A398" s="68">
        <f t="shared" si="60"/>
        <v>384</v>
      </c>
      <c r="B398" s="69">
        <f t="shared" si="60"/>
        <v>45309</v>
      </c>
      <c r="C398" s="90" t="str">
        <f t="shared" si="52"/>
        <v>구간3</v>
      </c>
      <c r="D398" s="68">
        <f t="shared" si="53"/>
        <v>182</v>
      </c>
      <c r="E398" s="54">
        <f>COUNTIF($C$15:C398,C398)</f>
        <v>18</v>
      </c>
      <c r="F398" s="91">
        <f t="shared" si="54"/>
        <v>3.72036933804471E-2</v>
      </c>
      <c r="G398" s="91">
        <f t="shared" si="55"/>
        <v>-6.0760950717259864E-8</v>
      </c>
      <c r="H398" s="65">
        <f t="shared" si="57"/>
        <v>3.7203632619496385E-2</v>
      </c>
    </row>
    <row r="399" spans="1:8">
      <c r="A399" s="68">
        <f t="shared" si="60"/>
        <v>385</v>
      </c>
      <c r="B399" s="69">
        <f t="shared" si="60"/>
        <v>45310</v>
      </c>
      <c r="C399" s="90" t="str">
        <f t="shared" ref="C399:C462" si="61">IF(IFERROR(HLOOKUP(B399,$D$5:$S$6,2,FALSE),"")="",C400,HLOOKUP(B399,$D$5:$S$7,2,FALSE))</f>
        <v>구간3</v>
      </c>
      <c r="D399" s="68">
        <f t="shared" ref="D399:D462" si="62">COUNTIF($C$15:$C$44084,C399)</f>
        <v>182</v>
      </c>
      <c r="E399" s="54">
        <f>COUNTIF($C$15:C399,C399)</f>
        <v>19</v>
      </c>
      <c r="F399" s="91">
        <f t="shared" ref="F399:F462" si="63">HLOOKUP($C399,$D$6:$S$11,6,FALSE)</f>
        <v>3.72036933804471E-2</v>
      </c>
      <c r="G399" s="91">
        <f t="shared" ref="G399:G462" si="64">HLOOKUP($C399,$D$6:$S$11,5,FALSE)*(E399)</f>
        <v>-6.4136559090440966E-8</v>
      </c>
      <c r="H399" s="65">
        <f t="shared" si="57"/>
        <v>3.7203629243888009E-2</v>
      </c>
    </row>
    <row r="400" spans="1:8">
      <c r="A400" s="68">
        <f t="shared" ref="A400:B415" si="65">A399+1</f>
        <v>386</v>
      </c>
      <c r="B400" s="69">
        <f t="shared" si="65"/>
        <v>45311</v>
      </c>
      <c r="C400" s="90" t="str">
        <f t="shared" si="61"/>
        <v>구간3</v>
      </c>
      <c r="D400" s="68">
        <f t="shared" si="62"/>
        <v>182</v>
      </c>
      <c r="E400" s="54">
        <f>COUNTIF($C$15:C400,C400)</f>
        <v>20</v>
      </c>
      <c r="F400" s="91">
        <f t="shared" si="63"/>
        <v>3.72036933804471E-2</v>
      </c>
      <c r="G400" s="91">
        <f t="shared" si="64"/>
        <v>-6.7512167463622067E-8</v>
      </c>
      <c r="H400" s="65">
        <f t="shared" ref="H400:H463" si="66">F400+G400</f>
        <v>3.720362586827964E-2</v>
      </c>
    </row>
    <row r="401" spans="1:8">
      <c r="A401" s="68">
        <f t="shared" si="65"/>
        <v>387</v>
      </c>
      <c r="B401" s="69">
        <f t="shared" si="65"/>
        <v>45312</v>
      </c>
      <c r="C401" s="90" t="str">
        <f t="shared" si="61"/>
        <v>구간3</v>
      </c>
      <c r="D401" s="68">
        <f t="shared" si="62"/>
        <v>182</v>
      </c>
      <c r="E401" s="54">
        <f>COUNTIF($C$15:C401,C401)</f>
        <v>21</v>
      </c>
      <c r="F401" s="91">
        <f t="shared" si="63"/>
        <v>3.72036933804471E-2</v>
      </c>
      <c r="G401" s="91">
        <f t="shared" si="64"/>
        <v>-7.0887775836803169E-8</v>
      </c>
      <c r="H401" s="65">
        <f t="shared" si="66"/>
        <v>3.7203622492671264E-2</v>
      </c>
    </row>
    <row r="402" spans="1:8">
      <c r="A402" s="68">
        <f t="shared" si="65"/>
        <v>388</v>
      </c>
      <c r="B402" s="69">
        <f t="shared" si="65"/>
        <v>45313</v>
      </c>
      <c r="C402" s="90" t="str">
        <f t="shared" si="61"/>
        <v>구간3</v>
      </c>
      <c r="D402" s="68">
        <f t="shared" si="62"/>
        <v>182</v>
      </c>
      <c r="E402" s="54">
        <f>COUNTIF($C$15:C402,C402)</f>
        <v>22</v>
      </c>
      <c r="F402" s="91">
        <f t="shared" si="63"/>
        <v>3.72036933804471E-2</v>
      </c>
      <c r="G402" s="91">
        <f t="shared" si="64"/>
        <v>-7.426338420998427E-8</v>
      </c>
      <c r="H402" s="65">
        <f t="shared" si="66"/>
        <v>3.7203619117062887E-2</v>
      </c>
    </row>
    <row r="403" spans="1:8">
      <c r="A403" s="68">
        <f t="shared" si="65"/>
        <v>389</v>
      </c>
      <c r="B403" s="69">
        <f t="shared" si="65"/>
        <v>45314</v>
      </c>
      <c r="C403" s="90" t="str">
        <f t="shared" si="61"/>
        <v>구간3</v>
      </c>
      <c r="D403" s="68">
        <f t="shared" si="62"/>
        <v>182</v>
      </c>
      <c r="E403" s="54">
        <f>COUNTIF($C$15:C403,C403)</f>
        <v>23</v>
      </c>
      <c r="F403" s="91">
        <f t="shared" si="63"/>
        <v>3.72036933804471E-2</v>
      </c>
      <c r="G403" s="91">
        <f t="shared" si="64"/>
        <v>-7.7638992583165384E-8</v>
      </c>
      <c r="H403" s="65">
        <f t="shared" si="66"/>
        <v>3.7203615741454518E-2</v>
      </c>
    </row>
    <row r="404" spans="1:8">
      <c r="A404" s="68">
        <f t="shared" si="65"/>
        <v>390</v>
      </c>
      <c r="B404" s="69">
        <f t="shared" si="65"/>
        <v>45315</v>
      </c>
      <c r="C404" s="90" t="str">
        <f t="shared" si="61"/>
        <v>구간3</v>
      </c>
      <c r="D404" s="68">
        <f t="shared" si="62"/>
        <v>182</v>
      </c>
      <c r="E404" s="54">
        <f>COUNTIF($C$15:C404,C404)</f>
        <v>24</v>
      </c>
      <c r="F404" s="91">
        <f t="shared" si="63"/>
        <v>3.72036933804471E-2</v>
      </c>
      <c r="G404" s="91">
        <f t="shared" si="64"/>
        <v>-8.1014600956346486E-8</v>
      </c>
      <c r="H404" s="65">
        <f t="shared" si="66"/>
        <v>3.7203612365846142E-2</v>
      </c>
    </row>
    <row r="405" spans="1:8">
      <c r="A405" s="68">
        <f t="shared" si="65"/>
        <v>391</v>
      </c>
      <c r="B405" s="69">
        <f t="shared" si="65"/>
        <v>45316</v>
      </c>
      <c r="C405" s="90" t="str">
        <f t="shared" si="61"/>
        <v>구간3</v>
      </c>
      <c r="D405" s="68">
        <f t="shared" si="62"/>
        <v>182</v>
      </c>
      <c r="E405" s="54">
        <f>COUNTIF($C$15:C405,C405)</f>
        <v>25</v>
      </c>
      <c r="F405" s="91">
        <f t="shared" si="63"/>
        <v>3.72036933804471E-2</v>
      </c>
      <c r="G405" s="91">
        <f t="shared" si="64"/>
        <v>-8.4390209329527587E-8</v>
      </c>
      <c r="H405" s="65">
        <f t="shared" si="66"/>
        <v>3.7203608990237773E-2</v>
      </c>
    </row>
    <row r="406" spans="1:8">
      <c r="A406" s="68">
        <f t="shared" si="65"/>
        <v>392</v>
      </c>
      <c r="B406" s="69">
        <f t="shared" si="65"/>
        <v>45317</v>
      </c>
      <c r="C406" s="90" t="str">
        <f t="shared" si="61"/>
        <v>구간3</v>
      </c>
      <c r="D406" s="68">
        <f t="shared" si="62"/>
        <v>182</v>
      </c>
      <c r="E406" s="54">
        <f>COUNTIF($C$15:C406,C406)</f>
        <v>26</v>
      </c>
      <c r="F406" s="91">
        <f t="shared" si="63"/>
        <v>3.72036933804471E-2</v>
      </c>
      <c r="G406" s="91">
        <f t="shared" si="64"/>
        <v>-8.7765817702708689E-8</v>
      </c>
      <c r="H406" s="65">
        <f t="shared" si="66"/>
        <v>3.7203605614629397E-2</v>
      </c>
    </row>
    <row r="407" spans="1:8">
      <c r="A407" s="68">
        <f t="shared" si="65"/>
        <v>393</v>
      </c>
      <c r="B407" s="69">
        <f t="shared" si="65"/>
        <v>45318</v>
      </c>
      <c r="C407" s="90" t="str">
        <f t="shared" si="61"/>
        <v>구간3</v>
      </c>
      <c r="D407" s="68">
        <f t="shared" si="62"/>
        <v>182</v>
      </c>
      <c r="E407" s="54">
        <f>COUNTIF($C$15:C407,C407)</f>
        <v>27</v>
      </c>
      <c r="F407" s="91">
        <f t="shared" si="63"/>
        <v>3.72036933804471E-2</v>
      </c>
      <c r="G407" s="91">
        <f t="shared" si="64"/>
        <v>-9.114142607588979E-8</v>
      </c>
      <c r="H407" s="65">
        <f t="shared" si="66"/>
        <v>3.7203602239021027E-2</v>
      </c>
    </row>
    <row r="408" spans="1:8">
      <c r="A408" s="68">
        <f t="shared" si="65"/>
        <v>394</v>
      </c>
      <c r="B408" s="69">
        <f t="shared" si="65"/>
        <v>45319</v>
      </c>
      <c r="C408" s="90" t="str">
        <f t="shared" si="61"/>
        <v>구간3</v>
      </c>
      <c r="D408" s="68">
        <f t="shared" si="62"/>
        <v>182</v>
      </c>
      <c r="E408" s="54">
        <f>COUNTIF($C$15:C408,C408)</f>
        <v>28</v>
      </c>
      <c r="F408" s="91">
        <f t="shared" si="63"/>
        <v>3.72036933804471E-2</v>
      </c>
      <c r="G408" s="91">
        <f t="shared" si="64"/>
        <v>-9.4517034449070891E-8</v>
      </c>
      <c r="H408" s="65">
        <f t="shared" si="66"/>
        <v>3.7203598863412651E-2</v>
      </c>
    </row>
    <row r="409" spans="1:8">
      <c r="A409" s="68">
        <f t="shared" si="65"/>
        <v>395</v>
      </c>
      <c r="B409" s="69">
        <f t="shared" si="65"/>
        <v>45320</v>
      </c>
      <c r="C409" s="90" t="str">
        <f t="shared" si="61"/>
        <v>구간3</v>
      </c>
      <c r="D409" s="68">
        <f t="shared" si="62"/>
        <v>182</v>
      </c>
      <c r="E409" s="54">
        <f>COUNTIF($C$15:C409,C409)</f>
        <v>29</v>
      </c>
      <c r="F409" s="91">
        <f t="shared" si="63"/>
        <v>3.72036933804471E-2</v>
      </c>
      <c r="G409" s="91">
        <f t="shared" si="64"/>
        <v>-9.7892642822252006E-8</v>
      </c>
      <c r="H409" s="65">
        <f t="shared" si="66"/>
        <v>3.7203595487804275E-2</v>
      </c>
    </row>
    <row r="410" spans="1:8">
      <c r="A410" s="68">
        <f t="shared" si="65"/>
        <v>396</v>
      </c>
      <c r="B410" s="69">
        <f t="shared" si="65"/>
        <v>45321</v>
      </c>
      <c r="C410" s="90" t="str">
        <f t="shared" si="61"/>
        <v>구간3</v>
      </c>
      <c r="D410" s="68">
        <f t="shared" si="62"/>
        <v>182</v>
      </c>
      <c r="E410" s="54">
        <f>COUNTIF($C$15:C410,C410)</f>
        <v>30</v>
      </c>
      <c r="F410" s="91">
        <f t="shared" si="63"/>
        <v>3.72036933804471E-2</v>
      </c>
      <c r="G410" s="91">
        <f t="shared" si="64"/>
        <v>-1.0126825119543311E-7</v>
      </c>
      <c r="H410" s="65">
        <f t="shared" si="66"/>
        <v>3.7203592112195906E-2</v>
      </c>
    </row>
    <row r="411" spans="1:8">
      <c r="A411" s="68">
        <f t="shared" si="65"/>
        <v>397</v>
      </c>
      <c r="B411" s="69">
        <f t="shared" si="65"/>
        <v>45322</v>
      </c>
      <c r="C411" s="90" t="str">
        <f t="shared" si="61"/>
        <v>구간3</v>
      </c>
      <c r="D411" s="68">
        <f t="shared" si="62"/>
        <v>182</v>
      </c>
      <c r="E411" s="54">
        <f>COUNTIF($C$15:C411,C411)</f>
        <v>31</v>
      </c>
      <c r="F411" s="91">
        <f t="shared" si="63"/>
        <v>3.72036933804471E-2</v>
      </c>
      <c r="G411" s="91">
        <f t="shared" si="64"/>
        <v>-1.0464385956861421E-7</v>
      </c>
      <c r="H411" s="65">
        <f t="shared" si="66"/>
        <v>3.720358873658753E-2</v>
      </c>
    </row>
    <row r="412" spans="1:8">
      <c r="A412" s="68">
        <f t="shared" si="65"/>
        <v>398</v>
      </c>
      <c r="B412" s="69">
        <f t="shared" si="65"/>
        <v>45323</v>
      </c>
      <c r="C412" s="90" t="str">
        <f t="shared" si="61"/>
        <v>구간3</v>
      </c>
      <c r="D412" s="68">
        <f t="shared" si="62"/>
        <v>182</v>
      </c>
      <c r="E412" s="54">
        <f>COUNTIF($C$15:C412,C412)</f>
        <v>32</v>
      </c>
      <c r="F412" s="91">
        <f t="shared" si="63"/>
        <v>3.72036933804471E-2</v>
      </c>
      <c r="G412" s="91">
        <f t="shared" si="64"/>
        <v>-1.0801946794179531E-7</v>
      </c>
      <c r="H412" s="65">
        <f t="shared" si="66"/>
        <v>3.7203585360979161E-2</v>
      </c>
    </row>
    <row r="413" spans="1:8">
      <c r="A413" s="68">
        <f t="shared" si="65"/>
        <v>399</v>
      </c>
      <c r="B413" s="69">
        <f t="shared" si="65"/>
        <v>45324</v>
      </c>
      <c r="C413" s="90" t="str">
        <f t="shared" si="61"/>
        <v>구간3</v>
      </c>
      <c r="D413" s="68">
        <f t="shared" si="62"/>
        <v>182</v>
      </c>
      <c r="E413" s="54">
        <f>COUNTIF($C$15:C413,C413)</f>
        <v>33</v>
      </c>
      <c r="F413" s="91">
        <f t="shared" si="63"/>
        <v>3.72036933804471E-2</v>
      </c>
      <c r="G413" s="91">
        <f t="shared" si="64"/>
        <v>-1.1139507631497641E-7</v>
      </c>
      <c r="H413" s="65">
        <f t="shared" si="66"/>
        <v>3.7203581985370784E-2</v>
      </c>
    </row>
    <row r="414" spans="1:8">
      <c r="A414" s="68">
        <f t="shared" si="65"/>
        <v>400</v>
      </c>
      <c r="B414" s="69">
        <f t="shared" si="65"/>
        <v>45325</v>
      </c>
      <c r="C414" s="90" t="str">
        <f t="shared" si="61"/>
        <v>구간3</v>
      </c>
      <c r="D414" s="68">
        <f t="shared" si="62"/>
        <v>182</v>
      </c>
      <c r="E414" s="54">
        <f>COUNTIF($C$15:C414,C414)</f>
        <v>34</v>
      </c>
      <c r="F414" s="91">
        <f t="shared" si="63"/>
        <v>3.72036933804471E-2</v>
      </c>
      <c r="G414" s="91">
        <f t="shared" si="64"/>
        <v>-1.1477068468815751E-7</v>
      </c>
      <c r="H414" s="65">
        <f t="shared" si="66"/>
        <v>3.7203578609762415E-2</v>
      </c>
    </row>
    <row r="415" spans="1:8">
      <c r="A415" s="68">
        <f t="shared" si="65"/>
        <v>401</v>
      </c>
      <c r="B415" s="69">
        <f t="shared" si="65"/>
        <v>45326</v>
      </c>
      <c r="C415" s="90" t="str">
        <f t="shared" si="61"/>
        <v>구간3</v>
      </c>
      <c r="D415" s="68">
        <f t="shared" si="62"/>
        <v>182</v>
      </c>
      <c r="E415" s="54">
        <f>COUNTIF($C$15:C415,C415)</f>
        <v>35</v>
      </c>
      <c r="F415" s="91">
        <f t="shared" si="63"/>
        <v>3.72036933804471E-2</v>
      </c>
      <c r="G415" s="91">
        <f t="shared" si="64"/>
        <v>-1.1814629306133861E-7</v>
      </c>
      <c r="H415" s="65">
        <f t="shared" si="66"/>
        <v>3.7203575234154039E-2</v>
      </c>
    </row>
    <row r="416" spans="1:8">
      <c r="A416" s="68">
        <f t="shared" ref="A416:B431" si="67">A415+1</f>
        <v>402</v>
      </c>
      <c r="B416" s="69">
        <f t="shared" si="67"/>
        <v>45327</v>
      </c>
      <c r="C416" s="90" t="str">
        <f t="shared" si="61"/>
        <v>구간3</v>
      </c>
      <c r="D416" s="68">
        <f t="shared" si="62"/>
        <v>182</v>
      </c>
      <c r="E416" s="54">
        <f>COUNTIF($C$15:C416,C416)</f>
        <v>36</v>
      </c>
      <c r="F416" s="91">
        <f t="shared" si="63"/>
        <v>3.72036933804471E-2</v>
      </c>
      <c r="G416" s="91">
        <f t="shared" si="64"/>
        <v>-1.2152190143451973E-7</v>
      </c>
      <c r="H416" s="65">
        <f t="shared" si="66"/>
        <v>3.7203571858545663E-2</v>
      </c>
    </row>
    <row r="417" spans="1:8">
      <c r="A417" s="68">
        <f t="shared" si="67"/>
        <v>403</v>
      </c>
      <c r="B417" s="69">
        <f t="shared" si="67"/>
        <v>45328</v>
      </c>
      <c r="C417" s="90" t="str">
        <f t="shared" si="61"/>
        <v>구간3</v>
      </c>
      <c r="D417" s="68">
        <f t="shared" si="62"/>
        <v>182</v>
      </c>
      <c r="E417" s="54">
        <f>COUNTIF($C$15:C417,C417)</f>
        <v>37</v>
      </c>
      <c r="F417" s="91">
        <f t="shared" si="63"/>
        <v>3.72036933804471E-2</v>
      </c>
      <c r="G417" s="91">
        <f t="shared" si="64"/>
        <v>-1.2489750980770082E-7</v>
      </c>
      <c r="H417" s="65">
        <f t="shared" si="66"/>
        <v>3.7203568482937294E-2</v>
      </c>
    </row>
    <row r="418" spans="1:8">
      <c r="A418" s="68">
        <f t="shared" si="67"/>
        <v>404</v>
      </c>
      <c r="B418" s="69">
        <f t="shared" si="67"/>
        <v>45329</v>
      </c>
      <c r="C418" s="90" t="str">
        <f t="shared" si="61"/>
        <v>구간3</v>
      </c>
      <c r="D418" s="68">
        <f t="shared" si="62"/>
        <v>182</v>
      </c>
      <c r="E418" s="54">
        <f>COUNTIF($C$15:C418,C418)</f>
        <v>38</v>
      </c>
      <c r="F418" s="91">
        <f t="shared" si="63"/>
        <v>3.72036933804471E-2</v>
      </c>
      <c r="G418" s="91">
        <f t="shared" si="64"/>
        <v>-1.2827311818088193E-7</v>
      </c>
      <c r="H418" s="65">
        <f t="shared" si="66"/>
        <v>3.7203565107328918E-2</v>
      </c>
    </row>
    <row r="419" spans="1:8">
      <c r="A419" s="68">
        <f t="shared" si="67"/>
        <v>405</v>
      </c>
      <c r="B419" s="69">
        <f t="shared" si="67"/>
        <v>45330</v>
      </c>
      <c r="C419" s="90" t="str">
        <f t="shared" si="61"/>
        <v>구간3</v>
      </c>
      <c r="D419" s="68">
        <f t="shared" si="62"/>
        <v>182</v>
      </c>
      <c r="E419" s="54">
        <f>COUNTIF($C$15:C419,C419)</f>
        <v>39</v>
      </c>
      <c r="F419" s="91">
        <f t="shared" si="63"/>
        <v>3.72036933804471E-2</v>
      </c>
      <c r="G419" s="91">
        <f t="shared" si="64"/>
        <v>-1.3164872655406305E-7</v>
      </c>
      <c r="H419" s="65">
        <f t="shared" si="66"/>
        <v>3.7203561731720548E-2</v>
      </c>
    </row>
    <row r="420" spans="1:8">
      <c r="A420" s="68">
        <f t="shared" si="67"/>
        <v>406</v>
      </c>
      <c r="B420" s="69">
        <f t="shared" si="67"/>
        <v>45331</v>
      </c>
      <c r="C420" s="90" t="str">
        <f t="shared" si="61"/>
        <v>구간3</v>
      </c>
      <c r="D420" s="68">
        <f t="shared" si="62"/>
        <v>182</v>
      </c>
      <c r="E420" s="54">
        <f>COUNTIF($C$15:C420,C420)</f>
        <v>40</v>
      </c>
      <c r="F420" s="91">
        <f t="shared" si="63"/>
        <v>3.72036933804471E-2</v>
      </c>
      <c r="G420" s="91">
        <f t="shared" si="64"/>
        <v>-1.3502433492724413E-7</v>
      </c>
      <c r="H420" s="65">
        <f t="shared" si="66"/>
        <v>3.7203558356112172E-2</v>
      </c>
    </row>
    <row r="421" spans="1:8">
      <c r="A421" s="68">
        <f t="shared" si="67"/>
        <v>407</v>
      </c>
      <c r="B421" s="69">
        <f t="shared" si="67"/>
        <v>45332</v>
      </c>
      <c r="C421" s="90" t="str">
        <f t="shared" si="61"/>
        <v>구간3</v>
      </c>
      <c r="D421" s="68">
        <f t="shared" si="62"/>
        <v>182</v>
      </c>
      <c r="E421" s="54">
        <f>COUNTIF($C$15:C421,C421)</f>
        <v>41</v>
      </c>
      <c r="F421" s="91">
        <f t="shared" si="63"/>
        <v>3.72036933804471E-2</v>
      </c>
      <c r="G421" s="91">
        <f t="shared" si="64"/>
        <v>-1.3839994330042525E-7</v>
      </c>
      <c r="H421" s="65">
        <f t="shared" si="66"/>
        <v>3.7203554980503803E-2</v>
      </c>
    </row>
    <row r="422" spans="1:8">
      <c r="A422" s="68">
        <f t="shared" si="67"/>
        <v>408</v>
      </c>
      <c r="B422" s="69">
        <f t="shared" si="67"/>
        <v>45333</v>
      </c>
      <c r="C422" s="90" t="str">
        <f t="shared" si="61"/>
        <v>구간3</v>
      </c>
      <c r="D422" s="68">
        <f t="shared" si="62"/>
        <v>182</v>
      </c>
      <c r="E422" s="54">
        <f>COUNTIF($C$15:C422,C422)</f>
        <v>42</v>
      </c>
      <c r="F422" s="91">
        <f t="shared" si="63"/>
        <v>3.72036933804471E-2</v>
      </c>
      <c r="G422" s="91">
        <f t="shared" si="64"/>
        <v>-1.4177555167360634E-7</v>
      </c>
      <c r="H422" s="65">
        <f t="shared" si="66"/>
        <v>3.7203551604895427E-2</v>
      </c>
    </row>
    <row r="423" spans="1:8">
      <c r="A423" s="68">
        <f t="shared" si="67"/>
        <v>409</v>
      </c>
      <c r="B423" s="69">
        <f t="shared" si="67"/>
        <v>45334</v>
      </c>
      <c r="C423" s="90" t="str">
        <f t="shared" si="61"/>
        <v>구간3</v>
      </c>
      <c r="D423" s="68">
        <f t="shared" si="62"/>
        <v>182</v>
      </c>
      <c r="E423" s="54">
        <f>COUNTIF($C$15:C423,C423)</f>
        <v>43</v>
      </c>
      <c r="F423" s="91">
        <f t="shared" si="63"/>
        <v>3.72036933804471E-2</v>
      </c>
      <c r="G423" s="91">
        <f t="shared" si="64"/>
        <v>-1.4515116004678745E-7</v>
      </c>
      <c r="H423" s="65">
        <f t="shared" si="66"/>
        <v>3.7203548229287051E-2</v>
      </c>
    </row>
    <row r="424" spans="1:8">
      <c r="A424" s="68">
        <f t="shared" si="67"/>
        <v>410</v>
      </c>
      <c r="B424" s="69">
        <f t="shared" si="67"/>
        <v>45335</v>
      </c>
      <c r="C424" s="90" t="str">
        <f t="shared" si="61"/>
        <v>구간3</v>
      </c>
      <c r="D424" s="68">
        <f t="shared" si="62"/>
        <v>182</v>
      </c>
      <c r="E424" s="54">
        <f>COUNTIF($C$15:C424,C424)</f>
        <v>44</v>
      </c>
      <c r="F424" s="91">
        <f t="shared" si="63"/>
        <v>3.72036933804471E-2</v>
      </c>
      <c r="G424" s="91">
        <f t="shared" si="64"/>
        <v>-1.4852676841996854E-7</v>
      </c>
      <c r="H424" s="65">
        <f t="shared" si="66"/>
        <v>3.7203544853678681E-2</v>
      </c>
    </row>
    <row r="425" spans="1:8">
      <c r="A425" s="68">
        <f t="shared" si="67"/>
        <v>411</v>
      </c>
      <c r="B425" s="69">
        <f t="shared" si="67"/>
        <v>45336</v>
      </c>
      <c r="C425" s="90" t="str">
        <f t="shared" si="61"/>
        <v>구간3</v>
      </c>
      <c r="D425" s="68">
        <f t="shared" si="62"/>
        <v>182</v>
      </c>
      <c r="E425" s="54">
        <f>COUNTIF($C$15:C425,C425)</f>
        <v>45</v>
      </c>
      <c r="F425" s="91">
        <f t="shared" si="63"/>
        <v>3.72036933804471E-2</v>
      </c>
      <c r="G425" s="91">
        <f t="shared" si="64"/>
        <v>-1.5190237679314965E-7</v>
      </c>
      <c r="H425" s="65">
        <f t="shared" si="66"/>
        <v>3.7203541478070305E-2</v>
      </c>
    </row>
    <row r="426" spans="1:8">
      <c r="A426" s="68">
        <f t="shared" si="67"/>
        <v>412</v>
      </c>
      <c r="B426" s="69">
        <f t="shared" si="67"/>
        <v>45337</v>
      </c>
      <c r="C426" s="90" t="str">
        <f t="shared" si="61"/>
        <v>구간3</v>
      </c>
      <c r="D426" s="68">
        <f t="shared" si="62"/>
        <v>182</v>
      </c>
      <c r="E426" s="54">
        <f>COUNTIF($C$15:C426,C426)</f>
        <v>46</v>
      </c>
      <c r="F426" s="91">
        <f t="shared" si="63"/>
        <v>3.72036933804471E-2</v>
      </c>
      <c r="G426" s="91">
        <f t="shared" si="64"/>
        <v>-1.5527798516633077E-7</v>
      </c>
      <c r="H426" s="65">
        <f t="shared" si="66"/>
        <v>3.7203538102461936E-2</v>
      </c>
    </row>
    <row r="427" spans="1:8">
      <c r="A427" s="68">
        <f t="shared" si="67"/>
        <v>413</v>
      </c>
      <c r="B427" s="69">
        <f t="shared" si="67"/>
        <v>45338</v>
      </c>
      <c r="C427" s="90" t="str">
        <f t="shared" si="61"/>
        <v>구간3</v>
      </c>
      <c r="D427" s="68">
        <f t="shared" si="62"/>
        <v>182</v>
      </c>
      <c r="E427" s="54">
        <f>COUNTIF($C$15:C427,C427)</f>
        <v>47</v>
      </c>
      <c r="F427" s="91">
        <f t="shared" si="63"/>
        <v>3.72036933804471E-2</v>
      </c>
      <c r="G427" s="91">
        <f t="shared" si="64"/>
        <v>-1.5865359353951186E-7</v>
      </c>
      <c r="H427" s="65">
        <f t="shared" si="66"/>
        <v>3.720353472685356E-2</v>
      </c>
    </row>
    <row r="428" spans="1:8">
      <c r="A428" s="68">
        <f t="shared" si="67"/>
        <v>414</v>
      </c>
      <c r="B428" s="69">
        <f t="shared" si="67"/>
        <v>45339</v>
      </c>
      <c r="C428" s="90" t="str">
        <f t="shared" si="61"/>
        <v>구간3</v>
      </c>
      <c r="D428" s="68">
        <f t="shared" si="62"/>
        <v>182</v>
      </c>
      <c r="E428" s="54">
        <f>COUNTIF($C$15:C428,C428)</f>
        <v>48</v>
      </c>
      <c r="F428" s="91">
        <f t="shared" si="63"/>
        <v>3.72036933804471E-2</v>
      </c>
      <c r="G428" s="91">
        <f t="shared" si="64"/>
        <v>-1.6202920191269297E-7</v>
      </c>
      <c r="H428" s="65">
        <f t="shared" si="66"/>
        <v>3.7203531351245191E-2</v>
      </c>
    </row>
    <row r="429" spans="1:8">
      <c r="A429" s="68">
        <f t="shared" si="67"/>
        <v>415</v>
      </c>
      <c r="B429" s="69">
        <f t="shared" si="67"/>
        <v>45340</v>
      </c>
      <c r="C429" s="90" t="str">
        <f t="shared" si="61"/>
        <v>구간3</v>
      </c>
      <c r="D429" s="68">
        <f t="shared" si="62"/>
        <v>182</v>
      </c>
      <c r="E429" s="54">
        <f>COUNTIF($C$15:C429,C429)</f>
        <v>49</v>
      </c>
      <c r="F429" s="91">
        <f t="shared" si="63"/>
        <v>3.72036933804471E-2</v>
      </c>
      <c r="G429" s="91">
        <f t="shared" si="64"/>
        <v>-1.6540481028587406E-7</v>
      </c>
      <c r="H429" s="65">
        <f t="shared" si="66"/>
        <v>3.7203527975636815E-2</v>
      </c>
    </row>
    <row r="430" spans="1:8">
      <c r="A430" s="68">
        <f t="shared" si="67"/>
        <v>416</v>
      </c>
      <c r="B430" s="69">
        <f t="shared" si="67"/>
        <v>45341</v>
      </c>
      <c r="C430" s="90" t="str">
        <f t="shared" si="61"/>
        <v>구간3</v>
      </c>
      <c r="D430" s="68">
        <f t="shared" si="62"/>
        <v>182</v>
      </c>
      <c r="E430" s="54">
        <f>COUNTIF($C$15:C430,C430)</f>
        <v>50</v>
      </c>
      <c r="F430" s="91">
        <f t="shared" si="63"/>
        <v>3.72036933804471E-2</v>
      </c>
      <c r="G430" s="91">
        <f t="shared" si="64"/>
        <v>-1.6878041865905517E-7</v>
      </c>
      <c r="H430" s="65">
        <f t="shared" si="66"/>
        <v>3.7203524600028438E-2</v>
      </c>
    </row>
    <row r="431" spans="1:8">
      <c r="A431" s="68">
        <f t="shared" si="67"/>
        <v>417</v>
      </c>
      <c r="B431" s="69">
        <f t="shared" si="67"/>
        <v>45342</v>
      </c>
      <c r="C431" s="90" t="str">
        <f t="shared" si="61"/>
        <v>구간3</v>
      </c>
      <c r="D431" s="68">
        <f t="shared" si="62"/>
        <v>182</v>
      </c>
      <c r="E431" s="54">
        <f>COUNTIF($C$15:C431,C431)</f>
        <v>51</v>
      </c>
      <c r="F431" s="91">
        <f t="shared" si="63"/>
        <v>3.72036933804471E-2</v>
      </c>
      <c r="G431" s="91">
        <f t="shared" si="64"/>
        <v>-1.7215602703223626E-7</v>
      </c>
      <c r="H431" s="65">
        <f t="shared" si="66"/>
        <v>3.7203521224420069E-2</v>
      </c>
    </row>
    <row r="432" spans="1:8">
      <c r="A432" s="68">
        <f t="shared" ref="A432:B447" si="68">A431+1</f>
        <v>418</v>
      </c>
      <c r="B432" s="69">
        <f t="shared" si="68"/>
        <v>45343</v>
      </c>
      <c r="C432" s="90" t="str">
        <f t="shared" si="61"/>
        <v>구간3</v>
      </c>
      <c r="D432" s="68">
        <f t="shared" si="62"/>
        <v>182</v>
      </c>
      <c r="E432" s="54">
        <f>COUNTIF($C$15:C432,C432)</f>
        <v>52</v>
      </c>
      <c r="F432" s="91">
        <f t="shared" si="63"/>
        <v>3.72036933804471E-2</v>
      </c>
      <c r="G432" s="91">
        <f t="shared" si="64"/>
        <v>-1.7553163540541738E-7</v>
      </c>
      <c r="H432" s="65">
        <f t="shared" si="66"/>
        <v>3.7203517848811693E-2</v>
      </c>
    </row>
    <row r="433" spans="1:8">
      <c r="A433" s="68">
        <f t="shared" si="68"/>
        <v>419</v>
      </c>
      <c r="B433" s="69">
        <f t="shared" si="68"/>
        <v>45344</v>
      </c>
      <c r="C433" s="90" t="str">
        <f t="shared" si="61"/>
        <v>구간3</v>
      </c>
      <c r="D433" s="68">
        <f t="shared" si="62"/>
        <v>182</v>
      </c>
      <c r="E433" s="54">
        <f>COUNTIF($C$15:C433,C433)</f>
        <v>53</v>
      </c>
      <c r="F433" s="91">
        <f t="shared" si="63"/>
        <v>3.72036933804471E-2</v>
      </c>
      <c r="G433" s="91">
        <f t="shared" si="64"/>
        <v>-1.7890724377859849E-7</v>
      </c>
      <c r="H433" s="65">
        <f t="shared" si="66"/>
        <v>3.7203514473203324E-2</v>
      </c>
    </row>
    <row r="434" spans="1:8">
      <c r="A434" s="68">
        <f t="shared" si="68"/>
        <v>420</v>
      </c>
      <c r="B434" s="69">
        <f t="shared" si="68"/>
        <v>45345</v>
      </c>
      <c r="C434" s="90" t="str">
        <f t="shared" si="61"/>
        <v>구간3</v>
      </c>
      <c r="D434" s="68">
        <f t="shared" si="62"/>
        <v>182</v>
      </c>
      <c r="E434" s="54">
        <f>COUNTIF($C$15:C434,C434)</f>
        <v>54</v>
      </c>
      <c r="F434" s="91">
        <f t="shared" si="63"/>
        <v>3.72036933804471E-2</v>
      </c>
      <c r="G434" s="91">
        <f t="shared" si="64"/>
        <v>-1.8228285215177958E-7</v>
      </c>
      <c r="H434" s="65">
        <f t="shared" si="66"/>
        <v>3.7203511097594948E-2</v>
      </c>
    </row>
    <row r="435" spans="1:8">
      <c r="A435" s="68">
        <f t="shared" si="68"/>
        <v>421</v>
      </c>
      <c r="B435" s="69">
        <f t="shared" si="68"/>
        <v>45346</v>
      </c>
      <c r="C435" s="90" t="str">
        <f t="shared" si="61"/>
        <v>구간3</v>
      </c>
      <c r="D435" s="68">
        <f t="shared" si="62"/>
        <v>182</v>
      </c>
      <c r="E435" s="54">
        <f>COUNTIF($C$15:C435,C435)</f>
        <v>55</v>
      </c>
      <c r="F435" s="91">
        <f t="shared" si="63"/>
        <v>3.72036933804471E-2</v>
      </c>
      <c r="G435" s="91">
        <f t="shared" si="64"/>
        <v>-1.8565846052496069E-7</v>
      </c>
      <c r="H435" s="65">
        <f t="shared" si="66"/>
        <v>3.7203507721986578E-2</v>
      </c>
    </row>
    <row r="436" spans="1:8">
      <c r="A436" s="68">
        <f t="shared" si="68"/>
        <v>422</v>
      </c>
      <c r="B436" s="69">
        <f t="shared" si="68"/>
        <v>45347</v>
      </c>
      <c r="C436" s="90" t="str">
        <f t="shared" si="61"/>
        <v>구간3</v>
      </c>
      <c r="D436" s="68">
        <f t="shared" si="62"/>
        <v>182</v>
      </c>
      <c r="E436" s="54">
        <f>COUNTIF($C$15:C436,C436)</f>
        <v>56</v>
      </c>
      <c r="F436" s="91">
        <f t="shared" si="63"/>
        <v>3.72036933804471E-2</v>
      </c>
      <c r="G436" s="91">
        <f t="shared" si="64"/>
        <v>-1.8903406889814178E-7</v>
      </c>
      <c r="H436" s="65">
        <f t="shared" si="66"/>
        <v>3.7203504346378202E-2</v>
      </c>
    </row>
    <row r="437" spans="1:8">
      <c r="A437" s="68">
        <f t="shared" si="68"/>
        <v>423</v>
      </c>
      <c r="B437" s="69">
        <f t="shared" si="68"/>
        <v>45348</v>
      </c>
      <c r="C437" s="90" t="str">
        <f t="shared" si="61"/>
        <v>구간3</v>
      </c>
      <c r="D437" s="68">
        <f t="shared" si="62"/>
        <v>182</v>
      </c>
      <c r="E437" s="54">
        <f>COUNTIF($C$15:C437,C437)</f>
        <v>57</v>
      </c>
      <c r="F437" s="91">
        <f t="shared" si="63"/>
        <v>3.72036933804471E-2</v>
      </c>
      <c r="G437" s="91">
        <f t="shared" si="64"/>
        <v>-1.924096772713229E-7</v>
      </c>
      <c r="H437" s="65">
        <f t="shared" si="66"/>
        <v>3.7203500970769826E-2</v>
      </c>
    </row>
    <row r="438" spans="1:8">
      <c r="A438" s="68">
        <f t="shared" si="68"/>
        <v>424</v>
      </c>
      <c r="B438" s="69">
        <f t="shared" si="68"/>
        <v>45349</v>
      </c>
      <c r="C438" s="90" t="str">
        <f t="shared" si="61"/>
        <v>구간3</v>
      </c>
      <c r="D438" s="68">
        <f t="shared" si="62"/>
        <v>182</v>
      </c>
      <c r="E438" s="54">
        <f>COUNTIF($C$15:C438,C438)</f>
        <v>58</v>
      </c>
      <c r="F438" s="91">
        <f t="shared" si="63"/>
        <v>3.72036933804471E-2</v>
      </c>
      <c r="G438" s="91">
        <f t="shared" si="64"/>
        <v>-1.9578528564450401E-7</v>
      </c>
      <c r="H438" s="65">
        <f t="shared" si="66"/>
        <v>3.7203497595161457E-2</v>
      </c>
    </row>
    <row r="439" spans="1:8">
      <c r="A439" s="68">
        <f t="shared" si="68"/>
        <v>425</v>
      </c>
      <c r="B439" s="69">
        <f t="shared" si="68"/>
        <v>45350</v>
      </c>
      <c r="C439" s="90" t="str">
        <f t="shared" si="61"/>
        <v>구간3</v>
      </c>
      <c r="D439" s="68">
        <f t="shared" si="62"/>
        <v>182</v>
      </c>
      <c r="E439" s="54">
        <f>COUNTIF($C$15:C439,C439)</f>
        <v>59</v>
      </c>
      <c r="F439" s="91">
        <f t="shared" si="63"/>
        <v>3.72036933804471E-2</v>
      </c>
      <c r="G439" s="91">
        <f t="shared" si="64"/>
        <v>-1.991608940176851E-7</v>
      </c>
      <c r="H439" s="65">
        <f t="shared" si="66"/>
        <v>3.7203494219553081E-2</v>
      </c>
    </row>
    <row r="440" spans="1:8">
      <c r="A440" s="68">
        <f t="shared" si="68"/>
        <v>426</v>
      </c>
      <c r="B440" s="69">
        <f t="shared" si="68"/>
        <v>45351</v>
      </c>
      <c r="C440" s="90" t="str">
        <f t="shared" si="61"/>
        <v>구간3</v>
      </c>
      <c r="D440" s="68">
        <f t="shared" si="62"/>
        <v>182</v>
      </c>
      <c r="E440" s="54">
        <f>COUNTIF($C$15:C440,C440)</f>
        <v>60</v>
      </c>
      <c r="F440" s="91">
        <f t="shared" si="63"/>
        <v>3.72036933804471E-2</v>
      </c>
      <c r="G440" s="91">
        <f t="shared" si="64"/>
        <v>-2.0253650239086621E-7</v>
      </c>
      <c r="H440" s="65">
        <f t="shared" si="66"/>
        <v>3.7203490843944712E-2</v>
      </c>
    </row>
    <row r="441" spans="1:8">
      <c r="A441" s="68">
        <f t="shared" si="68"/>
        <v>427</v>
      </c>
      <c r="B441" s="69">
        <f t="shared" si="68"/>
        <v>45352</v>
      </c>
      <c r="C441" s="90" t="str">
        <f t="shared" si="61"/>
        <v>구간3</v>
      </c>
      <c r="D441" s="68">
        <f t="shared" si="62"/>
        <v>182</v>
      </c>
      <c r="E441" s="54">
        <f>COUNTIF($C$15:C441,C441)</f>
        <v>61</v>
      </c>
      <c r="F441" s="91">
        <f t="shared" si="63"/>
        <v>3.72036933804471E-2</v>
      </c>
      <c r="G441" s="91">
        <f t="shared" si="64"/>
        <v>-2.059121107640473E-7</v>
      </c>
      <c r="H441" s="65">
        <f t="shared" si="66"/>
        <v>3.7203487468336335E-2</v>
      </c>
    </row>
    <row r="442" spans="1:8">
      <c r="A442" s="68">
        <f t="shared" si="68"/>
        <v>428</v>
      </c>
      <c r="B442" s="69">
        <f t="shared" si="68"/>
        <v>45353</v>
      </c>
      <c r="C442" s="90" t="str">
        <f t="shared" si="61"/>
        <v>구간3</v>
      </c>
      <c r="D442" s="68">
        <f t="shared" si="62"/>
        <v>182</v>
      </c>
      <c r="E442" s="54">
        <f>COUNTIF($C$15:C442,C442)</f>
        <v>62</v>
      </c>
      <c r="F442" s="91">
        <f t="shared" si="63"/>
        <v>3.72036933804471E-2</v>
      </c>
      <c r="G442" s="91">
        <f t="shared" si="64"/>
        <v>-2.0928771913722842E-7</v>
      </c>
      <c r="H442" s="65">
        <f t="shared" si="66"/>
        <v>3.7203484092727966E-2</v>
      </c>
    </row>
    <row r="443" spans="1:8">
      <c r="A443" s="68">
        <f t="shared" si="68"/>
        <v>429</v>
      </c>
      <c r="B443" s="69">
        <f t="shared" si="68"/>
        <v>45354</v>
      </c>
      <c r="C443" s="90" t="str">
        <f t="shared" si="61"/>
        <v>구간3</v>
      </c>
      <c r="D443" s="68">
        <f t="shared" si="62"/>
        <v>182</v>
      </c>
      <c r="E443" s="54">
        <f>COUNTIF($C$15:C443,C443)</f>
        <v>63</v>
      </c>
      <c r="F443" s="91">
        <f t="shared" si="63"/>
        <v>3.72036933804471E-2</v>
      </c>
      <c r="G443" s="91">
        <f t="shared" si="64"/>
        <v>-2.1266332751040951E-7</v>
      </c>
      <c r="H443" s="65">
        <f t="shared" si="66"/>
        <v>3.720348071711959E-2</v>
      </c>
    </row>
    <row r="444" spans="1:8">
      <c r="A444" s="68">
        <f t="shared" si="68"/>
        <v>430</v>
      </c>
      <c r="B444" s="69">
        <f t="shared" si="68"/>
        <v>45355</v>
      </c>
      <c r="C444" s="90" t="str">
        <f t="shared" si="61"/>
        <v>구간3</v>
      </c>
      <c r="D444" s="68">
        <f t="shared" si="62"/>
        <v>182</v>
      </c>
      <c r="E444" s="54">
        <f>COUNTIF($C$15:C444,C444)</f>
        <v>64</v>
      </c>
      <c r="F444" s="91">
        <f t="shared" si="63"/>
        <v>3.72036933804471E-2</v>
      </c>
      <c r="G444" s="91">
        <f t="shared" si="64"/>
        <v>-2.1603893588359062E-7</v>
      </c>
      <c r="H444" s="65">
        <f t="shared" si="66"/>
        <v>3.7203477341511214E-2</v>
      </c>
    </row>
    <row r="445" spans="1:8">
      <c r="A445" s="68">
        <f t="shared" si="68"/>
        <v>431</v>
      </c>
      <c r="B445" s="69">
        <f t="shared" si="68"/>
        <v>45356</v>
      </c>
      <c r="C445" s="90" t="str">
        <f t="shared" si="61"/>
        <v>구간3</v>
      </c>
      <c r="D445" s="68">
        <f t="shared" si="62"/>
        <v>182</v>
      </c>
      <c r="E445" s="54">
        <f>COUNTIF($C$15:C445,C445)</f>
        <v>65</v>
      </c>
      <c r="F445" s="91">
        <f t="shared" si="63"/>
        <v>3.72036933804471E-2</v>
      </c>
      <c r="G445" s="91">
        <f t="shared" si="64"/>
        <v>-2.1941454425677173E-7</v>
      </c>
      <c r="H445" s="65">
        <f t="shared" si="66"/>
        <v>3.7203473965902845E-2</v>
      </c>
    </row>
    <row r="446" spans="1:8">
      <c r="A446" s="68">
        <f t="shared" si="68"/>
        <v>432</v>
      </c>
      <c r="B446" s="69">
        <f t="shared" si="68"/>
        <v>45357</v>
      </c>
      <c r="C446" s="90" t="str">
        <f t="shared" si="61"/>
        <v>구간3</v>
      </c>
      <c r="D446" s="68">
        <f t="shared" si="62"/>
        <v>182</v>
      </c>
      <c r="E446" s="54">
        <f>COUNTIF($C$15:C446,C446)</f>
        <v>66</v>
      </c>
      <c r="F446" s="91">
        <f t="shared" si="63"/>
        <v>3.72036933804471E-2</v>
      </c>
      <c r="G446" s="91">
        <f t="shared" si="64"/>
        <v>-2.2279015262995282E-7</v>
      </c>
      <c r="H446" s="65">
        <f t="shared" si="66"/>
        <v>3.7203470590294468E-2</v>
      </c>
    </row>
    <row r="447" spans="1:8">
      <c r="A447" s="68">
        <f t="shared" si="68"/>
        <v>433</v>
      </c>
      <c r="B447" s="69">
        <f t="shared" si="68"/>
        <v>45358</v>
      </c>
      <c r="C447" s="90" t="str">
        <f t="shared" si="61"/>
        <v>구간3</v>
      </c>
      <c r="D447" s="68">
        <f t="shared" si="62"/>
        <v>182</v>
      </c>
      <c r="E447" s="54">
        <f>COUNTIF($C$15:C447,C447)</f>
        <v>67</v>
      </c>
      <c r="F447" s="91">
        <f t="shared" si="63"/>
        <v>3.72036933804471E-2</v>
      </c>
      <c r="G447" s="91">
        <f t="shared" si="64"/>
        <v>-2.2616576100313394E-7</v>
      </c>
      <c r="H447" s="65">
        <f t="shared" si="66"/>
        <v>3.7203467214686099E-2</v>
      </c>
    </row>
    <row r="448" spans="1:8">
      <c r="A448" s="68">
        <f t="shared" ref="A448:B463" si="69">A447+1</f>
        <v>434</v>
      </c>
      <c r="B448" s="69">
        <f t="shared" si="69"/>
        <v>45359</v>
      </c>
      <c r="C448" s="90" t="str">
        <f t="shared" si="61"/>
        <v>구간3</v>
      </c>
      <c r="D448" s="68">
        <f t="shared" si="62"/>
        <v>182</v>
      </c>
      <c r="E448" s="54">
        <f>COUNTIF($C$15:C448,C448)</f>
        <v>68</v>
      </c>
      <c r="F448" s="91">
        <f t="shared" si="63"/>
        <v>3.72036933804471E-2</v>
      </c>
      <c r="G448" s="91">
        <f t="shared" si="64"/>
        <v>-2.2954136937631503E-7</v>
      </c>
      <c r="H448" s="65">
        <f t="shared" si="66"/>
        <v>3.7203463839077723E-2</v>
      </c>
    </row>
    <row r="449" spans="1:8">
      <c r="A449" s="68">
        <f t="shared" si="69"/>
        <v>435</v>
      </c>
      <c r="B449" s="69">
        <f t="shared" si="69"/>
        <v>45360</v>
      </c>
      <c r="C449" s="90" t="str">
        <f t="shared" si="61"/>
        <v>구간3</v>
      </c>
      <c r="D449" s="68">
        <f t="shared" si="62"/>
        <v>182</v>
      </c>
      <c r="E449" s="54">
        <f>COUNTIF($C$15:C449,C449)</f>
        <v>69</v>
      </c>
      <c r="F449" s="91">
        <f t="shared" si="63"/>
        <v>3.72036933804471E-2</v>
      </c>
      <c r="G449" s="91">
        <f t="shared" si="64"/>
        <v>-2.3291697774949614E-7</v>
      </c>
      <c r="H449" s="65">
        <f t="shared" si="66"/>
        <v>3.7203460463469354E-2</v>
      </c>
    </row>
    <row r="450" spans="1:8">
      <c r="A450" s="68">
        <f t="shared" si="69"/>
        <v>436</v>
      </c>
      <c r="B450" s="69">
        <f t="shared" si="69"/>
        <v>45361</v>
      </c>
      <c r="C450" s="90" t="str">
        <f t="shared" si="61"/>
        <v>구간3</v>
      </c>
      <c r="D450" s="68">
        <f t="shared" si="62"/>
        <v>182</v>
      </c>
      <c r="E450" s="54">
        <f>COUNTIF($C$15:C450,C450)</f>
        <v>70</v>
      </c>
      <c r="F450" s="91">
        <f t="shared" si="63"/>
        <v>3.72036933804471E-2</v>
      </c>
      <c r="G450" s="91">
        <f t="shared" si="64"/>
        <v>-2.3629258612267723E-7</v>
      </c>
      <c r="H450" s="65">
        <f t="shared" si="66"/>
        <v>3.7203457087860978E-2</v>
      </c>
    </row>
    <row r="451" spans="1:8">
      <c r="A451" s="68">
        <f t="shared" si="69"/>
        <v>437</v>
      </c>
      <c r="B451" s="69">
        <f t="shared" si="69"/>
        <v>45362</v>
      </c>
      <c r="C451" s="90" t="str">
        <f t="shared" si="61"/>
        <v>구간3</v>
      </c>
      <c r="D451" s="68">
        <f t="shared" si="62"/>
        <v>182</v>
      </c>
      <c r="E451" s="54">
        <f>COUNTIF($C$15:C451,C451)</f>
        <v>71</v>
      </c>
      <c r="F451" s="91">
        <f t="shared" si="63"/>
        <v>3.72036933804471E-2</v>
      </c>
      <c r="G451" s="91">
        <f t="shared" si="64"/>
        <v>-2.3966819449585837E-7</v>
      </c>
      <c r="H451" s="65">
        <f t="shared" si="66"/>
        <v>3.7203453712252602E-2</v>
      </c>
    </row>
    <row r="452" spans="1:8">
      <c r="A452" s="68">
        <f t="shared" si="69"/>
        <v>438</v>
      </c>
      <c r="B452" s="69">
        <f t="shared" si="69"/>
        <v>45363</v>
      </c>
      <c r="C452" s="90" t="str">
        <f t="shared" si="61"/>
        <v>구간3</v>
      </c>
      <c r="D452" s="68">
        <f t="shared" si="62"/>
        <v>182</v>
      </c>
      <c r="E452" s="54">
        <f>COUNTIF($C$15:C452,C452)</f>
        <v>72</v>
      </c>
      <c r="F452" s="91">
        <f t="shared" si="63"/>
        <v>3.72036933804471E-2</v>
      </c>
      <c r="G452" s="91">
        <f t="shared" si="64"/>
        <v>-2.4304380286903946E-7</v>
      </c>
      <c r="H452" s="65">
        <f t="shared" si="66"/>
        <v>3.7203450336644232E-2</v>
      </c>
    </row>
    <row r="453" spans="1:8">
      <c r="A453" s="68">
        <f t="shared" si="69"/>
        <v>439</v>
      </c>
      <c r="B453" s="69">
        <f t="shared" si="69"/>
        <v>45364</v>
      </c>
      <c r="C453" s="90" t="str">
        <f t="shared" si="61"/>
        <v>구간3</v>
      </c>
      <c r="D453" s="68">
        <f t="shared" si="62"/>
        <v>182</v>
      </c>
      <c r="E453" s="54">
        <f>COUNTIF($C$15:C453,C453)</f>
        <v>73</v>
      </c>
      <c r="F453" s="91">
        <f t="shared" si="63"/>
        <v>3.72036933804471E-2</v>
      </c>
      <c r="G453" s="91">
        <f t="shared" si="64"/>
        <v>-2.4641941124222055E-7</v>
      </c>
      <c r="H453" s="65">
        <f t="shared" si="66"/>
        <v>3.7203446961035856E-2</v>
      </c>
    </row>
    <row r="454" spans="1:8">
      <c r="A454" s="68">
        <f t="shared" si="69"/>
        <v>440</v>
      </c>
      <c r="B454" s="69">
        <f t="shared" si="69"/>
        <v>45365</v>
      </c>
      <c r="C454" s="90" t="str">
        <f t="shared" si="61"/>
        <v>구간3</v>
      </c>
      <c r="D454" s="68">
        <f t="shared" si="62"/>
        <v>182</v>
      </c>
      <c r="E454" s="54">
        <f>COUNTIF($C$15:C454,C454)</f>
        <v>74</v>
      </c>
      <c r="F454" s="91">
        <f t="shared" si="63"/>
        <v>3.72036933804471E-2</v>
      </c>
      <c r="G454" s="91">
        <f t="shared" si="64"/>
        <v>-2.4979501961540163E-7</v>
      </c>
      <c r="H454" s="65">
        <f t="shared" si="66"/>
        <v>3.7203443585427487E-2</v>
      </c>
    </row>
    <row r="455" spans="1:8">
      <c r="A455" s="68">
        <f t="shared" si="69"/>
        <v>441</v>
      </c>
      <c r="B455" s="69">
        <f t="shared" si="69"/>
        <v>45366</v>
      </c>
      <c r="C455" s="90" t="str">
        <f t="shared" si="61"/>
        <v>구간3</v>
      </c>
      <c r="D455" s="68">
        <f t="shared" si="62"/>
        <v>182</v>
      </c>
      <c r="E455" s="54">
        <f>COUNTIF($C$15:C455,C455)</f>
        <v>75</v>
      </c>
      <c r="F455" s="91">
        <f t="shared" si="63"/>
        <v>3.72036933804471E-2</v>
      </c>
      <c r="G455" s="91">
        <f t="shared" si="64"/>
        <v>-2.5317062798858277E-7</v>
      </c>
      <c r="H455" s="65">
        <f t="shared" si="66"/>
        <v>3.7203440209819111E-2</v>
      </c>
    </row>
    <row r="456" spans="1:8">
      <c r="A456" s="68">
        <f t="shared" si="69"/>
        <v>442</v>
      </c>
      <c r="B456" s="69">
        <f t="shared" si="69"/>
        <v>45367</v>
      </c>
      <c r="C456" s="90" t="str">
        <f t="shared" si="61"/>
        <v>구간3</v>
      </c>
      <c r="D456" s="68">
        <f t="shared" si="62"/>
        <v>182</v>
      </c>
      <c r="E456" s="54">
        <f>COUNTIF($C$15:C456,C456)</f>
        <v>76</v>
      </c>
      <c r="F456" s="91">
        <f t="shared" si="63"/>
        <v>3.72036933804471E-2</v>
      </c>
      <c r="G456" s="91">
        <f t="shared" si="64"/>
        <v>-2.5654623636176386E-7</v>
      </c>
      <c r="H456" s="65">
        <f t="shared" si="66"/>
        <v>3.7203436834210742E-2</v>
      </c>
    </row>
    <row r="457" spans="1:8">
      <c r="A457" s="68">
        <f t="shared" si="69"/>
        <v>443</v>
      </c>
      <c r="B457" s="69">
        <f t="shared" si="69"/>
        <v>45368</v>
      </c>
      <c r="C457" s="90" t="str">
        <f t="shared" si="61"/>
        <v>구간3</v>
      </c>
      <c r="D457" s="68">
        <f t="shared" si="62"/>
        <v>182</v>
      </c>
      <c r="E457" s="54">
        <f>COUNTIF($C$15:C457,C457)</f>
        <v>77</v>
      </c>
      <c r="F457" s="91">
        <f t="shared" si="63"/>
        <v>3.72036933804471E-2</v>
      </c>
      <c r="G457" s="91">
        <f t="shared" si="64"/>
        <v>-2.5992184473494495E-7</v>
      </c>
      <c r="H457" s="65">
        <f t="shared" si="66"/>
        <v>3.7203433458602365E-2</v>
      </c>
    </row>
    <row r="458" spans="1:8">
      <c r="A458" s="68">
        <f t="shared" si="69"/>
        <v>444</v>
      </c>
      <c r="B458" s="69">
        <f t="shared" si="69"/>
        <v>45369</v>
      </c>
      <c r="C458" s="90" t="str">
        <f t="shared" si="61"/>
        <v>구간3</v>
      </c>
      <c r="D458" s="68">
        <f t="shared" si="62"/>
        <v>182</v>
      </c>
      <c r="E458" s="54">
        <f>COUNTIF($C$15:C458,C458)</f>
        <v>78</v>
      </c>
      <c r="F458" s="91">
        <f t="shared" si="63"/>
        <v>3.72036933804471E-2</v>
      </c>
      <c r="G458" s="91">
        <f t="shared" si="64"/>
        <v>-2.6329745310812609E-7</v>
      </c>
      <c r="H458" s="65">
        <f t="shared" si="66"/>
        <v>3.7203430082993989E-2</v>
      </c>
    </row>
    <row r="459" spans="1:8">
      <c r="A459" s="68">
        <f t="shared" si="69"/>
        <v>445</v>
      </c>
      <c r="B459" s="69">
        <f t="shared" si="69"/>
        <v>45370</v>
      </c>
      <c r="C459" s="90" t="str">
        <f t="shared" si="61"/>
        <v>구간3</v>
      </c>
      <c r="D459" s="68">
        <f t="shared" si="62"/>
        <v>182</v>
      </c>
      <c r="E459" s="54">
        <f>COUNTIF($C$15:C459,C459)</f>
        <v>79</v>
      </c>
      <c r="F459" s="91">
        <f t="shared" si="63"/>
        <v>3.72036933804471E-2</v>
      </c>
      <c r="G459" s="91">
        <f t="shared" si="64"/>
        <v>-2.6667306148130718E-7</v>
      </c>
      <c r="H459" s="65">
        <f t="shared" si="66"/>
        <v>3.720342670738562E-2</v>
      </c>
    </row>
    <row r="460" spans="1:8">
      <c r="A460" s="68">
        <f t="shared" si="69"/>
        <v>446</v>
      </c>
      <c r="B460" s="69">
        <f t="shared" si="69"/>
        <v>45371</v>
      </c>
      <c r="C460" s="90" t="str">
        <f t="shared" si="61"/>
        <v>구간3</v>
      </c>
      <c r="D460" s="68">
        <f t="shared" si="62"/>
        <v>182</v>
      </c>
      <c r="E460" s="54">
        <f>COUNTIF($C$15:C460,C460)</f>
        <v>80</v>
      </c>
      <c r="F460" s="91">
        <f t="shared" si="63"/>
        <v>3.72036933804471E-2</v>
      </c>
      <c r="G460" s="91">
        <f t="shared" si="64"/>
        <v>-2.7004866985448827E-7</v>
      </c>
      <c r="H460" s="65">
        <f t="shared" si="66"/>
        <v>3.7203423331777244E-2</v>
      </c>
    </row>
    <row r="461" spans="1:8">
      <c r="A461" s="68">
        <f t="shared" si="69"/>
        <v>447</v>
      </c>
      <c r="B461" s="69">
        <f t="shared" si="69"/>
        <v>45372</v>
      </c>
      <c r="C461" s="90" t="str">
        <f t="shared" si="61"/>
        <v>구간3</v>
      </c>
      <c r="D461" s="68">
        <f t="shared" si="62"/>
        <v>182</v>
      </c>
      <c r="E461" s="54">
        <f>COUNTIF($C$15:C461,C461)</f>
        <v>81</v>
      </c>
      <c r="F461" s="91">
        <f t="shared" si="63"/>
        <v>3.72036933804471E-2</v>
      </c>
      <c r="G461" s="91">
        <f t="shared" si="64"/>
        <v>-2.7342427822766936E-7</v>
      </c>
      <c r="H461" s="65">
        <f t="shared" si="66"/>
        <v>3.7203419956168875E-2</v>
      </c>
    </row>
    <row r="462" spans="1:8">
      <c r="A462" s="68">
        <f t="shared" si="69"/>
        <v>448</v>
      </c>
      <c r="B462" s="69">
        <f t="shared" si="69"/>
        <v>45373</v>
      </c>
      <c r="C462" s="90" t="str">
        <f t="shared" si="61"/>
        <v>구간3</v>
      </c>
      <c r="D462" s="68">
        <f t="shared" si="62"/>
        <v>182</v>
      </c>
      <c r="E462" s="54">
        <f>COUNTIF($C$15:C462,C462)</f>
        <v>82</v>
      </c>
      <c r="F462" s="91">
        <f t="shared" si="63"/>
        <v>3.72036933804471E-2</v>
      </c>
      <c r="G462" s="91">
        <f t="shared" si="64"/>
        <v>-2.767998866008505E-7</v>
      </c>
      <c r="H462" s="65">
        <f t="shared" si="66"/>
        <v>3.7203416580560499E-2</v>
      </c>
    </row>
    <row r="463" spans="1:8">
      <c r="A463" s="68">
        <f t="shared" si="69"/>
        <v>449</v>
      </c>
      <c r="B463" s="69">
        <f t="shared" si="69"/>
        <v>45374</v>
      </c>
      <c r="C463" s="90" t="str">
        <f t="shared" ref="C463:C526" si="70">IF(IFERROR(HLOOKUP(B463,$D$5:$S$6,2,FALSE),"")="",C464,HLOOKUP(B463,$D$5:$S$7,2,FALSE))</f>
        <v>구간3</v>
      </c>
      <c r="D463" s="68">
        <f t="shared" ref="D463:D526" si="71">COUNTIF($C$15:$C$44084,C463)</f>
        <v>182</v>
      </c>
      <c r="E463" s="54">
        <f>COUNTIF($C$15:C463,C463)</f>
        <v>83</v>
      </c>
      <c r="F463" s="91">
        <f t="shared" ref="F463:F526" si="72">HLOOKUP($C463,$D$6:$S$11,6,FALSE)</f>
        <v>3.72036933804471E-2</v>
      </c>
      <c r="G463" s="91">
        <f t="shared" ref="G463:G526" si="73">HLOOKUP($C463,$D$6:$S$11,5,FALSE)*(E463)</f>
        <v>-2.8017549497403159E-7</v>
      </c>
      <c r="H463" s="65">
        <f t="shared" si="66"/>
        <v>3.7203413204952129E-2</v>
      </c>
    </row>
    <row r="464" spans="1:8">
      <c r="A464" s="68">
        <f t="shared" ref="A464:B479" si="74">A463+1</f>
        <v>450</v>
      </c>
      <c r="B464" s="69">
        <f t="shared" si="74"/>
        <v>45375</v>
      </c>
      <c r="C464" s="90" t="str">
        <f t="shared" si="70"/>
        <v>구간3</v>
      </c>
      <c r="D464" s="68">
        <f t="shared" si="71"/>
        <v>182</v>
      </c>
      <c r="E464" s="54">
        <f>COUNTIF($C$15:C464,C464)</f>
        <v>84</v>
      </c>
      <c r="F464" s="91">
        <f t="shared" si="72"/>
        <v>3.72036933804471E-2</v>
      </c>
      <c r="G464" s="91">
        <f t="shared" si="73"/>
        <v>-2.8355110334721267E-7</v>
      </c>
      <c r="H464" s="65">
        <f t="shared" ref="H464:H527" si="75">F464+G464</f>
        <v>3.7203409829343753E-2</v>
      </c>
    </row>
    <row r="465" spans="1:8">
      <c r="A465" s="68">
        <f t="shared" si="74"/>
        <v>451</v>
      </c>
      <c r="B465" s="69">
        <f t="shared" si="74"/>
        <v>45376</v>
      </c>
      <c r="C465" s="90" t="str">
        <f t="shared" si="70"/>
        <v>구간3</v>
      </c>
      <c r="D465" s="68">
        <f t="shared" si="71"/>
        <v>182</v>
      </c>
      <c r="E465" s="54">
        <f>COUNTIF($C$15:C465,C465)</f>
        <v>85</v>
      </c>
      <c r="F465" s="91">
        <f t="shared" si="72"/>
        <v>3.72036933804471E-2</v>
      </c>
      <c r="G465" s="91">
        <f t="shared" si="73"/>
        <v>-2.8692671172039382E-7</v>
      </c>
      <c r="H465" s="65">
        <f t="shared" si="75"/>
        <v>3.7203406453735377E-2</v>
      </c>
    </row>
    <row r="466" spans="1:8">
      <c r="A466" s="68">
        <f t="shared" si="74"/>
        <v>452</v>
      </c>
      <c r="B466" s="69">
        <f t="shared" si="74"/>
        <v>45377</v>
      </c>
      <c r="C466" s="90" t="str">
        <f t="shared" si="70"/>
        <v>구간3</v>
      </c>
      <c r="D466" s="68">
        <f t="shared" si="71"/>
        <v>182</v>
      </c>
      <c r="E466" s="54">
        <f>COUNTIF($C$15:C466,C466)</f>
        <v>86</v>
      </c>
      <c r="F466" s="91">
        <f t="shared" si="72"/>
        <v>3.72036933804471E-2</v>
      </c>
      <c r="G466" s="91">
        <f t="shared" si="73"/>
        <v>-2.903023200935749E-7</v>
      </c>
      <c r="H466" s="65">
        <f t="shared" si="75"/>
        <v>3.7203403078127008E-2</v>
      </c>
    </row>
    <row r="467" spans="1:8">
      <c r="A467" s="68">
        <f t="shared" si="74"/>
        <v>453</v>
      </c>
      <c r="B467" s="69">
        <f t="shared" si="74"/>
        <v>45378</v>
      </c>
      <c r="C467" s="90" t="str">
        <f t="shared" si="70"/>
        <v>구간3</v>
      </c>
      <c r="D467" s="68">
        <f t="shared" si="71"/>
        <v>182</v>
      </c>
      <c r="E467" s="54">
        <f>COUNTIF($C$15:C467,C467)</f>
        <v>87</v>
      </c>
      <c r="F467" s="91">
        <f t="shared" si="72"/>
        <v>3.72036933804471E-2</v>
      </c>
      <c r="G467" s="91">
        <f t="shared" si="73"/>
        <v>-2.9367792846675599E-7</v>
      </c>
      <c r="H467" s="65">
        <f t="shared" si="75"/>
        <v>3.7203399702518632E-2</v>
      </c>
    </row>
    <row r="468" spans="1:8">
      <c r="A468" s="68">
        <f t="shared" si="74"/>
        <v>454</v>
      </c>
      <c r="B468" s="69">
        <f t="shared" si="74"/>
        <v>45379</v>
      </c>
      <c r="C468" s="90" t="str">
        <f t="shared" si="70"/>
        <v>구간3</v>
      </c>
      <c r="D468" s="68">
        <f t="shared" si="71"/>
        <v>182</v>
      </c>
      <c r="E468" s="54">
        <f>COUNTIF($C$15:C468,C468)</f>
        <v>88</v>
      </c>
      <c r="F468" s="91">
        <f t="shared" si="72"/>
        <v>3.72036933804471E-2</v>
      </c>
      <c r="G468" s="91">
        <f t="shared" si="73"/>
        <v>-2.9705353683993708E-7</v>
      </c>
      <c r="H468" s="65">
        <f t="shared" si="75"/>
        <v>3.7203396326910262E-2</v>
      </c>
    </row>
    <row r="469" spans="1:8">
      <c r="A469" s="68">
        <f t="shared" si="74"/>
        <v>455</v>
      </c>
      <c r="B469" s="69">
        <f t="shared" si="74"/>
        <v>45380</v>
      </c>
      <c r="C469" s="90" t="str">
        <f t="shared" si="70"/>
        <v>구간3</v>
      </c>
      <c r="D469" s="68">
        <f t="shared" si="71"/>
        <v>182</v>
      </c>
      <c r="E469" s="54">
        <f>COUNTIF($C$15:C469,C469)</f>
        <v>89</v>
      </c>
      <c r="F469" s="91">
        <f t="shared" si="72"/>
        <v>3.72036933804471E-2</v>
      </c>
      <c r="G469" s="91">
        <f t="shared" si="73"/>
        <v>-3.0042914521311822E-7</v>
      </c>
      <c r="H469" s="65">
        <f t="shared" si="75"/>
        <v>3.7203392951301886E-2</v>
      </c>
    </row>
    <row r="470" spans="1:8">
      <c r="A470" s="68">
        <f t="shared" si="74"/>
        <v>456</v>
      </c>
      <c r="B470" s="69">
        <f t="shared" si="74"/>
        <v>45381</v>
      </c>
      <c r="C470" s="90" t="str">
        <f t="shared" si="70"/>
        <v>구간3</v>
      </c>
      <c r="D470" s="68">
        <f t="shared" si="71"/>
        <v>182</v>
      </c>
      <c r="E470" s="54">
        <f>COUNTIF($C$15:C470,C470)</f>
        <v>90</v>
      </c>
      <c r="F470" s="91">
        <f t="shared" si="72"/>
        <v>3.72036933804471E-2</v>
      </c>
      <c r="G470" s="91">
        <f t="shared" si="73"/>
        <v>-3.0380475358629931E-7</v>
      </c>
      <c r="H470" s="65">
        <f t="shared" si="75"/>
        <v>3.7203389575693517E-2</v>
      </c>
    </row>
    <row r="471" spans="1:8">
      <c r="A471" s="68">
        <f t="shared" si="74"/>
        <v>457</v>
      </c>
      <c r="B471" s="69">
        <f t="shared" si="74"/>
        <v>45382</v>
      </c>
      <c r="C471" s="90" t="str">
        <f t="shared" si="70"/>
        <v>구간3</v>
      </c>
      <c r="D471" s="68">
        <f t="shared" si="71"/>
        <v>182</v>
      </c>
      <c r="E471" s="54">
        <f>COUNTIF($C$15:C471,C471)</f>
        <v>91</v>
      </c>
      <c r="F471" s="91">
        <f t="shared" si="72"/>
        <v>3.72036933804471E-2</v>
      </c>
      <c r="G471" s="91">
        <f t="shared" si="73"/>
        <v>-3.071803619594804E-7</v>
      </c>
      <c r="H471" s="65">
        <f t="shared" si="75"/>
        <v>3.7203386200085141E-2</v>
      </c>
    </row>
    <row r="472" spans="1:8">
      <c r="A472" s="68">
        <f t="shared" si="74"/>
        <v>458</v>
      </c>
      <c r="B472" s="69">
        <f t="shared" si="74"/>
        <v>45383</v>
      </c>
      <c r="C472" s="90" t="str">
        <f t="shared" si="70"/>
        <v>구간3</v>
      </c>
      <c r="D472" s="68">
        <f t="shared" si="71"/>
        <v>182</v>
      </c>
      <c r="E472" s="54">
        <f>COUNTIF($C$15:C472,C472)</f>
        <v>92</v>
      </c>
      <c r="F472" s="91">
        <f t="shared" si="72"/>
        <v>3.72036933804471E-2</v>
      </c>
      <c r="G472" s="91">
        <f t="shared" si="73"/>
        <v>-3.1055597033266154E-7</v>
      </c>
      <c r="H472" s="65">
        <f t="shared" si="75"/>
        <v>3.7203382824476765E-2</v>
      </c>
    </row>
    <row r="473" spans="1:8">
      <c r="A473" s="68">
        <f t="shared" si="74"/>
        <v>459</v>
      </c>
      <c r="B473" s="69">
        <f t="shared" si="74"/>
        <v>45384</v>
      </c>
      <c r="C473" s="90" t="str">
        <f t="shared" si="70"/>
        <v>구간3</v>
      </c>
      <c r="D473" s="68">
        <f t="shared" si="71"/>
        <v>182</v>
      </c>
      <c r="E473" s="54">
        <f>COUNTIF($C$15:C473,C473)</f>
        <v>93</v>
      </c>
      <c r="F473" s="91">
        <f t="shared" si="72"/>
        <v>3.72036933804471E-2</v>
      </c>
      <c r="G473" s="91">
        <f t="shared" si="73"/>
        <v>-3.1393157870584263E-7</v>
      </c>
      <c r="H473" s="65">
        <f t="shared" si="75"/>
        <v>3.7203379448868396E-2</v>
      </c>
    </row>
    <row r="474" spans="1:8">
      <c r="A474" s="68">
        <f t="shared" si="74"/>
        <v>460</v>
      </c>
      <c r="B474" s="69">
        <f t="shared" si="74"/>
        <v>45385</v>
      </c>
      <c r="C474" s="90" t="str">
        <f t="shared" si="70"/>
        <v>구간3</v>
      </c>
      <c r="D474" s="68">
        <f t="shared" si="71"/>
        <v>182</v>
      </c>
      <c r="E474" s="54">
        <f>COUNTIF($C$15:C474,C474)</f>
        <v>94</v>
      </c>
      <c r="F474" s="91">
        <f t="shared" si="72"/>
        <v>3.72036933804471E-2</v>
      </c>
      <c r="G474" s="91">
        <f t="shared" si="73"/>
        <v>-3.1730718707902371E-7</v>
      </c>
      <c r="H474" s="65">
        <f t="shared" si="75"/>
        <v>3.7203376073260019E-2</v>
      </c>
    </row>
    <row r="475" spans="1:8">
      <c r="A475" s="68">
        <f t="shared" si="74"/>
        <v>461</v>
      </c>
      <c r="B475" s="69">
        <f t="shared" si="74"/>
        <v>45386</v>
      </c>
      <c r="C475" s="90" t="str">
        <f t="shared" si="70"/>
        <v>구간3</v>
      </c>
      <c r="D475" s="68">
        <f t="shared" si="71"/>
        <v>182</v>
      </c>
      <c r="E475" s="54">
        <f>COUNTIF($C$15:C475,C475)</f>
        <v>95</v>
      </c>
      <c r="F475" s="91">
        <f t="shared" si="72"/>
        <v>3.72036933804471E-2</v>
      </c>
      <c r="G475" s="91">
        <f t="shared" si="73"/>
        <v>-3.206827954522048E-7</v>
      </c>
      <c r="H475" s="65">
        <f t="shared" si="75"/>
        <v>3.720337269765165E-2</v>
      </c>
    </row>
    <row r="476" spans="1:8">
      <c r="A476" s="68">
        <f t="shared" si="74"/>
        <v>462</v>
      </c>
      <c r="B476" s="69">
        <f t="shared" si="74"/>
        <v>45387</v>
      </c>
      <c r="C476" s="90" t="str">
        <f t="shared" si="70"/>
        <v>구간3</v>
      </c>
      <c r="D476" s="68">
        <f t="shared" si="71"/>
        <v>182</v>
      </c>
      <c r="E476" s="54">
        <f>COUNTIF($C$15:C476,C476)</f>
        <v>96</v>
      </c>
      <c r="F476" s="91">
        <f t="shared" si="72"/>
        <v>3.72036933804471E-2</v>
      </c>
      <c r="G476" s="91">
        <f t="shared" si="73"/>
        <v>-3.2405840382538594E-7</v>
      </c>
      <c r="H476" s="65">
        <f t="shared" si="75"/>
        <v>3.7203369322043274E-2</v>
      </c>
    </row>
    <row r="477" spans="1:8">
      <c r="A477" s="68">
        <f t="shared" si="74"/>
        <v>463</v>
      </c>
      <c r="B477" s="69">
        <f t="shared" si="74"/>
        <v>45388</v>
      </c>
      <c r="C477" s="90" t="str">
        <f t="shared" si="70"/>
        <v>구간3</v>
      </c>
      <c r="D477" s="68">
        <f t="shared" si="71"/>
        <v>182</v>
      </c>
      <c r="E477" s="54">
        <f>COUNTIF($C$15:C477,C477)</f>
        <v>97</v>
      </c>
      <c r="F477" s="91">
        <f t="shared" si="72"/>
        <v>3.72036933804471E-2</v>
      </c>
      <c r="G477" s="91">
        <f t="shared" si="73"/>
        <v>-3.2743401219856703E-7</v>
      </c>
      <c r="H477" s="65">
        <f t="shared" si="75"/>
        <v>3.7203365946434905E-2</v>
      </c>
    </row>
    <row r="478" spans="1:8">
      <c r="A478" s="68">
        <f t="shared" si="74"/>
        <v>464</v>
      </c>
      <c r="B478" s="69">
        <f t="shared" si="74"/>
        <v>45389</v>
      </c>
      <c r="C478" s="90" t="str">
        <f t="shared" si="70"/>
        <v>구간3</v>
      </c>
      <c r="D478" s="68">
        <f t="shared" si="71"/>
        <v>182</v>
      </c>
      <c r="E478" s="54">
        <f>COUNTIF($C$15:C478,C478)</f>
        <v>98</v>
      </c>
      <c r="F478" s="91">
        <f t="shared" si="72"/>
        <v>3.72036933804471E-2</v>
      </c>
      <c r="G478" s="91">
        <f t="shared" si="73"/>
        <v>-3.3080962057174812E-7</v>
      </c>
      <c r="H478" s="65">
        <f t="shared" si="75"/>
        <v>3.7203362570826529E-2</v>
      </c>
    </row>
    <row r="479" spans="1:8">
      <c r="A479" s="68">
        <f t="shared" si="74"/>
        <v>465</v>
      </c>
      <c r="B479" s="69">
        <f t="shared" si="74"/>
        <v>45390</v>
      </c>
      <c r="C479" s="90" t="str">
        <f t="shared" si="70"/>
        <v>구간3</v>
      </c>
      <c r="D479" s="68">
        <f t="shared" si="71"/>
        <v>182</v>
      </c>
      <c r="E479" s="54">
        <f>COUNTIF($C$15:C479,C479)</f>
        <v>99</v>
      </c>
      <c r="F479" s="91">
        <f t="shared" si="72"/>
        <v>3.72036933804471E-2</v>
      </c>
      <c r="G479" s="91">
        <f t="shared" si="73"/>
        <v>-3.3418522894492926E-7</v>
      </c>
      <c r="H479" s="65">
        <f t="shared" si="75"/>
        <v>3.7203359195218152E-2</v>
      </c>
    </row>
    <row r="480" spans="1:8">
      <c r="A480" s="68">
        <f t="shared" ref="A480:B495" si="76">A479+1</f>
        <v>466</v>
      </c>
      <c r="B480" s="69">
        <f t="shared" si="76"/>
        <v>45391</v>
      </c>
      <c r="C480" s="90" t="str">
        <f t="shared" si="70"/>
        <v>구간3</v>
      </c>
      <c r="D480" s="68">
        <f t="shared" si="71"/>
        <v>182</v>
      </c>
      <c r="E480" s="54">
        <f>COUNTIF($C$15:C480,C480)</f>
        <v>100</v>
      </c>
      <c r="F480" s="91">
        <f t="shared" si="72"/>
        <v>3.72036933804471E-2</v>
      </c>
      <c r="G480" s="91">
        <f t="shared" si="73"/>
        <v>-3.3756083731811035E-7</v>
      </c>
      <c r="H480" s="65">
        <f t="shared" si="75"/>
        <v>3.7203355819609783E-2</v>
      </c>
    </row>
    <row r="481" spans="1:8">
      <c r="A481" s="68">
        <f t="shared" si="76"/>
        <v>467</v>
      </c>
      <c r="B481" s="69">
        <f t="shared" si="76"/>
        <v>45392</v>
      </c>
      <c r="C481" s="90" t="str">
        <f t="shared" si="70"/>
        <v>구간3</v>
      </c>
      <c r="D481" s="68">
        <f t="shared" si="71"/>
        <v>182</v>
      </c>
      <c r="E481" s="54">
        <f>COUNTIF($C$15:C481,C481)</f>
        <v>101</v>
      </c>
      <c r="F481" s="91">
        <f t="shared" si="72"/>
        <v>3.72036933804471E-2</v>
      </c>
      <c r="G481" s="91">
        <f t="shared" si="73"/>
        <v>-3.4093644569129144E-7</v>
      </c>
      <c r="H481" s="65">
        <f t="shared" si="75"/>
        <v>3.7203352444001407E-2</v>
      </c>
    </row>
    <row r="482" spans="1:8">
      <c r="A482" s="68">
        <f t="shared" si="76"/>
        <v>468</v>
      </c>
      <c r="B482" s="69">
        <f t="shared" si="76"/>
        <v>45393</v>
      </c>
      <c r="C482" s="90" t="str">
        <f t="shared" si="70"/>
        <v>구간3</v>
      </c>
      <c r="D482" s="68">
        <f t="shared" si="71"/>
        <v>182</v>
      </c>
      <c r="E482" s="54">
        <f>COUNTIF($C$15:C482,C482)</f>
        <v>102</v>
      </c>
      <c r="F482" s="91">
        <f t="shared" si="72"/>
        <v>3.72036933804471E-2</v>
      </c>
      <c r="G482" s="91">
        <f t="shared" si="73"/>
        <v>-3.4431205406447253E-7</v>
      </c>
      <c r="H482" s="65">
        <f t="shared" si="75"/>
        <v>3.7203349068393038E-2</v>
      </c>
    </row>
    <row r="483" spans="1:8">
      <c r="A483" s="68">
        <f t="shared" si="76"/>
        <v>469</v>
      </c>
      <c r="B483" s="69">
        <f t="shared" si="76"/>
        <v>45394</v>
      </c>
      <c r="C483" s="90" t="str">
        <f t="shared" si="70"/>
        <v>구간3</v>
      </c>
      <c r="D483" s="68">
        <f t="shared" si="71"/>
        <v>182</v>
      </c>
      <c r="E483" s="54">
        <f>COUNTIF($C$15:C483,C483)</f>
        <v>103</v>
      </c>
      <c r="F483" s="91">
        <f t="shared" si="72"/>
        <v>3.72036933804471E-2</v>
      </c>
      <c r="G483" s="91">
        <f t="shared" si="73"/>
        <v>-3.4768766243765367E-7</v>
      </c>
      <c r="H483" s="65">
        <f t="shared" si="75"/>
        <v>3.7203345692784662E-2</v>
      </c>
    </row>
    <row r="484" spans="1:8">
      <c r="A484" s="68">
        <f t="shared" si="76"/>
        <v>470</v>
      </c>
      <c r="B484" s="69">
        <f t="shared" si="76"/>
        <v>45395</v>
      </c>
      <c r="C484" s="90" t="str">
        <f t="shared" si="70"/>
        <v>구간3</v>
      </c>
      <c r="D484" s="68">
        <f t="shared" si="71"/>
        <v>182</v>
      </c>
      <c r="E484" s="54">
        <f>COUNTIF($C$15:C484,C484)</f>
        <v>104</v>
      </c>
      <c r="F484" s="91">
        <f t="shared" si="72"/>
        <v>3.72036933804471E-2</v>
      </c>
      <c r="G484" s="91">
        <f t="shared" si="73"/>
        <v>-3.5106327081083475E-7</v>
      </c>
      <c r="H484" s="65">
        <f t="shared" si="75"/>
        <v>3.7203342317176293E-2</v>
      </c>
    </row>
    <row r="485" spans="1:8">
      <c r="A485" s="68">
        <f t="shared" si="76"/>
        <v>471</v>
      </c>
      <c r="B485" s="69">
        <f t="shared" si="76"/>
        <v>45396</v>
      </c>
      <c r="C485" s="90" t="str">
        <f t="shared" si="70"/>
        <v>구간3</v>
      </c>
      <c r="D485" s="68">
        <f t="shared" si="71"/>
        <v>182</v>
      </c>
      <c r="E485" s="54">
        <f>COUNTIF($C$15:C485,C485)</f>
        <v>105</v>
      </c>
      <c r="F485" s="91">
        <f t="shared" si="72"/>
        <v>3.72036933804471E-2</v>
      </c>
      <c r="G485" s="91">
        <f t="shared" si="73"/>
        <v>-3.5443887918401584E-7</v>
      </c>
      <c r="H485" s="65">
        <f t="shared" si="75"/>
        <v>3.7203338941567916E-2</v>
      </c>
    </row>
    <row r="486" spans="1:8">
      <c r="A486" s="68">
        <f t="shared" si="76"/>
        <v>472</v>
      </c>
      <c r="B486" s="69">
        <f t="shared" si="76"/>
        <v>45397</v>
      </c>
      <c r="C486" s="90" t="str">
        <f t="shared" si="70"/>
        <v>구간3</v>
      </c>
      <c r="D486" s="68">
        <f t="shared" si="71"/>
        <v>182</v>
      </c>
      <c r="E486" s="54">
        <f>COUNTIF($C$15:C486,C486)</f>
        <v>106</v>
      </c>
      <c r="F486" s="91">
        <f t="shared" si="72"/>
        <v>3.72036933804471E-2</v>
      </c>
      <c r="G486" s="91">
        <f t="shared" si="73"/>
        <v>-3.5781448755719698E-7</v>
      </c>
      <c r="H486" s="65">
        <f t="shared" si="75"/>
        <v>3.720333556595954E-2</v>
      </c>
    </row>
    <row r="487" spans="1:8">
      <c r="A487" s="68">
        <f t="shared" si="76"/>
        <v>473</v>
      </c>
      <c r="B487" s="69">
        <f t="shared" si="76"/>
        <v>45398</v>
      </c>
      <c r="C487" s="90" t="str">
        <f t="shared" si="70"/>
        <v>구간3</v>
      </c>
      <c r="D487" s="68">
        <f t="shared" si="71"/>
        <v>182</v>
      </c>
      <c r="E487" s="54">
        <f>COUNTIF($C$15:C487,C487)</f>
        <v>107</v>
      </c>
      <c r="F487" s="91">
        <f t="shared" si="72"/>
        <v>3.72036933804471E-2</v>
      </c>
      <c r="G487" s="91">
        <f t="shared" si="73"/>
        <v>-3.6119009593037807E-7</v>
      </c>
      <c r="H487" s="65">
        <f t="shared" si="75"/>
        <v>3.7203332190351171E-2</v>
      </c>
    </row>
    <row r="488" spans="1:8">
      <c r="A488" s="68">
        <f t="shared" si="76"/>
        <v>474</v>
      </c>
      <c r="B488" s="69">
        <f t="shared" si="76"/>
        <v>45399</v>
      </c>
      <c r="C488" s="90" t="str">
        <f t="shared" si="70"/>
        <v>구간3</v>
      </c>
      <c r="D488" s="68">
        <f t="shared" si="71"/>
        <v>182</v>
      </c>
      <c r="E488" s="54">
        <f>COUNTIF($C$15:C488,C488)</f>
        <v>108</v>
      </c>
      <c r="F488" s="91">
        <f t="shared" si="72"/>
        <v>3.72036933804471E-2</v>
      </c>
      <c r="G488" s="91">
        <f t="shared" si="73"/>
        <v>-3.6456570430355916E-7</v>
      </c>
      <c r="H488" s="65">
        <f t="shared" si="75"/>
        <v>3.7203328814742795E-2</v>
      </c>
    </row>
    <row r="489" spans="1:8">
      <c r="A489" s="68">
        <f t="shared" si="76"/>
        <v>475</v>
      </c>
      <c r="B489" s="69">
        <f t="shared" si="76"/>
        <v>45400</v>
      </c>
      <c r="C489" s="90" t="str">
        <f t="shared" si="70"/>
        <v>구간3</v>
      </c>
      <c r="D489" s="68">
        <f t="shared" si="71"/>
        <v>182</v>
      </c>
      <c r="E489" s="54">
        <f>COUNTIF($C$15:C489,C489)</f>
        <v>109</v>
      </c>
      <c r="F489" s="91">
        <f t="shared" si="72"/>
        <v>3.72036933804471E-2</v>
      </c>
      <c r="G489" s="91">
        <f t="shared" si="73"/>
        <v>-3.679413126767403E-7</v>
      </c>
      <c r="H489" s="65">
        <f t="shared" si="75"/>
        <v>3.7203325439134426E-2</v>
      </c>
    </row>
    <row r="490" spans="1:8">
      <c r="A490" s="68">
        <f t="shared" si="76"/>
        <v>476</v>
      </c>
      <c r="B490" s="69">
        <f t="shared" si="76"/>
        <v>45401</v>
      </c>
      <c r="C490" s="90" t="str">
        <f t="shared" si="70"/>
        <v>구간3</v>
      </c>
      <c r="D490" s="68">
        <f t="shared" si="71"/>
        <v>182</v>
      </c>
      <c r="E490" s="54">
        <f>COUNTIF($C$15:C490,C490)</f>
        <v>110</v>
      </c>
      <c r="F490" s="91">
        <f t="shared" si="72"/>
        <v>3.72036933804471E-2</v>
      </c>
      <c r="G490" s="91">
        <f t="shared" si="73"/>
        <v>-3.7131692104992139E-7</v>
      </c>
      <c r="H490" s="65">
        <f t="shared" si="75"/>
        <v>3.7203322063526049E-2</v>
      </c>
    </row>
    <row r="491" spans="1:8">
      <c r="A491" s="68">
        <f t="shared" si="76"/>
        <v>477</v>
      </c>
      <c r="B491" s="69">
        <f t="shared" si="76"/>
        <v>45402</v>
      </c>
      <c r="C491" s="90" t="str">
        <f t="shared" si="70"/>
        <v>구간3</v>
      </c>
      <c r="D491" s="68">
        <f t="shared" si="71"/>
        <v>182</v>
      </c>
      <c r="E491" s="54">
        <f>COUNTIF($C$15:C491,C491)</f>
        <v>111</v>
      </c>
      <c r="F491" s="91">
        <f t="shared" si="72"/>
        <v>3.72036933804471E-2</v>
      </c>
      <c r="G491" s="91">
        <f t="shared" si="73"/>
        <v>-3.7469252942310248E-7</v>
      </c>
      <c r="H491" s="65">
        <f t="shared" si="75"/>
        <v>3.720331868791768E-2</v>
      </c>
    </row>
    <row r="492" spans="1:8">
      <c r="A492" s="68">
        <f t="shared" si="76"/>
        <v>478</v>
      </c>
      <c r="B492" s="69">
        <f t="shared" si="76"/>
        <v>45403</v>
      </c>
      <c r="C492" s="90" t="str">
        <f t="shared" si="70"/>
        <v>구간3</v>
      </c>
      <c r="D492" s="68">
        <f t="shared" si="71"/>
        <v>182</v>
      </c>
      <c r="E492" s="54">
        <f>COUNTIF($C$15:C492,C492)</f>
        <v>112</v>
      </c>
      <c r="F492" s="91">
        <f t="shared" si="72"/>
        <v>3.72036933804471E-2</v>
      </c>
      <c r="G492" s="91">
        <f t="shared" si="73"/>
        <v>-3.7806813779628357E-7</v>
      </c>
      <c r="H492" s="65">
        <f t="shared" si="75"/>
        <v>3.7203315312309304E-2</v>
      </c>
    </row>
    <row r="493" spans="1:8">
      <c r="A493" s="68">
        <f t="shared" si="76"/>
        <v>479</v>
      </c>
      <c r="B493" s="69">
        <f t="shared" si="76"/>
        <v>45404</v>
      </c>
      <c r="C493" s="90" t="str">
        <f t="shared" si="70"/>
        <v>구간3</v>
      </c>
      <c r="D493" s="68">
        <f t="shared" si="71"/>
        <v>182</v>
      </c>
      <c r="E493" s="54">
        <f>COUNTIF($C$15:C493,C493)</f>
        <v>113</v>
      </c>
      <c r="F493" s="91">
        <f t="shared" si="72"/>
        <v>3.72036933804471E-2</v>
      </c>
      <c r="G493" s="91">
        <f t="shared" si="73"/>
        <v>-3.8144374616946471E-7</v>
      </c>
      <c r="H493" s="65">
        <f t="shared" si="75"/>
        <v>3.7203311936700928E-2</v>
      </c>
    </row>
    <row r="494" spans="1:8">
      <c r="A494" s="68">
        <f t="shared" si="76"/>
        <v>480</v>
      </c>
      <c r="B494" s="69">
        <f t="shared" si="76"/>
        <v>45405</v>
      </c>
      <c r="C494" s="90" t="str">
        <f t="shared" si="70"/>
        <v>구간3</v>
      </c>
      <c r="D494" s="68">
        <f t="shared" si="71"/>
        <v>182</v>
      </c>
      <c r="E494" s="54">
        <f>COUNTIF($C$15:C494,C494)</f>
        <v>114</v>
      </c>
      <c r="F494" s="91">
        <f t="shared" si="72"/>
        <v>3.72036933804471E-2</v>
      </c>
      <c r="G494" s="91">
        <f t="shared" si="73"/>
        <v>-3.8481935454264579E-7</v>
      </c>
      <c r="H494" s="65">
        <f t="shared" si="75"/>
        <v>3.7203308561092559E-2</v>
      </c>
    </row>
    <row r="495" spans="1:8">
      <c r="A495" s="68">
        <f t="shared" si="76"/>
        <v>481</v>
      </c>
      <c r="B495" s="69">
        <f t="shared" si="76"/>
        <v>45406</v>
      </c>
      <c r="C495" s="90" t="str">
        <f t="shared" si="70"/>
        <v>구간3</v>
      </c>
      <c r="D495" s="68">
        <f t="shared" si="71"/>
        <v>182</v>
      </c>
      <c r="E495" s="54">
        <f>COUNTIF($C$15:C495,C495)</f>
        <v>115</v>
      </c>
      <c r="F495" s="91">
        <f t="shared" si="72"/>
        <v>3.72036933804471E-2</v>
      </c>
      <c r="G495" s="91">
        <f t="shared" si="73"/>
        <v>-3.8819496291582688E-7</v>
      </c>
      <c r="H495" s="65">
        <f t="shared" si="75"/>
        <v>3.7203305185484183E-2</v>
      </c>
    </row>
    <row r="496" spans="1:8">
      <c r="A496" s="68">
        <f t="shared" ref="A496:B511" si="77">A495+1</f>
        <v>482</v>
      </c>
      <c r="B496" s="69">
        <f t="shared" si="77"/>
        <v>45407</v>
      </c>
      <c r="C496" s="90" t="str">
        <f t="shared" si="70"/>
        <v>구간3</v>
      </c>
      <c r="D496" s="68">
        <f t="shared" si="71"/>
        <v>182</v>
      </c>
      <c r="E496" s="54">
        <f>COUNTIF($C$15:C496,C496)</f>
        <v>116</v>
      </c>
      <c r="F496" s="91">
        <f t="shared" si="72"/>
        <v>3.72036933804471E-2</v>
      </c>
      <c r="G496" s="91">
        <f t="shared" si="73"/>
        <v>-3.9157057128900802E-7</v>
      </c>
      <c r="H496" s="65">
        <f t="shared" si="75"/>
        <v>3.7203301809875813E-2</v>
      </c>
    </row>
    <row r="497" spans="1:8">
      <c r="A497" s="68">
        <f t="shared" si="77"/>
        <v>483</v>
      </c>
      <c r="B497" s="69">
        <f t="shared" si="77"/>
        <v>45408</v>
      </c>
      <c r="C497" s="90" t="str">
        <f t="shared" si="70"/>
        <v>구간3</v>
      </c>
      <c r="D497" s="68">
        <f t="shared" si="71"/>
        <v>182</v>
      </c>
      <c r="E497" s="54">
        <f>COUNTIF($C$15:C497,C497)</f>
        <v>117</v>
      </c>
      <c r="F497" s="91">
        <f t="shared" si="72"/>
        <v>3.72036933804471E-2</v>
      </c>
      <c r="G497" s="91">
        <f t="shared" si="73"/>
        <v>-3.9494617966218911E-7</v>
      </c>
      <c r="H497" s="65">
        <f t="shared" si="75"/>
        <v>3.7203298434267437E-2</v>
      </c>
    </row>
    <row r="498" spans="1:8">
      <c r="A498" s="68">
        <f t="shared" si="77"/>
        <v>484</v>
      </c>
      <c r="B498" s="69">
        <f t="shared" si="77"/>
        <v>45409</v>
      </c>
      <c r="C498" s="90" t="str">
        <f t="shared" si="70"/>
        <v>구간3</v>
      </c>
      <c r="D498" s="68">
        <f t="shared" si="71"/>
        <v>182</v>
      </c>
      <c r="E498" s="54">
        <f>COUNTIF($C$15:C498,C498)</f>
        <v>118</v>
      </c>
      <c r="F498" s="91">
        <f t="shared" si="72"/>
        <v>3.72036933804471E-2</v>
      </c>
      <c r="G498" s="91">
        <f t="shared" si="73"/>
        <v>-3.983217880353702E-7</v>
      </c>
      <c r="H498" s="65">
        <f t="shared" si="75"/>
        <v>3.7203295058659068E-2</v>
      </c>
    </row>
    <row r="499" spans="1:8">
      <c r="A499" s="68">
        <f t="shared" si="77"/>
        <v>485</v>
      </c>
      <c r="B499" s="69">
        <f t="shared" si="77"/>
        <v>45410</v>
      </c>
      <c r="C499" s="90" t="str">
        <f t="shared" si="70"/>
        <v>구간3</v>
      </c>
      <c r="D499" s="68">
        <f t="shared" si="71"/>
        <v>182</v>
      </c>
      <c r="E499" s="54">
        <f>COUNTIF($C$15:C499,C499)</f>
        <v>119</v>
      </c>
      <c r="F499" s="91">
        <f t="shared" si="72"/>
        <v>3.72036933804471E-2</v>
      </c>
      <c r="G499" s="91">
        <f t="shared" si="73"/>
        <v>-4.0169739640855129E-7</v>
      </c>
      <c r="H499" s="65">
        <f t="shared" si="75"/>
        <v>3.7203291683050692E-2</v>
      </c>
    </row>
    <row r="500" spans="1:8">
      <c r="A500" s="68">
        <f t="shared" si="77"/>
        <v>486</v>
      </c>
      <c r="B500" s="69">
        <f t="shared" si="77"/>
        <v>45411</v>
      </c>
      <c r="C500" s="90" t="str">
        <f t="shared" si="70"/>
        <v>구간3</v>
      </c>
      <c r="D500" s="68">
        <f t="shared" si="71"/>
        <v>182</v>
      </c>
      <c r="E500" s="54">
        <f>COUNTIF($C$15:C500,C500)</f>
        <v>120</v>
      </c>
      <c r="F500" s="91">
        <f t="shared" si="72"/>
        <v>3.72036933804471E-2</v>
      </c>
      <c r="G500" s="91">
        <f t="shared" si="73"/>
        <v>-4.0507300478173243E-7</v>
      </c>
      <c r="H500" s="65">
        <f t="shared" si="75"/>
        <v>3.7203288307442316E-2</v>
      </c>
    </row>
    <row r="501" spans="1:8">
      <c r="A501" s="68">
        <f t="shared" si="77"/>
        <v>487</v>
      </c>
      <c r="B501" s="69">
        <f t="shared" si="77"/>
        <v>45412</v>
      </c>
      <c r="C501" s="90" t="str">
        <f t="shared" si="70"/>
        <v>구간3</v>
      </c>
      <c r="D501" s="68">
        <f t="shared" si="71"/>
        <v>182</v>
      </c>
      <c r="E501" s="54">
        <f>COUNTIF($C$15:C501,C501)</f>
        <v>121</v>
      </c>
      <c r="F501" s="91">
        <f t="shared" si="72"/>
        <v>3.72036933804471E-2</v>
      </c>
      <c r="G501" s="91">
        <f t="shared" si="73"/>
        <v>-4.0844861315491352E-7</v>
      </c>
      <c r="H501" s="65">
        <f t="shared" si="75"/>
        <v>3.7203284931833946E-2</v>
      </c>
    </row>
    <row r="502" spans="1:8">
      <c r="A502" s="68">
        <f t="shared" si="77"/>
        <v>488</v>
      </c>
      <c r="B502" s="69">
        <f t="shared" si="77"/>
        <v>45413</v>
      </c>
      <c r="C502" s="90" t="str">
        <f t="shared" si="70"/>
        <v>구간3</v>
      </c>
      <c r="D502" s="68">
        <f t="shared" si="71"/>
        <v>182</v>
      </c>
      <c r="E502" s="54">
        <f>COUNTIF($C$15:C502,C502)</f>
        <v>122</v>
      </c>
      <c r="F502" s="91">
        <f t="shared" si="72"/>
        <v>3.72036933804471E-2</v>
      </c>
      <c r="G502" s="91">
        <f t="shared" si="73"/>
        <v>-4.1182422152809461E-7</v>
      </c>
      <c r="H502" s="65">
        <f t="shared" si="75"/>
        <v>3.720328155622557E-2</v>
      </c>
    </row>
    <row r="503" spans="1:8">
      <c r="A503" s="68">
        <f t="shared" si="77"/>
        <v>489</v>
      </c>
      <c r="B503" s="69">
        <f t="shared" si="77"/>
        <v>45414</v>
      </c>
      <c r="C503" s="90" t="str">
        <f t="shared" si="70"/>
        <v>구간3</v>
      </c>
      <c r="D503" s="68">
        <f t="shared" si="71"/>
        <v>182</v>
      </c>
      <c r="E503" s="54">
        <f>COUNTIF($C$15:C503,C503)</f>
        <v>123</v>
      </c>
      <c r="F503" s="91">
        <f t="shared" si="72"/>
        <v>3.72036933804471E-2</v>
      </c>
      <c r="G503" s="91">
        <f t="shared" si="73"/>
        <v>-4.1519982990127575E-7</v>
      </c>
      <c r="H503" s="65">
        <f t="shared" si="75"/>
        <v>3.7203278180617201E-2</v>
      </c>
    </row>
    <row r="504" spans="1:8">
      <c r="A504" s="68">
        <f t="shared" si="77"/>
        <v>490</v>
      </c>
      <c r="B504" s="69">
        <f t="shared" si="77"/>
        <v>45415</v>
      </c>
      <c r="C504" s="90" t="str">
        <f t="shared" si="70"/>
        <v>구간3</v>
      </c>
      <c r="D504" s="68">
        <f t="shared" si="71"/>
        <v>182</v>
      </c>
      <c r="E504" s="54">
        <f>COUNTIF($C$15:C504,C504)</f>
        <v>124</v>
      </c>
      <c r="F504" s="91">
        <f t="shared" si="72"/>
        <v>3.72036933804471E-2</v>
      </c>
      <c r="G504" s="91">
        <f t="shared" si="73"/>
        <v>-4.1857543827445683E-7</v>
      </c>
      <c r="H504" s="65">
        <f t="shared" si="75"/>
        <v>3.7203274805008825E-2</v>
      </c>
    </row>
    <row r="505" spans="1:8">
      <c r="A505" s="68">
        <f t="shared" si="77"/>
        <v>491</v>
      </c>
      <c r="B505" s="69">
        <f t="shared" si="77"/>
        <v>45416</v>
      </c>
      <c r="C505" s="90" t="str">
        <f t="shared" si="70"/>
        <v>구간3</v>
      </c>
      <c r="D505" s="68">
        <f t="shared" si="71"/>
        <v>182</v>
      </c>
      <c r="E505" s="54">
        <f>COUNTIF($C$15:C505,C505)</f>
        <v>125</v>
      </c>
      <c r="F505" s="91">
        <f t="shared" si="72"/>
        <v>3.72036933804471E-2</v>
      </c>
      <c r="G505" s="91">
        <f t="shared" si="73"/>
        <v>-4.2195104664763792E-7</v>
      </c>
      <c r="H505" s="65">
        <f t="shared" si="75"/>
        <v>3.7203271429400456E-2</v>
      </c>
    </row>
    <row r="506" spans="1:8">
      <c r="A506" s="68">
        <f t="shared" si="77"/>
        <v>492</v>
      </c>
      <c r="B506" s="69">
        <f t="shared" si="77"/>
        <v>45417</v>
      </c>
      <c r="C506" s="90" t="str">
        <f t="shared" si="70"/>
        <v>구간3</v>
      </c>
      <c r="D506" s="68">
        <f t="shared" si="71"/>
        <v>182</v>
      </c>
      <c r="E506" s="54">
        <f>COUNTIF($C$15:C506,C506)</f>
        <v>126</v>
      </c>
      <c r="F506" s="91">
        <f t="shared" si="72"/>
        <v>3.72036933804471E-2</v>
      </c>
      <c r="G506" s="91">
        <f t="shared" si="73"/>
        <v>-4.2532665502081901E-7</v>
      </c>
      <c r="H506" s="65">
        <f t="shared" si="75"/>
        <v>3.720326805379208E-2</v>
      </c>
    </row>
    <row r="507" spans="1:8">
      <c r="A507" s="68">
        <f t="shared" si="77"/>
        <v>493</v>
      </c>
      <c r="B507" s="69">
        <f t="shared" si="77"/>
        <v>45418</v>
      </c>
      <c r="C507" s="90" t="str">
        <f t="shared" si="70"/>
        <v>구간3</v>
      </c>
      <c r="D507" s="68">
        <f t="shared" si="71"/>
        <v>182</v>
      </c>
      <c r="E507" s="54">
        <f>COUNTIF($C$15:C507,C507)</f>
        <v>127</v>
      </c>
      <c r="F507" s="91">
        <f t="shared" si="72"/>
        <v>3.72036933804471E-2</v>
      </c>
      <c r="G507" s="91">
        <f t="shared" si="73"/>
        <v>-4.2870226339400015E-7</v>
      </c>
      <c r="H507" s="65">
        <f t="shared" si="75"/>
        <v>3.7203264678183703E-2</v>
      </c>
    </row>
    <row r="508" spans="1:8">
      <c r="A508" s="68">
        <f t="shared" si="77"/>
        <v>494</v>
      </c>
      <c r="B508" s="69">
        <f t="shared" si="77"/>
        <v>45419</v>
      </c>
      <c r="C508" s="90" t="str">
        <f t="shared" si="70"/>
        <v>구간3</v>
      </c>
      <c r="D508" s="68">
        <f t="shared" si="71"/>
        <v>182</v>
      </c>
      <c r="E508" s="54">
        <f>COUNTIF($C$15:C508,C508)</f>
        <v>128</v>
      </c>
      <c r="F508" s="91">
        <f t="shared" si="72"/>
        <v>3.72036933804471E-2</v>
      </c>
      <c r="G508" s="91">
        <f t="shared" si="73"/>
        <v>-4.3207787176718124E-7</v>
      </c>
      <c r="H508" s="65">
        <f t="shared" si="75"/>
        <v>3.7203261302575334E-2</v>
      </c>
    </row>
    <row r="509" spans="1:8">
      <c r="A509" s="68">
        <f t="shared" si="77"/>
        <v>495</v>
      </c>
      <c r="B509" s="69">
        <f t="shared" si="77"/>
        <v>45420</v>
      </c>
      <c r="C509" s="90" t="str">
        <f t="shared" si="70"/>
        <v>구간3</v>
      </c>
      <c r="D509" s="68">
        <f t="shared" si="71"/>
        <v>182</v>
      </c>
      <c r="E509" s="54">
        <f>COUNTIF($C$15:C509,C509)</f>
        <v>129</v>
      </c>
      <c r="F509" s="91">
        <f t="shared" si="72"/>
        <v>3.72036933804471E-2</v>
      </c>
      <c r="G509" s="91">
        <f t="shared" si="73"/>
        <v>-4.3545348014036233E-7</v>
      </c>
      <c r="H509" s="65">
        <f t="shared" si="75"/>
        <v>3.7203257926966958E-2</v>
      </c>
    </row>
    <row r="510" spans="1:8">
      <c r="A510" s="68">
        <f t="shared" si="77"/>
        <v>496</v>
      </c>
      <c r="B510" s="69">
        <f t="shared" si="77"/>
        <v>45421</v>
      </c>
      <c r="C510" s="90" t="str">
        <f t="shared" si="70"/>
        <v>구간3</v>
      </c>
      <c r="D510" s="68">
        <f t="shared" si="71"/>
        <v>182</v>
      </c>
      <c r="E510" s="54">
        <f>COUNTIF($C$15:C510,C510)</f>
        <v>130</v>
      </c>
      <c r="F510" s="91">
        <f t="shared" si="72"/>
        <v>3.72036933804471E-2</v>
      </c>
      <c r="G510" s="91">
        <f t="shared" si="73"/>
        <v>-4.3882908851354347E-7</v>
      </c>
      <c r="H510" s="65">
        <f t="shared" si="75"/>
        <v>3.7203254551358589E-2</v>
      </c>
    </row>
    <row r="511" spans="1:8">
      <c r="A511" s="68">
        <f t="shared" si="77"/>
        <v>497</v>
      </c>
      <c r="B511" s="69">
        <f t="shared" si="77"/>
        <v>45422</v>
      </c>
      <c r="C511" s="90" t="str">
        <f t="shared" si="70"/>
        <v>구간3</v>
      </c>
      <c r="D511" s="68">
        <f t="shared" si="71"/>
        <v>182</v>
      </c>
      <c r="E511" s="54">
        <f>COUNTIF($C$15:C511,C511)</f>
        <v>131</v>
      </c>
      <c r="F511" s="91">
        <f t="shared" si="72"/>
        <v>3.72036933804471E-2</v>
      </c>
      <c r="G511" s="91">
        <f t="shared" si="73"/>
        <v>-4.4220469688672456E-7</v>
      </c>
      <c r="H511" s="65">
        <f t="shared" si="75"/>
        <v>3.7203251175750213E-2</v>
      </c>
    </row>
    <row r="512" spans="1:8">
      <c r="A512" s="68">
        <f t="shared" ref="A512:B527" si="78">A511+1</f>
        <v>498</v>
      </c>
      <c r="B512" s="69">
        <f t="shared" si="78"/>
        <v>45423</v>
      </c>
      <c r="C512" s="90" t="str">
        <f t="shared" si="70"/>
        <v>구간3</v>
      </c>
      <c r="D512" s="68">
        <f t="shared" si="71"/>
        <v>182</v>
      </c>
      <c r="E512" s="54">
        <f>COUNTIF($C$15:C512,C512)</f>
        <v>132</v>
      </c>
      <c r="F512" s="91">
        <f t="shared" si="72"/>
        <v>3.72036933804471E-2</v>
      </c>
      <c r="G512" s="91">
        <f t="shared" si="73"/>
        <v>-4.4558030525990565E-7</v>
      </c>
      <c r="H512" s="65">
        <f t="shared" si="75"/>
        <v>3.7203247800141843E-2</v>
      </c>
    </row>
    <row r="513" spans="1:8">
      <c r="A513" s="68">
        <f t="shared" si="78"/>
        <v>499</v>
      </c>
      <c r="B513" s="69">
        <f t="shared" si="78"/>
        <v>45424</v>
      </c>
      <c r="C513" s="90" t="str">
        <f t="shared" si="70"/>
        <v>구간3</v>
      </c>
      <c r="D513" s="68">
        <f t="shared" si="71"/>
        <v>182</v>
      </c>
      <c r="E513" s="54">
        <f>COUNTIF($C$15:C513,C513)</f>
        <v>133</v>
      </c>
      <c r="F513" s="91">
        <f t="shared" si="72"/>
        <v>3.72036933804471E-2</v>
      </c>
      <c r="G513" s="91">
        <f t="shared" si="73"/>
        <v>-4.4895591363308673E-7</v>
      </c>
      <c r="H513" s="65">
        <f t="shared" si="75"/>
        <v>3.7203244424533467E-2</v>
      </c>
    </row>
    <row r="514" spans="1:8">
      <c r="A514" s="68">
        <f t="shared" si="78"/>
        <v>500</v>
      </c>
      <c r="B514" s="69">
        <f t="shared" si="78"/>
        <v>45425</v>
      </c>
      <c r="C514" s="90" t="str">
        <f t="shared" si="70"/>
        <v>구간3</v>
      </c>
      <c r="D514" s="68">
        <f t="shared" si="71"/>
        <v>182</v>
      </c>
      <c r="E514" s="54">
        <f>COUNTIF($C$15:C514,C514)</f>
        <v>134</v>
      </c>
      <c r="F514" s="91">
        <f t="shared" si="72"/>
        <v>3.72036933804471E-2</v>
      </c>
      <c r="G514" s="91">
        <f t="shared" si="73"/>
        <v>-4.5233152200626788E-7</v>
      </c>
      <c r="H514" s="65">
        <f t="shared" si="75"/>
        <v>3.7203241048925091E-2</v>
      </c>
    </row>
    <row r="515" spans="1:8">
      <c r="A515" s="68">
        <f t="shared" si="78"/>
        <v>501</v>
      </c>
      <c r="B515" s="69">
        <f t="shared" si="78"/>
        <v>45426</v>
      </c>
      <c r="C515" s="90" t="str">
        <f t="shared" si="70"/>
        <v>구간3</v>
      </c>
      <c r="D515" s="68">
        <f t="shared" si="71"/>
        <v>182</v>
      </c>
      <c r="E515" s="54">
        <f>COUNTIF($C$15:C515,C515)</f>
        <v>135</v>
      </c>
      <c r="F515" s="91">
        <f t="shared" si="72"/>
        <v>3.72036933804471E-2</v>
      </c>
      <c r="G515" s="91">
        <f t="shared" si="73"/>
        <v>-4.5570713037944896E-7</v>
      </c>
      <c r="H515" s="65">
        <f t="shared" si="75"/>
        <v>3.7203237673316722E-2</v>
      </c>
    </row>
    <row r="516" spans="1:8">
      <c r="A516" s="68">
        <f t="shared" si="78"/>
        <v>502</v>
      </c>
      <c r="B516" s="69">
        <f t="shared" si="78"/>
        <v>45427</v>
      </c>
      <c r="C516" s="90" t="str">
        <f t="shared" si="70"/>
        <v>구간3</v>
      </c>
      <c r="D516" s="68">
        <f t="shared" si="71"/>
        <v>182</v>
      </c>
      <c r="E516" s="54">
        <f>COUNTIF($C$15:C516,C516)</f>
        <v>136</v>
      </c>
      <c r="F516" s="91">
        <f t="shared" si="72"/>
        <v>3.72036933804471E-2</v>
      </c>
      <c r="G516" s="91">
        <f t="shared" si="73"/>
        <v>-4.5908273875263005E-7</v>
      </c>
      <c r="H516" s="65">
        <f t="shared" si="75"/>
        <v>3.7203234297708346E-2</v>
      </c>
    </row>
    <row r="517" spans="1:8">
      <c r="A517" s="68">
        <f t="shared" si="78"/>
        <v>503</v>
      </c>
      <c r="B517" s="69">
        <f t="shared" si="78"/>
        <v>45428</v>
      </c>
      <c r="C517" s="90" t="str">
        <f t="shared" si="70"/>
        <v>구간3</v>
      </c>
      <c r="D517" s="68">
        <f t="shared" si="71"/>
        <v>182</v>
      </c>
      <c r="E517" s="54">
        <f>COUNTIF($C$15:C517,C517)</f>
        <v>137</v>
      </c>
      <c r="F517" s="91">
        <f t="shared" si="72"/>
        <v>3.72036933804471E-2</v>
      </c>
      <c r="G517" s="91">
        <f t="shared" si="73"/>
        <v>-4.6245834712581119E-7</v>
      </c>
      <c r="H517" s="65">
        <f t="shared" si="75"/>
        <v>3.7203230922099977E-2</v>
      </c>
    </row>
    <row r="518" spans="1:8">
      <c r="A518" s="68">
        <f t="shared" si="78"/>
        <v>504</v>
      </c>
      <c r="B518" s="69">
        <f t="shared" si="78"/>
        <v>45429</v>
      </c>
      <c r="C518" s="90" t="str">
        <f t="shared" si="70"/>
        <v>구간3</v>
      </c>
      <c r="D518" s="68">
        <f t="shared" si="71"/>
        <v>182</v>
      </c>
      <c r="E518" s="54">
        <f>COUNTIF($C$15:C518,C518)</f>
        <v>138</v>
      </c>
      <c r="F518" s="91">
        <f t="shared" si="72"/>
        <v>3.72036933804471E-2</v>
      </c>
      <c r="G518" s="91">
        <f t="shared" si="73"/>
        <v>-4.6583395549899228E-7</v>
      </c>
      <c r="H518" s="65">
        <f t="shared" si="75"/>
        <v>3.72032275464916E-2</v>
      </c>
    </row>
    <row r="519" spans="1:8">
      <c r="A519" s="68">
        <f t="shared" si="78"/>
        <v>505</v>
      </c>
      <c r="B519" s="69">
        <f t="shared" si="78"/>
        <v>45430</v>
      </c>
      <c r="C519" s="90" t="str">
        <f t="shared" si="70"/>
        <v>구간3</v>
      </c>
      <c r="D519" s="68">
        <f t="shared" si="71"/>
        <v>182</v>
      </c>
      <c r="E519" s="54">
        <f>COUNTIF($C$15:C519,C519)</f>
        <v>139</v>
      </c>
      <c r="F519" s="91">
        <f t="shared" si="72"/>
        <v>3.72036933804471E-2</v>
      </c>
      <c r="G519" s="91">
        <f t="shared" si="73"/>
        <v>-4.6920956387217337E-7</v>
      </c>
      <c r="H519" s="65">
        <f t="shared" si="75"/>
        <v>3.7203224170883231E-2</v>
      </c>
    </row>
    <row r="520" spans="1:8">
      <c r="A520" s="68">
        <f t="shared" si="78"/>
        <v>506</v>
      </c>
      <c r="B520" s="69">
        <f t="shared" si="78"/>
        <v>45431</v>
      </c>
      <c r="C520" s="90" t="str">
        <f t="shared" si="70"/>
        <v>구간3</v>
      </c>
      <c r="D520" s="68">
        <f t="shared" si="71"/>
        <v>182</v>
      </c>
      <c r="E520" s="54">
        <f>COUNTIF($C$15:C520,C520)</f>
        <v>140</v>
      </c>
      <c r="F520" s="91">
        <f t="shared" si="72"/>
        <v>3.72036933804471E-2</v>
      </c>
      <c r="G520" s="91">
        <f t="shared" si="73"/>
        <v>-4.7258517224535446E-7</v>
      </c>
      <c r="H520" s="65">
        <f t="shared" si="75"/>
        <v>3.7203220795274855E-2</v>
      </c>
    </row>
    <row r="521" spans="1:8">
      <c r="A521" s="68">
        <f t="shared" si="78"/>
        <v>507</v>
      </c>
      <c r="B521" s="69">
        <f t="shared" si="78"/>
        <v>45432</v>
      </c>
      <c r="C521" s="90" t="str">
        <f t="shared" si="70"/>
        <v>구간3</v>
      </c>
      <c r="D521" s="68">
        <f t="shared" si="71"/>
        <v>182</v>
      </c>
      <c r="E521" s="54">
        <f>COUNTIF($C$15:C521,C521)</f>
        <v>141</v>
      </c>
      <c r="F521" s="91">
        <f t="shared" si="72"/>
        <v>3.72036933804471E-2</v>
      </c>
      <c r="G521" s="91">
        <f t="shared" si="73"/>
        <v>-4.759607806185356E-7</v>
      </c>
      <c r="H521" s="65">
        <f t="shared" si="75"/>
        <v>3.7203217419666479E-2</v>
      </c>
    </row>
    <row r="522" spans="1:8">
      <c r="A522" s="68">
        <f t="shared" si="78"/>
        <v>508</v>
      </c>
      <c r="B522" s="69">
        <f t="shared" si="78"/>
        <v>45433</v>
      </c>
      <c r="C522" s="90" t="str">
        <f t="shared" si="70"/>
        <v>구간3</v>
      </c>
      <c r="D522" s="68">
        <f t="shared" si="71"/>
        <v>182</v>
      </c>
      <c r="E522" s="54">
        <f>COUNTIF($C$15:C522,C522)</f>
        <v>142</v>
      </c>
      <c r="F522" s="91">
        <f t="shared" si="72"/>
        <v>3.72036933804471E-2</v>
      </c>
      <c r="G522" s="91">
        <f t="shared" si="73"/>
        <v>-4.7933638899171674E-7</v>
      </c>
      <c r="H522" s="65">
        <f t="shared" si="75"/>
        <v>3.720321404405811E-2</v>
      </c>
    </row>
    <row r="523" spans="1:8">
      <c r="A523" s="68">
        <f t="shared" si="78"/>
        <v>509</v>
      </c>
      <c r="B523" s="69">
        <f t="shared" si="78"/>
        <v>45434</v>
      </c>
      <c r="C523" s="90" t="str">
        <f t="shared" si="70"/>
        <v>구간3</v>
      </c>
      <c r="D523" s="68">
        <f t="shared" si="71"/>
        <v>182</v>
      </c>
      <c r="E523" s="54">
        <f>COUNTIF($C$15:C523,C523)</f>
        <v>143</v>
      </c>
      <c r="F523" s="91">
        <f t="shared" si="72"/>
        <v>3.72036933804471E-2</v>
      </c>
      <c r="G523" s="91">
        <f t="shared" si="73"/>
        <v>-4.8271199736489783E-7</v>
      </c>
      <c r="H523" s="65">
        <f t="shared" si="75"/>
        <v>3.7203210668449734E-2</v>
      </c>
    </row>
    <row r="524" spans="1:8">
      <c r="A524" s="68">
        <f t="shared" si="78"/>
        <v>510</v>
      </c>
      <c r="B524" s="69">
        <f t="shared" si="78"/>
        <v>45435</v>
      </c>
      <c r="C524" s="90" t="str">
        <f t="shared" si="70"/>
        <v>구간3</v>
      </c>
      <c r="D524" s="68">
        <f t="shared" si="71"/>
        <v>182</v>
      </c>
      <c r="E524" s="54">
        <f>COUNTIF($C$15:C524,C524)</f>
        <v>144</v>
      </c>
      <c r="F524" s="91">
        <f t="shared" si="72"/>
        <v>3.72036933804471E-2</v>
      </c>
      <c r="G524" s="91">
        <f t="shared" si="73"/>
        <v>-4.8608760573807892E-7</v>
      </c>
      <c r="H524" s="65">
        <f t="shared" si="75"/>
        <v>3.7203207292841364E-2</v>
      </c>
    </row>
    <row r="525" spans="1:8">
      <c r="A525" s="68">
        <f t="shared" si="78"/>
        <v>511</v>
      </c>
      <c r="B525" s="69">
        <f t="shared" si="78"/>
        <v>45436</v>
      </c>
      <c r="C525" s="90" t="str">
        <f t="shared" si="70"/>
        <v>구간3</v>
      </c>
      <c r="D525" s="68">
        <f t="shared" si="71"/>
        <v>182</v>
      </c>
      <c r="E525" s="54">
        <f>COUNTIF($C$15:C525,C525)</f>
        <v>145</v>
      </c>
      <c r="F525" s="91">
        <f t="shared" si="72"/>
        <v>3.72036933804471E-2</v>
      </c>
      <c r="G525" s="91">
        <f t="shared" si="73"/>
        <v>-4.8946321411126E-7</v>
      </c>
      <c r="H525" s="65">
        <f t="shared" si="75"/>
        <v>3.7203203917232988E-2</v>
      </c>
    </row>
    <row r="526" spans="1:8">
      <c r="A526" s="68">
        <f t="shared" si="78"/>
        <v>512</v>
      </c>
      <c r="B526" s="69">
        <f t="shared" si="78"/>
        <v>45437</v>
      </c>
      <c r="C526" s="90" t="str">
        <f t="shared" si="70"/>
        <v>구간3</v>
      </c>
      <c r="D526" s="68">
        <f t="shared" si="71"/>
        <v>182</v>
      </c>
      <c r="E526" s="54">
        <f>COUNTIF($C$15:C526,C526)</f>
        <v>146</v>
      </c>
      <c r="F526" s="91">
        <f t="shared" si="72"/>
        <v>3.72036933804471E-2</v>
      </c>
      <c r="G526" s="91">
        <f t="shared" si="73"/>
        <v>-4.9283882248444109E-7</v>
      </c>
      <c r="H526" s="65">
        <f t="shared" si="75"/>
        <v>3.7203200541624619E-2</v>
      </c>
    </row>
    <row r="527" spans="1:8">
      <c r="A527" s="68">
        <f t="shared" si="78"/>
        <v>513</v>
      </c>
      <c r="B527" s="69">
        <f t="shared" si="78"/>
        <v>45438</v>
      </c>
      <c r="C527" s="90" t="str">
        <f t="shared" ref="C527:C590" si="79">IF(IFERROR(HLOOKUP(B527,$D$5:$S$6,2,FALSE),"")="",C528,HLOOKUP(B527,$D$5:$S$7,2,FALSE))</f>
        <v>구간3</v>
      </c>
      <c r="D527" s="68">
        <f t="shared" ref="D527:D590" si="80">COUNTIF($C$15:$C$44084,C527)</f>
        <v>182</v>
      </c>
      <c r="E527" s="54">
        <f>COUNTIF($C$15:C527,C527)</f>
        <v>147</v>
      </c>
      <c r="F527" s="91">
        <f t="shared" ref="F527:F590" si="81">HLOOKUP($C527,$D$6:$S$11,6,FALSE)</f>
        <v>3.72036933804471E-2</v>
      </c>
      <c r="G527" s="91">
        <f t="shared" ref="G527:G590" si="82">HLOOKUP($C527,$D$6:$S$11,5,FALSE)*(E527)</f>
        <v>-4.9621443085762218E-7</v>
      </c>
      <c r="H527" s="65">
        <f t="shared" si="75"/>
        <v>3.7203197166016243E-2</v>
      </c>
    </row>
    <row r="528" spans="1:8">
      <c r="A528" s="68">
        <f t="shared" ref="A528:B543" si="83">A527+1</f>
        <v>514</v>
      </c>
      <c r="B528" s="69">
        <f t="shared" si="83"/>
        <v>45439</v>
      </c>
      <c r="C528" s="90" t="str">
        <f t="shared" si="79"/>
        <v>구간3</v>
      </c>
      <c r="D528" s="68">
        <f t="shared" si="80"/>
        <v>182</v>
      </c>
      <c r="E528" s="54">
        <f>COUNTIF($C$15:C528,C528)</f>
        <v>148</v>
      </c>
      <c r="F528" s="91">
        <f t="shared" si="81"/>
        <v>3.72036933804471E-2</v>
      </c>
      <c r="G528" s="91">
        <f t="shared" si="82"/>
        <v>-4.9959003923080327E-7</v>
      </c>
      <c r="H528" s="65">
        <f t="shared" ref="H528:H591" si="84">F528+G528</f>
        <v>3.7203193790407867E-2</v>
      </c>
    </row>
    <row r="529" spans="1:8">
      <c r="A529" s="68">
        <f t="shared" si="83"/>
        <v>515</v>
      </c>
      <c r="B529" s="69">
        <f t="shared" si="83"/>
        <v>45440</v>
      </c>
      <c r="C529" s="90" t="str">
        <f t="shared" si="79"/>
        <v>구간3</v>
      </c>
      <c r="D529" s="68">
        <f t="shared" si="80"/>
        <v>182</v>
      </c>
      <c r="E529" s="54">
        <f>COUNTIF($C$15:C529,C529)</f>
        <v>149</v>
      </c>
      <c r="F529" s="91">
        <f t="shared" si="81"/>
        <v>3.72036933804471E-2</v>
      </c>
      <c r="G529" s="91">
        <f t="shared" si="82"/>
        <v>-5.0296564760398446E-7</v>
      </c>
      <c r="H529" s="65">
        <f t="shared" si="84"/>
        <v>3.7203190414799497E-2</v>
      </c>
    </row>
    <row r="530" spans="1:8">
      <c r="A530" s="68">
        <f t="shared" si="83"/>
        <v>516</v>
      </c>
      <c r="B530" s="69">
        <f t="shared" si="83"/>
        <v>45441</v>
      </c>
      <c r="C530" s="90" t="str">
        <f t="shared" si="79"/>
        <v>구간3</v>
      </c>
      <c r="D530" s="68">
        <f t="shared" si="80"/>
        <v>182</v>
      </c>
      <c r="E530" s="54">
        <f>COUNTIF($C$15:C530,C530)</f>
        <v>150</v>
      </c>
      <c r="F530" s="91">
        <f t="shared" si="81"/>
        <v>3.72036933804471E-2</v>
      </c>
      <c r="G530" s="91">
        <f t="shared" si="82"/>
        <v>-5.0634125597716555E-7</v>
      </c>
      <c r="H530" s="65">
        <f t="shared" si="84"/>
        <v>3.7203187039191121E-2</v>
      </c>
    </row>
    <row r="531" spans="1:8">
      <c r="A531" s="68">
        <f t="shared" si="83"/>
        <v>517</v>
      </c>
      <c r="B531" s="69">
        <f t="shared" si="83"/>
        <v>45442</v>
      </c>
      <c r="C531" s="90" t="str">
        <f t="shared" si="79"/>
        <v>구간3</v>
      </c>
      <c r="D531" s="68">
        <f t="shared" si="80"/>
        <v>182</v>
      </c>
      <c r="E531" s="54">
        <f>COUNTIF($C$15:C531,C531)</f>
        <v>151</v>
      </c>
      <c r="F531" s="91">
        <f t="shared" si="81"/>
        <v>3.72036933804471E-2</v>
      </c>
      <c r="G531" s="91">
        <f t="shared" si="82"/>
        <v>-5.0971686435034664E-7</v>
      </c>
      <c r="H531" s="65">
        <f t="shared" si="84"/>
        <v>3.7203183663582752E-2</v>
      </c>
    </row>
    <row r="532" spans="1:8">
      <c r="A532" s="68">
        <f t="shared" si="83"/>
        <v>518</v>
      </c>
      <c r="B532" s="69">
        <f t="shared" si="83"/>
        <v>45443</v>
      </c>
      <c r="C532" s="90" t="str">
        <f t="shared" si="79"/>
        <v>구간3</v>
      </c>
      <c r="D532" s="68">
        <f t="shared" si="80"/>
        <v>182</v>
      </c>
      <c r="E532" s="54">
        <f>COUNTIF($C$15:C532,C532)</f>
        <v>152</v>
      </c>
      <c r="F532" s="91">
        <f t="shared" si="81"/>
        <v>3.72036933804471E-2</v>
      </c>
      <c r="G532" s="91">
        <f t="shared" si="82"/>
        <v>-5.1309247272352773E-7</v>
      </c>
      <c r="H532" s="65">
        <f t="shared" si="84"/>
        <v>3.7203180287974376E-2</v>
      </c>
    </row>
    <row r="533" spans="1:8">
      <c r="A533" s="68">
        <f t="shared" si="83"/>
        <v>519</v>
      </c>
      <c r="B533" s="69">
        <f t="shared" si="83"/>
        <v>45444</v>
      </c>
      <c r="C533" s="90" t="str">
        <f t="shared" si="79"/>
        <v>구간3</v>
      </c>
      <c r="D533" s="68">
        <f t="shared" si="80"/>
        <v>182</v>
      </c>
      <c r="E533" s="54">
        <f>COUNTIF($C$15:C533,C533)</f>
        <v>153</v>
      </c>
      <c r="F533" s="91">
        <f t="shared" si="81"/>
        <v>3.72036933804471E-2</v>
      </c>
      <c r="G533" s="91">
        <f t="shared" si="82"/>
        <v>-5.1646808109670881E-7</v>
      </c>
      <c r="H533" s="65">
        <f t="shared" si="84"/>
        <v>3.7203176912366007E-2</v>
      </c>
    </row>
    <row r="534" spans="1:8">
      <c r="A534" s="68">
        <f t="shared" si="83"/>
        <v>520</v>
      </c>
      <c r="B534" s="69">
        <f t="shared" si="83"/>
        <v>45445</v>
      </c>
      <c r="C534" s="90" t="str">
        <f t="shared" si="79"/>
        <v>구간3</v>
      </c>
      <c r="D534" s="68">
        <f t="shared" si="80"/>
        <v>182</v>
      </c>
      <c r="E534" s="54">
        <f>COUNTIF($C$15:C534,C534)</f>
        <v>154</v>
      </c>
      <c r="F534" s="91">
        <f t="shared" si="81"/>
        <v>3.72036933804471E-2</v>
      </c>
      <c r="G534" s="91">
        <f t="shared" si="82"/>
        <v>-5.198436894698899E-7</v>
      </c>
      <c r="H534" s="65">
        <f t="shared" si="84"/>
        <v>3.7203173536757631E-2</v>
      </c>
    </row>
    <row r="535" spans="1:8">
      <c r="A535" s="68">
        <f t="shared" si="83"/>
        <v>521</v>
      </c>
      <c r="B535" s="69">
        <f t="shared" si="83"/>
        <v>45446</v>
      </c>
      <c r="C535" s="90" t="str">
        <f t="shared" si="79"/>
        <v>구간3</v>
      </c>
      <c r="D535" s="68">
        <f t="shared" si="80"/>
        <v>182</v>
      </c>
      <c r="E535" s="54">
        <f>COUNTIF($C$15:C535,C535)</f>
        <v>155</v>
      </c>
      <c r="F535" s="91">
        <f t="shared" si="81"/>
        <v>3.72036933804471E-2</v>
      </c>
      <c r="G535" s="91">
        <f t="shared" si="82"/>
        <v>-5.2321929784307099E-7</v>
      </c>
      <c r="H535" s="65">
        <f t="shared" si="84"/>
        <v>3.7203170161149254E-2</v>
      </c>
    </row>
    <row r="536" spans="1:8">
      <c r="A536" s="68">
        <f t="shared" si="83"/>
        <v>522</v>
      </c>
      <c r="B536" s="69">
        <f t="shared" si="83"/>
        <v>45447</v>
      </c>
      <c r="C536" s="90" t="str">
        <f t="shared" si="79"/>
        <v>구간3</v>
      </c>
      <c r="D536" s="68">
        <f t="shared" si="80"/>
        <v>182</v>
      </c>
      <c r="E536" s="54">
        <f>COUNTIF($C$15:C536,C536)</f>
        <v>156</v>
      </c>
      <c r="F536" s="91">
        <f t="shared" si="81"/>
        <v>3.72036933804471E-2</v>
      </c>
      <c r="G536" s="91">
        <f t="shared" si="82"/>
        <v>-5.2659490621625218E-7</v>
      </c>
      <c r="H536" s="65">
        <f t="shared" si="84"/>
        <v>3.7203166785540885E-2</v>
      </c>
    </row>
    <row r="537" spans="1:8">
      <c r="A537" s="68">
        <f t="shared" si="83"/>
        <v>523</v>
      </c>
      <c r="B537" s="69">
        <f t="shared" si="83"/>
        <v>45448</v>
      </c>
      <c r="C537" s="90" t="str">
        <f t="shared" si="79"/>
        <v>구간3</v>
      </c>
      <c r="D537" s="68">
        <f t="shared" si="80"/>
        <v>182</v>
      </c>
      <c r="E537" s="54">
        <f>COUNTIF($C$15:C537,C537)</f>
        <v>157</v>
      </c>
      <c r="F537" s="91">
        <f t="shared" si="81"/>
        <v>3.72036933804471E-2</v>
      </c>
      <c r="G537" s="91">
        <f t="shared" si="82"/>
        <v>-5.2997051458943327E-7</v>
      </c>
      <c r="H537" s="65">
        <f t="shared" si="84"/>
        <v>3.7203163409932509E-2</v>
      </c>
    </row>
    <row r="538" spans="1:8">
      <c r="A538" s="68">
        <f t="shared" si="83"/>
        <v>524</v>
      </c>
      <c r="B538" s="69">
        <f t="shared" si="83"/>
        <v>45449</v>
      </c>
      <c r="C538" s="90" t="str">
        <f t="shared" si="79"/>
        <v>구간3</v>
      </c>
      <c r="D538" s="68">
        <f t="shared" si="80"/>
        <v>182</v>
      </c>
      <c r="E538" s="54">
        <f>COUNTIF($C$15:C538,C538)</f>
        <v>158</v>
      </c>
      <c r="F538" s="91">
        <f t="shared" si="81"/>
        <v>3.72036933804471E-2</v>
      </c>
      <c r="G538" s="91">
        <f t="shared" si="82"/>
        <v>-5.3334612296261436E-7</v>
      </c>
      <c r="H538" s="65">
        <f t="shared" si="84"/>
        <v>3.720316003432414E-2</v>
      </c>
    </row>
    <row r="539" spans="1:8">
      <c r="A539" s="68">
        <f t="shared" si="83"/>
        <v>525</v>
      </c>
      <c r="B539" s="69">
        <f t="shared" si="83"/>
        <v>45450</v>
      </c>
      <c r="C539" s="90" t="str">
        <f t="shared" si="79"/>
        <v>구간3</v>
      </c>
      <c r="D539" s="68">
        <f t="shared" si="80"/>
        <v>182</v>
      </c>
      <c r="E539" s="54">
        <f>COUNTIF($C$15:C539,C539)</f>
        <v>159</v>
      </c>
      <c r="F539" s="91">
        <f t="shared" si="81"/>
        <v>3.72036933804471E-2</v>
      </c>
      <c r="G539" s="91">
        <f t="shared" si="82"/>
        <v>-5.3672173133579545E-7</v>
      </c>
      <c r="H539" s="65">
        <f t="shared" si="84"/>
        <v>3.7203156658715764E-2</v>
      </c>
    </row>
    <row r="540" spans="1:8">
      <c r="A540" s="68">
        <f t="shared" si="83"/>
        <v>526</v>
      </c>
      <c r="B540" s="69">
        <f t="shared" si="83"/>
        <v>45451</v>
      </c>
      <c r="C540" s="90" t="str">
        <f t="shared" si="79"/>
        <v>구간3</v>
      </c>
      <c r="D540" s="68">
        <f t="shared" si="80"/>
        <v>182</v>
      </c>
      <c r="E540" s="54">
        <f>COUNTIF($C$15:C540,C540)</f>
        <v>160</v>
      </c>
      <c r="F540" s="91">
        <f t="shared" si="81"/>
        <v>3.72036933804471E-2</v>
      </c>
      <c r="G540" s="91">
        <f t="shared" si="82"/>
        <v>-5.4009733970897654E-7</v>
      </c>
      <c r="H540" s="65">
        <f t="shared" si="84"/>
        <v>3.7203153283107394E-2</v>
      </c>
    </row>
    <row r="541" spans="1:8">
      <c r="A541" s="68">
        <f t="shared" si="83"/>
        <v>527</v>
      </c>
      <c r="B541" s="69">
        <f t="shared" si="83"/>
        <v>45452</v>
      </c>
      <c r="C541" s="90" t="str">
        <f t="shared" si="79"/>
        <v>구간3</v>
      </c>
      <c r="D541" s="68">
        <f t="shared" si="80"/>
        <v>182</v>
      </c>
      <c r="E541" s="54">
        <f>COUNTIF($C$15:C541,C541)</f>
        <v>161</v>
      </c>
      <c r="F541" s="91">
        <f t="shared" si="81"/>
        <v>3.72036933804471E-2</v>
      </c>
      <c r="G541" s="91">
        <f t="shared" si="82"/>
        <v>-5.4347294808215763E-7</v>
      </c>
      <c r="H541" s="65">
        <f t="shared" si="84"/>
        <v>3.7203149907499018E-2</v>
      </c>
    </row>
    <row r="542" spans="1:8">
      <c r="A542" s="68">
        <f t="shared" si="83"/>
        <v>528</v>
      </c>
      <c r="B542" s="69">
        <f t="shared" si="83"/>
        <v>45453</v>
      </c>
      <c r="C542" s="90" t="str">
        <f t="shared" si="79"/>
        <v>구간3</v>
      </c>
      <c r="D542" s="68">
        <f t="shared" si="80"/>
        <v>182</v>
      </c>
      <c r="E542" s="54">
        <f>COUNTIF($C$15:C542,C542)</f>
        <v>162</v>
      </c>
      <c r="F542" s="91">
        <f t="shared" si="81"/>
        <v>3.72036933804471E-2</v>
      </c>
      <c r="G542" s="91">
        <f t="shared" si="82"/>
        <v>-5.4684855645533871E-7</v>
      </c>
      <c r="H542" s="65">
        <f t="shared" si="84"/>
        <v>3.7203146531890642E-2</v>
      </c>
    </row>
    <row r="543" spans="1:8">
      <c r="A543" s="68">
        <f t="shared" si="83"/>
        <v>529</v>
      </c>
      <c r="B543" s="69">
        <f t="shared" si="83"/>
        <v>45454</v>
      </c>
      <c r="C543" s="90" t="str">
        <f t="shared" si="79"/>
        <v>구간3</v>
      </c>
      <c r="D543" s="68">
        <f t="shared" si="80"/>
        <v>182</v>
      </c>
      <c r="E543" s="54">
        <f>COUNTIF($C$15:C543,C543)</f>
        <v>163</v>
      </c>
      <c r="F543" s="91">
        <f t="shared" si="81"/>
        <v>3.72036933804471E-2</v>
      </c>
      <c r="G543" s="91">
        <f t="shared" si="82"/>
        <v>-5.5022416482851991E-7</v>
      </c>
      <c r="H543" s="65">
        <f t="shared" si="84"/>
        <v>3.7203143156282273E-2</v>
      </c>
    </row>
    <row r="544" spans="1:8">
      <c r="A544" s="68">
        <f t="shared" ref="A544:B559" si="85">A543+1</f>
        <v>530</v>
      </c>
      <c r="B544" s="69">
        <f t="shared" si="85"/>
        <v>45455</v>
      </c>
      <c r="C544" s="90" t="str">
        <f t="shared" si="79"/>
        <v>구간3</v>
      </c>
      <c r="D544" s="68">
        <f t="shared" si="80"/>
        <v>182</v>
      </c>
      <c r="E544" s="54">
        <f>COUNTIF($C$15:C544,C544)</f>
        <v>164</v>
      </c>
      <c r="F544" s="91">
        <f t="shared" si="81"/>
        <v>3.72036933804471E-2</v>
      </c>
      <c r="G544" s="91">
        <f t="shared" si="82"/>
        <v>-5.53599773201701E-7</v>
      </c>
      <c r="H544" s="65">
        <f t="shared" si="84"/>
        <v>3.7203139780673897E-2</v>
      </c>
    </row>
    <row r="545" spans="1:8">
      <c r="A545" s="68">
        <f t="shared" si="85"/>
        <v>531</v>
      </c>
      <c r="B545" s="69">
        <f t="shared" si="85"/>
        <v>45456</v>
      </c>
      <c r="C545" s="90" t="str">
        <f t="shared" si="79"/>
        <v>구간3</v>
      </c>
      <c r="D545" s="68">
        <f t="shared" si="80"/>
        <v>182</v>
      </c>
      <c r="E545" s="54">
        <f>COUNTIF($C$15:C545,C545)</f>
        <v>165</v>
      </c>
      <c r="F545" s="91">
        <f t="shared" si="81"/>
        <v>3.72036933804471E-2</v>
      </c>
      <c r="G545" s="91">
        <f t="shared" si="82"/>
        <v>-5.5697538157488208E-7</v>
      </c>
      <c r="H545" s="65">
        <f t="shared" si="84"/>
        <v>3.7203136405065527E-2</v>
      </c>
    </row>
    <row r="546" spans="1:8">
      <c r="A546" s="68">
        <f t="shared" si="85"/>
        <v>532</v>
      </c>
      <c r="B546" s="69">
        <f t="shared" si="85"/>
        <v>45457</v>
      </c>
      <c r="C546" s="90" t="str">
        <f t="shared" si="79"/>
        <v>구간3</v>
      </c>
      <c r="D546" s="68">
        <f t="shared" si="80"/>
        <v>182</v>
      </c>
      <c r="E546" s="54">
        <f>COUNTIF($C$15:C546,C546)</f>
        <v>166</v>
      </c>
      <c r="F546" s="91">
        <f t="shared" si="81"/>
        <v>3.72036933804471E-2</v>
      </c>
      <c r="G546" s="91">
        <f t="shared" si="82"/>
        <v>-5.6035098994806317E-7</v>
      </c>
      <c r="H546" s="65">
        <f t="shared" si="84"/>
        <v>3.7203133029457151E-2</v>
      </c>
    </row>
    <row r="547" spans="1:8">
      <c r="A547" s="68">
        <f t="shared" si="85"/>
        <v>533</v>
      </c>
      <c r="B547" s="69">
        <f t="shared" si="85"/>
        <v>45458</v>
      </c>
      <c r="C547" s="90" t="str">
        <f t="shared" si="79"/>
        <v>구간3</v>
      </c>
      <c r="D547" s="68">
        <f t="shared" si="80"/>
        <v>182</v>
      </c>
      <c r="E547" s="54">
        <f>COUNTIF($C$15:C547,C547)</f>
        <v>167</v>
      </c>
      <c r="F547" s="91">
        <f t="shared" si="81"/>
        <v>3.72036933804471E-2</v>
      </c>
      <c r="G547" s="91">
        <f t="shared" si="82"/>
        <v>-5.6372659832124426E-7</v>
      </c>
      <c r="H547" s="65">
        <f t="shared" si="84"/>
        <v>3.7203129653848782E-2</v>
      </c>
    </row>
    <row r="548" spans="1:8">
      <c r="A548" s="68">
        <f t="shared" si="85"/>
        <v>534</v>
      </c>
      <c r="B548" s="69">
        <f t="shared" si="85"/>
        <v>45459</v>
      </c>
      <c r="C548" s="90" t="str">
        <f t="shared" si="79"/>
        <v>구간3</v>
      </c>
      <c r="D548" s="68">
        <f t="shared" si="80"/>
        <v>182</v>
      </c>
      <c r="E548" s="54">
        <f>COUNTIF($C$15:C548,C548)</f>
        <v>168</v>
      </c>
      <c r="F548" s="91">
        <f t="shared" si="81"/>
        <v>3.72036933804471E-2</v>
      </c>
      <c r="G548" s="91">
        <f t="shared" si="82"/>
        <v>-5.6710220669442535E-7</v>
      </c>
      <c r="H548" s="65">
        <f t="shared" si="84"/>
        <v>3.7203126278240406E-2</v>
      </c>
    </row>
    <row r="549" spans="1:8">
      <c r="A549" s="68">
        <f t="shared" si="85"/>
        <v>535</v>
      </c>
      <c r="B549" s="69">
        <f t="shared" si="85"/>
        <v>45460</v>
      </c>
      <c r="C549" s="90" t="str">
        <f t="shared" si="79"/>
        <v>구간3</v>
      </c>
      <c r="D549" s="68">
        <f t="shared" si="80"/>
        <v>182</v>
      </c>
      <c r="E549" s="54">
        <f>COUNTIF($C$15:C549,C549)</f>
        <v>169</v>
      </c>
      <c r="F549" s="91">
        <f t="shared" si="81"/>
        <v>3.72036933804471E-2</v>
      </c>
      <c r="G549" s="91">
        <f t="shared" si="82"/>
        <v>-5.7047781506760644E-7</v>
      </c>
      <c r="H549" s="65">
        <f t="shared" si="84"/>
        <v>3.720312290263203E-2</v>
      </c>
    </row>
    <row r="550" spans="1:8">
      <c r="A550" s="68">
        <f t="shared" si="85"/>
        <v>536</v>
      </c>
      <c r="B550" s="69">
        <f t="shared" si="85"/>
        <v>45461</v>
      </c>
      <c r="C550" s="90" t="str">
        <f t="shared" si="79"/>
        <v>구간3</v>
      </c>
      <c r="D550" s="68">
        <f t="shared" si="80"/>
        <v>182</v>
      </c>
      <c r="E550" s="54">
        <f>COUNTIF($C$15:C550,C550)</f>
        <v>170</v>
      </c>
      <c r="F550" s="91">
        <f t="shared" si="81"/>
        <v>3.72036933804471E-2</v>
      </c>
      <c r="G550" s="91">
        <f t="shared" si="82"/>
        <v>-5.7385342344078763E-7</v>
      </c>
      <c r="H550" s="65">
        <f t="shared" si="84"/>
        <v>3.7203119527023661E-2</v>
      </c>
    </row>
    <row r="551" spans="1:8">
      <c r="A551" s="68">
        <f t="shared" si="85"/>
        <v>537</v>
      </c>
      <c r="B551" s="69">
        <f t="shared" si="85"/>
        <v>45462</v>
      </c>
      <c r="C551" s="90" t="str">
        <f t="shared" si="79"/>
        <v>구간3</v>
      </c>
      <c r="D551" s="68">
        <f t="shared" si="80"/>
        <v>182</v>
      </c>
      <c r="E551" s="54">
        <f>COUNTIF($C$15:C551,C551)</f>
        <v>171</v>
      </c>
      <c r="F551" s="91">
        <f t="shared" si="81"/>
        <v>3.72036933804471E-2</v>
      </c>
      <c r="G551" s="91">
        <f t="shared" si="82"/>
        <v>-5.7722903181396872E-7</v>
      </c>
      <c r="H551" s="65">
        <f t="shared" si="84"/>
        <v>3.7203116151415284E-2</v>
      </c>
    </row>
    <row r="552" spans="1:8">
      <c r="A552" s="68">
        <f t="shared" si="85"/>
        <v>538</v>
      </c>
      <c r="B552" s="69">
        <f t="shared" si="85"/>
        <v>45463</v>
      </c>
      <c r="C552" s="90" t="str">
        <f t="shared" si="79"/>
        <v>구간3</v>
      </c>
      <c r="D552" s="68">
        <f t="shared" si="80"/>
        <v>182</v>
      </c>
      <c r="E552" s="54">
        <f>COUNTIF($C$15:C552,C552)</f>
        <v>172</v>
      </c>
      <c r="F552" s="91">
        <f t="shared" si="81"/>
        <v>3.72036933804471E-2</v>
      </c>
      <c r="G552" s="91">
        <f t="shared" si="82"/>
        <v>-5.8060464018714981E-7</v>
      </c>
      <c r="H552" s="65">
        <f t="shared" si="84"/>
        <v>3.7203112775806915E-2</v>
      </c>
    </row>
    <row r="553" spans="1:8">
      <c r="A553" s="68">
        <f t="shared" si="85"/>
        <v>539</v>
      </c>
      <c r="B553" s="69">
        <f t="shared" si="85"/>
        <v>45464</v>
      </c>
      <c r="C553" s="90" t="str">
        <f t="shared" si="79"/>
        <v>구간3</v>
      </c>
      <c r="D553" s="68">
        <f t="shared" si="80"/>
        <v>182</v>
      </c>
      <c r="E553" s="54">
        <f>COUNTIF($C$15:C553,C553)</f>
        <v>173</v>
      </c>
      <c r="F553" s="91">
        <f t="shared" si="81"/>
        <v>3.72036933804471E-2</v>
      </c>
      <c r="G553" s="91">
        <f t="shared" si="82"/>
        <v>-5.8398024856033089E-7</v>
      </c>
      <c r="H553" s="65">
        <f t="shared" si="84"/>
        <v>3.7203109400198539E-2</v>
      </c>
    </row>
    <row r="554" spans="1:8">
      <c r="A554" s="68">
        <f t="shared" si="85"/>
        <v>540</v>
      </c>
      <c r="B554" s="69">
        <f t="shared" si="85"/>
        <v>45465</v>
      </c>
      <c r="C554" s="90" t="str">
        <f t="shared" si="79"/>
        <v>구간3</v>
      </c>
      <c r="D554" s="68">
        <f t="shared" si="80"/>
        <v>182</v>
      </c>
      <c r="E554" s="54">
        <f>COUNTIF($C$15:C554,C554)</f>
        <v>174</v>
      </c>
      <c r="F554" s="91">
        <f t="shared" si="81"/>
        <v>3.72036933804471E-2</v>
      </c>
      <c r="G554" s="91">
        <f t="shared" si="82"/>
        <v>-5.8735585693351198E-7</v>
      </c>
      <c r="H554" s="65">
        <f t="shared" si="84"/>
        <v>3.720310602459017E-2</v>
      </c>
    </row>
    <row r="555" spans="1:8">
      <c r="A555" s="68">
        <f t="shared" si="85"/>
        <v>541</v>
      </c>
      <c r="B555" s="69">
        <f t="shared" si="85"/>
        <v>45466</v>
      </c>
      <c r="C555" s="90" t="str">
        <f t="shared" si="79"/>
        <v>구간3</v>
      </c>
      <c r="D555" s="68">
        <f t="shared" si="80"/>
        <v>182</v>
      </c>
      <c r="E555" s="54">
        <f>COUNTIF($C$15:C555,C555)</f>
        <v>175</v>
      </c>
      <c r="F555" s="91">
        <f t="shared" si="81"/>
        <v>3.72036933804471E-2</v>
      </c>
      <c r="G555" s="91">
        <f t="shared" si="82"/>
        <v>-5.9073146530669307E-7</v>
      </c>
      <c r="H555" s="65">
        <f t="shared" si="84"/>
        <v>3.7203102648981794E-2</v>
      </c>
    </row>
    <row r="556" spans="1:8">
      <c r="A556" s="68">
        <f t="shared" si="85"/>
        <v>542</v>
      </c>
      <c r="B556" s="69">
        <f t="shared" si="85"/>
        <v>45467</v>
      </c>
      <c r="C556" s="90" t="str">
        <f t="shared" si="79"/>
        <v>구간3</v>
      </c>
      <c r="D556" s="68">
        <f t="shared" si="80"/>
        <v>182</v>
      </c>
      <c r="E556" s="54">
        <f>COUNTIF($C$15:C556,C556)</f>
        <v>176</v>
      </c>
      <c r="F556" s="91">
        <f t="shared" si="81"/>
        <v>3.72036933804471E-2</v>
      </c>
      <c r="G556" s="91">
        <f t="shared" si="82"/>
        <v>-5.9410707367987416E-7</v>
      </c>
      <c r="H556" s="65">
        <f t="shared" si="84"/>
        <v>3.7203099273373418E-2</v>
      </c>
    </row>
    <row r="557" spans="1:8">
      <c r="A557" s="68">
        <f t="shared" si="85"/>
        <v>543</v>
      </c>
      <c r="B557" s="69">
        <f t="shared" si="85"/>
        <v>45468</v>
      </c>
      <c r="C557" s="90" t="str">
        <f t="shared" si="79"/>
        <v>구간3</v>
      </c>
      <c r="D557" s="68">
        <f t="shared" si="80"/>
        <v>182</v>
      </c>
      <c r="E557" s="54">
        <f>COUNTIF($C$15:C557,C557)</f>
        <v>177</v>
      </c>
      <c r="F557" s="91">
        <f t="shared" si="81"/>
        <v>3.72036933804471E-2</v>
      </c>
      <c r="G557" s="91">
        <f t="shared" si="82"/>
        <v>-5.9748268205305535E-7</v>
      </c>
      <c r="H557" s="65">
        <f t="shared" si="84"/>
        <v>3.7203095897765048E-2</v>
      </c>
    </row>
    <row r="558" spans="1:8">
      <c r="A558" s="68">
        <f t="shared" si="85"/>
        <v>544</v>
      </c>
      <c r="B558" s="69">
        <f t="shared" si="85"/>
        <v>45469</v>
      </c>
      <c r="C558" s="90" t="str">
        <f t="shared" si="79"/>
        <v>구간3</v>
      </c>
      <c r="D558" s="68">
        <f t="shared" si="80"/>
        <v>182</v>
      </c>
      <c r="E558" s="54">
        <f>COUNTIF($C$15:C558,C558)</f>
        <v>178</v>
      </c>
      <c r="F558" s="91">
        <f t="shared" si="81"/>
        <v>3.72036933804471E-2</v>
      </c>
      <c r="G558" s="91">
        <f t="shared" si="82"/>
        <v>-6.0085829042623644E-7</v>
      </c>
      <c r="H558" s="65">
        <f t="shared" si="84"/>
        <v>3.7203092522156672E-2</v>
      </c>
    </row>
    <row r="559" spans="1:8">
      <c r="A559" s="68">
        <f t="shared" si="85"/>
        <v>545</v>
      </c>
      <c r="B559" s="69">
        <f t="shared" si="85"/>
        <v>45470</v>
      </c>
      <c r="C559" s="90" t="str">
        <f t="shared" si="79"/>
        <v>구간3</v>
      </c>
      <c r="D559" s="68">
        <f t="shared" si="80"/>
        <v>182</v>
      </c>
      <c r="E559" s="54">
        <f>COUNTIF($C$15:C559,C559)</f>
        <v>179</v>
      </c>
      <c r="F559" s="91">
        <f t="shared" si="81"/>
        <v>3.72036933804471E-2</v>
      </c>
      <c r="G559" s="91">
        <f t="shared" si="82"/>
        <v>-6.0423389879941753E-7</v>
      </c>
      <c r="H559" s="65">
        <f t="shared" si="84"/>
        <v>3.7203089146548303E-2</v>
      </c>
    </row>
    <row r="560" spans="1:8">
      <c r="A560" s="68">
        <f t="shared" ref="A560:B575" si="86">A559+1</f>
        <v>546</v>
      </c>
      <c r="B560" s="69">
        <f t="shared" si="86"/>
        <v>45471</v>
      </c>
      <c r="C560" s="90" t="str">
        <f t="shared" si="79"/>
        <v>구간3</v>
      </c>
      <c r="D560" s="68">
        <f t="shared" si="80"/>
        <v>182</v>
      </c>
      <c r="E560" s="54">
        <f>COUNTIF($C$15:C560,C560)</f>
        <v>180</v>
      </c>
      <c r="F560" s="91">
        <f t="shared" si="81"/>
        <v>3.72036933804471E-2</v>
      </c>
      <c r="G560" s="91">
        <f t="shared" si="82"/>
        <v>-6.0760950717259862E-7</v>
      </c>
      <c r="H560" s="65">
        <f t="shared" si="84"/>
        <v>3.7203085770939927E-2</v>
      </c>
    </row>
    <row r="561" spans="1:8">
      <c r="A561" s="68">
        <f t="shared" si="86"/>
        <v>547</v>
      </c>
      <c r="B561" s="69">
        <f t="shared" si="86"/>
        <v>45472</v>
      </c>
      <c r="C561" s="90" t="str">
        <f t="shared" si="79"/>
        <v>구간3</v>
      </c>
      <c r="D561" s="68">
        <f t="shared" si="80"/>
        <v>182</v>
      </c>
      <c r="E561" s="54">
        <f>COUNTIF($C$15:C561,C561)</f>
        <v>181</v>
      </c>
      <c r="F561" s="91">
        <f t="shared" si="81"/>
        <v>3.72036933804471E-2</v>
      </c>
      <c r="G561" s="91">
        <f t="shared" si="82"/>
        <v>-6.1098511554577971E-7</v>
      </c>
      <c r="H561" s="65">
        <f t="shared" si="84"/>
        <v>3.7203082395331558E-2</v>
      </c>
    </row>
    <row r="562" spans="1:8">
      <c r="A562" s="68">
        <f t="shared" si="86"/>
        <v>548</v>
      </c>
      <c r="B562" s="69">
        <f t="shared" si="86"/>
        <v>45473</v>
      </c>
      <c r="C562" s="90" t="str">
        <f t="shared" si="79"/>
        <v>구간3</v>
      </c>
      <c r="D562" s="68">
        <f t="shared" si="80"/>
        <v>182</v>
      </c>
      <c r="E562" s="54">
        <f>COUNTIF($C$15:C562,C562)</f>
        <v>182</v>
      </c>
      <c r="F562" s="91">
        <f t="shared" si="81"/>
        <v>3.72036933804471E-2</v>
      </c>
      <c r="G562" s="91">
        <f t="shared" si="82"/>
        <v>-6.1436072391896079E-7</v>
      </c>
      <c r="H562" s="65">
        <f t="shared" si="84"/>
        <v>3.7203079019723181E-2</v>
      </c>
    </row>
    <row r="563" spans="1:8">
      <c r="A563" s="68">
        <f t="shared" si="86"/>
        <v>549</v>
      </c>
      <c r="B563" s="69">
        <f t="shared" si="86"/>
        <v>45474</v>
      </c>
      <c r="C563" s="90" t="str">
        <f t="shared" si="79"/>
        <v>구간4</v>
      </c>
      <c r="D563" s="68">
        <f t="shared" si="80"/>
        <v>184</v>
      </c>
      <c r="E563" s="54">
        <f>COUNTIF($C$15:C563,C563)</f>
        <v>1</v>
      </c>
      <c r="F563" s="91">
        <f t="shared" si="81"/>
        <v>3.7203079019723181E-2</v>
      </c>
      <c r="G563" s="91">
        <f t="shared" si="82"/>
        <v>3.01698264410932E-6</v>
      </c>
      <c r="H563" s="65">
        <f t="shared" si="84"/>
        <v>3.7206096002367288E-2</v>
      </c>
    </row>
    <row r="564" spans="1:8">
      <c r="A564" s="68">
        <f t="shared" si="86"/>
        <v>550</v>
      </c>
      <c r="B564" s="69">
        <f t="shared" si="86"/>
        <v>45475</v>
      </c>
      <c r="C564" s="90" t="str">
        <f t="shared" si="79"/>
        <v>구간4</v>
      </c>
      <c r="D564" s="68">
        <f t="shared" si="80"/>
        <v>184</v>
      </c>
      <c r="E564" s="54">
        <f>COUNTIF($C$15:C564,C564)</f>
        <v>2</v>
      </c>
      <c r="F564" s="91">
        <f t="shared" si="81"/>
        <v>3.7203079019723181E-2</v>
      </c>
      <c r="G564" s="91">
        <f t="shared" si="82"/>
        <v>6.03396528821864E-6</v>
      </c>
      <c r="H564" s="65">
        <f t="shared" si="84"/>
        <v>3.7209112985011401E-2</v>
      </c>
    </row>
    <row r="565" spans="1:8">
      <c r="A565" s="68">
        <f t="shared" si="86"/>
        <v>551</v>
      </c>
      <c r="B565" s="69">
        <f t="shared" si="86"/>
        <v>45476</v>
      </c>
      <c r="C565" s="90" t="str">
        <f t="shared" si="79"/>
        <v>구간4</v>
      </c>
      <c r="D565" s="68">
        <f t="shared" si="80"/>
        <v>184</v>
      </c>
      <c r="E565" s="54">
        <f>COUNTIF($C$15:C565,C565)</f>
        <v>3</v>
      </c>
      <c r="F565" s="91">
        <f t="shared" si="81"/>
        <v>3.7203079019723181E-2</v>
      </c>
      <c r="G565" s="91">
        <f t="shared" si="82"/>
        <v>9.0509479323279591E-6</v>
      </c>
      <c r="H565" s="65">
        <f t="shared" si="84"/>
        <v>3.7212129967655508E-2</v>
      </c>
    </row>
    <row r="566" spans="1:8">
      <c r="A566" s="68">
        <f t="shared" si="86"/>
        <v>552</v>
      </c>
      <c r="B566" s="69">
        <f t="shared" si="86"/>
        <v>45477</v>
      </c>
      <c r="C566" s="90" t="str">
        <f t="shared" si="79"/>
        <v>구간4</v>
      </c>
      <c r="D566" s="68">
        <f t="shared" si="80"/>
        <v>184</v>
      </c>
      <c r="E566" s="54">
        <f>COUNTIF($C$15:C566,C566)</f>
        <v>4</v>
      </c>
      <c r="F566" s="91">
        <f t="shared" si="81"/>
        <v>3.7203079019723181E-2</v>
      </c>
      <c r="G566" s="91">
        <f t="shared" si="82"/>
        <v>1.206793057643728E-5</v>
      </c>
      <c r="H566" s="65">
        <f t="shared" si="84"/>
        <v>3.7215146950299621E-2</v>
      </c>
    </row>
    <row r="567" spans="1:8">
      <c r="A567" s="68">
        <f t="shared" si="86"/>
        <v>553</v>
      </c>
      <c r="B567" s="69">
        <f t="shared" si="86"/>
        <v>45478</v>
      </c>
      <c r="C567" s="90" t="str">
        <f t="shared" si="79"/>
        <v>구간4</v>
      </c>
      <c r="D567" s="68">
        <f t="shared" si="80"/>
        <v>184</v>
      </c>
      <c r="E567" s="54">
        <f>COUNTIF($C$15:C567,C567)</f>
        <v>5</v>
      </c>
      <c r="F567" s="91">
        <f t="shared" si="81"/>
        <v>3.7203079019723181E-2</v>
      </c>
      <c r="G567" s="91">
        <f t="shared" si="82"/>
        <v>1.5084913220546601E-5</v>
      </c>
      <c r="H567" s="65">
        <f t="shared" si="84"/>
        <v>3.7218163932943728E-2</v>
      </c>
    </row>
    <row r="568" spans="1:8">
      <c r="A568" s="68">
        <f t="shared" si="86"/>
        <v>554</v>
      </c>
      <c r="B568" s="69">
        <f t="shared" si="86"/>
        <v>45479</v>
      </c>
      <c r="C568" s="90" t="str">
        <f t="shared" si="79"/>
        <v>구간4</v>
      </c>
      <c r="D568" s="68">
        <f t="shared" si="80"/>
        <v>184</v>
      </c>
      <c r="E568" s="54">
        <f>COUNTIF($C$15:C568,C568)</f>
        <v>6</v>
      </c>
      <c r="F568" s="91">
        <f t="shared" si="81"/>
        <v>3.7203079019723181E-2</v>
      </c>
      <c r="G568" s="91">
        <f t="shared" si="82"/>
        <v>1.8101895864655918E-5</v>
      </c>
      <c r="H568" s="65">
        <f t="shared" si="84"/>
        <v>3.7221180915587834E-2</v>
      </c>
    </row>
    <row r="569" spans="1:8">
      <c r="A569" s="68">
        <f t="shared" si="86"/>
        <v>555</v>
      </c>
      <c r="B569" s="69">
        <f t="shared" si="86"/>
        <v>45480</v>
      </c>
      <c r="C569" s="90" t="str">
        <f t="shared" si="79"/>
        <v>구간4</v>
      </c>
      <c r="D569" s="68">
        <f t="shared" si="80"/>
        <v>184</v>
      </c>
      <c r="E569" s="54">
        <f>COUNTIF($C$15:C569,C569)</f>
        <v>7</v>
      </c>
      <c r="F569" s="91">
        <f t="shared" si="81"/>
        <v>3.7203079019723181E-2</v>
      </c>
      <c r="G569" s="91">
        <f t="shared" si="82"/>
        <v>2.1118878508765239E-5</v>
      </c>
      <c r="H569" s="65">
        <f t="shared" si="84"/>
        <v>3.7224197898231948E-2</v>
      </c>
    </row>
    <row r="570" spans="1:8">
      <c r="A570" s="68">
        <f t="shared" si="86"/>
        <v>556</v>
      </c>
      <c r="B570" s="69">
        <f t="shared" si="86"/>
        <v>45481</v>
      </c>
      <c r="C570" s="90" t="str">
        <f t="shared" si="79"/>
        <v>구간4</v>
      </c>
      <c r="D570" s="68">
        <f t="shared" si="80"/>
        <v>184</v>
      </c>
      <c r="E570" s="54">
        <f>COUNTIF($C$15:C570,C570)</f>
        <v>8</v>
      </c>
      <c r="F570" s="91">
        <f t="shared" si="81"/>
        <v>3.7203079019723181E-2</v>
      </c>
      <c r="G570" s="91">
        <f t="shared" si="82"/>
        <v>2.413586115287456E-5</v>
      </c>
      <c r="H570" s="65">
        <f t="shared" si="84"/>
        <v>3.7227214880876054E-2</v>
      </c>
    </row>
    <row r="571" spans="1:8">
      <c r="A571" s="68">
        <f t="shared" si="86"/>
        <v>557</v>
      </c>
      <c r="B571" s="69">
        <f t="shared" si="86"/>
        <v>45482</v>
      </c>
      <c r="C571" s="90" t="str">
        <f t="shared" si="79"/>
        <v>구간4</v>
      </c>
      <c r="D571" s="68">
        <f t="shared" si="80"/>
        <v>184</v>
      </c>
      <c r="E571" s="54">
        <f>COUNTIF($C$15:C571,C571)</f>
        <v>9</v>
      </c>
      <c r="F571" s="91">
        <f t="shared" si="81"/>
        <v>3.7203079019723181E-2</v>
      </c>
      <c r="G571" s="91">
        <f t="shared" si="82"/>
        <v>2.7152843796983881E-5</v>
      </c>
      <c r="H571" s="65">
        <f t="shared" si="84"/>
        <v>3.7230231863520168E-2</v>
      </c>
    </row>
    <row r="572" spans="1:8">
      <c r="A572" s="68">
        <f t="shared" si="86"/>
        <v>558</v>
      </c>
      <c r="B572" s="69">
        <f t="shared" si="86"/>
        <v>45483</v>
      </c>
      <c r="C572" s="90" t="str">
        <f t="shared" si="79"/>
        <v>구간4</v>
      </c>
      <c r="D572" s="68">
        <f t="shared" si="80"/>
        <v>184</v>
      </c>
      <c r="E572" s="54">
        <f>COUNTIF($C$15:C572,C572)</f>
        <v>10</v>
      </c>
      <c r="F572" s="91">
        <f t="shared" si="81"/>
        <v>3.7203079019723181E-2</v>
      </c>
      <c r="G572" s="91">
        <f t="shared" si="82"/>
        <v>3.0169826441093202E-5</v>
      </c>
      <c r="H572" s="65">
        <f t="shared" si="84"/>
        <v>3.7233248846164274E-2</v>
      </c>
    </row>
    <row r="573" spans="1:8">
      <c r="A573" s="68">
        <f t="shared" si="86"/>
        <v>559</v>
      </c>
      <c r="B573" s="69">
        <f t="shared" si="86"/>
        <v>45484</v>
      </c>
      <c r="C573" s="90" t="str">
        <f t="shared" si="79"/>
        <v>구간4</v>
      </c>
      <c r="D573" s="68">
        <f t="shared" si="80"/>
        <v>184</v>
      </c>
      <c r="E573" s="54">
        <f>COUNTIF($C$15:C573,C573)</f>
        <v>11</v>
      </c>
      <c r="F573" s="91">
        <f t="shared" si="81"/>
        <v>3.7203079019723181E-2</v>
      </c>
      <c r="G573" s="91">
        <f t="shared" si="82"/>
        <v>3.3186809085202519E-5</v>
      </c>
      <c r="H573" s="65">
        <f t="shared" si="84"/>
        <v>3.7236265828808381E-2</v>
      </c>
    </row>
    <row r="574" spans="1:8">
      <c r="A574" s="68">
        <f t="shared" si="86"/>
        <v>560</v>
      </c>
      <c r="B574" s="69">
        <f t="shared" si="86"/>
        <v>45485</v>
      </c>
      <c r="C574" s="90" t="str">
        <f t="shared" si="79"/>
        <v>구간4</v>
      </c>
      <c r="D574" s="68">
        <f t="shared" si="80"/>
        <v>184</v>
      </c>
      <c r="E574" s="54">
        <f>COUNTIF($C$15:C574,C574)</f>
        <v>12</v>
      </c>
      <c r="F574" s="91">
        <f t="shared" si="81"/>
        <v>3.7203079019723181E-2</v>
      </c>
      <c r="G574" s="91">
        <f t="shared" si="82"/>
        <v>3.6203791729311837E-5</v>
      </c>
      <c r="H574" s="65">
        <f t="shared" si="84"/>
        <v>3.7239282811452494E-2</v>
      </c>
    </row>
    <row r="575" spans="1:8">
      <c r="A575" s="68">
        <f t="shared" si="86"/>
        <v>561</v>
      </c>
      <c r="B575" s="69">
        <f t="shared" si="86"/>
        <v>45486</v>
      </c>
      <c r="C575" s="90" t="str">
        <f t="shared" si="79"/>
        <v>구간4</v>
      </c>
      <c r="D575" s="68">
        <f t="shared" si="80"/>
        <v>184</v>
      </c>
      <c r="E575" s="54">
        <f>COUNTIF($C$15:C575,C575)</f>
        <v>13</v>
      </c>
      <c r="F575" s="91">
        <f t="shared" si="81"/>
        <v>3.7203079019723181E-2</v>
      </c>
      <c r="G575" s="91">
        <f t="shared" si="82"/>
        <v>3.9220774373421161E-5</v>
      </c>
      <c r="H575" s="65">
        <f t="shared" si="84"/>
        <v>3.7242299794096601E-2</v>
      </c>
    </row>
    <row r="576" spans="1:8">
      <c r="A576" s="68">
        <f t="shared" ref="A576:B591" si="87">A575+1</f>
        <v>562</v>
      </c>
      <c r="B576" s="69">
        <f t="shared" si="87"/>
        <v>45487</v>
      </c>
      <c r="C576" s="90" t="str">
        <f t="shared" si="79"/>
        <v>구간4</v>
      </c>
      <c r="D576" s="68">
        <f t="shared" si="80"/>
        <v>184</v>
      </c>
      <c r="E576" s="54">
        <f>COUNTIF($C$15:C576,C576)</f>
        <v>14</v>
      </c>
      <c r="F576" s="91">
        <f t="shared" si="81"/>
        <v>3.7203079019723181E-2</v>
      </c>
      <c r="G576" s="91">
        <f t="shared" si="82"/>
        <v>4.2237757017530478E-5</v>
      </c>
      <c r="H576" s="65">
        <f t="shared" si="84"/>
        <v>3.7245316776740714E-2</v>
      </c>
    </row>
    <row r="577" spans="1:8">
      <c r="A577" s="68">
        <f t="shared" si="87"/>
        <v>563</v>
      </c>
      <c r="B577" s="69">
        <f t="shared" si="87"/>
        <v>45488</v>
      </c>
      <c r="C577" s="90" t="str">
        <f t="shared" si="79"/>
        <v>구간4</v>
      </c>
      <c r="D577" s="68">
        <f t="shared" si="80"/>
        <v>184</v>
      </c>
      <c r="E577" s="54">
        <f>COUNTIF($C$15:C577,C577)</f>
        <v>15</v>
      </c>
      <c r="F577" s="91">
        <f t="shared" si="81"/>
        <v>3.7203079019723181E-2</v>
      </c>
      <c r="G577" s="91">
        <f t="shared" si="82"/>
        <v>4.5254739661639802E-5</v>
      </c>
      <c r="H577" s="65">
        <f t="shared" si="84"/>
        <v>3.724833375938482E-2</v>
      </c>
    </row>
    <row r="578" spans="1:8">
      <c r="A578" s="68">
        <f t="shared" si="87"/>
        <v>564</v>
      </c>
      <c r="B578" s="69">
        <f t="shared" si="87"/>
        <v>45489</v>
      </c>
      <c r="C578" s="90" t="str">
        <f t="shared" si="79"/>
        <v>구간4</v>
      </c>
      <c r="D578" s="68">
        <f t="shared" si="80"/>
        <v>184</v>
      </c>
      <c r="E578" s="54">
        <f>COUNTIF($C$15:C578,C578)</f>
        <v>16</v>
      </c>
      <c r="F578" s="91">
        <f t="shared" si="81"/>
        <v>3.7203079019723181E-2</v>
      </c>
      <c r="G578" s="91">
        <f t="shared" si="82"/>
        <v>4.827172230574912E-5</v>
      </c>
      <c r="H578" s="65">
        <f t="shared" si="84"/>
        <v>3.7251350742028934E-2</v>
      </c>
    </row>
    <row r="579" spans="1:8">
      <c r="A579" s="68">
        <f t="shared" si="87"/>
        <v>565</v>
      </c>
      <c r="B579" s="69">
        <f t="shared" si="87"/>
        <v>45490</v>
      </c>
      <c r="C579" s="90" t="str">
        <f t="shared" si="79"/>
        <v>구간4</v>
      </c>
      <c r="D579" s="68">
        <f t="shared" si="80"/>
        <v>184</v>
      </c>
      <c r="E579" s="54">
        <f>COUNTIF($C$15:C579,C579)</f>
        <v>17</v>
      </c>
      <c r="F579" s="91">
        <f t="shared" si="81"/>
        <v>3.7203079019723181E-2</v>
      </c>
      <c r="G579" s="91">
        <f t="shared" si="82"/>
        <v>5.1288704949858437E-5</v>
      </c>
      <c r="H579" s="65">
        <f t="shared" si="84"/>
        <v>3.725436772467304E-2</v>
      </c>
    </row>
    <row r="580" spans="1:8">
      <c r="A580" s="68">
        <f t="shared" si="87"/>
        <v>566</v>
      </c>
      <c r="B580" s="69">
        <f t="shared" si="87"/>
        <v>45491</v>
      </c>
      <c r="C580" s="90" t="str">
        <f t="shared" si="79"/>
        <v>구간4</v>
      </c>
      <c r="D580" s="68">
        <f t="shared" si="80"/>
        <v>184</v>
      </c>
      <c r="E580" s="54">
        <f>COUNTIF($C$15:C580,C580)</f>
        <v>18</v>
      </c>
      <c r="F580" s="91">
        <f t="shared" si="81"/>
        <v>3.7203079019723181E-2</v>
      </c>
      <c r="G580" s="91">
        <f t="shared" si="82"/>
        <v>5.4305687593967762E-5</v>
      </c>
      <c r="H580" s="65">
        <f t="shared" si="84"/>
        <v>3.7257384707317147E-2</v>
      </c>
    </row>
    <row r="581" spans="1:8">
      <c r="A581" s="68">
        <f t="shared" si="87"/>
        <v>567</v>
      </c>
      <c r="B581" s="69">
        <f t="shared" si="87"/>
        <v>45492</v>
      </c>
      <c r="C581" s="90" t="str">
        <f t="shared" si="79"/>
        <v>구간4</v>
      </c>
      <c r="D581" s="68">
        <f t="shared" si="80"/>
        <v>184</v>
      </c>
      <c r="E581" s="54">
        <f>COUNTIF($C$15:C581,C581)</f>
        <v>19</v>
      </c>
      <c r="F581" s="91">
        <f t="shared" si="81"/>
        <v>3.7203079019723181E-2</v>
      </c>
      <c r="G581" s="91">
        <f t="shared" si="82"/>
        <v>5.7322670238077079E-5</v>
      </c>
      <c r="H581" s="65">
        <f t="shared" si="84"/>
        <v>3.726040168996126E-2</v>
      </c>
    </row>
    <row r="582" spans="1:8">
      <c r="A582" s="68">
        <f t="shared" si="87"/>
        <v>568</v>
      </c>
      <c r="B582" s="69">
        <f t="shared" si="87"/>
        <v>45493</v>
      </c>
      <c r="C582" s="90" t="str">
        <f t="shared" si="79"/>
        <v>구간4</v>
      </c>
      <c r="D582" s="68">
        <f t="shared" si="80"/>
        <v>184</v>
      </c>
      <c r="E582" s="54">
        <f>COUNTIF($C$15:C582,C582)</f>
        <v>20</v>
      </c>
      <c r="F582" s="91">
        <f t="shared" si="81"/>
        <v>3.7203079019723181E-2</v>
      </c>
      <c r="G582" s="91">
        <f t="shared" si="82"/>
        <v>6.0339652882186403E-5</v>
      </c>
      <c r="H582" s="65">
        <f t="shared" si="84"/>
        <v>3.7263418672605367E-2</v>
      </c>
    </row>
    <row r="583" spans="1:8">
      <c r="A583" s="68">
        <f t="shared" si="87"/>
        <v>569</v>
      </c>
      <c r="B583" s="69">
        <f t="shared" si="87"/>
        <v>45494</v>
      </c>
      <c r="C583" s="90" t="str">
        <f t="shared" si="79"/>
        <v>구간4</v>
      </c>
      <c r="D583" s="68">
        <f t="shared" si="80"/>
        <v>184</v>
      </c>
      <c r="E583" s="54">
        <f>COUNTIF($C$15:C583,C583)</f>
        <v>21</v>
      </c>
      <c r="F583" s="91">
        <f t="shared" si="81"/>
        <v>3.7203079019723181E-2</v>
      </c>
      <c r="G583" s="91">
        <f t="shared" si="82"/>
        <v>6.3356635526295714E-5</v>
      </c>
      <c r="H583" s="65">
        <f t="shared" si="84"/>
        <v>3.726643565524948E-2</v>
      </c>
    </row>
    <row r="584" spans="1:8">
      <c r="A584" s="68">
        <f t="shared" si="87"/>
        <v>570</v>
      </c>
      <c r="B584" s="69">
        <f t="shared" si="87"/>
        <v>45495</v>
      </c>
      <c r="C584" s="90" t="str">
        <f t="shared" si="79"/>
        <v>구간4</v>
      </c>
      <c r="D584" s="68">
        <f t="shared" si="80"/>
        <v>184</v>
      </c>
      <c r="E584" s="54">
        <f>COUNTIF($C$15:C584,C584)</f>
        <v>22</v>
      </c>
      <c r="F584" s="91">
        <f t="shared" si="81"/>
        <v>3.7203079019723181E-2</v>
      </c>
      <c r="G584" s="91">
        <f t="shared" si="82"/>
        <v>6.6373618170405038E-5</v>
      </c>
      <c r="H584" s="65">
        <f t="shared" si="84"/>
        <v>3.7269452637893587E-2</v>
      </c>
    </row>
    <row r="585" spans="1:8">
      <c r="A585" s="68">
        <f t="shared" si="87"/>
        <v>571</v>
      </c>
      <c r="B585" s="69">
        <f t="shared" si="87"/>
        <v>45496</v>
      </c>
      <c r="C585" s="90" t="str">
        <f t="shared" si="79"/>
        <v>구간4</v>
      </c>
      <c r="D585" s="68">
        <f t="shared" si="80"/>
        <v>184</v>
      </c>
      <c r="E585" s="54">
        <f>COUNTIF($C$15:C585,C585)</f>
        <v>23</v>
      </c>
      <c r="F585" s="91">
        <f t="shared" si="81"/>
        <v>3.7203079019723181E-2</v>
      </c>
      <c r="G585" s="91">
        <f t="shared" si="82"/>
        <v>6.9390600814514362E-5</v>
      </c>
      <c r="H585" s="65">
        <f t="shared" si="84"/>
        <v>3.7272469620537693E-2</v>
      </c>
    </row>
    <row r="586" spans="1:8">
      <c r="A586" s="68">
        <f t="shared" si="87"/>
        <v>572</v>
      </c>
      <c r="B586" s="69">
        <f t="shared" si="87"/>
        <v>45497</v>
      </c>
      <c r="C586" s="90" t="str">
        <f t="shared" si="79"/>
        <v>구간4</v>
      </c>
      <c r="D586" s="68">
        <f t="shared" si="80"/>
        <v>184</v>
      </c>
      <c r="E586" s="54">
        <f>COUNTIF($C$15:C586,C586)</f>
        <v>24</v>
      </c>
      <c r="F586" s="91">
        <f t="shared" si="81"/>
        <v>3.7203079019723181E-2</v>
      </c>
      <c r="G586" s="91">
        <f t="shared" si="82"/>
        <v>7.2407583458623673E-5</v>
      </c>
      <c r="H586" s="65">
        <f t="shared" si="84"/>
        <v>3.7275486603181807E-2</v>
      </c>
    </row>
    <row r="587" spans="1:8">
      <c r="A587" s="68">
        <f t="shared" si="87"/>
        <v>573</v>
      </c>
      <c r="B587" s="69">
        <f t="shared" si="87"/>
        <v>45498</v>
      </c>
      <c r="C587" s="90" t="str">
        <f t="shared" si="79"/>
        <v>구간4</v>
      </c>
      <c r="D587" s="68">
        <f t="shared" si="80"/>
        <v>184</v>
      </c>
      <c r="E587" s="54">
        <f>COUNTIF($C$15:C587,C587)</f>
        <v>25</v>
      </c>
      <c r="F587" s="91">
        <f t="shared" si="81"/>
        <v>3.7203079019723181E-2</v>
      </c>
      <c r="G587" s="91">
        <f t="shared" si="82"/>
        <v>7.5424566102732997E-5</v>
      </c>
      <c r="H587" s="65">
        <f t="shared" si="84"/>
        <v>3.7278503585825913E-2</v>
      </c>
    </row>
    <row r="588" spans="1:8">
      <c r="A588" s="68">
        <f t="shared" si="87"/>
        <v>574</v>
      </c>
      <c r="B588" s="69">
        <f t="shared" si="87"/>
        <v>45499</v>
      </c>
      <c r="C588" s="90" t="str">
        <f t="shared" si="79"/>
        <v>구간4</v>
      </c>
      <c r="D588" s="68">
        <f t="shared" si="80"/>
        <v>184</v>
      </c>
      <c r="E588" s="54">
        <f>COUNTIF($C$15:C588,C588)</f>
        <v>26</v>
      </c>
      <c r="F588" s="91">
        <f t="shared" si="81"/>
        <v>3.7203079019723181E-2</v>
      </c>
      <c r="G588" s="91">
        <f t="shared" si="82"/>
        <v>7.8441548746842322E-5</v>
      </c>
      <c r="H588" s="65">
        <f t="shared" si="84"/>
        <v>3.7281520568470027E-2</v>
      </c>
    </row>
    <row r="589" spans="1:8">
      <c r="A589" s="68">
        <f t="shared" si="87"/>
        <v>575</v>
      </c>
      <c r="B589" s="69">
        <f t="shared" si="87"/>
        <v>45500</v>
      </c>
      <c r="C589" s="90" t="str">
        <f t="shared" si="79"/>
        <v>구간4</v>
      </c>
      <c r="D589" s="68">
        <f t="shared" si="80"/>
        <v>184</v>
      </c>
      <c r="E589" s="54">
        <f>COUNTIF($C$15:C589,C589)</f>
        <v>27</v>
      </c>
      <c r="F589" s="91">
        <f t="shared" si="81"/>
        <v>3.7203079019723181E-2</v>
      </c>
      <c r="G589" s="91">
        <f t="shared" si="82"/>
        <v>8.1458531390951646E-5</v>
      </c>
      <c r="H589" s="65">
        <f t="shared" si="84"/>
        <v>3.7284537551114133E-2</v>
      </c>
    </row>
    <row r="590" spans="1:8">
      <c r="A590" s="68">
        <f t="shared" si="87"/>
        <v>576</v>
      </c>
      <c r="B590" s="69">
        <f t="shared" si="87"/>
        <v>45501</v>
      </c>
      <c r="C590" s="90" t="str">
        <f t="shared" si="79"/>
        <v>구간4</v>
      </c>
      <c r="D590" s="68">
        <f t="shared" si="80"/>
        <v>184</v>
      </c>
      <c r="E590" s="54">
        <f>COUNTIF($C$15:C590,C590)</f>
        <v>28</v>
      </c>
      <c r="F590" s="91">
        <f t="shared" si="81"/>
        <v>3.7203079019723181E-2</v>
      </c>
      <c r="G590" s="91">
        <f t="shared" si="82"/>
        <v>8.4475514035060956E-5</v>
      </c>
      <c r="H590" s="65">
        <f t="shared" si="84"/>
        <v>3.728755453375824E-2</v>
      </c>
    </row>
    <row r="591" spans="1:8">
      <c r="A591" s="68">
        <f t="shared" si="87"/>
        <v>577</v>
      </c>
      <c r="B591" s="69">
        <f t="shared" si="87"/>
        <v>45502</v>
      </c>
      <c r="C591" s="90" t="str">
        <f t="shared" ref="C591:C654" si="88">IF(IFERROR(HLOOKUP(B591,$D$5:$S$6,2,FALSE),"")="",C592,HLOOKUP(B591,$D$5:$S$7,2,FALSE))</f>
        <v>구간4</v>
      </c>
      <c r="D591" s="68">
        <f t="shared" ref="D591:D654" si="89">COUNTIF($C$15:$C$44084,C591)</f>
        <v>184</v>
      </c>
      <c r="E591" s="54">
        <f>COUNTIF($C$15:C591,C591)</f>
        <v>29</v>
      </c>
      <c r="F591" s="91">
        <f t="shared" ref="F591:F654" si="90">HLOOKUP($C591,$D$6:$S$11,6,FALSE)</f>
        <v>3.7203079019723181E-2</v>
      </c>
      <c r="G591" s="91">
        <f t="shared" ref="G591:G654" si="91">HLOOKUP($C591,$D$6:$S$11,5,FALSE)*(E591)</f>
        <v>8.7492496679170281E-5</v>
      </c>
      <c r="H591" s="65">
        <f t="shared" si="84"/>
        <v>3.7290571516402353E-2</v>
      </c>
    </row>
    <row r="592" spans="1:8">
      <c r="A592" s="68">
        <f t="shared" ref="A592:B607" si="92">A591+1</f>
        <v>578</v>
      </c>
      <c r="B592" s="69">
        <f t="shared" si="92"/>
        <v>45503</v>
      </c>
      <c r="C592" s="90" t="str">
        <f t="shared" si="88"/>
        <v>구간4</v>
      </c>
      <c r="D592" s="68">
        <f t="shared" si="89"/>
        <v>184</v>
      </c>
      <c r="E592" s="54">
        <f>COUNTIF($C$15:C592,C592)</f>
        <v>30</v>
      </c>
      <c r="F592" s="91">
        <f t="shared" si="90"/>
        <v>3.7203079019723181E-2</v>
      </c>
      <c r="G592" s="91">
        <f t="shared" si="91"/>
        <v>9.0509479323279605E-5</v>
      </c>
      <c r="H592" s="65">
        <f t="shared" ref="H592:H655" si="93">F592+G592</f>
        <v>3.7293588499046459E-2</v>
      </c>
    </row>
    <row r="593" spans="1:8">
      <c r="A593" s="68">
        <f t="shared" si="92"/>
        <v>579</v>
      </c>
      <c r="B593" s="69">
        <f t="shared" si="92"/>
        <v>45504</v>
      </c>
      <c r="C593" s="90" t="str">
        <f t="shared" si="88"/>
        <v>구간4</v>
      </c>
      <c r="D593" s="68">
        <f t="shared" si="89"/>
        <v>184</v>
      </c>
      <c r="E593" s="54">
        <f>COUNTIF($C$15:C593,C593)</f>
        <v>31</v>
      </c>
      <c r="F593" s="91">
        <f t="shared" si="90"/>
        <v>3.7203079019723181E-2</v>
      </c>
      <c r="G593" s="91">
        <f t="shared" si="91"/>
        <v>9.3526461967388916E-5</v>
      </c>
      <c r="H593" s="65">
        <f t="shared" si="93"/>
        <v>3.7296605481690573E-2</v>
      </c>
    </row>
    <row r="594" spans="1:8">
      <c r="A594" s="68">
        <f t="shared" si="92"/>
        <v>580</v>
      </c>
      <c r="B594" s="69">
        <f t="shared" si="92"/>
        <v>45505</v>
      </c>
      <c r="C594" s="90" t="str">
        <f t="shared" si="88"/>
        <v>구간4</v>
      </c>
      <c r="D594" s="68">
        <f t="shared" si="89"/>
        <v>184</v>
      </c>
      <c r="E594" s="54">
        <f>COUNTIF($C$15:C594,C594)</f>
        <v>32</v>
      </c>
      <c r="F594" s="91">
        <f t="shared" si="90"/>
        <v>3.7203079019723181E-2</v>
      </c>
      <c r="G594" s="91">
        <f t="shared" si="91"/>
        <v>9.654344461149824E-5</v>
      </c>
      <c r="H594" s="65">
        <f t="shared" si="93"/>
        <v>3.7299622464334679E-2</v>
      </c>
    </row>
    <row r="595" spans="1:8">
      <c r="A595" s="68">
        <f t="shared" si="92"/>
        <v>581</v>
      </c>
      <c r="B595" s="69">
        <f t="shared" si="92"/>
        <v>45506</v>
      </c>
      <c r="C595" s="90" t="str">
        <f t="shared" si="88"/>
        <v>구간4</v>
      </c>
      <c r="D595" s="68">
        <f t="shared" si="89"/>
        <v>184</v>
      </c>
      <c r="E595" s="54">
        <f>COUNTIF($C$15:C595,C595)</f>
        <v>33</v>
      </c>
      <c r="F595" s="91">
        <f t="shared" si="90"/>
        <v>3.7203079019723181E-2</v>
      </c>
      <c r="G595" s="91">
        <f t="shared" si="91"/>
        <v>9.9560427255607564E-5</v>
      </c>
      <c r="H595" s="65">
        <f t="shared" si="93"/>
        <v>3.7302639446978786E-2</v>
      </c>
    </row>
    <row r="596" spans="1:8">
      <c r="A596" s="68">
        <f t="shared" si="92"/>
        <v>582</v>
      </c>
      <c r="B596" s="69">
        <f t="shared" si="92"/>
        <v>45507</v>
      </c>
      <c r="C596" s="90" t="str">
        <f t="shared" si="88"/>
        <v>구간4</v>
      </c>
      <c r="D596" s="68">
        <f t="shared" si="89"/>
        <v>184</v>
      </c>
      <c r="E596" s="54">
        <f>COUNTIF($C$15:C596,C596)</f>
        <v>34</v>
      </c>
      <c r="F596" s="91">
        <f t="shared" si="90"/>
        <v>3.7203079019723181E-2</v>
      </c>
      <c r="G596" s="91">
        <f t="shared" si="91"/>
        <v>1.0257740989971687E-4</v>
      </c>
      <c r="H596" s="65">
        <f t="shared" si="93"/>
        <v>3.7305656429622899E-2</v>
      </c>
    </row>
    <row r="597" spans="1:8">
      <c r="A597" s="68">
        <f t="shared" si="92"/>
        <v>583</v>
      </c>
      <c r="B597" s="69">
        <f t="shared" si="92"/>
        <v>45508</v>
      </c>
      <c r="C597" s="90" t="str">
        <f t="shared" si="88"/>
        <v>구간4</v>
      </c>
      <c r="D597" s="68">
        <f t="shared" si="89"/>
        <v>184</v>
      </c>
      <c r="E597" s="54">
        <f>COUNTIF($C$15:C597,C597)</f>
        <v>35</v>
      </c>
      <c r="F597" s="91">
        <f t="shared" si="90"/>
        <v>3.7203079019723181E-2</v>
      </c>
      <c r="G597" s="91">
        <f t="shared" si="91"/>
        <v>1.055943925438262E-4</v>
      </c>
      <c r="H597" s="65">
        <f t="shared" si="93"/>
        <v>3.7308673412267006E-2</v>
      </c>
    </row>
    <row r="598" spans="1:8">
      <c r="A598" s="68">
        <f t="shared" si="92"/>
        <v>584</v>
      </c>
      <c r="B598" s="69">
        <f t="shared" si="92"/>
        <v>45509</v>
      </c>
      <c r="C598" s="90" t="str">
        <f t="shared" si="88"/>
        <v>구간4</v>
      </c>
      <c r="D598" s="68">
        <f t="shared" si="89"/>
        <v>184</v>
      </c>
      <c r="E598" s="54">
        <f>COUNTIF($C$15:C598,C598)</f>
        <v>36</v>
      </c>
      <c r="F598" s="91">
        <f t="shared" si="90"/>
        <v>3.7203079019723181E-2</v>
      </c>
      <c r="G598" s="91">
        <f t="shared" si="91"/>
        <v>1.0861137518793552E-4</v>
      </c>
      <c r="H598" s="65">
        <f t="shared" si="93"/>
        <v>3.7311690394911119E-2</v>
      </c>
    </row>
    <row r="599" spans="1:8">
      <c r="A599" s="68">
        <f t="shared" si="92"/>
        <v>585</v>
      </c>
      <c r="B599" s="69">
        <f t="shared" si="92"/>
        <v>45510</v>
      </c>
      <c r="C599" s="90" t="str">
        <f t="shared" si="88"/>
        <v>구간4</v>
      </c>
      <c r="D599" s="68">
        <f t="shared" si="89"/>
        <v>184</v>
      </c>
      <c r="E599" s="54">
        <f>COUNTIF($C$15:C599,C599)</f>
        <v>37</v>
      </c>
      <c r="F599" s="91">
        <f t="shared" si="90"/>
        <v>3.7203079019723181E-2</v>
      </c>
      <c r="G599" s="91">
        <f t="shared" si="91"/>
        <v>1.1162835783204483E-4</v>
      </c>
      <c r="H599" s="65">
        <f t="shared" si="93"/>
        <v>3.7314707377555226E-2</v>
      </c>
    </row>
    <row r="600" spans="1:8">
      <c r="A600" s="68">
        <f t="shared" si="92"/>
        <v>586</v>
      </c>
      <c r="B600" s="69">
        <f t="shared" si="92"/>
        <v>45511</v>
      </c>
      <c r="C600" s="90" t="str">
        <f t="shared" si="88"/>
        <v>구간4</v>
      </c>
      <c r="D600" s="68">
        <f t="shared" si="89"/>
        <v>184</v>
      </c>
      <c r="E600" s="54">
        <f>COUNTIF($C$15:C600,C600)</f>
        <v>38</v>
      </c>
      <c r="F600" s="91">
        <f t="shared" si="90"/>
        <v>3.7203079019723181E-2</v>
      </c>
      <c r="G600" s="91">
        <f t="shared" si="91"/>
        <v>1.1464534047615416E-4</v>
      </c>
      <c r="H600" s="65">
        <f t="shared" si="93"/>
        <v>3.7317724360199332E-2</v>
      </c>
    </row>
    <row r="601" spans="1:8">
      <c r="A601" s="68">
        <f t="shared" si="92"/>
        <v>587</v>
      </c>
      <c r="B601" s="69">
        <f t="shared" si="92"/>
        <v>45512</v>
      </c>
      <c r="C601" s="90" t="str">
        <f t="shared" si="88"/>
        <v>구간4</v>
      </c>
      <c r="D601" s="68">
        <f t="shared" si="89"/>
        <v>184</v>
      </c>
      <c r="E601" s="54">
        <f>COUNTIF($C$15:C601,C601)</f>
        <v>39</v>
      </c>
      <c r="F601" s="91">
        <f t="shared" si="90"/>
        <v>3.7203079019723181E-2</v>
      </c>
      <c r="G601" s="91">
        <f t="shared" si="91"/>
        <v>1.1766232312026348E-4</v>
      </c>
      <c r="H601" s="65">
        <f t="shared" si="93"/>
        <v>3.7320741342843446E-2</v>
      </c>
    </row>
    <row r="602" spans="1:8">
      <c r="A602" s="68">
        <f t="shared" si="92"/>
        <v>588</v>
      </c>
      <c r="B602" s="69">
        <f t="shared" si="92"/>
        <v>45513</v>
      </c>
      <c r="C602" s="90" t="str">
        <f t="shared" si="88"/>
        <v>구간4</v>
      </c>
      <c r="D602" s="68">
        <f t="shared" si="89"/>
        <v>184</v>
      </c>
      <c r="E602" s="54">
        <f>COUNTIF($C$15:C602,C602)</f>
        <v>40</v>
      </c>
      <c r="F602" s="91">
        <f t="shared" si="90"/>
        <v>3.7203079019723181E-2</v>
      </c>
      <c r="G602" s="91">
        <f t="shared" si="91"/>
        <v>1.2067930576437281E-4</v>
      </c>
      <c r="H602" s="65">
        <f t="shared" si="93"/>
        <v>3.7323758325487552E-2</v>
      </c>
    </row>
    <row r="603" spans="1:8">
      <c r="A603" s="68">
        <f t="shared" si="92"/>
        <v>589</v>
      </c>
      <c r="B603" s="69">
        <f t="shared" si="92"/>
        <v>45514</v>
      </c>
      <c r="C603" s="90" t="str">
        <f t="shared" si="88"/>
        <v>구간4</v>
      </c>
      <c r="D603" s="68">
        <f t="shared" si="89"/>
        <v>184</v>
      </c>
      <c r="E603" s="54">
        <f>COUNTIF($C$15:C603,C603)</f>
        <v>41</v>
      </c>
      <c r="F603" s="91">
        <f t="shared" si="90"/>
        <v>3.7203079019723181E-2</v>
      </c>
      <c r="G603" s="91">
        <f t="shared" si="91"/>
        <v>1.2369628840848212E-4</v>
      </c>
      <c r="H603" s="65">
        <f t="shared" si="93"/>
        <v>3.7326775308131666E-2</v>
      </c>
    </row>
    <row r="604" spans="1:8">
      <c r="A604" s="68">
        <f t="shared" si="92"/>
        <v>590</v>
      </c>
      <c r="B604" s="69">
        <f t="shared" si="92"/>
        <v>45515</v>
      </c>
      <c r="C604" s="90" t="str">
        <f t="shared" si="88"/>
        <v>구간4</v>
      </c>
      <c r="D604" s="68">
        <f t="shared" si="89"/>
        <v>184</v>
      </c>
      <c r="E604" s="54">
        <f>COUNTIF($C$15:C604,C604)</f>
        <v>42</v>
      </c>
      <c r="F604" s="91">
        <f t="shared" si="90"/>
        <v>3.7203079019723181E-2</v>
      </c>
      <c r="G604" s="91">
        <f t="shared" si="91"/>
        <v>1.2671327105259143E-4</v>
      </c>
      <c r="H604" s="65">
        <f t="shared" si="93"/>
        <v>3.7329792290775772E-2</v>
      </c>
    </row>
    <row r="605" spans="1:8">
      <c r="A605" s="68">
        <f t="shared" si="92"/>
        <v>591</v>
      </c>
      <c r="B605" s="69">
        <f t="shared" si="92"/>
        <v>45516</v>
      </c>
      <c r="C605" s="90" t="str">
        <f t="shared" si="88"/>
        <v>구간4</v>
      </c>
      <c r="D605" s="68">
        <f t="shared" si="89"/>
        <v>184</v>
      </c>
      <c r="E605" s="54">
        <f>COUNTIF($C$15:C605,C605)</f>
        <v>43</v>
      </c>
      <c r="F605" s="91">
        <f t="shared" si="90"/>
        <v>3.7203079019723181E-2</v>
      </c>
      <c r="G605" s="91">
        <f t="shared" si="91"/>
        <v>1.2973025369670077E-4</v>
      </c>
      <c r="H605" s="65">
        <f t="shared" si="93"/>
        <v>3.7332809273419885E-2</v>
      </c>
    </row>
    <row r="606" spans="1:8">
      <c r="A606" s="68">
        <f t="shared" si="92"/>
        <v>592</v>
      </c>
      <c r="B606" s="69">
        <f t="shared" si="92"/>
        <v>45517</v>
      </c>
      <c r="C606" s="90" t="str">
        <f t="shared" si="88"/>
        <v>구간4</v>
      </c>
      <c r="D606" s="68">
        <f t="shared" si="89"/>
        <v>184</v>
      </c>
      <c r="E606" s="54">
        <f>COUNTIF($C$15:C606,C606)</f>
        <v>44</v>
      </c>
      <c r="F606" s="91">
        <f t="shared" si="90"/>
        <v>3.7203079019723181E-2</v>
      </c>
      <c r="G606" s="91">
        <f t="shared" si="91"/>
        <v>1.3274723634081008E-4</v>
      </c>
      <c r="H606" s="65">
        <f t="shared" si="93"/>
        <v>3.7335826256063992E-2</v>
      </c>
    </row>
    <row r="607" spans="1:8">
      <c r="A607" s="68">
        <f t="shared" si="92"/>
        <v>593</v>
      </c>
      <c r="B607" s="69">
        <f t="shared" si="92"/>
        <v>45518</v>
      </c>
      <c r="C607" s="90" t="str">
        <f t="shared" si="88"/>
        <v>구간4</v>
      </c>
      <c r="D607" s="68">
        <f t="shared" si="89"/>
        <v>184</v>
      </c>
      <c r="E607" s="54">
        <f>COUNTIF($C$15:C607,C607)</f>
        <v>45</v>
      </c>
      <c r="F607" s="91">
        <f t="shared" si="90"/>
        <v>3.7203079019723181E-2</v>
      </c>
      <c r="G607" s="91">
        <f t="shared" si="91"/>
        <v>1.3576421898491939E-4</v>
      </c>
      <c r="H607" s="65">
        <f t="shared" si="93"/>
        <v>3.7338843238708098E-2</v>
      </c>
    </row>
    <row r="608" spans="1:8">
      <c r="A608" s="68">
        <f t="shared" ref="A608:B623" si="94">A607+1</f>
        <v>594</v>
      </c>
      <c r="B608" s="69">
        <f t="shared" si="94"/>
        <v>45519</v>
      </c>
      <c r="C608" s="90" t="str">
        <f t="shared" si="88"/>
        <v>구간4</v>
      </c>
      <c r="D608" s="68">
        <f t="shared" si="89"/>
        <v>184</v>
      </c>
      <c r="E608" s="54">
        <f>COUNTIF($C$15:C608,C608)</f>
        <v>46</v>
      </c>
      <c r="F608" s="91">
        <f t="shared" si="90"/>
        <v>3.7203079019723181E-2</v>
      </c>
      <c r="G608" s="91">
        <f t="shared" si="91"/>
        <v>1.3878120162902872E-4</v>
      </c>
      <c r="H608" s="65">
        <f t="shared" si="93"/>
        <v>3.7341860221352212E-2</v>
      </c>
    </row>
    <row r="609" spans="1:8">
      <c r="A609" s="68">
        <f t="shared" si="94"/>
        <v>595</v>
      </c>
      <c r="B609" s="69">
        <f t="shared" si="94"/>
        <v>45520</v>
      </c>
      <c r="C609" s="90" t="str">
        <f t="shared" si="88"/>
        <v>구간4</v>
      </c>
      <c r="D609" s="68">
        <f t="shared" si="89"/>
        <v>184</v>
      </c>
      <c r="E609" s="54">
        <f>COUNTIF($C$15:C609,C609)</f>
        <v>47</v>
      </c>
      <c r="F609" s="91">
        <f t="shared" si="90"/>
        <v>3.7203079019723181E-2</v>
      </c>
      <c r="G609" s="91">
        <f t="shared" si="91"/>
        <v>1.4179818427313804E-4</v>
      </c>
      <c r="H609" s="65">
        <f t="shared" si="93"/>
        <v>3.7344877203996318E-2</v>
      </c>
    </row>
    <row r="610" spans="1:8">
      <c r="A610" s="68">
        <f t="shared" si="94"/>
        <v>596</v>
      </c>
      <c r="B610" s="69">
        <f t="shared" si="94"/>
        <v>45521</v>
      </c>
      <c r="C610" s="90" t="str">
        <f t="shared" si="88"/>
        <v>구간4</v>
      </c>
      <c r="D610" s="68">
        <f t="shared" si="89"/>
        <v>184</v>
      </c>
      <c r="E610" s="54">
        <f>COUNTIF($C$15:C610,C610)</f>
        <v>48</v>
      </c>
      <c r="F610" s="91">
        <f t="shared" si="90"/>
        <v>3.7203079019723181E-2</v>
      </c>
      <c r="G610" s="91">
        <f t="shared" si="91"/>
        <v>1.4481516691724735E-4</v>
      </c>
      <c r="H610" s="65">
        <f t="shared" si="93"/>
        <v>3.7347894186640432E-2</v>
      </c>
    </row>
    <row r="611" spans="1:8">
      <c r="A611" s="68">
        <f t="shared" si="94"/>
        <v>597</v>
      </c>
      <c r="B611" s="69">
        <f t="shared" si="94"/>
        <v>45522</v>
      </c>
      <c r="C611" s="90" t="str">
        <f t="shared" si="88"/>
        <v>구간4</v>
      </c>
      <c r="D611" s="68">
        <f t="shared" si="89"/>
        <v>184</v>
      </c>
      <c r="E611" s="54">
        <f>COUNTIF($C$15:C611,C611)</f>
        <v>49</v>
      </c>
      <c r="F611" s="91">
        <f t="shared" si="90"/>
        <v>3.7203079019723181E-2</v>
      </c>
      <c r="G611" s="91">
        <f t="shared" si="91"/>
        <v>1.4783214956135668E-4</v>
      </c>
      <c r="H611" s="65">
        <f t="shared" si="93"/>
        <v>3.7350911169284538E-2</v>
      </c>
    </row>
    <row r="612" spans="1:8">
      <c r="A612" s="68">
        <f t="shared" si="94"/>
        <v>598</v>
      </c>
      <c r="B612" s="69">
        <f t="shared" si="94"/>
        <v>45523</v>
      </c>
      <c r="C612" s="90" t="str">
        <f t="shared" si="88"/>
        <v>구간4</v>
      </c>
      <c r="D612" s="68">
        <f t="shared" si="89"/>
        <v>184</v>
      </c>
      <c r="E612" s="54">
        <f>COUNTIF($C$15:C612,C612)</f>
        <v>50</v>
      </c>
      <c r="F612" s="91">
        <f t="shared" si="90"/>
        <v>3.7203079019723181E-2</v>
      </c>
      <c r="G612" s="91">
        <f t="shared" si="91"/>
        <v>1.5084913220546599E-4</v>
      </c>
      <c r="H612" s="65">
        <f t="shared" si="93"/>
        <v>3.7353928151928645E-2</v>
      </c>
    </row>
    <row r="613" spans="1:8">
      <c r="A613" s="68">
        <f t="shared" si="94"/>
        <v>599</v>
      </c>
      <c r="B613" s="69">
        <f t="shared" si="94"/>
        <v>45524</v>
      </c>
      <c r="C613" s="90" t="str">
        <f t="shared" si="88"/>
        <v>구간4</v>
      </c>
      <c r="D613" s="68">
        <f t="shared" si="89"/>
        <v>184</v>
      </c>
      <c r="E613" s="54">
        <f>COUNTIF($C$15:C613,C613)</f>
        <v>51</v>
      </c>
      <c r="F613" s="91">
        <f t="shared" si="90"/>
        <v>3.7203079019723181E-2</v>
      </c>
      <c r="G613" s="91">
        <f t="shared" si="91"/>
        <v>1.5386611484957533E-4</v>
      </c>
      <c r="H613" s="65">
        <f t="shared" si="93"/>
        <v>3.7356945134572758E-2</v>
      </c>
    </row>
    <row r="614" spans="1:8">
      <c r="A614" s="68">
        <f t="shared" si="94"/>
        <v>600</v>
      </c>
      <c r="B614" s="69">
        <f t="shared" si="94"/>
        <v>45525</v>
      </c>
      <c r="C614" s="90" t="str">
        <f t="shared" si="88"/>
        <v>구간4</v>
      </c>
      <c r="D614" s="68">
        <f t="shared" si="89"/>
        <v>184</v>
      </c>
      <c r="E614" s="54">
        <f>COUNTIF($C$15:C614,C614)</f>
        <v>52</v>
      </c>
      <c r="F614" s="91">
        <f t="shared" si="90"/>
        <v>3.7203079019723181E-2</v>
      </c>
      <c r="G614" s="91">
        <f t="shared" si="91"/>
        <v>1.5688309749368464E-4</v>
      </c>
      <c r="H614" s="65">
        <f t="shared" si="93"/>
        <v>3.7359962117216865E-2</v>
      </c>
    </row>
    <row r="615" spans="1:8">
      <c r="A615" s="68">
        <f t="shared" si="94"/>
        <v>601</v>
      </c>
      <c r="B615" s="69">
        <f t="shared" si="94"/>
        <v>45526</v>
      </c>
      <c r="C615" s="90" t="str">
        <f t="shared" si="88"/>
        <v>구간4</v>
      </c>
      <c r="D615" s="68">
        <f t="shared" si="89"/>
        <v>184</v>
      </c>
      <c r="E615" s="54">
        <f>COUNTIF($C$15:C615,C615)</f>
        <v>53</v>
      </c>
      <c r="F615" s="91">
        <f t="shared" si="90"/>
        <v>3.7203079019723181E-2</v>
      </c>
      <c r="G615" s="91">
        <f t="shared" si="91"/>
        <v>1.5990008013779395E-4</v>
      </c>
      <c r="H615" s="65">
        <f t="shared" si="93"/>
        <v>3.7362979099860978E-2</v>
      </c>
    </row>
    <row r="616" spans="1:8">
      <c r="A616" s="68">
        <f t="shared" si="94"/>
        <v>602</v>
      </c>
      <c r="B616" s="69">
        <f t="shared" si="94"/>
        <v>45527</v>
      </c>
      <c r="C616" s="90" t="str">
        <f t="shared" si="88"/>
        <v>구간4</v>
      </c>
      <c r="D616" s="68">
        <f t="shared" si="89"/>
        <v>184</v>
      </c>
      <c r="E616" s="54">
        <f>COUNTIF($C$15:C616,C616)</f>
        <v>54</v>
      </c>
      <c r="F616" s="91">
        <f t="shared" si="90"/>
        <v>3.7203079019723181E-2</v>
      </c>
      <c r="G616" s="91">
        <f t="shared" si="91"/>
        <v>1.6291706278190329E-4</v>
      </c>
      <c r="H616" s="65">
        <f t="shared" si="93"/>
        <v>3.7365996082505085E-2</v>
      </c>
    </row>
    <row r="617" spans="1:8">
      <c r="A617" s="68">
        <f t="shared" si="94"/>
        <v>603</v>
      </c>
      <c r="B617" s="69">
        <f t="shared" si="94"/>
        <v>45528</v>
      </c>
      <c r="C617" s="90" t="str">
        <f t="shared" si="88"/>
        <v>구간4</v>
      </c>
      <c r="D617" s="68">
        <f t="shared" si="89"/>
        <v>184</v>
      </c>
      <c r="E617" s="54">
        <f>COUNTIF($C$15:C617,C617)</f>
        <v>55</v>
      </c>
      <c r="F617" s="91">
        <f t="shared" si="90"/>
        <v>3.7203079019723181E-2</v>
      </c>
      <c r="G617" s="91">
        <f t="shared" si="91"/>
        <v>1.659340454260126E-4</v>
      </c>
      <c r="H617" s="65">
        <f t="shared" si="93"/>
        <v>3.7369013065149191E-2</v>
      </c>
    </row>
    <row r="618" spans="1:8">
      <c r="A618" s="68">
        <f t="shared" si="94"/>
        <v>604</v>
      </c>
      <c r="B618" s="69">
        <f t="shared" si="94"/>
        <v>45529</v>
      </c>
      <c r="C618" s="90" t="str">
        <f t="shared" si="88"/>
        <v>구간4</v>
      </c>
      <c r="D618" s="68">
        <f t="shared" si="89"/>
        <v>184</v>
      </c>
      <c r="E618" s="54">
        <f>COUNTIF($C$15:C618,C618)</f>
        <v>56</v>
      </c>
      <c r="F618" s="91">
        <f t="shared" si="90"/>
        <v>3.7203079019723181E-2</v>
      </c>
      <c r="G618" s="91">
        <f t="shared" si="91"/>
        <v>1.6895102807012191E-4</v>
      </c>
      <c r="H618" s="65">
        <f t="shared" si="93"/>
        <v>3.7372030047793305E-2</v>
      </c>
    </row>
    <row r="619" spans="1:8">
      <c r="A619" s="68">
        <f t="shared" si="94"/>
        <v>605</v>
      </c>
      <c r="B619" s="69">
        <f t="shared" si="94"/>
        <v>45530</v>
      </c>
      <c r="C619" s="90" t="str">
        <f t="shared" si="88"/>
        <v>구간4</v>
      </c>
      <c r="D619" s="68">
        <f t="shared" si="89"/>
        <v>184</v>
      </c>
      <c r="E619" s="54">
        <f>COUNTIF($C$15:C619,C619)</f>
        <v>57</v>
      </c>
      <c r="F619" s="91">
        <f t="shared" si="90"/>
        <v>3.7203079019723181E-2</v>
      </c>
      <c r="G619" s="91">
        <f t="shared" si="91"/>
        <v>1.7196801071423125E-4</v>
      </c>
      <c r="H619" s="65">
        <f t="shared" si="93"/>
        <v>3.7375047030437411E-2</v>
      </c>
    </row>
    <row r="620" spans="1:8">
      <c r="A620" s="68">
        <f t="shared" si="94"/>
        <v>606</v>
      </c>
      <c r="B620" s="69">
        <f t="shared" si="94"/>
        <v>45531</v>
      </c>
      <c r="C620" s="90" t="str">
        <f t="shared" si="88"/>
        <v>구간4</v>
      </c>
      <c r="D620" s="68">
        <f t="shared" si="89"/>
        <v>184</v>
      </c>
      <c r="E620" s="54">
        <f>COUNTIF($C$15:C620,C620)</f>
        <v>58</v>
      </c>
      <c r="F620" s="91">
        <f t="shared" si="90"/>
        <v>3.7203079019723181E-2</v>
      </c>
      <c r="G620" s="91">
        <f t="shared" si="91"/>
        <v>1.7498499335834056E-4</v>
      </c>
      <c r="H620" s="65">
        <f t="shared" si="93"/>
        <v>3.7378064013081524E-2</v>
      </c>
    </row>
    <row r="621" spans="1:8">
      <c r="A621" s="68">
        <f t="shared" si="94"/>
        <v>607</v>
      </c>
      <c r="B621" s="69">
        <f t="shared" si="94"/>
        <v>45532</v>
      </c>
      <c r="C621" s="90" t="str">
        <f t="shared" si="88"/>
        <v>구간4</v>
      </c>
      <c r="D621" s="68">
        <f t="shared" si="89"/>
        <v>184</v>
      </c>
      <c r="E621" s="54">
        <f>COUNTIF($C$15:C621,C621)</f>
        <v>59</v>
      </c>
      <c r="F621" s="91">
        <f t="shared" si="90"/>
        <v>3.7203079019723181E-2</v>
      </c>
      <c r="G621" s="91">
        <f t="shared" si="91"/>
        <v>1.7800197600244987E-4</v>
      </c>
      <c r="H621" s="65">
        <f t="shared" si="93"/>
        <v>3.7381080995725631E-2</v>
      </c>
    </row>
    <row r="622" spans="1:8">
      <c r="A622" s="68">
        <f t="shared" si="94"/>
        <v>608</v>
      </c>
      <c r="B622" s="69">
        <f t="shared" si="94"/>
        <v>45533</v>
      </c>
      <c r="C622" s="90" t="str">
        <f t="shared" si="88"/>
        <v>구간4</v>
      </c>
      <c r="D622" s="68">
        <f t="shared" si="89"/>
        <v>184</v>
      </c>
      <c r="E622" s="54">
        <f>COUNTIF($C$15:C622,C622)</f>
        <v>60</v>
      </c>
      <c r="F622" s="91">
        <f t="shared" si="90"/>
        <v>3.7203079019723181E-2</v>
      </c>
      <c r="G622" s="91">
        <f t="shared" si="91"/>
        <v>1.8101895864655921E-4</v>
      </c>
      <c r="H622" s="65">
        <f t="shared" si="93"/>
        <v>3.7384097978369737E-2</v>
      </c>
    </row>
    <row r="623" spans="1:8">
      <c r="A623" s="68">
        <f t="shared" si="94"/>
        <v>609</v>
      </c>
      <c r="B623" s="69">
        <f t="shared" si="94"/>
        <v>45534</v>
      </c>
      <c r="C623" s="90" t="str">
        <f t="shared" si="88"/>
        <v>구간4</v>
      </c>
      <c r="D623" s="68">
        <f t="shared" si="89"/>
        <v>184</v>
      </c>
      <c r="E623" s="54">
        <f>COUNTIF($C$15:C623,C623)</f>
        <v>61</v>
      </c>
      <c r="F623" s="91">
        <f t="shared" si="90"/>
        <v>3.7203079019723181E-2</v>
      </c>
      <c r="G623" s="91">
        <f t="shared" si="91"/>
        <v>1.8403594129066852E-4</v>
      </c>
      <c r="H623" s="65">
        <f t="shared" si="93"/>
        <v>3.7387114961013851E-2</v>
      </c>
    </row>
    <row r="624" spans="1:8">
      <c r="A624" s="68">
        <f t="shared" ref="A624:B639" si="95">A623+1</f>
        <v>610</v>
      </c>
      <c r="B624" s="69">
        <f t="shared" si="95"/>
        <v>45535</v>
      </c>
      <c r="C624" s="90" t="str">
        <f t="shared" si="88"/>
        <v>구간4</v>
      </c>
      <c r="D624" s="68">
        <f t="shared" si="89"/>
        <v>184</v>
      </c>
      <c r="E624" s="54">
        <f>COUNTIF($C$15:C624,C624)</f>
        <v>62</v>
      </c>
      <c r="F624" s="91">
        <f t="shared" si="90"/>
        <v>3.7203079019723181E-2</v>
      </c>
      <c r="G624" s="91">
        <f t="shared" si="91"/>
        <v>1.8705292393477783E-4</v>
      </c>
      <c r="H624" s="65">
        <f t="shared" si="93"/>
        <v>3.7390131943657957E-2</v>
      </c>
    </row>
    <row r="625" spans="1:8">
      <c r="A625" s="68">
        <f t="shared" si="95"/>
        <v>611</v>
      </c>
      <c r="B625" s="69">
        <f t="shared" si="95"/>
        <v>45536</v>
      </c>
      <c r="C625" s="90" t="str">
        <f t="shared" si="88"/>
        <v>구간4</v>
      </c>
      <c r="D625" s="68">
        <f t="shared" si="89"/>
        <v>184</v>
      </c>
      <c r="E625" s="54">
        <f>COUNTIF($C$15:C625,C625)</f>
        <v>63</v>
      </c>
      <c r="F625" s="91">
        <f t="shared" si="90"/>
        <v>3.7203079019723181E-2</v>
      </c>
      <c r="G625" s="91">
        <f t="shared" si="91"/>
        <v>1.9006990657888717E-4</v>
      </c>
      <c r="H625" s="65">
        <f t="shared" si="93"/>
        <v>3.7393148926302071E-2</v>
      </c>
    </row>
    <row r="626" spans="1:8">
      <c r="A626" s="68">
        <f t="shared" si="95"/>
        <v>612</v>
      </c>
      <c r="B626" s="69">
        <f t="shared" si="95"/>
        <v>45537</v>
      </c>
      <c r="C626" s="90" t="str">
        <f t="shared" si="88"/>
        <v>구간4</v>
      </c>
      <c r="D626" s="68">
        <f t="shared" si="89"/>
        <v>184</v>
      </c>
      <c r="E626" s="54">
        <f>COUNTIF($C$15:C626,C626)</f>
        <v>64</v>
      </c>
      <c r="F626" s="91">
        <f t="shared" si="90"/>
        <v>3.7203079019723181E-2</v>
      </c>
      <c r="G626" s="91">
        <f t="shared" si="91"/>
        <v>1.9308688922299648E-4</v>
      </c>
      <c r="H626" s="65">
        <f t="shared" si="93"/>
        <v>3.7396165908946177E-2</v>
      </c>
    </row>
    <row r="627" spans="1:8">
      <c r="A627" s="68">
        <f t="shared" si="95"/>
        <v>613</v>
      </c>
      <c r="B627" s="69">
        <f t="shared" si="95"/>
        <v>45538</v>
      </c>
      <c r="C627" s="90" t="str">
        <f t="shared" si="88"/>
        <v>구간4</v>
      </c>
      <c r="D627" s="68">
        <f t="shared" si="89"/>
        <v>184</v>
      </c>
      <c r="E627" s="54">
        <f>COUNTIF($C$15:C627,C627)</f>
        <v>65</v>
      </c>
      <c r="F627" s="91">
        <f t="shared" si="90"/>
        <v>3.7203079019723181E-2</v>
      </c>
      <c r="G627" s="91">
        <f t="shared" si="91"/>
        <v>1.9610387186710579E-4</v>
      </c>
      <c r="H627" s="65">
        <f t="shared" si="93"/>
        <v>3.7399182891590284E-2</v>
      </c>
    </row>
    <row r="628" spans="1:8">
      <c r="A628" s="68">
        <f t="shared" si="95"/>
        <v>614</v>
      </c>
      <c r="B628" s="69">
        <f t="shared" si="95"/>
        <v>45539</v>
      </c>
      <c r="C628" s="90" t="str">
        <f t="shared" si="88"/>
        <v>구간4</v>
      </c>
      <c r="D628" s="68">
        <f t="shared" si="89"/>
        <v>184</v>
      </c>
      <c r="E628" s="54">
        <f>COUNTIF($C$15:C628,C628)</f>
        <v>66</v>
      </c>
      <c r="F628" s="91">
        <f t="shared" si="90"/>
        <v>3.7203079019723181E-2</v>
      </c>
      <c r="G628" s="91">
        <f t="shared" si="91"/>
        <v>1.9912085451121513E-4</v>
      </c>
      <c r="H628" s="65">
        <f t="shared" si="93"/>
        <v>3.7402199874234397E-2</v>
      </c>
    </row>
    <row r="629" spans="1:8">
      <c r="A629" s="68">
        <f t="shared" si="95"/>
        <v>615</v>
      </c>
      <c r="B629" s="69">
        <f t="shared" si="95"/>
        <v>45540</v>
      </c>
      <c r="C629" s="90" t="str">
        <f t="shared" si="88"/>
        <v>구간4</v>
      </c>
      <c r="D629" s="68">
        <f t="shared" si="89"/>
        <v>184</v>
      </c>
      <c r="E629" s="54">
        <f>COUNTIF($C$15:C629,C629)</f>
        <v>67</v>
      </c>
      <c r="F629" s="91">
        <f t="shared" si="90"/>
        <v>3.7203079019723181E-2</v>
      </c>
      <c r="G629" s="91">
        <f t="shared" si="91"/>
        <v>2.0213783715532444E-4</v>
      </c>
      <c r="H629" s="65">
        <f t="shared" si="93"/>
        <v>3.7405216856878504E-2</v>
      </c>
    </row>
    <row r="630" spans="1:8">
      <c r="A630" s="68">
        <f t="shared" si="95"/>
        <v>616</v>
      </c>
      <c r="B630" s="69">
        <f t="shared" si="95"/>
        <v>45541</v>
      </c>
      <c r="C630" s="90" t="str">
        <f t="shared" si="88"/>
        <v>구간4</v>
      </c>
      <c r="D630" s="68">
        <f t="shared" si="89"/>
        <v>184</v>
      </c>
      <c r="E630" s="54">
        <f>COUNTIF($C$15:C630,C630)</f>
        <v>68</v>
      </c>
      <c r="F630" s="91">
        <f t="shared" si="90"/>
        <v>3.7203079019723181E-2</v>
      </c>
      <c r="G630" s="91">
        <f t="shared" si="91"/>
        <v>2.0515481979943375E-4</v>
      </c>
      <c r="H630" s="65">
        <f t="shared" si="93"/>
        <v>3.7408233839522617E-2</v>
      </c>
    </row>
    <row r="631" spans="1:8">
      <c r="A631" s="68">
        <f t="shared" si="95"/>
        <v>617</v>
      </c>
      <c r="B631" s="69">
        <f t="shared" si="95"/>
        <v>45542</v>
      </c>
      <c r="C631" s="90" t="str">
        <f t="shared" si="88"/>
        <v>구간4</v>
      </c>
      <c r="D631" s="68">
        <f t="shared" si="89"/>
        <v>184</v>
      </c>
      <c r="E631" s="54">
        <f>COUNTIF($C$15:C631,C631)</f>
        <v>69</v>
      </c>
      <c r="F631" s="91">
        <f t="shared" si="90"/>
        <v>3.7203079019723181E-2</v>
      </c>
      <c r="G631" s="91">
        <f t="shared" si="91"/>
        <v>2.0817180244354309E-4</v>
      </c>
      <c r="H631" s="65">
        <f t="shared" si="93"/>
        <v>3.7411250822166724E-2</v>
      </c>
    </row>
    <row r="632" spans="1:8">
      <c r="A632" s="68">
        <f t="shared" si="95"/>
        <v>618</v>
      </c>
      <c r="B632" s="69">
        <f t="shared" si="95"/>
        <v>45543</v>
      </c>
      <c r="C632" s="90" t="str">
        <f t="shared" si="88"/>
        <v>구간4</v>
      </c>
      <c r="D632" s="68">
        <f t="shared" si="89"/>
        <v>184</v>
      </c>
      <c r="E632" s="54">
        <f>COUNTIF($C$15:C632,C632)</f>
        <v>70</v>
      </c>
      <c r="F632" s="91">
        <f t="shared" si="90"/>
        <v>3.7203079019723181E-2</v>
      </c>
      <c r="G632" s="91">
        <f t="shared" si="91"/>
        <v>2.111887850876524E-4</v>
      </c>
      <c r="H632" s="65">
        <f t="shared" si="93"/>
        <v>3.7414267804810837E-2</v>
      </c>
    </row>
    <row r="633" spans="1:8">
      <c r="A633" s="68">
        <f t="shared" si="95"/>
        <v>619</v>
      </c>
      <c r="B633" s="69">
        <f t="shared" si="95"/>
        <v>45544</v>
      </c>
      <c r="C633" s="90" t="str">
        <f t="shared" si="88"/>
        <v>구간4</v>
      </c>
      <c r="D633" s="68">
        <f t="shared" si="89"/>
        <v>184</v>
      </c>
      <c r="E633" s="54">
        <f>COUNTIF($C$15:C633,C633)</f>
        <v>71</v>
      </c>
      <c r="F633" s="91">
        <f t="shared" si="90"/>
        <v>3.7203079019723181E-2</v>
      </c>
      <c r="G633" s="91">
        <f t="shared" si="91"/>
        <v>2.1420576773176171E-4</v>
      </c>
      <c r="H633" s="65">
        <f t="shared" si="93"/>
        <v>3.7417284787454944E-2</v>
      </c>
    </row>
    <row r="634" spans="1:8">
      <c r="A634" s="68">
        <f t="shared" si="95"/>
        <v>620</v>
      </c>
      <c r="B634" s="69">
        <f t="shared" si="95"/>
        <v>45545</v>
      </c>
      <c r="C634" s="90" t="str">
        <f t="shared" si="88"/>
        <v>구간4</v>
      </c>
      <c r="D634" s="68">
        <f t="shared" si="89"/>
        <v>184</v>
      </c>
      <c r="E634" s="54">
        <f>COUNTIF($C$15:C634,C634)</f>
        <v>72</v>
      </c>
      <c r="F634" s="91">
        <f t="shared" si="90"/>
        <v>3.7203079019723181E-2</v>
      </c>
      <c r="G634" s="91">
        <f t="shared" si="91"/>
        <v>2.1722275037587105E-4</v>
      </c>
      <c r="H634" s="65">
        <f t="shared" si="93"/>
        <v>3.742030177009905E-2</v>
      </c>
    </row>
    <row r="635" spans="1:8">
      <c r="A635" s="68">
        <f t="shared" si="95"/>
        <v>621</v>
      </c>
      <c r="B635" s="69">
        <f t="shared" si="95"/>
        <v>45546</v>
      </c>
      <c r="C635" s="90" t="str">
        <f t="shared" si="88"/>
        <v>구간4</v>
      </c>
      <c r="D635" s="68">
        <f t="shared" si="89"/>
        <v>184</v>
      </c>
      <c r="E635" s="54">
        <f>COUNTIF($C$15:C635,C635)</f>
        <v>73</v>
      </c>
      <c r="F635" s="91">
        <f t="shared" si="90"/>
        <v>3.7203079019723181E-2</v>
      </c>
      <c r="G635" s="91">
        <f t="shared" si="91"/>
        <v>2.2023973301998036E-4</v>
      </c>
      <c r="H635" s="65">
        <f t="shared" si="93"/>
        <v>3.7423318752743163E-2</v>
      </c>
    </row>
    <row r="636" spans="1:8">
      <c r="A636" s="68">
        <f t="shared" si="95"/>
        <v>622</v>
      </c>
      <c r="B636" s="69">
        <f t="shared" si="95"/>
        <v>45547</v>
      </c>
      <c r="C636" s="90" t="str">
        <f t="shared" si="88"/>
        <v>구간4</v>
      </c>
      <c r="D636" s="68">
        <f t="shared" si="89"/>
        <v>184</v>
      </c>
      <c r="E636" s="54">
        <f>COUNTIF($C$15:C636,C636)</f>
        <v>74</v>
      </c>
      <c r="F636" s="91">
        <f t="shared" si="90"/>
        <v>3.7203079019723181E-2</v>
      </c>
      <c r="G636" s="91">
        <f t="shared" si="91"/>
        <v>2.2325671566408967E-4</v>
      </c>
      <c r="H636" s="65">
        <f t="shared" si="93"/>
        <v>3.742633573538727E-2</v>
      </c>
    </row>
    <row r="637" spans="1:8">
      <c r="A637" s="68">
        <f t="shared" si="95"/>
        <v>623</v>
      </c>
      <c r="B637" s="69">
        <f t="shared" si="95"/>
        <v>45548</v>
      </c>
      <c r="C637" s="90" t="str">
        <f t="shared" si="88"/>
        <v>구간4</v>
      </c>
      <c r="D637" s="68">
        <f t="shared" si="89"/>
        <v>184</v>
      </c>
      <c r="E637" s="54">
        <f>COUNTIF($C$15:C637,C637)</f>
        <v>75</v>
      </c>
      <c r="F637" s="91">
        <f t="shared" si="90"/>
        <v>3.7203079019723181E-2</v>
      </c>
      <c r="G637" s="91">
        <f t="shared" si="91"/>
        <v>2.2627369830819901E-4</v>
      </c>
      <c r="H637" s="65">
        <f t="shared" si="93"/>
        <v>3.7429352718031383E-2</v>
      </c>
    </row>
    <row r="638" spans="1:8">
      <c r="A638" s="68">
        <f t="shared" si="95"/>
        <v>624</v>
      </c>
      <c r="B638" s="69">
        <f t="shared" si="95"/>
        <v>45549</v>
      </c>
      <c r="C638" s="90" t="str">
        <f t="shared" si="88"/>
        <v>구간4</v>
      </c>
      <c r="D638" s="68">
        <f t="shared" si="89"/>
        <v>184</v>
      </c>
      <c r="E638" s="54">
        <f>COUNTIF($C$15:C638,C638)</f>
        <v>76</v>
      </c>
      <c r="F638" s="91">
        <f t="shared" si="90"/>
        <v>3.7203079019723181E-2</v>
      </c>
      <c r="G638" s="91">
        <f t="shared" si="91"/>
        <v>2.2929068095230832E-4</v>
      </c>
      <c r="H638" s="65">
        <f t="shared" si="93"/>
        <v>3.743236970067549E-2</v>
      </c>
    </row>
    <row r="639" spans="1:8">
      <c r="A639" s="68">
        <f t="shared" si="95"/>
        <v>625</v>
      </c>
      <c r="B639" s="69">
        <f t="shared" si="95"/>
        <v>45550</v>
      </c>
      <c r="C639" s="90" t="str">
        <f t="shared" si="88"/>
        <v>구간4</v>
      </c>
      <c r="D639" s="68">
        <f t="shared" si="89"/>
        <v>184</v>
      </c>
      <c r="E639" s="54">
        <f>COUNTIF($C$15:C639,C639)</f>
        <v>77</v>
      </c>
      <c r="F639" s="91">
        <f t="shared" si="90"/>
        <v>3.7203079019723181E-2</v>
      </c>
      <c r="G639" s="91">
        <f t="shared" si="91"/>
        <v>2.3230766359641763E-4</v>
      </c>
      <c r="H639" s="65">
        <f t="shared" si="93"/>
        <v>3.7435386683319596E-2</v>
      </c>
    </row>
    <row r="640" spans="1:8">
      <c r="A640" s="68">
        <f t="shared" ref="A640:B655" si="96">A639+1</f>
        <v>626</v>
      </c>
      <c r="B640" s="69">
        <f t="shared" si="96"/>
        <v>45551</v>
      </c>
      <c r="C640" s="90" t="str">
        <f t="shared" si="88"/>
        <v>구간4</v>
      </c>
      <c r="D640" s="68">
        <f t="shared" si="89"/>
        <v>184</v>
      </c>
      <c r="E640" s="54">
        <f>COUNTIF($C$15:C640,C640)</f>
        <v>78</v>
      </c>
      <c r="F640" s="91">
        <f t="shared" si="90"/>
        <v>3.7203079019723181E-2</v>
      </c>
      <c r="G640" s="91">
        <f t="shared" si="91"/>
        <v>2.3532464624052696E-4</v>
      </c>
      <c r="H640" s="65">
        <f t="shared" si="93"/>
        <v>3.743840366596371E-2</v>
      </c>
    </row>
    <row r="641" spans="1:8">
      <c r="A641" s="68">
        <f t="shared" si="96"/>
        <v>627</v>
      </c>
      <c r="B641" s="69">
        <f t="shared" si="96"/>
        <v>45552</v>
      </c>
      <c r="C641" s="90" t="str">
        <f t="shared" si="88"/>
        <v>구간4</v>
      </c>
      <c r="D641" s="68">
        <f t="shared" si="89"/>
        <v>184</v>
      </c>
      <c r="E641" s="54">
        <f>COUNTIF($C$15:C641,C641)</f>
        <v>79</v>
      </c>
      <c r="F641" s="91">
        <f t="shared" si="90"/>
        <v>3.7203079019723181E-2</v>
      </c>
      <c r="G641" s="91">
        <f t="shared" si="91"/>
        <v>2.3834162888463628E-4</v>
      </c>
      <c r="H641" s="65">
        <f t="shared" si="93"/>
        <v>3.7441420648607816E-2</v>
      </c>
    </row>
    <row r="642" spans="1:8">
      <c r="A642" s="68">
        <f t="shared" si="96"/>
        <v>628</v>
      </c>
      <c r="B642" s="69">
        <f t="shared" si="96"/>
        <v>45553</v>
      </c>
      <c r="C642" s="90" t="str">
        <f t="shared" si="88"/>
        <v>구간4</v>
      </c>
      <c r="D642" s="68">
        <f t="shared" si="89"/>
        <v>184</v>
      </c>
      <c r="E642" s="54">
        <f>COUNTIF($C$15:C642,C642)</f>
        <v>80</v>
      </c>
      <c r="F642" s="91">
        <f t="shared" si="90"/>
        <v>3.7203079019723181E-2</v>
      </c>
      <c r="G642" s="91">
        <f t="shared" si="91"/>
        <v>2.4135861152874561E-4</v>
      </c>
      <c r="H642" s="65">
        <f t="shared" si="93"/>
        <v>3.744443763125193E-2</v>
      </c>
    </row>
    <row r="643" spans="1:8">
      <c r="A643" s="68">
        <f t="shared" si="96"/>
        <v>629</v>
      </c>
      <c r="B643" s="69">
        <f t="shared" si="96"/>
        <v>45554</v>
      </c>
      <c r="C643" s="90" t="str">
        <f t="shared" si="88"/>
        <v>구간4</v>
      </c>
      <c r="D643" s="68">
        <f t="shared" si="89"/>
        <v>184</v>
      </c>
      <c r="E643" s="54">
        <f>COUNTIF($C$15:C643,C643)</f>
        <v>81</v>
      </c>
      <c r="F643" s="91">
        <f t="shared" si="90"/>
        <v>3.7203079019723181E-2</v>
      </c>
      <c r="G643" s="91">
        <f t="shared" si="91"/>
        <v>2.4437559417285492E-4</v>
      </c>
      <c r="H643" s="65">
        <f t="shared" si="93"/>
        <v>3.7447454613896036E-2</v>
      </c>
    </row>
    <row r="644" spans="1:8">
      <c r="A644" s="68">
        <f t="shared" si="96"/>
        <v>630</v>
      </c>
      <c r="B644" s="69">
        <f t="shared" si="96"/>
        <v>45555</v>
      </c>
      <c r="C644" s="90" t="str">
        <f t="shared" si="88"/>
        <v>구간4</v>
      </c>
      <c r="D644" s="68">
        <f t="shared" si="89"/>
        <v>184</v>
      </c>
      <c r="E644" s="54">
        <f>COUNTIF($C$15:C644,C644)</f>
        <v>82</v>
      </c>
      <c r="F644" s="91">
        <f t="shared" si="90"/>
        <v>3.7203079019723181E-2</v>
      </c>
      <c r="G644" s="91">
        <f t="shared" si="91"/>
        <v>2.4739257681696423E-4</v>
      </c>
      <c r="H644" s="65">
        <f t="shared" si="93"/>
        <v>3.7450471596540143E-2</v>
      </c>
    </row>
    <row r="645" spans="1:8">
      <c r="A645" s="68">
        <f t="shared" si="96"/>
        <v>631</v>
      </c>
      <c r="B645" s="69">
        <f t="shared" si="96"/>
        <v>45556</v>
      </c>
      <c r="C645" s="90" t="str">
        <f t="shared" si="88"/>
        <v>구간4</v>
      </c>
      <c r="D645" s="68">
        <f t="shared" si="89"/>
        <v>184</v>
      </c>
      <c r="E645" s="54">
        <f>COUNTIF($C$15:C645,C645)</f>
        <v>83</v>
      </c>
      <c r="F645" s="91">
        <f t="shared" si="90"/>
        <v>3.7203079019723181E-2</v>
      </c>
      <c r="G645" s="91">
        <f t="shared" si="91"/>
        <v>2.5040955946107355E-4</v>
      </c>
      <c r="H645" s="65">
        <f t="shared" si="93"/>
        <v>3.7453488579184256E-2</v>
      </c>
    </row>
    <row r="646" spans="1:8">
      <c r="A646" s="68">
        <f t="shared" si="96"/>
        <v>632</v>
      </c>
      <c r="B646" s="69">
        <f t="shared" si="96"/>
        <v>45557</v>
      </c>
      <c r="C646" s="90" t="str">
        <f t="shared" si="88"/>
        <v>구간4</v>
      </c>
      <c r="D646" s="68">
        <f t="shared" si="89"/>
        <v>184</v>
      </c>
      <c r="E646" s="54">
        <f>COUNTIF($C$15:C646,C646)</f>
        <v>84</v>
      </c>
      <c r="F646" s="91">
        <f t="shared" si="90"/>
        <v>3.7203079019723181E-2</v>
      </c>
      <c r="G646" s="91">
        <f t="shared" si="91"/>
        <v>2.5342654210518286E-4</v>
      </c>
      <c r="H646" s="65">
        <f t="shared" si="93"/>
        <v>3.7456505561828363E-2</v>
      </c>
    </row>
    <row r="647" spans="1:8">
      <c r="A647" s="68">
        <f t="shared" si="96"/>
        <v>633</v>
      </c>
      <c r="B647" s="69">
        <f t="shared" si="96"/>
        <v>45558</v>
      </c>
      <c r="C647" s="90" t="str">
        <f t="shared" si="88"/>
        <v>구간4</v>
      </c>
      <c r="D647" s="68">
        <f t="shared" si="89"/>
        <v>184</v>
      </c>
      <c r="E647" s="54">
        <f>COUNTIF($C$15:C647,C647)</f>
        <v>85</v>
      </c>
      <c r="F647" s="91">
        <f t="shared" si="90"/>
        <v>3.7203079019723181E-2</v>
      </c>
      <c r="G647" s="91">
        <f t="shared" si="91"/>
        <v>2.5644352474929222E-4</v>
      </c>
      <c r="H647" s="65">
        <f t="shared" si="93"/>
        <v>3.7459522544472476E-2</v>
      </c>
    </row>
    <row r="648" spans="1:8">
      <c r="A648" s="68">
        <f t="shared" si="96"/>
        <v>634</v>
      </c>
      <c r="B648" s="69">
        <f t="shared" si="96"/>
        <v>45559</v>
      </c>
      <c r="C648" s="90" t="str">
        <f t="shared" si="88"/>
        <v>구간4</v>
      </c>
      <c r="D648" s="68">
        <f t="shared" si="89"/>
        <v>184</v>
      </c>
      <c r="E648" s="54">
        <f>COUNTIF($C$15:C648,C648)</f>
        <v>86</v>
      </c>
      <c r="F648" s="91">
        <f t="shared" si="90"/>
        <v>3.7203079019723181E-2</v>
      </c>
      <c r="G648" s="91">
        <f t="shared" si="91"/>
        <v>2.5946050739340153E-4</v>
      </c>
      <c r="H648" s="65">
        <f t="shared" si="93"/>
        <v>3.7462539527116583E-2</v>
      </c>
    </row>
    <row r="649" spans="1:8">
      <c r="A649" s="68">
        <f t="shared" si="96"/>
        <v>635</v>
      </c>
      <c r="B649" s="69">
        <f t="shared" si="96"/>
        <v>45560</v>
      </c>
      <c r="C649" s="90" t="str">
        <f t="shared" si="88"/>
        <v>구간4</v>
      </c>
      <c r="D649" s="68">
        <f t="shared" si="89"/>
        <v>184</v>
      </c>
      <c r="E649" s="54">
        <f>COUNTIF($C$15:C649,C649)</f>
        <v>87</v>
      </c>
      <c r="F649" s="91">
        <f t="shared" si="90"/>
        <v>3.7203079019723181E-2</v>
      </c>
      <c r="G649" s="91">
        <f t="shared" si="91"/>
        <v>2.6247749003751084E-4</v>
      </c>
      <c r="H649" s="65">
        <f t="shared" si="93"/>
        <v>3.7465556509760689E-2</v>
      </c>
    </row>
    <row r="650" spans="1:8">
      <c r="A650" s="68">
        <f t="shared" si="96"/>
        <v>636</v>
      </c>
      <c r="B650" s="69">
        <f t="shared" si="96"/>
        <v>45561</v>
      </c>
      <c r="C650" s="90" t="str">
        <f t="shared" si="88"/>
        <v>구간4</v>
      </c>
      <c r="D650" s="68">
        <f t="shared" si="89"/>
        <v>184</v>
      </c>
      <c r="E650" s="54">
        <f>COUNTIF($C$15:C650,C650)</f>
        <v>88</v>
      </c>
      <c r="F650" s="91">
        <f t="shared" si="90"/>
        <v>3.7203079019723181E-2</v>
      </c>
      <c r="G650" s="91">
        <f t="shared" si="91"/>
        <v>2.6549447268162015E-4</v>
      </c>
      <c r="H650" s="65">
        <f t="shared" si="93"/>
        <v>3.7468573492404803E-2</v>
      </c>
    </row>
    <row r="651" spans="1:8">
      <c r="A651" s="68">
        <f t="shared" si="96"/>
        <v>637</v>
      </c>
      <c r="B651" s="69">
        <f t="shared" si="96"/>
        <v>45562</v>
      </c>
      <c r="C651" s="90" t="str">
        <f t="shared" si="88"/>
        <v>구간4</v>
      </c>
      <c r="D651" s="68">
        <f t="shared" si="89"/>
        <v>184</v>
      </c>
      <c r="E651" s="54">
        <f>COUNTIF($C$15:C651,C651)</f>
        <v>89</v>
      </c>
      <c r="F651" s="91">
        <f t="shared" si="90"/>
        <v>3.7203079019723181E-2</v>
      </c>
      <c r="G651" s="91">
        <f t="shared" si="91"/>
        <v>2.6851145532572946E-4</v>
      </c>
      <c r="H651" s="65">
        <f t="shared" si="93"/>
        <v>3.7471590475048909E-2</v>
      </c>
    </row>
    <row r="652" spans="1:8">
      <c r="A652" s="68">
        <f t="shared" si="96"/>
        <v>638</v>
      </c>
      <c r="B652" s="69">
        <f t="shared" si="96"/>
        <v>45563</v>
      </c>
      <c r="C652" s="90" t="str">
        <f t="shared" si="88"/>
        <v>구간4</v>
      </c>
      <c r="D652" s="68">
        <f t="shared" si="89"/>
        <v>184</v>
      </c>
      <c r="E652" s="54">
        <f>COUNTIF($C$15:C652,C652)</f>
        <v>90</v>
      </c>
      <c r="F652" s="91">
        <f t="shared" si="90"/>
        <v>3.7203079019723181E-2</v>
      </c>
      <c r="G652" s="91">
        <f t="shared" si="91"/>
        <v>2.7152843796983877E-4</v>
      </c>
      <c r="H652" s="65">
        <f t="shared" si="93"/>
        <v>3.7474607457693022E-2</v>
      </c>
    </row>
    <row r="653" spans="1:8">
      <c r="A653" s="68">
        <f t="shared" si="96"/>
        <v>639</v>
      </c>
      <c r="B653" s="69">
        <f t="shared" si="96"/>
        <v>45564</v>
      </c>
      <c r="C653" s="90" t="str">
        <f t="shared" si="88"/>
        <v>구간4</v>
      </c>
      <c r="D653" s="68">
        <f t="shared" si="89"/>
        <v>184</v>
      </c>
      <c r="E653" s="54">
        <f>COUNTIF($C$15:C653,C653)</f>
        <v>91</v>
      </c>
      <c r="F653" s="91">
        <f t="shared" si="90"/>
        <v>3.7203079019723181E-2</v>
      </c>
      <c r="G653" s="91">
        <f t="shared" si="91"/>
        <v>2.7454542061394814E-4</v>
      </c>
      <c r="H653" s="65">
        <f t="shared" si="93"/>
        <v>3.7477624440337129E-2</v>
      </c>
    </row>
    <row r="654" spans="1:8">
      <c r="A654" s="68">
        <f t="shared" si="96"/>
        <v>640</v>
      </c>
      <c r="B654" s="69">
        <f t="shared" si="96"/>
        <v>45565</v>
      </c>
      <c r="C654" s="90" t="str">
        <f t="shared" si="88"/>
        <v>구간4</v>
      </c>
      <c r="D654" s="68">
        <f t="shared" si="89"/>
        <v>184</v>
      </c>
      <c r="E654" s="54">
        <f>COUNTIF($C$15:C654,C654)</f>
        <v>92</v>
      </c>
      <c r="F654" s="91">
        <f t="shared" si="90"/>
        <v>3.7203079019723181E-2</v>
      </c>
      <c r="G654" s="91">
        <f t="shared" si="91"/>
        <v>2.7756240325805745E-4</v>
      </c>
      <c r="H654" s="65">
        <f t="shared" si="93"/>
        <v>3.7480641422981242E-2</v>
      </c>
    </row>
    <row r="655" spans="1:8">
      <c r="A655" s="68">
        <f t="shared" si="96"/>
        <v>641</v>
      </c>
      <c r="B655" s="69">
        <f t="shared" si="96"/>
        <v>45566</v>
      </c>
      <c r="C655" s="90" t="str">
        <f t="shared" ref="C655:C718" si="97">IF(IFERROR(HLOOKUP(B655,$D$5:$S$6,2,FALSE),"")="",C656,HLOOKUP(B655,$D$5:$S$7,2,FALSE))</f>
        <v>구간4</v>
      </c>
      <c r="D655" s="68">
        <f t="shared" ref="D655:D718" si="98">COUNTIF($C$15:$C$44084,C655)</f>
        <v>184</v>
      </c>
      <c r="E655" s="54">
        <f>COUNTIF($C$15:C655,C655)</f>
        <v>93</v>
      </c>
      <c r="F655" s="91">
        <f t="shared" ref="F655:F718" si="99">HLOOKUP($C655,$D$6:$S$11,6,FALSE)</f>
        <v>3.7203079019723181E-2</v>
      </c>
      <c r="G655" s="91">
        <f t="shared" ref="G655:G718" si="100">HLOOKUP($C655,$D$6:$S$11,5,FALSE)*(E655)</f>
        <v>2.8057938590216676E-4</v>
      </c>
      <c r="H655" s="65">
        <f t="shared" si="93"/>
        <v>3.7483658405625349E-2</v>
      </c>
    </row>
    <row r="656" spans="1:8">
      <c r="A656" s="68">
        <f t="shared" ref="A656:B671" si="101">A655+1</f>
        <v>642</v>
      </c>
      <c r="B656" s="69">
        <f t="shared" si="101"/>
        <v>45567</v>
      </c>
      <c r="C656" s="90" t="str">
        <f t="shared" si="97"/>
        <v>구간4</v>
      </c>
      <c r="D656" s="68">
        <f t="shared" si="98"/>
        <v>184</v>
      </c>
      <c r="E656" s="54">
        <f>COUNTIF($C$15:C656,C656)</f>
        <v>94</v>
      </c>
      <c r="F656" s="91">
        <f t="shared" si="99"/>
        <v>3.7203079019723181E-2</v>
      </c>
      <c r="G656" s="91">
        <f t="shared" si="100"/>
        <v>2.8359636854627607E-4</v>
      </c>
      <c r="H656" s="65">
        <f t="shared" ref="H656:H719" si="102">F656+G656</f>
        <v>3.7486675388269455E-2</v>
      </c>
    </row>
    <row r="657" spans="1:8">
      <c r="A657" s="68">
        <f t="shared" si="101"/>
        <v>643</v>
      </c>
      <c r="B657" s="69">
        <f t="shared" si="101"/>
        <v>45568</v>
      </c>
      <c r="C657" s="90" t="str">
        <f t="shared" si="97"/>
        <v>구간4</v>
      </c>
      <c r="D657" s="68">
        <f t="shared" si="98"/>
        <v>184</v>
      </c>
      <c r="E657" s="54">
        <f>COUNTIF($C$15:C657,C657)</f>
        <v>95</v>
      </c>
      <c r="F657" s="91">
        <f t="shared" si="99"/>
        <v>3.7203079019723181E-2</v>
      </c>
      <c r="G657" s="91">
        <f t="shared" si="100"/>
        <v>2.8661335119038538E-4</v>
      </c>
      <c r="H657" s="65">
        <f t="shared" si="102"/>
        <v>3.7489692370913569E-2</v>
      </c>
    </row>
    <row r="658" spans="1:8">
      <c r="A658" s="68">
        <f t="shared" si="101"/>
        <v>644</v>
      </c>
      <c r="B658" s="69">
        <f t="shared" si="101"/>
        <v>45569</v>
      </c>
      <c r="C658" s="90" t="str">
        <f t="shared" si="97"/>
        <v>구간4</v>
      </c>
      <c r="D658" s="68">
        <f t="shared" si="98"/>
        <v>184</v>
      </c>
      <c r="E658" s="54">
        <f>COUNTIF($C$15:C658,C658)</f>
        <v>96</v>
      </c>
      <c r="F658" s="91">
        <f t="shared" si="99"/>
        <v>3.7203079019723181E-2</v>
      </c>
      <c r="G658" s="91">
        <f t="shared" si="100"/>
        <v>2.8963033383449469E-4</v>
      </c>
      <c r="H658" s="65">
        <f t="shared" si="102"/>
        <v>3.7492709353557675E-2</v>
      </c>
    </row>
    <row r="659" spans="1:8">
      <c r="A659" s="68">
        <f t="shared" si="101"/>
        <v>645</v>
      </c>
      <c r="B659" s="69">
        <f t="shared" si="101"/>
        <v>45570</v>
      </c>
      <c r="C659" s="90" t="str">
        <f t="shared" si="97"/>
        <v>구간4</v>
      </c>
      <c r="D659" s="68">
        <f t="shared" si="98"/>
        <v>184</v>
      </c>
      <c r="E659" s="54">
        <f>COUNTIF($C$15:C659,C659)</f>
        <v>97</v>
      </c>
      <c r="F659" s="91">
        <f t="shared" si="99"/>
        <v>3.7203079019723181E-2</v>
      </c>
      <c r="G659" s="91">
        <f t="shared" si="100"/>
        <v>2.9264731647860406E-4</v>
      </c>
      <c r="H659" s="65">
        <f t="shared" si="102"/>
        <v>3.7495726336201789E-2</v>
      </c>
    </row>
    <row r="660" spans="1:8">
      <c r="A660" s="68">
        <f t="shared" si="101"/>
        <v>646</v>
      </c>
      <c r="B660" s="69">
        <f t="shared" si="101"/>
        <v>45571</v>
      </c>
      <c r="C660" s="90" t="str">
        <f t="shared" si="97"/>
        <v>구간4</v>
      </c>
      <c r="D660" s="68">
        <f t="shared" si="98"/>
        <v>184</v>
      </c>
      <c r="E660" s="54">
        <f>COUNTIF($C$15:C660,C660)</f>
        <v>98</v>
      </c>
      <c r="F660" s="91">
        <f t="shared" si="99"/>
        <v>3.7203079019723181E-2</v>
      </c>
      <c r="G660" s="91">
        <f t="shared" si="100"/>
        <v>2.9566429912271337E-4</v>
      </c>
      <c r="H660" s="65">
        <f t="shared" si="102"/>
        <v>3.7498743318845895E-2</v>
      </c>
    </row>
    <row r="661" spans="1:8">
      <c r="A661" s="68">
        <f t="shared" si="101"/>
        <v>647</v>
      </c>
      <c r="B661" s="69">
        <f t="shared" si="101"/>
        <v>45572</v>
      </c>
      <c r="C661" s="90" t="str">
        <f t="shared" si="97"/>
        <v>구간4</v>
      </c>
      <c r="D661" s="68">
        <f t="shared" si="98"/>
        <v>184</v>
      </c>
      <c r="E661" s="54">
        <f>COUNTIF($C$15:C661,C661)</f>
        <v>99</v>
      </c>
      <c r="F661" s="91">
        <f t="shared" si="99"/>
        <v>3.7203079019723181E-2</v>
      </c>
      <c r="G661" s="91">
        <f t="shared" si="100"/>
        <v>2.9868128176682268E-4</v>
      </c>
      <c r="H661" s="65">
        <f t="shared" si="102"/>
        <v>3.7501760301490002E-2</v>
      </c>
    </row>
    <row r="662" spans="1:8">
      <c r="A662" s="68">
        <f t="shared" si="101"/>
        <v>648</v>
      </c>
      <c r="B662" s="69">
        <f t="shared" si="101"/>
        <v>45573</v>
      </c>
      <c r="C662" s="90" t="str">
        <f t="shared" si="97"/>
        <v>구간4</v>
      </c>
      <c r="D662" s="68">
        <f t="shared" si="98"/>
        <v>184</v>
      </c>
      <c r="E662" s="54">
        <f>COUNTIF($C$15:C662,C662)</f>
        <v>100</v>
      </c>
      <c r="F662" s="91">
        <f t="shared" si="99"/>
        <v>3.7203079019723181E-2</v>
      </c>
      <c r="G662" s="91">
        <f t="shared" si="100"/>
        <v>3.0169826441093199E-4</v>
      </c>
      <c r="H662" s="65">
        <f t="shared" si="102"/>
        <v>3.7504777284134115E-2</v>
      </c>
    </row>
    <row r="663" spans="1:8">
      <c r="A663" s="68">
        <f t="shared" si="101"/>
        <v>649</v>
      </c>
      <c r="B663" s="69">
        <f t="shared" si="101"/>
        <v>45574</v>
      </c>
      <c r="C663" s="90" t="str">
        <f t="shared" si="97"/>
        <v>구간4</v>
      </c>
      <c r="D663" s="68">
        <f t="shared" si="98"/>
        <v>184</v>
      </c>
      <c r="E663" s="54">
        <f>COUNTIF($C$15:C663,C663)</f>
        <v>101</v>
      </c>
      <c r="F663" s="91">
        <f t="shared" si="99"/>
        <v>3.7203079019723181E-2</v>
      </c>
      <c r="G663" s="91">
        <f t="shared" si="100"/>
        <v>3.047152470550413E-4</v>
      </c>
      <c r="H663" s="65">
        <f t="shared" si="102"/>
        <v>3.7507794266778222E-2</v>
      </c>
    </row>
    <row r="664" spans="1:8">
      <c r="A664" s="68">
        <f t="shared" si="101"/>
        <v>650</v>
      </c>
      <c r="B664" s="69">
        <f t="shared" si="101"/>
        <v>45575</v>
      </c>
      <c r="C664" s="90" t="str">
        <f t="shared" si="97"/>
        <v>구간4</v>
      </c>
      <c r="D664" s="68">
        <f t="shared" si="98"/>
        <v>184</v>
      </c>
      <c r="E664" s="54">
        <f>COUNTIF($C$15:C664,C664)</f>
        <v>102</v>
      </c>
      <c r="F664" s="91">
        <f t="shared" si="99"/>
        <v>3.7203079019723181E-2</v>
      </c>
      <c r="G664" s="91">
        <f t="shared" si="100"/>
        <v>3.0773222969915066E-4</v>
      </c>
      <c r="H664" s="65">
        <f t="shared" si="102"/>
        <v>3.7510811249422335E-2</v>
      </c>
    </row>
    <row r="665" spans="1:8">
      <c r="A665" s="68">
        <f t="shared" si="101"/>
        <v>651</v>
      </c>
      <c r="B665" s="69">
        <f t="shared" si="101"/>
        <v>45576</v>
      </c>
      <c r="C665" s="90" t="str">
        <f t="shared" si="97"/>
        <v>구간4</v>
      </c>
      <c r="D665" s="68">
        <f t="shared" si="98"/>
        <v>184</v>
      </c>
      <c r="E665" s="54">
        <f>COUNTIF($C$15:C665,C665)</f>
        <v>103</v>
      </c>
      <c r="F665" s="91">
        <f t="shared" si="99"/>
        <v>3.7203079019723181E-2</v>
      </c>
      <c r="G665" s="91">
        <f t="shared" si="100"/>
        <v>3.1074921234325998E-4</v>
      </c>
      <c r="H665" s="65">
        <f t="shared" si="102"/>
        <v>3.7513828232066442E-2</v>
      </c>
    </row>
    <row r="666" spans="1:8">
      <c r="A666" s="68">
        <f t="shared" si="101"/>
        <v>652</v>
      </c>
      <c r="B666" s="69">
        <f t="shared" si="101"/>
        <v>45577</v>
      </c>
      <c r="C666" s="90" t="str">
        <f t="shared" si="97"/>
        <v>구간4</v>
      </c>
      <c r="D666" s="68">
        <f t="shared" si="98"/>
        <v>184</v>
      </c>
      <c r="E666" s="54">
        <f>COUNTIF($C$15:C666,C666)</f>
        <v>104</v>
      </c>
      <c r="F666" s="91">
        <f t="shared" si="99"/>
        <v>3.7203079019723181E-2</v>
      </c>
      <c r="G666" s="91">
        <f t="shared" si="100"/>
        <v>3.1376619498736929E-4</v>
      </c>
      <c r="H666" s="65">
        <f t="shared" si="102"/>
        <v>3.7516845214710548E-2</v>
      </c>
    </row>
    <row r="667" spans="1:8">
      <c r="A667" s="68">
        <f t="shared" si="101"/>
        <v>653</v>
      </c>
      <c r="B667" s="69">
        <f t="shared" si="101"/>
        <v>45578</v>
      </c>
      <c r="C667" s="90" t="str">
        <f t="shared" si="97"/>
        <v>구간4</v>
      </c>
      <c r="D667" s="68">
        <f t="shared" si="98"/>
        <v>184</v>
      </c>
      <c r="E667" s="54">
        <f>COUNTIF($C$15:C667,C667)</f>
        <v>105</v>
      </c>
      <c r="F667" s="91">
        <f t="shared" si="99"/>
        <v>3.7203079019723181E-2</v>
      </c>
      <c r="G667" s="91">
        <f t="shared" si="100"/>
        <v>3.167831776314786E-4</v>
      </c>
      <c r="H667" s="65">
        <f t="shared" si="102"/>
        <v>3.7519862197354661E-2</v>
      </c>
    </row>
    <row r="668" spans="1:8">
      <c r="A668" s="68">
        <f t="shared" si="101"/>
        <v>654</v>
      </c>
      <c r="B668" s="69">
        <f t="shared" si="101"/>
        <v>45579</v>
      </c>
      <c r="C668" s="90" t="str">
        <f t="shared" si="97"/>
        <v>구간4</v>
      </c>
      <c r="D668" s="68">
        <f t="shared" si="98"/>
        <v>184</v>
      </c>
      <c r="E668" s="54">
        <f>COUNTIF($C$15:C668,C668)</f>
        <v>106</v>
      </c>
      <c r="F668" s="91">
        <f t="shared" si="99"/>
        <v>3.7203079019723181E-2</v>
      </c>
      <c r="G668" s="91">
        <f t="shared" si="100"/>
        <v>3.1980016027558791E-4</v>
      </c>
      <c r="H668" s="65">
        <f t="shared" si="102"/>
        <v>3.7522879179998768E-2</v>
      </c>
    </row>
    <row r="669" spans="1:8">
      <c r="A669" s="68">
        <f t="shared" si="101"/>
        <v>655</v>
      </c>
      <c r="B669" s="69">
        <f t="shared" si="101"/>
        <v>45580</v>
      </c>
      <c r="C669" s="90" t="str">
        <f t="shared" si="97"/>
        <v>구간4</v>
      </c>
      <c r="D669" s="68">
        <f t="shared" si="98"/>
        <v>184</v>
      </c>
      <c r="E669" s="54">
        <f>COUNTIF($C$15:C669,C669)</f>
        <v>107</v>
      </c>
      <c r="F669" s="91">
        <f t="shared" si="99"/>
        <v>3.7203079019723181E-2</v>
      </c>
      <c r="G669" s="91">
        <f t="shared" si="100"/>
        <v>3.2281714291969722E-4</v>
      </c>
      <c r="H669" s="65">
        <f t="shared" si="102"/>
        <v>3.7525896162642881E-2</v>
      </c>
    </row>
    <row r="670" spans="1:8">
      <c r="A670" s="68">
        <f t="shared" si="101"/>
        <v>656</v>
      </c>
      <c r="B670" s="69">
        <f t="shared" si="101"/>
        <v>45581</v>
      </c>
      <c r="C670" s="90" t="str">
        <f t="shared" si="97"/>
        <v>구간4</v>
      </c>
      <c r="D670" s="68">
        <f t="shared" si="98"/>
        <v>184</v>
      </c>
      <c r="E670" s="54">
        <f>COUNTIF($C$15:C670,C670)</f>
        <v>108</v>
      </c>
      <c r="F670" s="91">
        <f t="shared" si="99"/>
        <v>3.7203079019723181E-2</v>
      </c>
      <c r="G670" s="91">
        <f t="shared" si="100"/>
        <v>3.2583412556380658E-4</v>
      </c>
      <c r="H670" s="65">
        <f t="shared" si="102"/>
        <v>3.7528913145286988E-2</v>
      </c>
    </row>
    <row r="671" spans="1:8">
      <c r="A671" s="68">
        <f t="shared" si="101"/>
        <v>657</v>
      </c>
      <c r="B671" s="69">
        <f t="shared" si="101"/>
        <v>45582</v>
      </c>
      <c r="C671" s="90" t="str">
        <f t="shared" si="97"/>
        <v>구간4</v>
      </c>
      <c r="D671" s="68">
        <f t="shared" si="98"/>
        <v>184</v>
      </c>
      <c r="E671" s="54">
        <f>COUNTIF($C$15:C671,C671)</f>
        <v>109</v>
      </c>
      <c r="F671" s="91">
        <f t="shared" si="99"/>
        <v>3.7203079019723181E-2</v>
      </c>
      <c r="G671" s="91">
        <f t="shared" si="100"/>
        <v>3.2885110820791589E-4</v>
      </c>
      <c r="H671" s="65">
        <f t="shared" si="102"/>
        <v>3.7531930127931094E-2</v>
      </c>
    </row>
    <row r="672" spans="1:8">
      <c r="A672" s="68">
        <f t="shared" ref="A672:B687" si="103">A671+1</f>
        <v>658</v>
      </c>
      <c r="B672" s="69">
        <f t="shared" si="103"/>
        <v>45583</v>
      </c>
      <c r="C672" s="90" t="str">
        <f t="shared" si="97"/>
        <v>구간4</v>
      </c>
      <c r="D672" s="68">
        <f t="shared" si="98"/>
        <v>184</v>
      </c>
      <c r="E672" s="54">
        <f>COUNTIF($C$15:C672,C672)</f>
        <v>110</v>
      </c>
      <c r="F672" s="91">
        <f t="shared" si="99"/>
        <v>3.7203079019723181E-2</v>
      </c>
      <c r="G672" s="91">
        <f t="shared" si="100"/>
        <v>3.318680908520252E-4</v>
      </c>
      <c r="H672" s="65">
        <f t="shared" si="102"/>
        <v>3.7534947110575208E-2</v>
      </c>
    </row>
    <row r="673" spans="1:8">
      <c r="A673" s="68">
        <f t="shared" si="103"/>
        <v>659</v>
      </c>
      <c r="B673" s="69">
        <f t="shared" si="103"/>
        <v>45584</v>
      </c>
      <c r="C673" s="90" t="str">
        <f t="shared" si="97"/>
        <v>구간4</v>
      </c>
      <c r="D673" s="68">
        <f t="shared" si="98"/>
        <v>184</v>
      </c>
      <c r="E673" s="54">
        <f>COUNTIF($C$15:C673,C673)</f>
        <v>111</v>
      </c>
      <c r="F673" s="91">
        <f t="shared" si="99"/>
        <v>3.7203079019723181E-2</v>
      </c>
      <c r="G673" s="91">
        <f t="shared" si="100"/>
        <v>3.3488507349613452E-4</v>
      </c>
      <c r="H673" s="65">
        <f t="shared" si="102"/>
        <v>3.7537964093219314E-2</v>
      </c>
    </row>
    <row r="674" spans="1:8">
      <c r="A674" s="68">
        <f t="shared" si="103"/>
        <v>660</v>
      </c>
      <c r="B674" s="69">
        <f t="shared" si="103"/>
        <v>45585</v>
      </c>
      <c r="C674" s="90" t="str">
        <f t="shared" si="97"/>
        <v>구간4</v>
      </c>
      <c r="D674" s="68">
        <f t="shared" si="98"/>
        <v>184</v>
      </c>
      <c r="E674" s="54">
        <f>COUNTIF($C$15:C674,C674)</f>
        <v>112</v>
      </c>
      <c r="F674" s="91">
        <f t="shared" si="99"/>
        <v>3.7203079019723181E-2</v>
      </c>
      <c r="G674" s="91">
        <f t="shared" si="100"/>
        <v>3.3790205614024383E-4</v>
      </c>
      <c r="H674" s="65">
        <f t="shared" si="102"/>
        <v>3.7540981075863428E-2</v>
      </c>
    </row>
    <row r="675" spans="1:8">
      <c r="A675" s="68">
        <f t="shared" si="103"/>
        <v>661</v>
      </c>
      <c r="B675" s="69">
        <f t="shared" si="103"/>
        <v>45586</v>
      </c>
      <c r="C675" s="90" t="str">
        <f t="shared" si="97"/>
        <v>구간4</v>
      </c>
      <c r="D675" s="68">
        <f t="shared" si="98"/>
        <v>184</v>
      </c>
      <c r="E675" s="54">
        <f>COUNTIF($C$15:C675,C675)</f>
        <v>113</v>
      </c>
      <c r="F675" s="91">
        <f t="shared" si="99"/>
        <v>3.7203079019723181E-2</v>
      </c>
      <c r="G675" s="91">
        <f t="shared" si="100"/>
        <v>3.4091903878435314E-4</v>
      </c>
      <c r="H675" s="65">
        <f t="shared" si="102"/>
        <v>3.7543998058507534E-2</v>
      </c>
    </row>
    <row r="676" spans="1:8">
      <c r="A676" s="68">
        <f t="shared" si="103"/>
        <v>662</v>
      </c>
      <c r="B676" s="69">
        <f t="shared" si="103"/>
        <v>45587</v>
      </c>
      <c r="C676" s="90" t="str">
        <f t="shared" si="97"/>
        <v>구간4</v>
      </c>
      <c r="D676" s="68">
        <f t="shared" si="98"/>
        <v>184</v>
      </c>
      <c r="E676" s="54">
        <f>COUNTIF($C$15:C676,C676)</f>
        <v>114</v>
      </c>
      <c r="F676" s="91">
        <f t="shared" si="99"/>
        <v>3.7203079019723181E-2</v>
      </c>
      <c r="G676" s="91">
        <f t="shared" si="100"/>
        <v>3.439360214284625E-4</v>
      </c>
      <c r="H676" s="65">
        <f t="shared" si="102"/>
        <v>3.7547015041151641E-2</v>
      </c>
    </row>
    <row r="677" spans="1:8">
      <c r="A677" s="68">
        <f t="shared" si="103"/>
        <v>663</v>
      </c>
      <c r="B677" s="69">
        <f t="shared" si="103"/>
        <v>45588</v>
      </c>
      <c r="C677" s="90" t="str">
        <f t="shared" si="97"/>
        <v>구간4</v>
      </c>
      <c r="D677" s="68">
        <f t="shared" si="98"/>
        <v>184</v>
      </c>
      <c r="E677" s="54">
        <f>COUNTIF($C$15:C677,C677)</f>
        <v>115</v>
      </c>
      <c r="F677" s="91">
        <f t="shared" si="99"/>
        <v>3.7203079019723181E-2</v>
      </c>
      <c r="G677" s="91">
        <f t="shared" si="100"/>
        <v>3.4695300407257181E-4</v>
      </c>
      <c r="H677" s="65">
        <f t="shared" si="102"/>
        <v>3.7550032023795754E-2</v>
      </c>
    </row>
    <row r="678" spans="1:8">
      <c r="A678" s="68">
        <f t="shared" si="103"/>
        <v>664</v>
      </c>
      <c r="B678" s="69">
        <f t="shared" si="103"/>
        <v>45589</v>
      </c>
      <c r="C678" s="90" t="str">
        <f t="shared" si="97"/>
        <v>구간4</v>
      </c>
      <c r="D678" s="68">
        <f t="shared" si="98"/>
        <v>184</v>
      </c>
      <c r="E678" s="54">
        <f>COUNTIF($C$15:C678,C678)</f>
        <v>116</v>
      </c>
      <c r="F678" s="91">
        <f t="shared" si="99"/>
        <v>3.7203079019723181E-2</v>
      </c>
      <c r="G678" s="91">
        <f t="shared" si="100"/>
        <v>3.4996998671668112E-4</v>
      </c>
      <c r="H678" s="65">
        <f t="shared" si="102"/>
        <v>3.7553049006439861E-2</v>
      </c>
    </row>
    <row r="679" spans="1:8">
      <c r="A679" s="68">
        <f t="shared" si="103"/>
        <v>665</v>
      </c>
      <c r="B679" s="69">
        <f t="shared" si="103"/>
        <v>45590</v>
      </c>
      <c r="C679" s="90" t="str">
        <f t="shared" si="97"/>
        <v>구간4</v>
      </c>
      <c r="D679" s="68">
        <f t="shared" si="98"/>
        <v>184</v>
      </c>
      <c r="E679" s="54">
        <f>COUNTIF($C$15:C679,C679)</f>
        <v>117</v>
      </c>
      <c r="F679" s="91">
        <f t="shared" si="99"/>
        <v>3.7203079019723181E-2</v>
      </c>
      <c r="G679" s="91">
        <f t="shared" si="100"/>
        <v>3.5298696936079043E-4</v>
      </c>
      <c r="H679" s="65">
        <f t="shared" si="102"/>
        <v>3.7556065989083974E-2</v>
      </c>
    </row>
    <row r="680" spans="1:8">
      <c r="A680" s="68">
        <f t="shared" si="103"/>
        <v>666</v>
      </c>
      <c r="B680" s="69">
        <f t="shared" si="103"/>
        <v>45591</v>
      </c>
      <c r="C680" s="90" t="str">
        <f t="shared" si="97"/>
        <v>구간4</v>
      </c>
      <c r="D680" s="68">
        <f t="shared" si="98"/>
        <v>184</v>
      </c>
      <c r="E680" s="54">
        <f>COUNTIF($C$15:C680,C680)</f>
        <v>118</v>
      </c>
      <c r="F680" s="91">
        <f t="shared" si="99"/>
        <v>3.7203079019723181E-2</v>
      </c>
      <c r="G680" s="91">
        <f t="shared" si="100"/>
        <v>3.5600395200489974E-4</v>
      </c>
      <c r="H680" s="65">
        <f t="shared" si="102"/>
        <v>3.7559082971728081E-2</v>
      </c>
    </row>
    <row r="681" spans="1:8">
      <c r="A681" s="68">
        <f t="shared" si="103"/>
        <v>667</v>
      </c>
      <c r="B681" s="69">
        <f t="shared" si="103"/>
        <v>45592</v>
      </c>
      <c r="C681" s="90" t="str">
        <f t="shared" si="97"/>
        <v>구간4</v>
      </c>
      <c r="D681" s="68">
        <f t="shared" si="98"/>
        <v>184</v>
      </c>
      <c r="E681" s="54">
        <f>COUNTIF($C$15:C681,C681)</f>
        <v>119</v>
      </c>
      <c r="F681" s="91">
        <f t="shared" si="99"/>
        <v>3.7203079019723181E-2</v>
      </c>
      <c r="G681" s="91">
        <f t="shared" si="100"/>
        <v>3.5902093464900905E-4</v>
      </c>
      <c r="H681" s="65">
        <f t="shared" si="102"/>
        <v>3.7562099954372194E-2</v>
      </c>
    </row>
    <row r="682" spans="1:8">
      <c r="A682" s="68">
        <f t="shared" si="103"/>
        <v>668</v>
      </c>
      <c r="B682" s="69">
        <f t="shared" si="103"/>
        <v>45593</v>
      </c>
      <c r="C682" s="90" t="str">
        <f t="shared" si="97"/>
        <v>구간4</v>
      </c>
      <c r="D682" s="68">
        <f t="shared" si="98"/>
        <v>184</v>
      </c>
      <c r="E682" s="54">
        <f>COUNTIF($C$15:C682,C682)</f>
        <v>120</v>
      </c>
      <c r="F682" s="91">
        <f t="shared" si="99"/>
        <v>3.7203079019723181E-2</v>
      </c>
      <c r="G682" s="91">
        <f t="shared" si="100"/>
        <v>3.6203791729311842E-4</v>
      </c>
      <c r="H682" s="65">
        <f t="shared" si="102"/>
        <v>3.75651169370163E-2</v>
      </c>
    </row>
    <row r="683" spans="1:8">
      <c r="A683" s="68">
        <f t="shared" si="103"/>
        <v>669</v>
      </c>
      <c r="B683" s="69">
        <f t="shared" si="103"/>
        <v>45594</v>
      </c>
      <c r="C683" s="90" t="str">
        <f t="shared" si="97"/>
        <v>구간4</v>
      </c>
      <c r="D683" s="68">
        <f t="shared" si="98"/>
        <v>184</v>
      </c>
      <c r="E683" s="54">
        <f>COUNTIF($C$15:C683,C683)</f>
        <v>121</v>
      </c>
      <c r="F683" s="91">
        <f t="shared" si="99"/>
        <v>3.7203079019723181E-2</v>
      </c>
      <c r="G683" s="91">
        <f t="shared" si="100"/>
        <v>3.6505489993722773E-4</v>
      </c>
      <c r="H683" s="65">
        <f t="shared" si="102"/>
        <v>3.7568133919660407E-2</v>
      </c>
    </row>
    <row r="684" spans="1:8">
      <c r="A684" s="68">
        <f t="shared" si="103"/>
        <v>670</v>
      </c>
      <c r="B684" s="69">
        <f t="shared" si="103"/>
        <v>45595</v>
      </c>
      <c r="C684" s="90" t="str">
        <f t="shared" si="97"/>
        <v>구간4</v>
      </c>
      <c r="D684" s="68">
        <f t="shared" si="98"/>
        <v>184</v>
      </c>
      <c r="E684" s="54">
        <f>COUNTIF($C$15:C684,C684)</f>
        <v>122</v>
      </c>
      <c r="F684" s="91">
        <f t="shared" si="99"/>
        <v>3.7203079019723181E-2</v>
      </c>
      <c r="G684" s="91">
        <f t="shared" si="100"/>
        <v>3.6807188258133704E-4</v>
      </c>
      <c r="H684" s="65">
        <f t="shared" si="102"/>
        <v>3.757115090230452E-2</v>
      </c>
    </row>
    <row r="685" spans="1:8">
      <c r="A685" s="68">
        <f t="shared" si="103"/>
        <v>671</v>
      </c>
      <c r="B685" s="69">
        <f t="shared" si="103"/>
        <v>45596</v>
      </c>
      <c r="C685" s="90" t="str">
        <f t="shared" si="97"/>
        <v>구간4</v>
      </c>
      <c r="D685" s="68">
        <f t="shared" si="98"/>
        <v>184</v>
      </c>
      <c r="E685" s="54">
        <f>COUNTIF($C$15:C685,C685)</f>
        <v>123</v>
      </c>
      <c r="F685" s="91">
        <f t="shared" si="99"/>
        <v>3.7203079019723181E-2</v>
      </c>
      <c r="G685" s="91">
        <f t="shared" si="100"/>
        <v>3.7108886522544635E-4</v>
      </c>
      <c r="H685" s="65">
        <f t="shared" si="102"/>
        <v>3.7574167884948627E-2</v>
      </c>
    </row>
    <row r="686" spans="1:8">
      <c r="A686" s="68">
        <f t="shared" si="103"/>
        <v>672</v>
      </c>
      <c r="B686" s="69">
        <f t="shared" si="103"/>
        <v>45597</v>
      </c>
      <c r="C686" s="90" t="str">
        <f t="shared" si="97"/>
        <v>구간4</v>
      </c>
      <c r="D686" s="68">
        <f t="shared" si="98"/>
        <v>184</v>
      </c>
      <c r="E686" s="54">
        <f>COUNTIF($C$15:C686,C686)</f>
        <v>124</v>
      </c>
      <c r="F686" s="91">
        <f t="shared" si="99"/>
        <v>3.7203079019723181E-2</v>
      </c>
      <c r="G686" s="91">
        <f t="shared" si="100"/>
        <v>3.7410584786955566E-4</v>
      </c>
      <c r="H686" s="65">
        <f t="shared" si="102"/>
        <v>3.757718486759274E-2</v>
      </c>
    </row>
    <row r="687" spans="1:8">
      <c r="A687" s="68">
        <f t="shared" si="103"/>
        <v>673</v>
      </c>
      <c r="B687" s="69">
        <f t="shared" si="103"/>
        <v>45598</v>
      </c>
      <c r="C687" s="90" t="str">
        <f t="shared" si="97"/>
        <v>구간4</v>
      </c>
      <c r="D687" s="68">
        <f t="shared" si="98"/>
        <v>184</v>
      </c>
      <c r="E687" s="54">
        <f>COUNTIF($C$15:C687,C687)</f>
        <v>125</v>
      </c>
      <c r="F687" s="91">
        <f t="shared" si="99"/>
        <v>3.7203079019723181E-2</v>
      </c>
      <c r="G687" s="91">
        <f t="shared" si="100"/>
        <v>3.7712283051366497E-4</v>
      </c>
      <c r="H687" s="65">
        <f t="shared" si="102"/>
        <v>3.7580201850236847E-2</v>
      </c>
    </row>
    <row r="688" spans="1:8">
      <c r="A688" s="68">
        <f t="shared" ref="A688:B703" si="104">A687+1</f>
        <v>674</v>
      </c>
      <c r="B688" s="69">
        <f t="shared" si="104"/>
        <v>45599</v>
      </c>
      <c r="C688" s="90" t="str">
        <f t="shared" si="97"/>
        <v>구간4</v>
      </c>
      <c r="D688" s="68">
        <f t="shared" si="98"/>
        <v>184</v>
      </c>
      <c r="E688" s="54">
        <f>COUNTIF($C$15:C688,C688)</f>
        <v>126</v>
      </c>
      <c r="F688" s="91">
        <f t="shared" si="99"/>
        <v>3.7203079019723181E-2</v>
      </c>
      <c r="G688" s="91">
        <f t="shared" si="100"/>
        <v>3.8013981315777434E-4</v>
      </c>
      <c r="H688" s="65">
        <f t="shared" si="102"/>
        <v>3.7583218832880953E-2</v>
      </c>
    </row>
    <row r="689" spans="1:8">
      <c r="A689" s="68">
        <f t="shared" si="104"/>
        <v>675</v>
      </c>
      <c r="B689" s="69">
        <f t="shared" si="104"/>
        <v>45600</v>
      </c>
      <c r="C689" s="90" t="str">
        <f t="shared" si="97"/>
        <v>구간4</v>
      </c>
      <c r="D689" s="68">
        <f t="shared" si="98"/>
        <v>184</v>
      </c>
      <c r="E689" s="54">
        <f>COUNTIF($C$15:C689,C689)</f>
        <v>127</v>
      </c>
      <c r="F689" s="91">
        <f t="shared" si="99"/>
        <v>3.7203079019723181E-2</v>
      </c>
      <c r="G689" s="91">
        <f t="shared" si="100"/>
        <v>3.8315679580188365E-4</v>
      </c>
      <c r="H689" s="65">
        <f t="shared" si="102"/>
        <v>3.7586235815525067E-2</v>
      </c>
    </row>
    <row r="690" spans="1:8">
      <c r="A690" s="68">
        <f t="shared" si="104"/>
        <v>676</v>
      </c>
      <c r="B690" s="69">
        <f t="shared" si="104"/>
        <v>45601</v>
      </c>
      <c r="C690" s="90" t="str">
        <f t="shared" si="97"/>
        <v>구간4</v>
      </c>
      <c r="D690" s="68">
        <f t="shared" si="98"/>
        <v>184</v>
      </c>
      <c r="E690" s="54">
        <f>COUNTIF($C$15:C690,C690)</f>
        <v>128</v>
      </c>
      <c r="F690" s="91">
        <f t="shared" si="99"/>
        <v>3.7203079019723181E-2</v>
      </c>
      <c r="G690" s="91">
        <f t="shared" si="100"/>
        <v>3.8617377844599296E-4</v>
      </c>
      <c r="H690" s="65">
        <f t="shared" si="102"/>
        <v>3.7589252798169173E-2</v>
      </c>
    </row>
    <row r="691" spans="1:8">
      <c r="A691" s="68">
        <f t="shared" si="104"/>
        <v>677</v>
      </c>
      <c r="B691" s="69">
        <f t="shared" si="104"/>
        <v>45602</v>
      </c>
      <c r="C691" s="90" t="str">
        <f t="shared" si="97"/>
        <v>구간4</v>
      </c>
      <c r="D691" s="68">
        <f t="shared" si="98"/>
        <v>184</v>
      </c>
      <c r="E691" s="54">
        <f>COUNTIF($C$15:C691,C691)</f>
        <v>129</v>
      </c>
      <c r="F691" s="91">
        <f t="shared" si="99"/>
        <v>3.7203079019723181E-2</v>
      </c>
      <c r="G691" s="91">
        <f t="shared" si="100"/>
        <v>3.8919076109010227E-4</v>
      </c>
      <c r="H691" s="65">
        <f t="shared" si="102"/>
        <v>3.7592269780813287E-2</v>
      </c>
    </row>
    <row r="692" spans="1:8">
      <c r="A692" s="68">
        <f t="shared" si="104"/>
        <v>678</v>
      </c>
      <c r="B692" s="69">
        <f t="shared" si="104"/>
        <v>45603</v>
      </c>
      <c r="C692" s="90" t="str">
        <f t="shared" si="97"/>
        <v>구간4</v>
      </c>
      <c r="D692" s="68">
        <f t="shared" si="98"/>
        <v>184</v>
      </c>
      <c r="E692" s="54">
        <f>COUNTIF($C$15:C692,C692)</f>
        <v>130</v>
      </c>
      <c r="F692" s="91">
        <f t="shared" si="99"/>
        <v>3.7203079019723181E-2</v>
      </c>
      <c r="G692" s="91">
        <f t="shared" si="100"/>
        <v>3.9220774373421158E-4</v>
      </c>
      <c r="H692" s="65">
        <f t="shared" si="102"/>
        <v>3.7595286763457393E-2</v>
      </c>
    </row>
    <row r="693" spans="1:8">
      <c r="A693" s="68">
        <f t="shared" si="104"/>
        <v>679</v>
      </c>
      <c r="B693" s="69">
        <f t="shared" si="104"/>
        <v>45604</v>
      </c>
      <c r="C693" s="90" t="str">
        <f t="shared" si="97"/>
        <v>구간4</v>
      </c>
      <c r="D693" s="68">
        <f t="shared" si="98"/>
        <v>184</v>
      </c>
      <c r="E693" s="54">
        <f>COUNTIF($C$15:C693,C693)</f>
        <v>131</v>
      </c>
      <c r="F693" s="91">
        <f t="shared" si="99"/>
        <v>3.7203079019723181E-2</v>
      </c>
      <c r="G693" s="91">
        <f t="shared" si="100"/>
        <v>3.9522472637832095E-4</v>
      </c>
      <c r="H693" s="65">
        <f t="shared" si="102"/>
        <v>3.75983037461015E-2</v>
      </c>
    </row>
    <row r="694" spans="1:8">
      <c r="A694" s="68">
        <f t="shared" si="104"/>
        <v>680</v>
      </c>
      <c r="B694" s="69">
        <f t="shared" si="104"/>
        <v>45605</v>
      </c>
      <c r="C694" s="90" t="str">
        <f t="shared" si="97"/>
        <v>구간4</v>
      </c>
      <c r="D694" s="68">
        <f t="shared" si="98"/>
        <v>184</v>
      </c>
      <c r="E694" s="54">
        <f>COUNTIF($C$15:C694,C694)</f>
        <v>132</v>
      </c>
      <c r="F694" s="91">
        <f t="shared" si="99"/>
        <v>3.7203079019723181E-2</v>
      </c>
      <c r="G694" s="91">
        <f t="shared" si="100"/>
        <v>3.9824170902243026E-4</v>
      </c>
      <c r="H694" s="65">
        <f t="shared" si="102"/>
        <v>3.7601320728745613E-2</v>
      </c>
    </row>
    <row r="695" spans="1:8">
      <c r="A695" s="68">
        <f t="shared" si="104"/>
        <v>681</v>
      </c>
      <c r="B695" s="69">
        <f t="shared" si="104"/>
        <v>45606</v>
      </c>
      <c r="C695" s="90" t="str">
        <f t="shared" si="97"/>
        <v>구간4</v>
      </c>
      <c r="D695" s="68">
        <f t="shared" si="98"/>
        <v>184</v>
      </c>
      <c r="E695" s="54">
        <f>COUNTIF($C$15:C695,C695)</f>
        <v>133</v>
      </c>
      <c r="F695" s="91">
        <f t="shared" si="99"/>
        <v>3.7203079019723181E-2</v>
      </c>
      <c r="G695" s="91">
        <f t="shared" si="100"/>
        <v>4.0125869166653957E-4</v>
      </c>
      <c r="H695" s="65">
        <f t="shared" si="102"/>
        <v>3.760433771138972E-2</v>
      </c>
    </row>
    <row r="696" spans="1:8">
      <c r="A696" s="68">
        <f t="shared" si="104"/>
        <v>682</v>
      </c>
      <c r="B696" s="69">
        <f t="shared" si="104"/>
        <v>45607</v>
      </c>
      <c r="C696" s="90" t="str">
        <f t="shared" si="97"/>
        <v>구간4</v>
      </c>
      <c r="D696" s="68">
        <f t="shared" si="98"/>
        <v>184</v>
      </c>
      <c r="E696" s="54">
        <f>COUNTIF($C$15:C696,C696)</f>
        <v>134</v>
      </c>
      <c r="F696" s="91">
        <f t="shared" si="99"/>
        <v>3.7203079019723181E-2</v>
      </c>
      <c r="G696" s="91">
        <f t="shared" si="100"/>
        <v>4.0427567431064888E-4</v>
      </c>
      <c r="H696" s="65">
        <f t="shared" si="102"/>
        <v>3.7607354694033833E-2</v>
      </c>
    </row>
    <row r="697" spans="1:8">
      <c r="A697" s="68">
        <f t="shared" si="104"/>
        <v>683</v>
      </c>
      <c r="B697" s="69">
        <f t="shared" si="104"/>
        <v>45608</v>
      </c>
      <c r="C697" s="90" t="str">
        <f t="shared" si="97"/>
        <v>구간4</v>
      </c>
      <c r="D697" s="68">
        <f t="shared" si="98"/>
        <v>184</v>
      </c>
      <c r="E697" s="54">
        <f>COUNTIF($C$15:C697,C697)</f>
        <v>135</v>
      </c>
      <c r="F697" s="91">
        <f t="shared" si="99"/>
        <v>3.7203079019723181E-2</v>
      </c>
      <c r="G697" s="91">
        <f t="shared" si="100"/>
        <v>4.0729265695475819E-4</v>
      </c>
      <c r="H697" s="65">
        <f t="shared" si="102"/>
        <v>3.7610371676677939E-2</v>
      </c>
    </row>
    <row r="698" spans="1:8">
      <c r="A698" s="68">
        <f t="shared" si="104"/>
        <v>684</v>
      </c>
      <c r="B698" s="69">
        <f t="shared" si="104"/>
        <v>45609</v>
      </c>
      <c r="C698" s="90" t="str">
        <f t="shared" si="97"/>
        <v>구간4</v>
      </c>
      <c r="D698" s="68">
        <f t="shared" si="98"/>
        <v>184</v>
      </c>
      <c r="E698" s="54">
        <f>COUNTIF($C$15:C698,C698)</f>
        <v>136</v>
      </c>
      <c r="F698" s="91">
        <f t="shared" si="99"/>
        <v>3.7203079019723181E-2</v>
      </c>
      <c r="G698" s="91">
        <f t="shared" si="100"/>
        <v>4.103096395988675E-4</v>
      </c>
      <c r="H698" s="65">
        <f t="shared" si="102"/>
        <v>3.7613388659322046E-2</v>
      </c>
    </row>
    <row r="699" spans="1:8">
      <c r="A699" s="68">
        <f t="shared" si="104"/>
        <v>685</v>
      </c>
      <c r="B699" s="69">
        <f t="shared" si="104"/>
        <v>45610</v>
      </c>
      <c r="C699" s="90" t="str">
        <f t="shared" si="97"/>
        <v>구간4</v>
      </c>
      <c r="D699" s="68">
        <f t="shared" si="98"/>
        <v>184</v>
      </c>
      <c r="E699" s="54">
        <f>COUNTIF($C$15:C699,C699)</f>
        <v>137</v>
      </c>
      <c r="F699" s="91">
        <f t="shared" si="99"/>
        <v>3.7203079019723181E-2</v>
      </c>
      <c r="G699" s="91">
        <f t="shared" si="100"/>
        <v>4.1332662224297686E-4</v>
      </c>
      <c r="H699" s="65">
        <f t="shared" si="102"/>
        <v>3.7616405641966159E-2</v>
      </c>
    </row>
    <row r="700" spans="1:8">
      <c r="A700" s="68">
        <f t="shared" si="104"/>
        <v>686</v>
      </c>
      <c r="B700" s="69">
        <f t="shared" si="104"/>
        <v>45611</v>
      </c>
      <c r="C700" s="90" t="str">
        <f t="shared" si="97"/>
        <v>구간4</v>
      </c>
      <c r="D700" s="68">
        <f t="shared" si="98"/>
        <v>184</v>
      </c>
      <c r="E700" s="54">
        <f>COUNTIF($C$15:C700,C700)</f>
        <v>138</v>
      </c>
      <c r="F700" s="91">
        <f t="shared" si="99"/>
        <v>3.7203079019723181E-2</v>
      </c>
      <c r="G700" s="91">
        <f t="shared" si="100"/>
        <v>4.1634360488708617E-4</v>
      </c>
      <c r="H700" s="65">
        <f t="shared" si="102"/>
        <v>3.7619422624610266E-2</v>
      </c>
    </row>
    <row r="701" spans="1:8">
      <c r="A701" s="68">
        <f t="shared" si="104"/>
        <v>687</v>
      </c>
      <c r="B701" s="69">
        <f t="shared" si="104"/>
        <v>45612</v>
      </c>
      <c r="C701" s="90" t="str">
        <f t="shared" si="97"/>
        <v>구간4</v>
      </c>
      <c r="D701" s="68">
        <f t="shared" si="98"/>
        <v>184</v>
      </c>
      <c r="E701" s="54">
        <f>COUNTIF($C$15:C701,C701)</f>
        <v>139</v>
      </c>
      <c r="F701" s="91">
        <f t="shared" si="99"/>
        <v>3.7203079019723181E-2</v>
      </c>
      <c r="G701" s="91">
        <f t="shared" si="100"/>
        <v>4.1936058753119549E-4</v>
      </c>
      <c r="H701" s="65">
        <f t="shared" si="102"/>
        <v>3.7622439607254379E-2</v>
      </c>
    </row>
    <row r="702" spans="1:8">
      <c r="A702" s="68">
        <f t="shared" si="104"/>
        <v>688</v>
      </c>
      <c r="B702" s="69">
        <f t="shared" si="104"/>
        <v>45613</v>
      </c>
      <c r="C702" s="90" t="str">
        <f t="shared" si="97"/>
        <v>구간4</v>
      </c>
      <c r="D702" s="68">
        <f t="shared" si="98"/>
        <v>184</v>
      </c>
      <c r="E702" s="54">
        <f>COUNTIF($C$15:C702,C702)</f>
        <v>140</v>
      </c>
      <c r="F702" s="91">
        <f t="shared" si="99"/>
        <v>3.7203079019723181E-2</v>
      </c>
      <c r="G702" s="91">
        <f t="shared" si="100"/>
        <v>4.223775701753048E-4</v>
      </c>
      <c r="H702" s="65">
        <f t="shared" si="102"/>
        <v>3.7625456589898486E-2</v>
      </c>
    </row>
    <row r="703" spans="1:8">
      <c r="A703" s="68">
        <f t="shared" si="104"/>
        <v>689</v>
      </c>
      <c r="B703" s="69">
        <f t="shared" si="104"/>
        <v>45614</v>
      </c>
      <c r="C703" s="90" t="str">
        <f t="shared" si="97"/>
        <v>구간4</v>
      </c>
      <c r="D703" s="68">
        <f t="shared" si="98"/>
        <v>184</v>
      </c>
      <c r="E703" s="54">
        <f>COUNTIF($C$15:C703,C703)</f>
        <v>141</v>
      </c>
      <c r="F703" s="91">
        <f t="shared" si="99"/>
        <v>3.7203079019723181E-2</v>
      </c>
      <c r="G703" s="91">
        <f t="shared" si="100"/>
        <v>4.2539455281941411E-4</v>
      </c>
      <c r="H703" s="65">
        <f t="shared" si="102"/>
        <v>3.7628473572542592E-2</v>
      </c>
    </row>
    <row r="704" spans="1:8">
      <c r="A704" s="68">
        <f t="shared" ref="A704:B719" si="105">A703+1</f>
        <v>690</v>
      </c>
      <c r="B704" s="69">
        <f t="shared" si="105"/>
        <v>45615</v>
      </c>
      <c r="C704" s="90" t="str">
        <f t="shared" si="97"/>
        <v>구간4</v>
      </c>
      <c r="D704" s="68">
        <f t="shared" si="98"/>
        <v>184</v>
      </c>
      <c r="E704" s="54">
        <f>COUNTIF($C$15:C704,C704)</f>
        <v>142</v>
      </c>
      <c r="F704" s="91">
        <f t="shared" si="99"/>
        <v>3.7203079019723181E-2</v>
      </c>
      <c r="G704" s="91">
        <f t="shared" si="100"/>
        <v>4.2841153546352342E-4</v>
      </c>
      <c r="H704" s="65">
        <f t="shared" si="102"/>
        <v>3.7631490555186706E-2</v>
      </c>
    </row>
    <row r="705" spans="1:8">
      <c r="A705" s="68">
        <f t="shared" si="105"/>
        <v>691</v>
      </c>
      <c r="B705" s="69">
        <f t="shared" si="105"/>
        <v>45616</v>
      </c>
      <c r="C705" s="90" t="str">
        <f t="shared" si="97"/>
        <v>구간4</v>
      </c>
      <c r="D705" s="68">
        <f t="shared" si="98"/>
        <v>184</v>
      </c>
      <c r="E705" s="54">
        <f>COUNTIF($C$15:C705,C705)</f>
        <v>143</v>
      </c>
      <c r="F705" s="91">
        <f t="shared" si="99"/>
        <v>3.7203079019723181E-2</v>
      </c>
      <c r="G705" s="91">
        <f t="shared" si="100"/>
        <v>4.3142851810763278E-4</v>
      </c>
      <c r="H705" s="65">
        <f t="shared" si="102"/>
        <v>3.7634507537830812E-2</v>
      </c>
    </row>
    <row r="706" spans="1:8">
      <c r="A706" s="68">
        <f t="shared" si="105"/>
        <v>692</v>
      </c>
      <c r="B706" s="69">
        <f t="shared" si="105"/>
        <v>45617</v>
      </c>
      <c r="C706" s="90" t="str">
        <f t="shared" si="97"/>
        <v>구간4</v>
      </c>
      <c r="D706" s="68">
        <f t="shared" si="98"/>
        <v>184</v>
      </c>
      <c r="E706" s="54">
        <f>COUNTIF($C$15:C706,C706)</f>
        <v>144</v>
      </c>
      <c r="F706" s="91">
        <f t="shared" si="99"/>
        <v>3.7203079019723181E-2</v>
      </c>
      <c r="G706" s="91">
        <f t="shared" si="100"/>
        <v>4.3444550075174209E-4</v>
      </c>
      <c r="H706" s="65">
        <f t="shared" si="102"/>
        <v>3.7637524520474926E-2</v>
      </c>
    </row>
    <row r="707" spans="1:8">
      <c r="A707" s="68">
        <f t="shared" si="105"/>
        <v>693</v>
      </c>
      <c r="B707" s="69">
        <f t="shared" si="105"/>
        <v>45618</v>
      </c>
      <c r="C707" s="90" t="str">
        <f t="shared" si="97"/>
        <v>구간4</v>
      </c>
      <c r="D707" s="68">
        <f t="shared" si="98"/>
        <v>184</v>
      </c>
      <c r="E707" s="54">
        <f>COUNTIF($C$15:C707,C707)</f>
        <v>145</v>
      </c>
      <c r="F707" s="91">
        <f t="shared" si="99"/>
        <v>3.7203079019723181E-2</v>
      </c>
      <c r="G707" s="91">
        <f t="shared" si="100"/>
        <v>4.374624833958514E-4</v>
      </c>
      <c r="H707" s="65">
        <f t="shared" si="102"/>
        <v>3.7640541503119032E-2</v>
      </c>
    </row>
    <row r="708" spans="1:8">
      <c r="A708" s="68">
        <f t="shared" si="105"/>
        <v>694</v>
      </c>
      <c r="B708" s="69">
        <f t="shared" si="105"/>
        <v>45619</v>
      </c>
      <c r="C708" s="90" t="str">
        <f t="shared" si="97"/>
        <v>구간4</v>
      </c>
      <c r="D708" s="68">
        <f t="shared" si="98"/>
        <v>184</v>
      </c>
      <c r="E708" s="54">
        <f>COUNTIF($C$15:C708,C708)</f>
        <v>146</v>
      </c>
      <c r="F708" s="91">
        <f t="shared" si="99"/>
        <v>3.7203079019723181E-2</v>
      </c>
      <c r="G708" s="91">
        <f t="shared" si="100"/>
        <v>4.4047946603996071E-4</v>
      </c>
      <c r="H708" s="65">
        <f t="shared" si="102"/>
        <v>3.7643558485763146E-2</v>
      </c>
    </row>
    <row r="709" spans="1:8">
      <c r="A709" s="68">
        <f t="shared" si="105"/>
        <v>695</v>
      </c>
      <c r="B709" s="69">
        <f t="shared" si="105"/>
        <v>45620</v>
      </c>
      <c r="C709" s="90" t="str">
        <f t="shared" si="97"/>
        <v>구간4</v>
      </c>
      <c r="D709" s="68">
        <f t="shared" si="98"/>
        <v>184</v>
      </c>
      <c r="E709" s="54">
        <f>COUNTIF($C$15:C709,C709)</f>
        <v>147</v>
      </c>
      <c r="F709" s="91">
        <f t="shared" si="99"/>
        <v>3.7203079019723181E-2</v>
      </c>
      <c r="G709" s="91">
        <f t="shared" si="100"/>
        <v>4.4349644868407002E-4</v>
      </c>
      <c r="H709" s="65">
        <f t="shared" si="102"/>
        <v>3.7646575468407252E-2</v>
      </c>
    </row>
    <row r="710" spans="1:8">
      <c r="A710" s="68">
        <f t="shared" si="105"/>
        <v>696</v>
      </c>
      <c r="B710" s="69">
        <f t="shared" si="105"/>
        <v>45621</v>
      </c>
      <c r="C710" s="90" t="str">
        <f t="shared" si="97"/>
        <v>구간4</v>
      </c>
      <c r="D710" s="68">
        <f t="shared" si="98"/>
        <v>184</v>
      </c>
      <c r="E710" s="54">
        <f>COUNTIF($C$15:C710,C710)</f>
        <v>148</v>
      </c>
      <c r="F710" s="91">
        <f t="shared" si="99"/>
        <v>3.7203079019723181E-2</v>
      </c>
      <c r="G710" s="91">
        <f t="shared" si="100"/>
        <v>4.4651343132817934E-4</v>
      </c>
      <c r="H710" s="65">
        <f t="shared" si="102"/>
        <v>3.7649592451051359E-2</v>
      </c>
    </row>
    <row r="711" spans="1:8">
      <c r="A711" s="68">
        <f t="shared" si="105"/>
        <v>697</v>
      </c>
      <c r="B711" s="69">
        <f t="shared" si="105"/>
        <v>45622</v>
      </c>
      <c r="C711" s="90" t="str">
        <f t="shared" si="97"/>
        <v>구간4</v>
      </c>
      <c r="D711" s="68">
        <f t="shared" si="98"/>
        <v>184</v>
      </c>
      <c r="E711" s="54">
        <f>COUNTIF($C$15:C711,C711)</f>
        <v>149</v>
      </c>
      <c r="F711" s="91">
        <f t="shared" si="99"/>
        <v>3.7203079019723181E-2</v>
      </c>
      <c r="G711" s="91">
        <f t="shared" si="100"/>
        <v>4.495304139722887E-4</v>
      </c>
      <c r="H711" s="65">
        <f t="shared" si="102"/>
        <v>3.7652609433695472E-2</v>
      </c>
    </row>
    <row r="712" spans="1:8">
      <c r="A712" s="68">
        <f t="shared" si="105"/>
        <v>698</v>
      </c>
      <c r="B712" s="69">
        <f t="shared" si="105"/>
        <v>45623</v>
      </c>
      <c r="C712" s="90" t="str">
        <f t="shared" si="97"/>
        <v>구간4</v>
      </c>
      <c r="D712" s="68">
        <f t="shared" si="98"/>
        <v>184</v>
      </c>
      <c r="E712" s="54">
        <f>COUNTIF($C$15:C712,C712)</f>
        <v>150</v>
      </c>
      <c r="F712" s="91">
        <f t="shared" si="99"/>
        <v>3.7203079019723181E-2</v>
      </c>
      <c r="G712" s="91">
        <f t="shared" si="100"/>
        <v>4.5254739661639801E-4</v>
      </c>
      <c r="H712" s="65">
        <f t="shared" si="102"/>
        <v>3.7655626416339578E-2</v>
      </c>
    </row>
    <row r="713" spans="1:8">
      <c r="A713" s="68">
        <f t="shared" si="105"/>
        <v>699</v>
      </c>
      <c r="B713" s="69">
        <f t="shared" si="105"/>
        <v>45624</v>
      </c>
      <c r="C713" s="90" t="str">
        <f t="shared" si="97"/>
        <v>구간4</v>
      </c>
      <c r="D713" s="68">
        <f t="shared" si="98"/>
        <v>184</v>
      </c>
      <c r="E713" s="54">
        <f>COUNTIF($C$15:C713,C713)</f>
        <v>151</v>
      </c>
      <c r="F713" s="91">
        <f t="shared" si="99"/>
        <v>3.7203079019723181E-2</v>
      </c>
      <c r="G713" s="91">
        <f t="shared" si="100"/>
        <v>4.5556437926050732E-4</v>
      </c>
      <c r="H713" s="65">
        <f t="shared" si="102"/>
        <v>3.7658643398983692E-2</v>
      </c>
    </row>
    <row r="714" spans="1:8">
      <c r="A714" s="68">
        <f t="shared" si="105"/>
        <v>700</v>
      </c>
      <c r="B714" s="69">
        <f t="shared" si="105"/>
        <v>45625</v>
      </c>
      <c r="C714" s="90" t="str">
        <f t="shared" si="97"/>
        <v>구간4</v>
      </c>
      <c r="D714" s="68">
        <f t="shared" si="98"/>
        <v>184</v>
      </c>
      <c r="E714" s="54">
        <f>COUNTIF($C$15:C714,C714)</f>
        <v>152</v>
      </c>
      <c r="F714" s="91">
        <f t="shared" si="99"/>
        <v>3.7203079019723181E-2</v>
      </c>
      <c r="G714" s="91">
        <f t="shared" si="100"/>
        <v>4.5858136190461663E-4</v>
      </c>
      <c r="H714" s="65">
        <f t="shared" si="102"/>
        <v>3.7661660381627798E-2</v>
      </c>
    </row>
    <row r="715" spans="1:8">
      <c r="A715" s="68">
        <f t="shared" si="105"/>
        <v>701</v>
      </c>
      <c r="B715" s="69">
        <f t="shared" si="105"/>
        <v>45626</v>
      </c>
      <c r="C715" s="90" t="str">
        <f t="shared" si="97"/>
        <v>구간4</v>
      </c>
      <c r="D715" s="68">
        <f t="shared" si="98"/>
        <v>184</v>
      </c>
      <c r="E715" s="54">
        <f>COUNTIF($C$15:C715,C715)</f>
        <v>153</v>
      </c>
      <c r="F715" s="91">
        <f t="shared" si="99"/>
        <v>3.7203079019723181E-2</v>
      </c>
      <c r="G715" s="91">
        <f t="shared" si="100"/>
        <v>4.6159834454872594E-4</v>
      </c>
      <c r="H715" s="65">
        <f t="shared" si="102"/>
        <v>3.7664677364271905E-2</v>
      </c>
    </row>
    <row r="716" spans="1:8">
      <c r="A716" s="68">
        <f t="shared" si="105"/>
        <v>702</v>
      </c>
      <c r="B716" s="69">
        <f t="shared" si="105"/>
        <v>45627</v>
      </c>
      <c r="C716" s="90" t="str">
        <f t="shared" si="97"/>
        <v>구간4</v>
      </c>
      <c r="D716" s="68">
        <f t="shared" si="98"/>
        <v>184</v>
      </c>
      <c r="E716" s="54">
        <f>COUNTIF($C$15:C716,C716)</f>
        <v>154</v>
      </c>
      <c r="F716" s="91">
        <f t="shared" si="99"/>
        <v>3.7203079019723181E-2</v>
      </c>
      <c r="G716" s="91">
        <f t="shared" si="100"/>
        <v>4.6461532719283525E-4</v>
      </c>
      <c r="H716" s="65">
        <f t="shared" si="102"/>
        <v>3.7667694346916018E-2</v>
      </c>
    </row>
    <row r="717" spans="1:8">
      <c r="A717" s="68">
        <f t="shared" si="105"/>
        <v>703</v>
      </c>
      <c r="B717" s="69">
        <f t="shared" si="105"/>
        <v>45628</v>
      </c>
      <c r="C717" s="90" t="str">
        <f t="shared" si="97"/>
        <v>구간4</v>
      </c>
      <c r="D717" s="68">
        <f t="shared" si="98"/>
        <v>184</v>
      </c>
      <c r="E717" s="54">
        <f>COUNTIF($C$15:C717,C717)</f>
        <v>155</v>
      </c>
      <c r="F717" s="91">
        <f t="shared" si="99"/>
        <v>3.7203079019723181E-2</v>
      </c>
      <c r="G717" s="91">
        <f t="shared" si="100"/>
        <v>4.6763230983694462E-4</v>
      </c>
      <c r="H717" s="65">
        <f t="shared" si="102"/>
        <v>3.7670711329560125E-2</v>
      </c>
    </row>
    <row r="718" spans="1:8">
      <c r="A718" s="68">
        <f t="shared" si="105"/>
        <v>704</v>
      </c>
      <c r="B718" s="69">
        <f t="shared" si="105"/>
        <v>45629</v>
      </c>
      <c r="C718" s="90" t="str">
        <f t="shared" si="97"/>
        <v>구간4</v>
      </c>
      <c r="D718" s="68">
        <f t="shared" si="98"/>
        <v>184</v>
      </c>
      <c r="E718" s="54">
        <f>COUNTIF($C$15:C718,C718)</f>
        <v>156</v>
      </c>
      <c r="F718" s="91">
        <f t="shared" si="99"/>
        <v>3.7203079019723181E-2</v>
      </c>
      <c r="G718" s="91">
        <f t="shared" si="100"/>
        <v>4.7064929248105393E-4</v>
      </c>
      <c r="H718" s="65">
        <f t="shared" si="102"/>
        <v>3.7673728312204238E-2</v>
      </c>
    </row>
    <row r="719" spans="1:8">
      <c r="A719" s="68">
        <f t="shared" si="105"/>
        <v>705</v>
      </c>
      <c r="B719" s="69">
        <f t="shared" si="105"/>
        <v>45630</v>
      </c>
      <c r="C719" s="90" t="str">
        <f t="shared" ref="C719:C782" si="106">IF(IFERROR(HLOOKUP(B719,$D$5:$S$6,2,FALSE),"")="",C720,HLOOKUP(B719,$D$5:$S$7,2,FALSE))</f>
        <v>구간4</v>
      </c>
      <c r="D719" s="68">
        <f t="shared" ref="D719:D782" si="107">COUNTIF($C$15:$C$44084,C719)</f>
        <v>184</v>
      </c>
      <c r="E719" s="54">
        <f>COUNTIF($C$15:C719,C719)</f>
        <v>157</v>
      </c>
      <c r="F719" s="91">
        <f t="shared" ref="F719:F782" si="108">HLOOKUP($C719,$D$6:$S$11,6,FALSE)</f>
        <v>3.7203079019723181E-2</v>
      </c>
      <c r="G719" s="91">
        <f t="shared" ref="G719:G782" si="109">HLOOKUP($C719,$D$6:$S$11,5,FALSE)*(E719)</f>
        <v>4.7366627512516324E-4</v>
      </c>
      <c r="H719" s="65">
        <f t="shared" si="102"/>
        <v>3.7676745294848345E-2</v>
      </c>
    </row>
    <row r="720" spans="1:8">
      <c r="A720" s="68">
        <f t="shared" ref="A720:B735" si="110">A719+1</f>
        <v>706</v>
      </c>
      <c r="B720" s="69">
        <f t="shared" si="110"/>
        <v>45631</v>
      </c>
      <c r="C720" s="90" t="str">
        <f t="shared" si="106"/>
        <v>구간4</v>
      </c>
      <c r="D720" s="68">
        <f t="shared" si="107"/>
        <v>184</v>
      </c>
      <c r="E720" s="54">
        <f>COUNTIF($C$15:C720,C720)</f>
        <v>158</v>
      </c>
      <c r="F720" s="91">
        <f t="shared" si="108"/>
        <v>3.7203079019723181E-2</v>
      </c>
      <c r="G720" s="91">
        <f t="shared" si="109"/>
        <v>4.7668325776927255E-4</v>
      </c>
      <c r="H720" s="65">
        <f t="shared" ref="H720:H783" si="111">F720+G720</f>
        <v>3.7679762277492451E-2</v>
      </c>
    </row>
    <row r="721" spans="1:8">
      <c r="A721" s="68">
        <f t="shared" si="110"/>
        <v>707</v>
      </c>
      <c r="B721" s="69">
        <f t="shared" si="110"/>
        <v>45632</v>
      </c>
      <c r="C721" s="90" t="str">
        <f t="shared" si="106"/>
        <v>구간4</v>
      </c>
      <c r="D721" s="68">
        <f t="shared" si="107"/>
        <v>184</v>
      </c>
      <c r="E721" s="54">
        <f>COUNTIF($C$15:C721,C721)</f>
        <v>159</v>
      </c>
      <c r="F721" s="91">
        <f t="shared" si="108"/>
        <v>3.7203079019723181E-2</v>
      </c>
      <c r="G721" s="91">
        <f t="shared" si="109"/>
        <v>4.7970024041338186E-4</v>
      </c>
      <c r="H721" s="65">
        <f t="shared" si="111"/>
        <v>3.7682779260136565E-2</v>
      </c>
    </row>
    <row r="722" spans="1:8">
      <c r="A722" s="68">
        <f t="shared" si="110"/>
        <v>708</v>
      </c>
      <c r="B722" s="69">
        <f t="shared" si="110"/>
        <v>45633</v>
      </c>
      <c r="C722" s="90" t="str">
        <f t="shared" si="106"/>
        <v>구간4</v>
      </c>
      <c r="D722" s="68">
        <f t="shared" si="107"/>
        <v>184</v>
      </c>
      <c r="E722" s="54">
        <f>COUNTIF($C$15:C722,C722)</f>
        <v>160</v>
      </c>
      <c r="F722" s="91">
        <f t="shared" si="108"/>
        <v>3.7203079019723181E-2</v>
      </c>
      <c r="G722" s="91">
        <f t="shared" si="109"/>
        <v>4.8271722305749123E-4</v>
      </c>
      <c r="H722" s="65">
        <f t="shared" si="111"/>
        <v>3.7685796242780671E-2</v>
      </c>
    </row>
    <row r="723" spans="1:8">
      <c r="A723" s="68">
        <f t="shared" si="110"/>
        <v>709</v>
      </c>
      <c r="B723" s="69">
        <f t="shared" si="110"/>
        <v>45634</v>
      </c>
      <c r="C723" s="90" t="str">
        <f t="shared" si="106"/>
        <v>구간4</v>
      </c>
      <c r="D723" s="68">
        <f t="shared" si="107"/>
        <v>184</v>
      </c>
      <c r="E723" s="54">
        <f>COUNTIF($C$15:C723,C723)</f>
        <v>161</v>
      </c>
      <c r="F723" s="91">
        <f t="shared" si="108"/>
        <v>3.7203079019723181E-2</v>
      </c>
      <c r="G723" s="91">
        <f t="shared" si="109"/>
        <v>4.8573420570160054E-4</v>
      </c>
      <c r="H723" s="65">
        <f t="shared" si="111"/>
        <v>3.7688813225424785E-2</v>
      </c>
    </row>
    <row r="724" spans="1:8">
      <c r="A724" s="68">
        <f t="shared" si="110"/>
        <v>710</v>
      </c>
      <c r="B724" s="69">
        <f t="shared" si="110"/>
        <v>45635</v>
      </c>
      <c r="C724" s="90" t="str">
        <f t="shared" si="106"/>
        <v>구간4</v>
      </c>
      <c r="D724" s="68">
        <f t="shared" si="107"/>
        <v>184</v>
      </c>
      <c r="E724" s="54">
        <f>COUNTIF($C$15:C724,C724)</f>
        <v>162</v>
      </c>
      <c r="F724" s="91">
        <f t="shared" si="108"/>
        <v>3.7203079019723181E-2</v>
      </c>
      <c r="G724" s="91">
        <f t="shared" si="109"/>
        <v>4.8875118834570985E-4</v>
      </c>
      <c r="H724" s="65">
        <f t="shared" si="111"/>
        <v>3.7691830208068891E-2</v>
      </c>
    </row>
    <row r="725" spans="1:8">
      <c r="A725" s="68">
        <f t="shared" si="110"/>
        <v>711</v>
      </c>
      <c r="B725" s="69">
        <f t="shared" si="110"/>
        <v>45636</v>
      </c>
      <c r="C725" s="90" t="str">
        <f t="shared" si="106"/>
        <v>구간4</v>
      </c>
      <c r="D725" s="68">
        <f t="shared" si="107"/>
        <v>184</v>
      </c>
      <c r="E725" s="54">
        <f>COUNTIF($C$15:C725,C725)</f>
        <v>163</v>
      </c>
      <c r="F725" s="91">
        <f t="shared" si="108"/>
        <v>3.7203079019723181E-2</v>
      </c>
      <c r="G725" s="91">
        <f t="shared" si="109"/>
        <v>4.9176817098981916E-4</v>
      </c>
      <c r="H725" s="65">
        <f t="shared" si="111"/>
        <v>3.7694847190712998E-2</v>
      </c>
    </row>
    <row r="726" spans="1:8">
      <c r="A726" s="68">
        <f t="shared" si="110"/>
        <v>712</v>
      </c>
      <c r="B726" s="69">
        <f t="shared" si="110"/>
        <v>45637</v>
      </c>
      <c r="C726" s="90" t="str">
        <f t="shared" si="106"/>
        <v>구간4</v>
      </c>
      <c r="D726" s="68">
        <f t="shared" si="107"/>
        <v>184</v>
      </c>
      <c r="E726" s="54">
        <f>COUNTIF($C$15:C726,C726)</f>
        <v>164</v>
      </c>
      <c r="F726" s="91">
        <f t="shared" si="108"/>
        <v>3.7203079019723181E-2</v>
      </c>
      <c r="G726" s="91">
        <f t="shared" si="109"/>
        <v>4.9478515363392847E-4</v>
      </c>
      <c r="H726" s="65">
        <f t="shared" si="111"/>
        <v>3.7697864173357111E-2</v>
      </c>
    </row>
    <row r="727" spans="1:8">
      <c r="A727" s="68">
        <f t="shared" si="110"/>
        <v>713</v>
      </c>
      <c r="B727" s="69">
        <f t="shared" si="110"/>
        <v>45638</v>
      </c>
      <c r="C727" s="90" t="str">
        <f t="shared" si="106"/>
        <v>구간4</v>
      </c>
      <c r="D727" s="68">
        <f t="shared" si="107"/>
        <v>184</v>
      </c>
      <c r="E727" s="54">
        <f>COUNTIF($C$15:C727,C727)</f>
        <v>165</v>
      </c>
      <c r="F727" s="91">
        <f t="shared" si="108"/>
        <v>3.7203079019723181E-2</v>
      </c>
      <c r="G727" s="91">
        <f t="shared" si="109"/>
        <v>4.9780213627803778E-4</v>
      </c>
      <c r="H727" s="65">
        <f t="shared" si="111"/>
        <v>3.7700881156001217E-2</v>
      </c>
    </row>
    <row r="728" spans="1:8">
      <c r="A728" s="68">
        <f t="shared" si="110"/>
        <v>714</v>
      </c>
      <c r="B728" s="69">
        <f t="shared" si="110"/>
        <v>45639</v>
      </c>
      <c r="C728" s="90" t="str">
        <f t="shared" si="106"/>
        <v>구간4</v>
      </c>
      <c r="D728" s="68">
        <f t="shared" si="107"/>
        <v>184</v>
      </c>
      <c r="E728" s="54">
        <f>COUNTIF($C$15:C728,C728)</f>
        <v>166</v>
      </c>
      <c r="F728" s="91">
        <f t="shared" si="108"/>
        <v>3.7203079019723181E-2</v>
      </c>
      <c r="G728" s="91">
        <f t="shared" si="109"/>
        <v>5.0081911892214709E-4</v>
      </c>
      <c r="H728" s="65">
        <f t="shared" si="111"/>
        <v>3.7703898138645331E-2</v>
      </c>
    </row>
    <row r="729" spans="1:8">
      <c r="A729" s="68">
        <f t="shared" si="110"/>
        <v>715</v>
      </c>
      <c r="B729" s="69">
        <f t="shared" si="110"/>
        <v>45640</v>
      </c>
      <c r="C729" s="90" t="str">
        <f t="shared" si="106"/>
        <v>구간4</v>
      </c>
      <c r="D729" s="68">
        <f t="shared" si="107"/>
        <v>184</v>
      </c>
      <c r="E729" s="54">
        <f>COUNTIF($C$15:C729,C729)</f>
        <v>167</v>
      </c>
      <c r="F729" s="91">
        <f t="shared" si="108"/>
        <v>3.7203079019723181E-2</v>
      </c>
      <c r="G729" s="91">
        <f t="shared" si="109"/>
        <v>5.038361015662564E-4</v>
      </c>
      <c r="H729" s="65">
        <f t="shared" si="111"/>
        <v>3.7706915121289437E-2</v>
      </c>
    </row>
    <row r="730" spans="1:8">
      <c r="A730" s="68">
        <f t="shared" si="110"/>
        <v>716</v>
      </c>
      <c r="B730" s="69">
        <f t="shared" si="110"/>
        <v>45641</v>
      </c>
      <c r="C730" s="90" t="str">
        <f t="shared" si="106"/>
        <v>구간4</v>
      </c>
      <c r="D730" s="68">
        <f t="shared" si="107"/>
        <v>184</v>
      </c>
      <c r="E730" s="54">
        <f>COUNTIF($C$15:C730,C730)</f>
        <v>168</v>
      </c>
      <c r="F730" s="91">
        <f t="shared" si="108"/>
        <v>3.7203079019723181E-2</v>
      </c>
      <c r="G730" s="91">
        <f t="shared" si="109"/>
        <v>5.0685308421036571E-4</v>
      </c>
      <c r="H730" s="65">
        <f t="shared" si="111"/>
        <v>3.7709932103933544E-2</v>
      </c>
    </row>
    <row r="731" spans="1:8">
      <c r="A731" s="68">
        <f t="shared" si="110"/>
        <v>717</v>
      </c>
      <c r="B731" s="69">
        <f t="shared" si="110"/>
        <v>45642</v>
      </c>
      <c r="C731" s="90" t="str">
        <f t="shared" si="106"/>
        <v>구간4</v>
      </c>
      <c r="D731" s="68">
        <f t="shared" si="107"/>
        <v>184</v>
      </c>
      <c r="E731" s="54">
        <f>COUNTIF($C$15:C731,C731)</f>
        <v>169</v>
      </c>
      <c r="F731" s="91">
        <f t="shared" si="108"/>
        <v>3.7203079019723181E-2</v>
      </c>
      <c r="G731" s="91">
        <f t="shared" si="109"/>
        <v>5.0987006685447513E-4</v>
      </c>
      <c r="H731" s="65">
        <f t="shared" si="111"/>
        <v>3.7712949086577657E-2</v>
      </c>
    </row>
    <row r="732" spans="1:8">
      <c r="A732" s="68">
        <f t="shared" si="110"/>
        <v>718</v>
      </c>
      <c r="B732" s="69">
        <f t="shared" si="110"/>
        <v>45643</v>
      </c>
      <c r="C732" s="90" t="str">
        <f t="shared" si="106"/>
        <v>구간4</v>
      </c>
      <c r="D732" s="68">
        <f t="shared" si="107"/>
        <v>184</v>
      </c>
      <c r="E732" s="54">
        <f>COUNTIF($C$15:C732,C732)</f>
        <v>170</v>
      </c>
      <c r="F732" s="91">
        <f t="shared" si="108"/>
        <v>3.7203079019723181E-2</v>
      </c>
      <c r="G732" s="91">
        <f t="shared" si="109"/>
        <v>5.1288704949858444E-4</v>
      </c>
      <c r="H732" s="65">
        <f t="shared" si="111"/>
        <v>3.7715966069221764E-2</v>
      </c>
    </row>
    <row r="733" spans="1:8">
      <c r="A733" s="68">
        <f t="shared" si="110"/>
        <v>719</v>
      </c>
      <c r="B733" s="69">
        <f t="shared" si="110"/>
        <v>45644</v>
      </c>
      <c r="C733" s="90" t="str">
        <f t="shared" si="106"/>
        <v>구간4</v>
      </c>
      <c r="D733" s="68">
        <f t="shared" si="107"/>
        <v>184</v>
      </c>
      <c r="E733" s="54">
        <f>COUNTIF($C$15:C733,C733)</f>
        <v>171</v>
      </c>
      <c r="F733" s="91">
        <f t="shared" si="108"/>
        <v>3.7203079019723181E-2</v>
      </c>
      <c r="G733" s="91">
        <f t="shared" si="109"/>
        <v>5.1590403214269375E-4</v>
      </c>
      <c r="H733" s="65">
        <f t="shared" si="111"/>
        <v>3.7718983051865877E-2</v>
      </c>
    </row>
    <row r="734" spans="1:8">
      <c r="A734" s="68">
        <f t="shared" si="110"/>
        <v>720</v>
      </c>
      <c r="B734" s="69">
        <f t="shared" si="110"/>
        <v>45645</v>
      </c>
      <c r="C734" s="90" t="str">
        <f t="shared" si="106"/>
        <v>구간4</v>
      </c>
      <c r="D734" s="68">
        <f t="shared" si="107"/>
        <v>184</v>
      </c>
      <c r="E734" s="54">
        <f>COUNTIF($C$15:C734,C734)</f>
        <v>172</v>
      </c>
      <c r="F734" s="91">
        <f t="shared" si="108"/>
        <v>3.7203079019723181E-2</v>
      </c>
      <c r="G734" s="91">
        <f t="shared" si="109"/>
        <v>5.1892101478680306E-4</v>
      </c>
      <c r="H734" s="65">
        <f t="shared" si="111"/>
        <v>3.7722000034509984E-2</v>
      </c>
    </row>
    <row r="735" spans="1:8">
      <c r="A735" s="68">
        <f t="shared" si="110"/>
        <v>721</v>
      </c>
      <c r="B735" s="69">
        <f t="shared" si="110"/>
        <v>45646</v>
      </c>
      <c r="C735" s="90" t="str">
        <f t="shared" si="106"/>
        <v>구간4</v>
      </c>
      <c r="D735" s="68">
        <f t="shared" si="107"/>
        <v>184</v>
      </c>
      <c r="E735" s="54">
        <f>COUNTIF($C$15:C735,C735)</f>
        <v>173</v>
      </c>
      <c r="F735" s="91">
        <f t="shared" si="108"/>
        <v>3.7203079019723181E-2</v>
      </c>
      <c r="G735" s="91">
        <f t="shared" si="109"/>
        <v>5.2193799743091237E-4</v>
      </c>
      <c r="H735" s="65">
        <f t="shared" si="111"/>
        <v>3.7725017017154097E-2</v>
      </c>
    </row>
    <row r="736" spans="1:8">
      <c r="A736" s="68">
        <f t="shared" ref="A736:B751" si="112">A735+1</f>
        <v>722</v>
      </c>
      <c r="B736" s="69">
        <f t="shared" si="112"/>
        <v>45647</v>
      </c>
      <c r="C736" s="90" t="str">
        <f t="shared" si="106"/>
        <v>구간4</v>
      </c>
      <c r="D736" s="68">
        <f t="shared" si="107"/>
        <v>184</v>
      </c>
      <c r="E736" s="54">
        <f>COUNTIF($C$15:C736,C736)</f>
        <v>174</v>
      </c>
      <c r="F736" s="91">
        <f t="shared" si="108"/>
        <v>3.7203079019723181E-2</v>
      </c>
      <c r="G736" s="91">
        <f t="shared" si="109"/>
        <v>5.2495498007502168E-4</v>
      </c>
      <c r="H736" s="65">
        <f t="shared" si="111"/>
        <v>3.7728033999798204E-2</v>
      </c>
    </row>
    <row r="737" spans="1:8">
      <c r="A737" s="68">
        <f t="shared" si="112"/>
        <v>723</v>
      </c>
      <c r="B737" s="69">
        <f t="shared" si="112"/>
        <v>45648</v>
      </c>
      <c r="C737" s="90" t="str">
        <f t="shared" si="106"/>
        <v>구간4</v>
      </c>
      <c r="D737" s="68">
        <f t="shared" si="107"/>
        <v>184</v>
      </c>
      <c r="E737" s="54">
        <f>COUNTIF($C$15:C737,C737)</f>
        <v>175</v>
      </c>
      <c r="F737" s="91">
        <f t="shared" si="108"/>
        <v>3.7203079019723181E-2</v>
      </c>
      <c r="G737" s="91">
        <f t="shared" si="109"/>
        <v>5.2797196271913099E-4</v>
      </c>
      <c r="H737" s="65">
        <f t="shared" si="111"/>
        <v>3.773105098244231E-2</v>
      </c>
    </row>
    <row r="738" spans="1:8">
      <c r="A738" s="68">
        <f t="shared" si="112"/>
        <v>724</v>
      </c>
      <c r="B738" s="69">
        <f t="shared" si="112"/>
        <v>45649</v>
      </c>
      <c r="C738" s="90" t="str">
        <f t="shared" si="106"/>
        <v>구간4</v>
      </c>
      <c r="D738" s="68">
        <f t="shared" si="107"/>
        <v>184</v>
      </c>
      <c r="E738" s="54">
        <f>COUNTIF($C$15:C738,C738)</f>
        <v>176</v>
      </c>
      <c r="F738" s="91">
        <f t="shared" si="108"/>
        <v>3.7203079019723181E-2</v>
      </c>
      <c r="G738" s="91">
        <f t="shared" si="109"/>
        <v>5.3098894536324031E-4</v>
      </c>
      <c r="H738" s="65">
        <f t="shared" si="111"/>
        <v>3.7734067965086424E-2</v>
      </c>
    </row>
    <row r="739" spans="1:8">
      <c r="A739" s="68">
        <f t="shared" si="112"/>
        <v>725</v>
      </c>
      <c r="B739" s="69">
        <f t="shared" si="112"/>
        <v>45650</v>
      </c>
      <c r="C739" s="90" t="str">
        <f t="shared" si="106"/>
        <v>구간4</v>
      </c>
      <c r="D739" s="68">
        <f t="shared" si="107"/>
        <v>184</v>
      </c>
      <c r="E739" s="54">
        <f>COUNTIF($C$15:C739,C739)</f>
        <v>177</v>
      </c>
      <c r="F739" s="91">
        <f t="shared" si="108"/>
        <v>3.7203079019723181E-2</v>
      </c>
      <c r="G739" s="91">
        <f t="shared" si="109"/>
        <v>5.3400592800734962E-4</v>
      </c>
      <c r="H739" s="65">
        <f t="shared" si="111"/>
        <v>3.773708494773053E-2</v>
      </c>
    </row>
    <row r="740" spans="1:8">
      <c r="A740" s="68">
        <f t="shared" si="112"/>
        <v>726</v>
      </c>
      <c r="B740" s="69">
        <f t="shared" si="112"/>
        <v>45651</v>
      </c>
      <c r="C740" s="90" t="str">
        <f t="shared" si="106"/>
        <v>구간4</v>
      </c>
      <c r="D740" s="68">
        <f t="shared" si="107"/>
        <v>184</v>
      </c>
      <c r="E740" s="54">
        <f>COUNTIF($C$15:C740,C740)</f>
        <v>178</v>
      </c>
      <c r="F740" s="91">
        <f t="shared" si="108"/>
        <v>3.7203079019723181E-2</v>
      </c>
      <c r="G740" s="91">
        <f t="shared" si="109"/>
        <v>5.3702291065145893E-4</v>
      </c>
      <c r="H740" s="65">
        <f t="shared" si="111"/>
        <v>3.7740101930374644E-2</v>
      </c>
    </row>
    <row r="741" spans="1:8">
      <c r="A741" s="68">
        <f t="shared" si="112"/>
        <v>727</v>
      </c>
      <c r="B741" s="69">
        <f t="shared" si="112"/>
        <v>45652</v>
      </c>
      <c r="C741" s="90" t="str">
        <f t="shared" si="106"/>
        <v>구간4</v>
      </c>
      <c r="D741" s="68">
        <f t="shared" si="107"/>
        <v>184</v>
      </c>
      <c r="E741" s="54">
        <f>COUNTIF($C$15:C741,C741)</f>
        <v>179</v>
      </c>
      <c r="F741" s="91">
        <f t="shared" si="108"/>
        <v>3.7203079019723181E-2</v>
      </c>
      <c r="G741" s="91">
        <f t="shared" si="109"/>
        <v>5.4003989329556824E-4</v>
      </c>
      <c r="H741" s="65">
        <f t="shared" si="111"/>
        <v>3.774311891301875E-2</v>
      </c>
    </row>
    <row r="742" spans="1:8">
      <c r="A742" s="68">
        <f t="shared" si="112"/>
        <v>728</v>
      </c>
      <c r="B742" s="69">
        <f t="shared" si="112"/>
        <v>45653</v>
      </c>
      <c r="C742" s="90" t="str">
        <f t="shared" si="106"/>
        <v>구간4</v>
      </c>
      <c r="D742" s="68">
        <f t="shared" si="107"/>
        <v>184</v>
      </c>
      <c r="E742" s="54">
        <f>COUNTIF($C$15:C742,C742)</f>
        <v>180</v>
      </c>
      <c r="F742" s="91">
        <f t="shared" si="108"/>
        <v>3.7203079019723181E-2</v>
      </c>
      <c r="G742" s="91">
        <f t="shared" si="109"/>
        <v>5.4305687593967755E-4</v>
      </c>
      <c r="H742" s="65">
        <f t="shared" si="111"/>
        <v>3.7746135895662856E-2</v>
      </c>
    </row>
    <row r="743" spans="1:8">
      <c r="A743" s="68">
        <f t="shared" si="112"/>
        <v>729</v>
      </c>
      <c r="B743" s="69">
        <f t="shared" si="112"/>
        <v>45654</v>
      </c>
      <c r="C743" s="90" t="str">
        <f t="shared" si="106"/>
        <v>구간4</v>
      </c>
      <c r="D743" s="68">
        <f t="shared" si="107"/>
        <v>184</v>
      </c>
      <c r="E743" s="54">
        <f>COUNTIF($C$15:C743,C743)</f>
        <v>181</v>
      </c>
      <c r="F743" s="91">
        <f t="shared" si="108"/>
        <v>3.7203079019723181E-2</v>
      </c>
      <c r="G743" s="91">
        <f t="shared" si="109"/>
        <v>5.4607385858378697E-4</v>
      </c>
      <c r="H743" s="65">
        <f t="shared" si="111"/>
        <v>3.774915287830697E-2</v>
      </c>
    </row>
    <row r="744" spans="1:8">
      <c r="A744" s="68">
        <f t="shared" si="112"/>
        <v>730</v>
      </c>
      <c r="B744" s="69">
        <f t="shared" si="112"/>
        <v>45655</v>
      </c>
      <c r="C744" s="90" t="str">
        <f t="shared" si="106"/>
        <v>구간4</v>
      </c>
      <c r="D744" s="68">
        <f t="shared" si="107"/>
        <v>184</v>
      </c>
      <c r="E744" s="54">
        <f>COUNTIF($C$15:C744,C744)</f>
        <v>182</v>
      </c>
      <c r="F744" s="91">
        <f t="shared" si="108"/>
        <v>3.7203079019723181E-2</v>
      </c>
      <c r="G744" s="91">
        <f t="shared" si="109"/>
        <v>5.4909084122789628E-4</v>
      </c>
      <c r="H744" s="65">
        <f t="shared" si="111"/>
        <v>3.7752169860951076E-2</v>
      </c>
    </row>
    <row r="745" spans="1:8">
      <c r="A745" s="68">
        <f t="shared" si="112"/>
        <v>731</v>
      </c>
      <c r="B745" s="69">
        <f t="shared" si="112"/>
        <v>45656</v>
      </c>
      <c r="C745" s="90" t="str">
        <f t="shared" si="106"/>
        <v>구간4</v>
      </c>
      <c r="D745" s="68">
        <f t="shared" si="107"/>
        <v>184</v>
      </c>
      <c r="E745" s="54">
        <f>COUNTIF($C$15:C745,C745)</f>
        <v>183</v>
      </c>
      <c r="F745" s="91">
        <f t="shared" si="108"/>
        <v>3.7203079019723181E-2</v>
      </c>
      <c r="G745" s="91">
        <f t="shared" si="109"/>
        <v>5.5210782387200559E-4</v>
      </c>
      <c r="H745" s="65">
        <f t="shared" si="111"/>
        <v>3.775518684359519E-2</v>
      </c>
    </row>
    <row r="746" spans="1:8">
      <c r="A746" s="68">
        <f t="shared" si="112"/>
        <v>732</v>
      </c>
      <c r="B746" s="69">
        <f t="shared" si="112"/>
        <v>45657</v>
      </c>
      <c r="C746" s="90" t="str">
        <f t="shared" si="106"/>
        <v>구간4</v>
      </c>
      <c r="D746" s="68">
        <f t="shared" si="107"/>
        <v>184</v>
      </c>
      <c r="E746" s="54">
        <f>COUNTIF($C$15:C746,C746)</f>
        <v>184</v>
      </c>
      <c r="F746" s="91">
        <f t="shared" si="108"/>
        <v>3.7203079019723181E-2</v>
      </c>
      <c r="G746" s="91">
        <f t="shared" si="109"/>
        <v>5.551248065161149E-4</v>
      </c>
      <c r="H746" s="65">
        <f t="shared" si="111"/>
        <v>3.7758203826239296E-2</v>
      </c>
    </row>
    <row r="747" spans="1:8">
      <c r="A747" s="68">
        <f t="shared" si="112"/>
        <v>733</v>
      </c>
      <c r="B747" s="69">
        <f t="shared" si="112"/>
        <v>45658</v>
      </c>
      <c r="C747" s="90" t="str">
        <f t="shared" si="106"/>
        <v>구간5</v>
      </c>
      <c r="D747" s="68">
        <f t="shared" si="107"/>
        <v>181</v>
      </c>
      <c r="E747" s="54">
        <f>COUNTIF($C$15:C747,C747)</f>
        <v>1</v>
      </c>
      <c r="F747" s="91">
        <f t="shared" si="108"/>
        <v>3.7758203826239296E-2</v>
      </c>
      <c r="G747" s="91">
        <f t="shared" si="109"/>
        <v>-2.5527913758711519E-6</v>
      </c>
      <c r="H747" s="65">
        <f t="shared" si="111"/>
        <v>3.7755651034863426E-2</v>
      </c>
    </row>
    <row r="748" spans="1:8">
      <c r="A748" s="68">
        <f t="shared" si="112"/>
        <v>734</v>
      </c>
      <c r="B748" s="69">
        <f t="shared" si="112"/>
        <v>45659</v>
      </c>
      <c r="C748" s="90" t="str">
        <f t="shared" si="106"/>
        <v>구간5</v>
      </c>
      <c r="D748" s="68">
        <f t="shared" si="107"/>
        <v>181</v>
      </c>
      <c r="E748" s="54">
        <f>COUNTIF($C$15:C748,C748)</f>
        <v>2</v>
      </c>
      <c r="F748" s="91">
        <f t="shared" si="108"/>
        <v>3.7758203826239296E-2</v>
      </c>
      <c r="G748" s="91">
        <f t="shared" si="109"/>
        <v>-5.1055827517423038E-6</v>
      </c>
      <c r="H748" s="65">
        <f t="shared" si="111"/>
        <v>3.7753098243487555E-2</v>
      </c>
    </row>
    <row r="749" spans="1:8">
      <c r="A749" s="68">
        <f t="shared" si="112"/>
        <v>735</v>
      </c>
      <c r="B749" s="69">
        <f t="shared" si="112"/>
        <v>45660</v>
      </c>
      <c r="C749" s="90" t="str">
        <f t="shared" si="106"/>
        <v>구간5</v>
      </c>
      <c r="D749" s="68">
        <f t="shared" si="107"/>
        <v>181</v>
      </c>
      <c r="E749" s="54">
        <f>COUNTIF($C$15:C749,C749)</f>
        <v>3</v>
      </c>
      <c r="F749" s="91">
        <f t="shared" si="108"/>
        <v>3.7758203826239296E-2</v>
      </c>
      <c r="G749" s="91">
        <f t="shared" si="109"/>
        <v>-7.6583741276134552E-6</v>
      </c>
      <c r="H749" s="65">
        <f t="shared" si="111"/>
        <v>3.7750545452111685E-2</v>
      </c>
    </row>
    <row r="750" spans="1:8">
      <c r="A750" s="68">
        <f t="shared" si="112"/>
        <v>736</v>
      </c>
      <c r="B750" s="69">
        <f t="shared" si="112"/>
        <v>45661</v>
      </c>
      <c r="C750" s="90" t="str">
        <f t="shared" si="106"/>
        <v>구간5</v>
      </c>
      <c r="D750" s="68">
        <f t="shared" si="107"/>
        <v>181</v>
      </c>
      <c r="E750" s="54">
        <f>COUNTIF($C$15:C750,C750)</f>
        <v>4</v>
      </c>
      <c r="F750" s="91">
        <f t="shared" si="108"/>
        <v>3.7758203826239296E-2</v>
      </c>
      <c r="G750" s="91">
        <f t="shared" si="109"/>
        <v>-1.0211165503484608E-5</v>
      </c>
      <c r="H750" s="65">
        <f t="shared" si="111"/>
        <v>3.7747992660735814E-2</v>
      </c>
    </row>
    <row r="751" spans="1:8">
      <c r="A751" s="68">
        <f t="shared" si="112"/>
        <v>737</v>
      </c>
      <c r="B751" s="69">
        <f t="shared" si="112"/>
        <v>45662</v>
      </c>
      <c r="C751" s="90" t="str">
        <f t="shared" si="106"/>
        <v>구간5</v>
      </c>
      <c r="D751" s="68">
        <f t="shared" si="107"/>
        <v>181</v>
      </c>
      <c r="E751" s="54">
        <f>COUNTIF($C$15:C751,C751)</f>
        <v>5</v>
      </c>
      <c r="F751" s="91">
        <f t="shared" si="108"/>
        <v>3.7758203826239296E-2</v>
      </c>
      <c r="G751" s="91">
        <f t="shared" si="109"/>
        <v>-1.276395687935576E-5</v>
      </c>
      <c r="H751" s="65">
        <f t="shared" si="111"/>
        <v>3.7745439869359944E-2</v>
      </c>
    </row>
    <row r="752" spans="1:8">
      <c r="A752" s="68">
        <f t="shared" ref="A752:B767" si="113">A751+1</f>
        <v>738</v>
      </c>
      <c r="B752" s="69">
        <f t="shared" si="113"/>
        <v>45663</v>
      </c>
      <c r="C752" s="90" t="str">
        <f t="shared" si="106"/>
        <v>구간5</v>
      </c>
      <c r="D752" s="68">
        <f t="shared" si="107"/>
        <v>181</v>
      </c>
      <c r="E752" s="54">
        <f>COUNTIF($C$15:C752,C752)</f>
        <v>6</v>
      </c>
      <c r="F752" s="91">
        <f t="shared" si="108"/>
        <v>3.7758203826239296E-2</v>
      </c>
      <c r="G752" s="91">
        <f t="shared" si="109"/>
        <v>-1.531674825522691E-5</v>
      </c>
      <c r="H752" s="65">
        <f t="shared" si="111"/>
        <v>3.7742887077984066E-2</v>
      </c>
    </row>
    <row r="753" spans="1:8">
      <c r="A753" s="68">
        <f t="shared" si="113"/>
        <v>739</v>
      </c>
      <c r="B753" s="69">
        <f t="shared" si="113"/>
        <v>45664</v>
      </c>
      <c r="C753" s="90" t="str">
        <f t="shared" si="106"/>
        <v>구간5</v>
      </c>
      <c r="D753" s="68">
        <f t="shared" si="107"/>
        <v>181</v>
      </c>
      <c r="E753" s="54">
        <f>COUNTIF($C$15:C753,C753)</f>
        <v>7</v>
      </c>
      <c r="F753" s="91">
        <f t="shared" si="108"/>
        <v>3.7758203826239296E-2</v>
      </c>
      <c r="G753" s="91">
        <f t="shared" si="109"/>
        <v>-1.7869539631098064E-5</v>
      </c>
      <c r="H753" s="65">
        <f t="shared" si="111"/>
        <v>3.7740334286608196E-2</v>
      </c>
    </row>
    <row r="754" spans="1:8">
      <c r="A754" s="68">
        <f t="shared" si="113"/>
        <v>740</v>
      </c>
      <c r="B754" s="69">
        <f t="shared" si="113"/>
        <v>45665</v>
      </c>
      <c r="C754" s="90" t="str">
        <f t="shared" si="106"/>
        <v>구간5</v>
      </c>
      <c r="D754" s="68">
        <f t="shared" si="107"/>
        <v>181</v>
      </c>
      <c r="E754" s="54">
        <f>COUNTIF($C$15:C754,C754)</f>
        <v>8</v>
      </c>
      <c r="F754" s="91">
        <f t="shared" si="108"/>
        <v>3.7758203826239296E-2</v>
      </c>
      <c r="G754" s="91">
        <f t="shared" si="109"/>
        <v>-2.0422331006969215E-5</v>
      </c>
      <c r="H754" s="65">
        <f t="shared" si="111"/>
        <v>3.7737781495232325E-2</v>
      </c>
    </row>
    <row r="755" spans="1:8">
      <c r="A755" s="68">
        <f t="shared" si="113"/>
        <v>741</v>
      </c>
      <c r="B755" s="69">
        <f t="shared" si="113"/>
        <v>45666</v>
      </c>
      <c r="C755" s="90" t="str">
        <f t="shared" si="106"/>
        <v>구간5</v>
      </c>
      <c r="D755" s="68">
        <f t="shared" si="107"/>
        <v>181</v>
      </c>
      <c r="E755" s="54">
        <f>COUNTIF($C$15:C755,C755)</f>
        <v>9</v>
      </c>
      <c r="F755" s="91">
        <f t="shared" si="108"/>
        <v>3.7758203826239296E-2</v>
      </c>
      <c r="G755" s="91">
        <f t="shared" si="109"/>
        <v>-2.2975122382840366E-5</v>
      </c>
      <c r="H755" s="65">
        <f t="shared" si="111"/>
        <v>3.7735228703856455E-2</v>
      </c>
    </row>
    <row r="756" spans="1:8">
      <c r="A756" s="68">
        <f t="shared" si="113"/>
        <v>742</v>
      </c>
      <c r="B756" s="69">
        <f t="shared" si="113"/>
        <v>45667</v>
      </c>
      <c r="C756" s="90" t="str">
        <f t="shared" si="106"/>
        <v>구간5</v>
      </c>
      <c r="D756" s="68">
        <f t="shared" si="107"/>
        <v>181</v>
      </c>
      <c r="E756" s="54">
        <f>COUNTIF($C$15:C756,C756)</f>
        <v>10</v>
      </c>
      <c r="F756" s="91">
        <f t="shared" si="108"/>
        <v>3.7758203826239296E-2</v>
      </c>
      <c r="G756" s="91">
        <f t="shared" si="109"/>
        <v>-2.552791375871152E-5</v>
      </c>
      <c r="H756" s="65">
        <f t="shared" si="111"/>
        <v>3.7732675912480584E-2</v>
      </c>
    </row>
    <row r="757" spans="1:8">
      <c r="A757" s="68">
        <f t="shared" si="113"/>
        <v>743</v>
      </c>
      <c r="B757" s="69">
        <f t="shared" si="113"/>
        <v>45668</v>
      </c>
      <c r="C757" s="90" t="str">
        <f t="shared" si="106"/>
        <v>구간5</v>
      </c>
      <c r="D757" s="68">
        <f t="shared" si="107"/>
        <v>181</v>
      </c>
      <c r="E757" s="54">
        <f>COUNTIF($C$15:C757,C757)</f>
        <v>11</v>
      </c>
      <c r="F757" s="91">
        <f t="shared" si="108"/>
        <v>3.7758203826239296E-2</v>
      </c>
      <c r="G757" s="91">
        <f t="shared" si="109"/>
        <v>-2.808070513458267E-5</v>
      </c>
      <c r="H757" s="65">
        <f t="shared" si="111"/>
        <v>3.7730123121104714E-2</v>
      </c>
    </row>
    <row r="758" spans="1:8">
      <c r="A758" s="68">
        <f t="shared" si="113"/>
        <v>744</v>
      </c>
      <c r="B758" s="69">
        <f t="shared" si="113"/>
        <v>45669</v>
      </c>
      <c r="C758" s="90" t="str">
        <f t="shared" si="106"/>
        <v>구간5</v>
      </c>
      <c r="D758" s="68">
        <f t="shared" si="107"/>
        <v>181</v>
      </c>
      <c r="E758" s="54">
        <f>COUNTIF($C$15:C758,C758)</f>
        <v>12</v>
      </c>
      <c r="F758" s="91">
        <f t="shared" si="108"/>
        <v>3.7758203826239296E-2</v>
      </c>
      <c r="G758" s="91">
        <f t="shared" si="109"/>
        <v>-3.0633496510453821E-5</v>
      </c>
      <c r="H758" s="65">
        <f t="shared" si="111"/>
        <v>3.7727570329728843E-2</v>
      </c>
    </row>
    <row r="759" spans="1:8">
      <c r="A759" s="68">
        <f t="shared" si="113"/>
        <v>745</v>
      </c>
      <c r="B759" s="69">
        <f t="shared" si="113"/>
        <v>45670</v>
      </c>
      <c r="C759" s="90" t="str">
        <f t="shared" si="106"/>
        <v>구간5</v>
      </c>
      <c r="D759" s="68">
        <f t="shared" si="107"/>
        <v>181</v>
      </c>
      <c r="E759" s="54">
        <f>COUNTIF($C$15:C759,C759)</f>
        <v>13</v>
      </c>
      <c r="F759" s="91">
        <f t="shared" si="108"/>
        <v>3.7758203826239296E-2</v>
      </c>
      <c r="G759" s="91">
        <f t="shared" si="109"/>
        <v>-3.3186287886324972E-5</v>
      </c>
      <c r="H759" s="65">
        <f t="shared" si="111"/>
        <v>3.7725017538352973E-2</v>
      </c>
    </row>
    <row r="760" spans="1:8">
      <c r="A760" s="68">
        <f t="shared" si="113"/>
        <v>746</v>
      </c>
      <c r="B760" s="69">
        <f t="shared" si="113"/>
        <v>45671</v>
      </c>
      <c r="C760" s="90" t="str">
        <f t="shared" si="106"/>
        <v>구간5</v>
      </c>
      <c r="D760" s="68">
        <f t="shared" si="107"/>
        <v>181</v>
      </c>
      <c r="E760" s="54">
        <f>COUNTIF($C$15:C760,C760)</f>
        <v>14</v>
      </c>
      <c r="F760" s="91">
        <f t="shared" si="108"/>
        <v>3.7758203826239296E-2</v>
      </c>
      <c r="G760" s="91">
        <f t="shared" si="109"/>
        <v>-3.5739079262196129E-5</v>
      </c>
      <c r="H760" s="65">
        <f t="shared" si="111"/>
        <v>3.7722464746977102E-2</v>
      </c>
    </row>
    <row r="761" spans="1:8">
      <c r="A761" s="68">
        <f t="shared" si="113"/>
        <v>747</v>
      </c>
      <c r="B761" s="69">
        <f t="shared" si="113"/>
        <v>45672</v>
      </c>
      <c r="C761" s="90" t="str">
        <f t="shared" si="106"/>
        <v>구간5</v>
      </c>
      <c r="D761" s="68">
        <f t="shared" si="107"/>
        <v>181</v>
      </c>
      <c r="E761" s="54">
        <f>COUNTIF($C$15:C761,C761)</f>
        <v>15</v>
      </c>
      <c r="F761" s="91">
        <f t="shared" si="108"/>
        <v>3.7758203826239296E-2</v>
      </c>
      <c r="G761" s="91">
        <f t="shared" si="109"/>
        <v>-3.829187063806728E-5</v>
      </c>
      <c r="H761" s="65">
        <f t="shared" si="111"/>
        <v>3.7719911955601232E-2</v>
      </c>
    </row>
    <row r="762" spans="1:8">
      <c r="A762" s="68">
        <f t="shared" si="113"/>
        <v>748</v>
      </c>
      <c r="B762" s="69">
        <f t="shared" si="113"/>
        <v>45673</v>
      </c>
      <c r="C762" s="90" t="str">
        <f t="shared" si="106"/>
        <v>구간5</v>
      </c>
      <c r="D762" s="68">
        <f t="shared" si="107"/>
        <v>181</v>
      </c>
      <c r="E762" s="54">
        <f>COUNTIF($C$15:C762,C762)</f>
        <v>16</v>
      </c>
      <c r="F762" s="91">
        <f t="shared" si="108"/>
        <v>3.7758203826239296E-2</v>
      </c>
      <c r="G762" s="91">
        <f t="shared" si="109"/>
        <v>-4.084466201393843E-5</v>
      </c>
      <c r="H762" s="65">
        <f t="shared" si="111"/>
        <v>3.7717359164225354E-2</v>
      </c>
    </row>
    <row r="763" spans="1:8">
      <c r="A763" s="68">
        <f t="shared" si="113"/>
        <v>749</v>
      </c>
      <c r="B763" s="69">
        <f t="shared" si="113"/>
        <v>45674</v>
      </c>
      <c r="C763" s="90" t="str">
        <f t="shared" si="106"/>
        <v>구간5</v>
      </c>
      <c r="D763" s="68">
        <f t="shared" si="107"/>
        <v>181</v>
      </c>
      <c r="E763" s="54">
        <f>COUNTIF($C$15:C763,C763)</f>
        <v>17</v>
      </c>
      <c r="F763" s="91">
        <f t="shared" si="108"/>
        <v>3.7758203826239296E-2</v>
      </c>
      <c r="G763" s="91">
        <f t="shared" si="109"/>
        <v>-4.3397453389809581E-5</v>
      </c>
      <c r="H763" s="65">
        <f t="shared" si="111"/>
        <v>3.7714806372849484E-2</v>
      </c>
    </row>
    <row r="764" spans="1:8">
      <c r="A764" s="68">
        <f t="shared" si="113"/>
        <v>750</v>
      </c>
      <c r="B764" s="69">
        <f t="shared" si="113"/>
        <v>45675</v>
      </c>
      <c r="C764" s="90" t="str">
        <f t="shared" si="106"/>
        <v>구간5</v>
      </c>
      <c r="D764" s="68">
        <f t="shared" si="107"/>
        <v>181</v>
      </c>
      <c r="E764" s="54">
        <f>COUNTIF($C$15:C764,C764)</f>
        <v>18</v>
      </c>
      <c r="F764" s="91">
        <f t="shared" si="108"/>
        <v>3.7758203826239296E-2</v>
      </c>
      <c r="G764" s="91">
        <f t="shared" si="109"/>
        <v>-4.5950244765680731E-5</v>
      </c>
      <c r="H764" s="65">
        <f t="shared" si="111"/>
        <v>3.7712253581473613E-2</v>
      </c>
    </row>
    <row r="765" spans="1:8">
      <c r="A765" s="68">
        <f t="shared" si="113"/>
        <v>751</v>
      </c>
      <c r="B765" s="69">
        <f t="shared" si="113"/>
        <v>45676</v>
      </c>
      <c r="C765" s="90" t="str">
        <f t="shared" si="106"/>
        <v>구간5</v>
      </c>
      <c r="D765" s="68">
        <f t="shared" si="107"/>
        <v>181</v>
      </c>
      <c r="E765" s="54">
        <f>COUNTIF($C$15:C765,C765)</f>
        <v>19</v>
      </c>
      <c r="F765" s="91">
        <f t="shared" si="108"/>
        <v>3.7758203826239296E-2</v>
      </c>
      <c r="G765" s="91">
        <f t="shared" si="109"/>
        <v>-4.8503036141551889E-5</v>
      </c>
      <c r="H765" s="65">
        <f t="shared" si="111"/>
        <v>3.7709700790097743E-2</v>
      </c>
    </row>
    <row r="766" spans="1:8">
      <c r="A766" s="68">
        <f t="shared" si="113"/>
        <v>752</v>
      </c>
      <c r="B766" s="69">
        <f t="shared" si="113"/>
        <v>45677</v>
      </c>
      <c r="C766" s="90" t="str">
        <f t="shared" si="106"/>
        <v>구간5</v>
      </c>
      <c r="D766" s="68">
        <f t="shared" si="107"/>
        <v>181</v>
      </c>
      <c r="E766" s="54">
        <f>COUNTIF($C$15:C766,C766)</f>
        <v>20</v>
      </c>
      <c r="F766" s="91">
        <f t="shared" si="108"/>
        <v>3.7758203826239296E-2</v>
      </c>
      <c r="G766" s="91">
        <f t="shared" si="109"/>
        <v>-5.1055827517423039E-5</v>
      </c>
      <c r="H766" s="65">
        <f t="shared" si="111"/>
        <v>3.7707147998721872E-2</v>
      </c>
    </row>
    <row r="767" spans="1:8">
      <c r="A767" s="68">
        <f t="shared" si="113"/>
        <v>753</v>
      </c>
      <c r="B767" s="69">
        <f t="shared" si="113"/>
        <v>45678</v>
      </c>
      <c r="C767" s="90" t="str">
        <f t="shared" si="106"/>
        <v>구간5</v>
      </c>
      <c r="D767" s="68">
        <f t="shared" si="107"/>
        <v>181</v>
      </c>
      <c r="E767" s="54">
        <f>COUNTIF($C$15:C767,C767)</f>
        <v>21</v>
      </c>
      <c r="F767" s="91">
        <f t="shared" si="108"/>
        <v>3.7758203826239296E-2</v>
      </c>
      <c r="G767" s="91">
        <f t="shared" si="109"/>
        <v>-5.360861889329419E-5</v>
      </c>
      <c r="H767" s="65">
        <f t="shared" si="111"/>
        <v>3.7704595207346002E-2</v>
      </c>
    </row>
    <row r="768" spans="1:8">
      <c r="A768" s="68">
        <f t="shared" ref="A768:B783" si="114">A767+1</f>
        <v>754</v>
      </c>
      <c r="B768" s="69">
        <f t="shared" si="114"/>
        <v>45679</v>
      </c>
      <c r="C768" s="90" t="str">
        <f t="shared" si="106"/>
        <v>구간5</v>
      </c>
      <c r="D768" s="68">
        <f t="shared" si="107"/>
        <v>181</v>
      </c>
      <c r="E768" s="54">
        <f>COUNTIF($C$15:C768,C768)</f>
        <v>22</v>
      </c>
      <c r="F768" s="91">
        <f t="shared" si="108"/>
        <v>3.7758203826239296E-2</v>
      </c>
      <c r="G768" s="91">
        <f t="shared" si="109"/>
        <v>-5.6161410269165341E-5</v>
      </c>
      <c r="H768" s="65">
        <f t="shared" si="111"/>
        <v>3.7702042415970131E-2</v>
      </c>
    </row>
    <row r="769" spans="1:8">
      <c r="A769" s="68">
        <f t="shared" si="114"/>
        <v>755</v>
      </c>
      <c r="B769" s="69">
        <f t="shared" si="114"/>
        <v>45680</v>
      </c>
      <c r="C769" s="90" t="str">
        <f t="shared" si="106"/>
        <v>구간5</v>
      </c>
      <c r="D769" s="68">
        <f t="shared" si="107"/>
        <v>181</v>
      </c>
      <c r="E769" s="54">
        <f>COUNTIF($C$15:C769,C769)</f>
        <v>23</v>
      </c>
      <c r="F769" s="91">
        <f t="shared" si="108"/>
        <v>3.7758203826239296E-2</v>
      </c>
      <c r="G769" s="91">
        <f t="shared" si="109"/>
        <v>-5.8714201645036491E-5</v>
      </c>
      <c r="H769" s="65">
        <f t="shared" si="111"/>
        <v>3.7699489624594261E-2</v>
      </c>
    </row>
    <row r="770" spans="1:8">
      <c r="A770" s="68">
        <f t="shared" si="114"/>
        <v>756</v>
      </c>
      <c r="B770" s="69">
        <f t="shared" si="114"/>
        <v>45681</v>
      </c>
      <c r="C770" s="90" t="str">
        <f t="shared" si="106"/>
        <v>구간5</v>
      </c>
      <c r="D770" s="68">
        <f t="shared" si="107"/>
        <v>181</v>
      </c>
      <c r="E770" s="54">
        <f>COUNTIF($C$15:C770,C770)</f>
        <v>24</v>
      </c>
      <c r="F770" s="91">
        <f t="shared" si="108"/>
        <v>3.7758203826239296E-2</v>
      </c>
      <c r="G770" s="91">
        <f t="shared" si="109"/>
        <v>-6.1266993020907642E-5</v>
      </c>
      <c r="H770" s="65">
        <f t="shared" si="111"/>
        <v>3.769693683321839E-2</v>
      </c>
    </row>
    <row r="771" spans="1:8">
      <c r="A771" s="68">
        <f t="shared" si="114"/>
        <v>757</v>
      </c>
      <c r="B771" s="69">
        <f t="shared" si="114"/>
        <v>45682</v>
      </c>
      <c r="C771" s="90" t="str">
        <f t="shared" si="106"/>
        <v>구간5</v>
      </c>
      <c r="D771" s="68">
        <f t="shared" si="107"/>
        <v>181</v>
      </c>
      <c r="E771" s="54">
        <f>COUNTIF($C$15:C771,C771)</f>
        <v>25</v>
      </c>
      <c r="F771" s="91">
        <f t="shared" si="108"/>
        <v>3.7758203826239296E-2</v>
      </c>
      <c r="G771" s="91">
        <f t="shared" si="109"/>
        <v>-6.3819784396778792E-5</v>
      </c>
      <c r="H771" s="65">
        <f t="shared" si="111"/>
        <v>3.769438404184252E-2</v>
      </c>
    </row>
    <row r="772" spans="1:8">
      <c r="A772" s="68">
        <f t="shared" si="114"/>
        <v>758</v>
      </c>
      <c r="B772" s="69">
        <f t="shared" si="114"/>
        <v>45683</v>
      </c>
      <c r="C772" s="90" t="str">
        <f t="shared" si="106"/>
        <v>구간5</v>
      </c>
      <c r="D772" s="68">
        <f t="shared" si="107"/>
        <v>181</v>
      </c>
      <c r="E772" s="54">
        <f>COUNTIF($C$15:C772,C772)</f>
        <v>26</v>
      </c>
      <c r="F772" s="91">
        <f t="shared" si="108"/>
        <v>3.7758203826239296E-2</v>
      </c>
      <c r="G772" s="91">
        <f t="shared" si="109"/>
        <v>-6.6372575772649943E-5</v>
      </c>
      <c r="H772" s="65">
        <f t="shared" si="111"/>
        <v>3.7691831250466649E-2</v>
      </c>
    </row>
    <row r="773" spans="1:8">
      <c r="A773" s="68">
        <f t="shared" si="114"/>
        <v>759</v>
      </c>
      <c r="B773" s="69">
        <f t="shared" si="114"/>
        <v>45684</v>
      </c>
      <c r="C773" s="90" t="str">
        <f t="shared" si="106"/>
        <v>구간5</v>
      </c>
      <c r="D773" s="68">
        <f t="shared" si="107"/>
        <v>181</v>
      </c>
      <c r="E773" s="54">
        <f>COUNTIF($C$15:C773,C773)</f>
        <v>27</v>
      </c>
      <c r="F773" s="91">
        <f t="shared" si="108"/>
        <v>3.7758203826239296E-2</v>
      </c>
      <c r="G773" s="91">
        <f t="shared" si="109"/>
        <v>-6.8925367148521107E-5</v>
      </c>
      <c r="H773" s="65">
        <f t="shared" si="111"/>
        <v>3.7689278459090772E-2</v>
      </c>
    </row>
    <row r="774" spans="1:8">
      <c r="A774" s="68">
        <f t="shared" si="114"/>
        <v>760</v>
      </c>
      <c r="B774" s="69">
        <f t="shared" si="114"/>
        <v>45685</v>
      </c>
      <c r="C774" s="90" t="str">
        <f t="shared" si="106"/>
        <v>구간5</v>
      </c>
      <c r="D774" s="68">
        <f t="shared" si="107"/>
        <v>181</v>
      </c>
      <c r="E774" s="54">
        <f>COUNTIF($C$15:C774,C774)</f>
        <v>28</v>
      </c>
      <c r="F774" s="91">
        <f t="shared" si="108"/>
        <v>3.7758203826239296E-2</v>
      </c>
      <c r="G774" s="91">
        <f t="shared" si="109"/>
        <v>-7.1478158524392258E-5</v>
      </c>
      <c r="H774" s="65">
        <f t="shared" si="111"/>
        <v>3.7686725667714902E-2</v>
      </c>
    </row>
    <row r="775" spans="1:8">
      <c r="A775" s="68">
        <f t="shared" si="114"/>
        <v>761</v>
      </c>
      <c r="B775" s="69">
        <f t="shared" si="114"/>
        <v>45686</v>
      </c>
      <c r="C775" s="90" t="str">
        <f t="shared" si="106"/>
        <v>구간5</v>
      </c>
      <c r="D775" s="68">
        <f t="shared" si="107"/>
        <v>181</v>
      </c>
      <c r="E775" s="54">
        <f>COUNTIF($C$15:C775,C775)</f>
        <v>29</v>
      </c>
      <c r="F775" s="91">
        <f t="shared" si="108"/>
        <v>3.7758203826239296E-2</v>
      </c>
      <c r="G775" s="91">
        <f t="shared" si="109"/>
        <v>-7.4030949900263408E-5</v>
      </c>
      <c r="H775" s="65">
        <f t="shared" si="111"/>
        <v>3.7684172876339031E-2</v>
      </c>
    </row>
    <row r="776" spans="1:8">
      <c r="A776" s="68">
        <f t="shared" si="114"/>
        <v>762</v>
      </c>
      <c r="B776" s="69">
        <f t="shared" si="114"/>
        <v>45687</v>
      </c>
      <c r="C776" s="90" t="str">
        <f t="shared" si="106"/>
        <v>구간5</v>
      </c>
      <c r="D776" s="68">
        <f t="shared" si="107"/>
        <v>181</v>
      </c>
      <c r="E776" s="54">
        <f>COUNTIF($C$15:C776,C776)</f>
        <v>30</v>
      </c>
      <c r="F776" s="91">
        <f t="shared" si="108"/>
        <v>3.7758203826239296E-2</v>
      </c>
      <c r="G776" s="91">
        <f t="shared" si="109"/>
        <v>-7.6583741276134559E-5</v>
      </c>
      <c r="H776" s="65">
        <f t="shared" si="111"/>
        <v>3.7681620084963161E-2</v>
      </c>
    </row>
    <row r="777" spans="1:8">
      <c r="A777" s="68">
        <f t="shared" si="114"/>
        <v>763</v>
      </c>
      <c r="B777" s="69">
        <f t="shared" si="114"/>
        <v>45688</v>
      </c>
      <c r="C777" s="90" t="str">
        <f t="shared" si="106"/>
        <v>구간5</v>
      </c>
      <c r="D777" s="68">
        <f t="shared" si="107"/>
        <v>181</v>
      </c>
      <c r="E777" s="54">
        <f>COUNTIF($C$15:C777,C777)</f>
        <v>31</v>
      </c>
      <c r="F777" s="91">
        <f t="shared" si="108"/>
        <v>3.7758203826239296E-2</v>
      </c>
      <c r="G777" s="91">
        <f t="shared" si="109"/>
        <v>-7.913653265200571E-5</v>
      </c>
      <c r="H777" s="65">
        <f t="shared" si="111"/>
        <v>3.767906729358729E-2</v>
      </c>
    </row>
    <row r="778" spans="1:8">
      <c r="A778" s="68">
        <f t="shared" si="114"/>
        <v>764</v>
      </c>
      <c r="B778" s="69">
        <f t="shared" si="114"/>
        <v>45689</v>
      </c>
      <c r="C778" s="90" t="str">
        <f t="shared" si="106"/>
        <v>구간5</v>
      </c>
      <c r="D778" s="68">
        <f t="shared" si="107"/>
        <v>181</v>
      </c>
      <c r="E778" s="54">
        <f>COUNTIF($C$15:C778,C778)</f>
        <v>32</v>
      </c>
      <c r="F778" s="91">
        <f t="shared" si="108"/>
        <v>3.7758203826239296E-2</v>
      </c>
      <c r="G778" s="91">
        <f t="shared" si="109"/>
        <v>-8.168932402787686E-5</v>
      </c>
      <c r="H778" s="65">
        <f t="shared" si="111"/>
        <v>3.767651450221142E-2</v>
      </c>
    </row>
    <row r="779" spans="1:8">
      <c r="A779" s="68">
        <f t="shared" si="114"/>
        <v>765</v>
      </c>
      <c r="B779" s="69">
        <f t="shared" si="114"/>
        <v>45690</v>
      </c>
      <c r="C779" s="90" t="str">
        <f t="shared" si="106"/>
        <v>구간5</v>
      </c>
      <c r="D779" s="68">
        <f t="shared" si="107"/>
        <v>181</v>
      </c>
      <c r="E779" s="54">
        <f>COUNTIF($C$15:C779,C779)</f>
        <v>33</v>
      </c>
      <c r="F779" s="91">
        <f t="shared" si="108"/>
        <v>3.7758203826239296E-2</v>
      </c>
      <c r="G779" s="91">
        <f t="shared" si="109"/>
        <v>-8.4242115403748011E-5</v>
      </c>
      <c r="H779" s="65">
        <f t="shared" si="111"/>
        <v>3.7673961710835549E-2</v>
      </c>
    </row>
    <row r="780" spans="1:8">
      <c r="A780" s="68">
        <f t="shared" si="114"/>
        <v>766</v>
      </c>
      <c r="B780" s="69">
        <f t="shared" si="114"/>
        <v>45691</v>
      </c>
      <c r="C780" s="90" t="str">
        <f t="shared" si="106"/>
        <v>구간5</v>
      </c>
      <c r="D780" s="68">
        <f t="shared" si="107"/>
        <v>181</v>
      </c>
      <c r="E780" s="54">
        <f>COUNTIF($C$15:C780,C780)</f>
        <v>34</v>
      </c>
      <c r="F780" s="91">
        <f t="shared" si="108"/>
        <v>3.7758203826239296E-2</v>
      </c>
      <c r="G780" s="91">
        <f t="shared" si="109"/>
        <v>-8.6794906779619161E-5</v>
      </c>
      <c r="H780" s="65">
        <f t="shared" si="111"/>
        <v>3.7671408919459679E-2</v>
      </c>
    </row>
    <row r="781" spans="1:8">
      <c r="A781" s="68">
        <f t="shared" si="114"/>
        <v>767</v>
      </c>
      <c r="B781" s="69">
        <f t="shared" si="114"/>
        <v>45692</v>
      </c>
      <c r="C781" s="90" t="str">
        <f t="shared" si="106"/>
        <v>구간5</v>
      </c>
      <c r="D781" s="68">
        <f t="shared" si="107"/>
        <v>181</v>
      </c>
      <c r="E781" s="54">
        <f>COUNTIF($C$15:C781,C781)</f>
        <v>35</v>
      </c>
      <c r="F781" s="91">
        <f t="shared" si="108"/>
        <v>3.7758203826239296E-2</v>
      </c>
      <c r="G781" s="91">
        <f t="shared" si="109"/>
        <v>-8.9347698155490312E-5</v>
      </c>
      <c r="H781" s="65">
        <f t="shared" si="111"/>
        <v>3.7668856128083808E-2</v>
      </c>
    </row>
    <row r="782" spans="1:8">
      <c r="A782" s="68">
        <f t="shared" si="114"/>
        <v>768</v>
      </c>
      <c r="B782" s="69">
        <f t="shared" si="114"/>
        <v>45693</v>
      </c>
      <c r="C782" s="90" t="str">
        <f t="shared" si="106"/>
        <v>구간5</v>
      </c>
      <c r="D782" s="68">
        <f t="shared" si="107"/>
        <v>181</v>
      </c>
      <c r="E782" s="54">
        <f>COUNTIF($C$15:C782,C782)</f>
        <v>36</v>
      </c>
      <c r="F782" s="91">
        <f t="shared" si="108"/>
        <v>3.7758203826239296E-2</v>
      </c>
      <c r="G782" s="91">
        <f t="shared" si="109"/>
        <v>-9.1900489531361463E-5</v>
      </c>
      <c r="H782" s="65">
        <f t="shared" si="111"/>
        <v>3.7666303336707938E-2</v>
      </c>
    </row>
    <row r="783" spans="1:8">
      <c r="A783" s="68">
        <f t="shared" si="114"/>
        <v>769</v>
      </c>
      <c r="B783" s="69">
        <f t="shared" si="114"/>
        <v>45694</v>
      </c>
      <c r="C783" s="90" t="str">
        <f t="shared" ref="C783:C846" si="115">IF(IFERROR(HLOOKUP(B783,$D$5:$S$6,2,FALSE),"")="",C784,HLOOKUP(B783,$D$5:$S$7,2,FALSE))</f>
        <v>구간5</v>
      </c>
      <c r="D783" s="68">
        <f t="shared" ref="D783:D846" si="116">COUNTIF($C$15:$C$44084,C783)</f>
        <v>181</v>
      </c>
      <c r="E783" s="54">
        <f>COUNTIF($C$15:C783,C783)</f>
        <v>37</v>
      </c>
      <c r="F783" s="91">
        <f t="shared" ref="F783:F846" si="117">HLOOKUP($C783,$D$6:$S$11,6,FALSE)</f>
        <v>3.7758203826239296E-2</v>
      </c>
      <c r="G783" s="91">
        <f t="shared" ref="G783:G846" si="118">HLOOKUP($C783,$D$6:$S$11,5,FALSE)*(E783)</f>
        <v>-9.4453280907232613E-5</v>
      </c>
      <c r="H783" s="65">
        <f t="shared" si="111"/>
        <v>3.7663750545332067E-2</v>
      </c>
    </row>
    <row r="784" spans="1:8">
      <c r="A784" s="68">
        <f t="shared" ref="A784:B799" si="119">A783+1</f>
        <v>770</v>
      </c>
      <c r="B784" s="69">
        <f t="shared" si="119"/>
        <v>45695</v>
      </c>
      <c r="C784" s="90" t="str">
        <f t="shared" si="115"/>
        <v>구간5</v>
      </c>
      <c r="D784" s="68">
        <f t="shared" si="116"/>
        <v>181</v>
      </c>
      <c r="E784" s="54">
        <f>COUNTIF($C$15:C784,C784)</f>
        <v>38</v>
      </c>
      <c r="F784" s="91">
        <f t="shared" si="117"/>
        <v>3.7758203826239296E-2</v>
      </c>
      <c r="G784" s="91">
        <f t="shared" si="118"/>
        <v>-9.7006072283103777E-5</v>
      </c>
      <c r="H784" s="65">
        <f t="shared" ref="H784:H847" si="120">F784+G784</f>
        <v>3.766119775395619E-2</v>
      </c>
    </row>
    <row r="785" spans="1:8">
      <c r="A785" s="68">
        <f t="shared" si="119"/>
        <v>771</v>
      </c>
      <c r="B785" s="69">
        <f t="shared" si="119"/>
        <v>45696</v>
      </c>
      <c r="C785" s="90" t="str">
        <f t="shared" si="115"/>
        <v>구간5</v>
      </c>
      <c r="D785" s="68">
        <f t="shared" si="116"/>
        <v>181</v>
      </c>
      <c r="E785" s="54">
        <f>COUNTIF($C$15:C785,C785)</f>
        <v>39</v>
      </c>
      <c r="F785" s="91">
        <f t="shared" si="117"/>
        <v>3.7758203826239296E-2</v>
      </c>
      <c r="G785" s="91">
        <f t="shared" si="118"/>
        <v>-9.9558863658974928E-5</v>
      </c>
      <c r="H785" s="65">
        <f t="shared" si="120"/>
        <v>3.7658644962580319E-2</v>
      </c>
    </row>
    <row r="786" spans="1:8">
      <c r="A786" s="68">
        <f t="shared" si="119"/>
        <v>772</v>
      </c>
      <c r="B786" s="69">
        <f t="shared" si="119"/>
        <v>45697</v>
      </c>
      <c r="C786" s="90" t="str">
        <f t="shared" si="115"/>
        <v>구간5</v>
      </c>
      <c r="D786" s="68">
        <f t="shared" si="116"/>
        <v>181</v>
      </c>
      <c r="E786" s="54">
        <f>COUNTIF($C$15:C786,C786)</f>
        <v>40</v>
      </c>
      <c r="F786" s="91">
        <f t="shared" si="117"/>
        <v>3.7758203826239296E-2</v>
      </c>
      <c r="G786" s="91">
        <f t="shared" si="118"/>
        <v>-1.0211165503484608E-4</v>
      </c>
      <c r="H786" s="65">
        <f t="shared" si="120"/>
        <v>3.7656092171204449E-2</v>
      </c>
    </row>
    <row r="787" spans="1:8">
      <c r="A787" s="68">
        <f t="shared" si="119"/>
        <v>773</v>
      </c>
      <c r="B787" s="69">
        <f t="shared" si="119"/>
        <v>45698</v>
      </c>
      <c r="C787" s="90" t="str">
        <f t="shared" si="115"/>
        <v>구간5</v>
      </c>
      <c r="D787" s="68">
        <f t="shared" si="116"/>
        <v>181</v>
      </c>
      <c r="E787" s="54">
        <f>COUNTIF($C$15:C787,C787)</f>
        <v>41</v>
      </c>
      <c r="F787" s="91">
        <f t="shared" si="117"/>
        <v>3.7758203826239296E-2</v>
      </c>
      <c r="G787" s="91">
        <f t="shared" si="118"/>
        <v>-1.0466444641071723E-4</v>
      </c>
      <c r="H787" s="65">
        <f t="shared" si="120"/>
        <v>3.7653539379828578E-2</v>
      </c>
    </row>
    <row r="788" spans="1:8">
      <c r="A788" s="68">
        <f t="shared" si="119"/>
        <v>774</v>
      </c>
      <c r="B788" s="69">
        <f t="shared" si="119"/>
        <v>45699</v>
      </c>
      <c r="C788" s="90" t="str">
        <f t="shared" si="115"/>
        <v>구간5</v>
      </c>
      <c r="D788" s="68">
        <f t="shared" si="116"/>
        <v>181</v>
      </c>
      <c r="E788" s="54">
        <f>COUNTIF($C$15:C788,C788)</f>
        <v>42</v>
      </c>
      <c r="F788" s="91">
        <f t="shared" si="117"/>
        <v>3.7758203826239296E-2</v>
      </c>
      <c r="G788" s="91">
        <f t="shared" si="118"/>
        <v>-1.0721723778658838E-4</v>
      </c>
      <c r="H788" s="65">
        <f t="shared" si="120"/>
        <v>3.7650986588452708E-2</v>
      </c>
    </row>
    <row r="789" spans="1:8">
      <c r="A789" s="68">
        <f t="shared" si="119"/>
        <v>775</v>
      </c>
      <c r="B789" s="69">
        <f t="shared" si="119"/>
        <v>45700</v>
      </c>
      <c r="C789" s="90" t="str">
        <f t="shared" si="115"/>
        <v>구간5</v>
      </c>
      <c r="D789" s="68">
        <f t="shared" si="116"/>
        <v>181</v>
      </c>
      <c r="E789" s="54">
        <f>COUNTIF($C$15:C789,C789)</f>
        <v>43</v>
      </c>
      <c r="F789" s="91">
        <f t="shared" si="117"/>
        <v>3.7758203826239296E-2</v>
      </c>
      <c r="G789" s="91">
        <f t="shared" si="118"/>
        <v>-1.0977002916245953E-4</v>
      </c>
      <c r="H789" s="65">
        <f t="shared" si="120"/>
        <v>3.7648433797076837E-2</v>
      </c>
    </row>
    <row r="790" spans="1:8">
      <c r="A790" s="68">
        <f t="shared" si="119"/>
        <v>776</v>
      </c>
      <c r="B790" s="69">
        <f t="shared" si="119"/>
        <v>45701</v>
      </c>
      <c r="C790" s="90" t="str">
        <f t="shared" si="115"/>
        <v>구간5</v>
      </c>
      <c r="D790" s="68">
        <f t="shared" si="116"/>
        <v>181</v>
      </c>
      <c r="E790" s="54">
        <f>COUNTIF($C$15:C790,C790)</f>
        <v>44</v>
      </c>
      <c r="F790" s="91">
        <f t="shared" si="117"/>
        <v>3.7758203826239296E-2</v>
      </c>
      <c r="G790" s="91">
        <f t="shared" si="118"/>
        <v>-1.1232282053833068E-4</v>
      </c>
      <c r="H790" s="65">
        <f t="shared" si="120"/>
        <v>3.7645881005700967E-2</v>
      </c>
    </row>
    <row r="791" spans="1:8">
      <c r="A791" s="68">
        <f t="shared" si="119"/>
        <v>777</v>
      </c>
      <c r="B791" s="69">
        <f t="shared" si="119"/>
        <v>45702</v>
      </c>
      <c r="C791" s="90" t="str">
        <f t="shared" si="115"/>
        <v>구간5</v>
      </c>
      <c r="D791" s="68">
        <f t="shared" si="116"/>
        <v>181</v>
      </c>
      <c r="E791" s="54">
        <f>COUNTIF($C$15:C791,C791)</f>
        <v>45</v>
      </c>
      <c r="F791" s="91">
        <f t="shared" si="117"/>
        <v>3.7758203826239296E-2</v>
      </c>
      <c r="G791" s="91">
        <f t="shared" si="118"/>
        <v>-1.1487561191420183E-4</v>
      </c>
      <c r="H791" s="65">
        <f t="shared" si="120"/>
        <v>3.7643328214325096E-2</v>
      </c>
    </row>
    <row r="792" spans="1:8">
      <c r="A792" s="68">
        <f t="shared" si="119"/>
        <v>778</v>
      </c>
      <c r="B792" s="69">
        <f t="shared" si="119"/>
        <v>45703</v>
      </c>
      <c r="C792" s="90" t="str">
        <f t="shared" si="115"/>
        <v>구간5</v>
      </c>
      <c r="D792" s="68">
        <f t="shared" si="116"/>
        <v>181</v>
      </c>
      <c r="E792" s="54">
        <f>COUNTIF($C$15:C792,C792)</f>
        <v>46</v>
      </c>
      <c r="F792" s="91">
        <f t="shared" si="117"/>
        <v>3.7758203826239296E-2</v>
      </c>
      <c r="G792" s="91">
        <f t="shared" si="118"/>
        <v>-1.1742840329007298E-4</v>
      </c>
      <c r="H792" s="65">
        <f t="shared" si="120"/>
        <v>3.7640775422949226E-2</v>
      </c>
    </row>
    <row r="793" spans="1:8">
      <c r="A793" s="68">
        <f t="shared" si="119"/>
        <v>779</v>
      </c>
      <c r="B793" s="69">
        <f t="shared" si="119"/>
        <v>45704</v>
      </c>
      <c r="C793" s="90" t="str">
        <f t="shared" si="115"/>
        <v>구간5</v>
      </c>
      <c r="D793" s="68">
        <f t="shared" si="116"/>
        <v>181</v>
      </c>
      <c r="E793" s="54">
        <f>COUNTIF($C$15:C793,C793)</f>
        <v>47</v>
      </c>
      <c r="F793" s="91">
        <f t="shared" si="117"/>
        <v>3.7758203826239296E-2</v>
      </c>
      <c r="G793" s="91">
        <f t="shared" si="118"/>
        <v>-1.1998119466594413E-4</v>
      </c>
      <c r="H793" s="65">
        <f t="shared" si="120"/>
        <v>3.7638222631573355E-2</v>
      </c>
    </row>
    <row r="794" spans="1:8">
      <c r="A794" s="68">
        <f t="shared" si="119"/>
        <v>780</v>
      </c>
      <c r="B794" s="69">
        <f t="shared" si="119"/>
        <v>45705</v>
      </c>
      <c r="C794" s="90" t="str">
        <f t="shared" si="115"/>
        <v>구간5</v>
      </c>
      <c r="D794" s="68">
        <f t="shared" si="116"/>
        <v>181</v>
      </c>
      <c r="E794" s="54">
        <f>COUNTIF($C$15:C794,C794)</f>
        <v>48</v>
      </c>
      <c r="F794" s="91">
        <f t="shared" si="117"/>
        <v>3.7758203826239296E-2</v>
      </c>
      <c r="G794" s="91">
        <f t="shared" si="118"/>
        <v>-1.2253398604181528E-4</v>
      </c>
      <c r="H794" s="65">
        <f t="shared" si="120"/>
        <v>3.7635669840197478E-2</v>
      </c>
    </row>
    <row r="795" spans="1:8">
      <c r="A795" s="68">
        <f t="shared" si="119"/>
        <v>781</v>
      </c>
      <c r="B795" s="69">
        <f t="shared" si="119"/>
        <v>45706</v>
      </c>
      <c r="C795" s="90" t="str">
        <f t="shared" si="115"/>
        <v>구간5</v>
      </c>
      <c r="D795" s="68">
        <f t="shared" si="116"/>
        <v>181</v>
      </c>
      <c r="E795" s="54">
        <f>COUNTIF($C$15:C795,C795)</f>
        <v>49</v>
      </c>
      <c r="F795" s="91">
        <f t="shared" si="117"/>
        <v>3.7758203826239296E-2</v>
      </c>
      <c r="G795" s="91">
        <f t="shared" si="118"/>
        <v>-1.2508677741768643E-4</v>
      </c>
      <c r="H795" s="65">
        <f t="shared" si="120"/>
        <v>3.7633117048821607E-2</v>
      </c>
    </row>
    <row r="796" spans="1:8">
      <c r="A796" s="68">
        <f t="shared" si="119"/>
        <v>782</v>
      </c>
      <c r="B796" s="69">
        <f t="shared" si="119"/>
        <v>45707</v>
      </c>
      <c r="C796" s="90" t="str">
        <f t="shared" si="115"/>
        <v>구간5</v>
      </c>
      <c r="D796" s="68">
        <f t="shared" si="116"/>
        <v>181</v>
      </c>
      <c r="E796" s="54">
        <f>COUNTIF($C$15:C796,C796)</f>
        <v>50</v>
      </c>
      <c r="F796" s="91">
        <f t="shared" si="117"/>
        <v>3.7758203826239296E-2</v>
      </c>
      <c r="G796" s="91">
        <f t="shared" si="118"/>
        <v>-1.2763956879355758E-4</v>
      </c>
      <c r="H796" s="65">
        <f t="shared" si="120"/>
        <v>3.7630564257445737E-2</v>
      </c>
    </row>
    <row r="797" spans="1:8">
      <c r="A797" s="68">
        <f t="shared" si="119"/>
        <v>783</v>
      </c>
      <c r="B797" s="69">
        <f t="shared" si="119"/>
        <v>45708</v>
      </c>
      <c r="C797" s="90" t="str">
        <f t="shared" si="115"/>
        <v>구간5</v>
      </c>
      <c r="D797" s="68">
        <f t="shared" si="116"/>
        <v>181</v>
      </c>
      <c r="E797" s="54">
        <f>COUNTIF($C$15:C797,C797)</f>
        <v>51</v>
      </c>
      <c r="F797" s="91">
        <f t="shared" si="117"/>
        <v>3.7758203826239296E-2</v>
      </c>
      <c r="G797" s="91">
        <f t="shared" si="118"/>
        <v>-1.3019236016942874E-4</v>
      </c>
      <c r="H797" s="65">
        <f t="shared" si="120"/>
        <v>3.7628011466069866E-2</v>
      </c>
    </row>
    <row r="798" spans="1:8">
      <c r="A798" s="68">
        <f t="shared" si="119"/>
        <v>784</v>
      </c>
      <c r="B798" s="69">
        <f t="shared" si="119"/>
        <v>45709</v>
      </c>
      <c r="C798" s="90" t="str">
        <f t="shared" si="115"/>
        <v>구간5</v>
      </c>
      <c r="D798" s="68">
        <f t="shared" si="116"/>
        <v>181</v>
      </c>
      <c r="E798" s="54">
        <f>COUNTIF($C$15:C798,C798)</f>
        <v>52</v>
      </c>
      <c r="F798" s="91">
        <f t="shared" si="117"/>
        <v>3.7758203826239296E-2</v>
      </c>
      <c r="G798" s="91">
        <f t="shared" si="118"/>
        <v>-1.3274515154529989E-4</v>
      </c>
      <c r="H798" s="65">
        <f t="shared" si="120"/>
        <v>3.7625458674693996E-2</v>
      </c>
    </row>
    <row r="799" spans="1:8">
      <c r="A799" s="68">
        <f t="shared" si="119"/>
        <v>785</v>
      </c>
      <c r="B799" s="69">
        <f t="shared" si="119"/>
        <v>45710</v>
      </c>
      <c r="C799" s="90" t="str">
        <f t="shared" si="115"/>
        <v>구간5</v>
      </c>
      <c r="D799" s="68">
        <f t="shared" si="116"/>
        <v>181</v>
      </c>
      <c r="E799" s="54">
        <f>COUNTIF($C$15:C799,C799)</f>
        <v>53</v>
      </c>
      <c r="F799" s="91">
        <f t="shared" si="117"/>
        <v>3.7758203826239296E-2</v>
      </c>
      <c r="G799" s="91">
        <f t="shared" si="118"/>
        <v>-1.3529794292117104E-4</v>
      </c>
      <c r="H799" s="65">
        <f t="shared" si="120"/>
        <v>3.7622905883318125E-2</v>
      </c>
    </row>
    <row r="800" spans="1:8">
      <c r="A800" s="68">
        <f t="shared" ref="A800:B815" si="121">A799+1</f>
        <v>786</v>
      </c>
      <c r="B800" s="69">
        <f t="shared" si="121"/>
        <v>45711</v>
      </c>
      <c r="C800" s="90" t="str">
        <f t="shared" si="115"/>
        <v>구간5</v>
      </c>
      <c r="D800" s="68">
        <f t="shared" si="116"/>
        <v>181</v>
      </c>
      <c r="E800" s="54">
        <f>COUNTIF($C$15:C800,C800)</f>
        <v>54</v>
      </c>
      <c r="F800" s="91">
        <f t="shared" si="117"/>
        <v>3.7758203826239296E-2</v>
      </c>
      <c r="G800" s="91">
        <f t="shared" si="118"/>
        <v>-1.3785073429704221E-4</v>
      </c>
      <c r="H800" s="65">
        <f t="shared" si="120"/>
        <v>3.7620353091942255E-2</v>
      </c>
    </row>
    <row r="801" spans="1:8">
      <c r="A801" s="68">
        <f t="shared" si="121"/>
        <v>787</v>
      </c>
      <c r="B801" s="69">
        <f t="shared" si="121"/>
        <v>45712</v>
      </c>
      <c r="C801" s="90" t="str">
        <f t="shared" si="115"/>
        <v>구간5</v>
      </c>
      <c r="D801" s="68">
        <f t="shared" si="116"/>
        <v>181</v>
      </c>
      <c r="E801" s="54">
        <f>COUNTIF($C$15:C801,C801)</f>
        <v>55</v>
      </c>
      <c r="F801" s="91">
        <f t="shared" si="117"/>
        <v>3.7758203826239296E-2</v>
      </c>
      <c r="G801" s="91">
        <f t="shared" si="118"/>
        <v>-1.4040352567291336E-4</v>
      </c>
      <c r="H801" s="65">
        <f t="shared" si="120"/>
        <v>3.7617800300566384E-2</v>
      </c>
    </row>
    <row r="802" spans="1:8">
      <c r="A802" s="68">
        <f t="shared" si="121"/>
        <v>788</v>
      </c>
      <c r="B802" s="69">
        <f t="shared" si="121"/>
        <v>45713</v>
      </c>
      <c r="C802" s="90" t="str">
        <f t="shared" si="115"/>
        <v>구간5</v>
      </c>
      <c r="D802" s="68">
        <f t="shared" si="116"/>
        <v>181</v>
      </c>
      <c r="E802" s="54">
        <f>COUNTIF($C$15:C802,C802)</f>
        <v>56</v>
      </c>
      <c r="F802" s="91">
        <f t="shared" si="117"/>
        <v>3.7758203826239296E-2</v>
      </c>
      <c r="G802" s="91">
        <f t="shared" si="118"/>
        <v>-1.4295631704878452E-4</v>
      </c>
      <c r="H802" s="65">
        <f t="shared" si="120"/>
        <v>3.7615247509190514E-2</v>
      </c>
    </row>
    <row r="803" spans="1:8">
      <c r="A803" s="68">
        <f t="shared" si="121"/>
        <v>789</v>
      </c>
      <c r="B803" s="69">
        <f t="shared" si="121"/>
        <v>45714</v>
      </c>
      <c r="C803" s="90" t="str">
        <f t="shared" si="115"/>
        <v>구간5</v>
      </c>
      <c r="D803" s="68">
        <f t="shared" si="116"/>
        <v>181</v>
      </c>
      <c r="E803" s="54">
        <f>COUNTIF($C$15:C803,C803)</f>
        <v>57</v>
      </c>
      <c r="F803" s="91">
        <f t="shared" si="117"/>
        <v>3.7758203826239296E-2</v>
      </c>
      <c r="G803" s="91">
        <f t="shared" si="118"/>
        <v>-1.4550910842465567E-4</v>
      </c>
      <c r="H803" s="65">
        <f t="shared" si="120"/>
        <v>3.7612694717814643E-2</v>
      </c>
    </row>
    <row r="804" spans="1:8">
      <c r="A804" s="68">
        <f t="shared" si="121"/>
        <v>790</v>
      </c>
      <c r="B804" s="69">
        <f t="shared" si="121"/>
        <v>45715</v>
      </c>
      <c r="C804" s="90" t="str">
        <f t="shared" si="115"/>
        <v>구간5</v>
      </c>
      <c r="D804" s="68">
        <f t="shared" si="116"/>
        <v>181</v>
      </c>
      <c r="E804" s="54">
        <f>COUNTIF($C$15:C804,C804)</f>
        <v>58</v>
      </c>
      <c r="F804" s="91">
        <f t="shared" si="117"/>
        <v>3.7758203826239296E-2</v>
      </c>
      <c r="G804" s="91">
        <f t="shared" si="118"/>
        <v>-1.4806189980052682E-4</v>
      </c>
      <c r="H804" s="65">
        <f t="shared" si="120"/>
        <v>3.7610141926438773E-2</v>
      </c>
    </row>
    <row r="805" spans="1:8">
      <c r="A805" s="68">
        <f t="shared" si="121"/>
        <v>791</v>
      </c>
      <c r="B805" s="69">
        <f t="shared" si="121"/>
        <v>45716</v>
      </c>
      <c r="C805" s="90" t="str">
        <f t="shared" si="115"/>
        <v>구간5</v>
      </c>
      <c r="D805" s="68">
        <f t="shared" si="116"/>
        <v>181</v>
      </c>
      <c r="E805" s="54">
        <f>COUNTIF($C$15:C805,C805)</f>
        <v>59</v>
      </c>
      <c r="F805" s="91">
        <f t="shared" si="117"/>
        <v>3.7758203826239296E-2</v>
      </c>
      <c r="G805" s="91">
        <f t="shared" si="118"/>
        <v>-1.5061469117639797E-4</v>
      </c>
      <c r="H805" s="65">
        <f t="shared" si="120"/>
        <v>3.7607589135062895E-2</v>
      </c>
    </row>
    <row r="806" spans="1:8">
      <c r="A806" s="68">
        <f t="shared" si="121"/>
        <v>792</v>
      </c>
      <c r="B806" s="69">
        <f t="shared" si="121"/>
        <v>45717</v>
      </c>
      <c r="C806" s="90" t="str">
        <f t="shared" si="115"/>
        <v>구간5</v>
      </c>
      <c r="D806" s="68">
        <f t="shared" si="116"/>
        <v>181</v>
      </c>
      <c r="E806" s="54">
        <f>COUNTIF($C$15:C806,C806)</f>
        <v>60</v>
      </c>
      <c r="F806" s="91">
        <f t="shared" si="117"/>
        <v>3.7758203826239296E-2</v>
      </c>
      <c r="G806" s="91">
        <f t="shared" si="118"/>
        <v>-1.5316748255226912E-4</v>
      </c>
      <c r="H806" s="65">
        <f t="shared" si="120"/>
        <v>3.7605036343687025E-2</v>
      </c>
    </row>
    <row r="807" spans="1:8">
      <c r="A807" s="68">
        <f t="shared" si="121"/>
        <v>793</v>
      </c>
      <c r="B807" s="69">
        <f t="shared" si="121"/>
        <v>45718</v>
      </c>
      <c r="C807" s="90" t="str">
        <f t="shared" si="115"/>
        <v>구간5</v>
      </c>
      <c r="D807" s="68">
        <f t="shared" si="116"/>
        <v>181</v>
      </c>
      <c r="E807" s="54">
        <f>COUNTIF($C$15:C807,C807)</f>
        <v>61</v>
      </c>
      <c r="F807" s="91">
        <f t="shared" si="117"/>
        <v>3.7758203826239296E-2</v>
      </c>
      <c r="G807" s="91">
        <f t="shared" si="118"/>
        <v>-1.5572027392814027E-4</v>
      </c>
      <c r="H807" s="65">
        <f t="shared" si="120"/>
        <v>3.7602483552311154E-2</v>
      </c>
    </row>
    <row r="808" spans="1:8">
      <c r="A808" s="68">
        <f t="shared" si="121"/>
        <v>794</v>
      </c>
      <c r="B808" s="69">
        <f t="shared" si="121"/>
        <v>45719</v>
      </c>
      <c r="C808" s="90" t="str">
        <f t="shared" si="115"/>
        <v>구간5</v>
      </c>
      <c r="D808" s="68">
        <f t="shared" si="116"/>
        <v>181</v>
      </c>
      <c r="E808" s="54">
        <f>COUNTIF($C$15:C808,C808)</f>
        <v>62</v>
      </c>
      <c r="F808" s="91">
        <f t="shared" si="117"/>
        <v>3.7758203826239296E-2</v>
      </c>
      <c r="G808" s="91">
        <f t="shared" si="118"/>
        <v>-1.5827306530401142E-4</v>
      </c>
      <c r="H808" s="65">
        <f t="shared" si="120"/>
        <v>3.7599930760935284E-2</v>
      </c>
    </row>
    <row r="809" spans="1:8">
      <c r="A809" s="68">
        <f t="shared" si="121"/>
        <v>795</v>
      </c>
      <c r="B809" s="69">
        <f t="shared" si="121"/>
        <v>45720</v>
      </c>
      <c r="C809" s="90" t="str">
        <f t="shared" si="115"/>
        <v>구간5</v>
      </c>
      <c r="D809" s="68">
        <f t="shared" si="116"/>
        <v>181</v>
      </c>
      <c r="E809" s="54">
        <f>COUNTIF($C$15:C809,C809)</f>
        <v>63</v>
      </c>
      <c r="F809" s="91">
        <f t="shared" si="117"/>
        <v>3.7758203826239296E-2</v>
      </c>
      <c r="G809" s="91">
        <f t="shared" si="118"/>
        <v>-1.6082585667988257E-4</v>
      </c>
      <c r="H809" s="65">
        <f t="shared" si="120"/>
        <v>3.7597377969559413E-2</v>
      </c>
    </row>
    <row r="810" spans="1:8">
      <c r="A810" s="68">
        <f t="shared" si="121"/>
        <v>796</v>
      </c>
      <c r="B810" s="69">
        <f t="shared" si="121"/>
        <v>45721</v>
      </c>
      <c r="C810" s="90" t="str">
        <f t="shared" si="115"/>
        <v>구간5</v>
      </c>
      <c r="D810" s="68">
        <f t="shared" si="116"/>
        <v>181</v>
      </c>
      <c r="E810" s="54">
        <f>COUNTIF($C$15:C810,C810)</f>
        <v>64</v>
      </c>
      <c r="F810" s="91">
        <f t="shared" si="117"/>
        <v>3.7758203826239296E-2</v>
      </c>
      <c r="G810" s="91">
        <f t="shared" si="118"/>
        <v>-1.6337864805575372E-4</v>
      </c>
      <c r="H810" s="65">
        <f t="shared" si="120"/>
        <v>3.7594825178183543E-2</v>
      </c>
    </row>
    <row r="811" spans="1:8">
      <c r="A811" s="68">
        <f t="shared" si="121"/>
        <v>797</v>
      </c>
      <c r="B811" s="69">
        <f t="shared" si="121"/>
        <v>45722</v>
      </c>
      <c r="C811" s="90" t="str">
        <f t="shared" si="115"/>
        <v>구간5</v>
      </c>
      <c r="D811" s="68">
        <f t="shared" si="116"/>
        <v>181</v>
      </c>
      <c r="E811" s="54">
        <f>COUNTIF($C$15:C811,C811)</f>
        <v>65</v>
      </c>
      <c r="F811" s="91">
        <f t="shared" si="117"/>
        <v>3.7758203826239296E-2</v>
      </c>
      <c r="G811" s="91">
        <f t="shared" si="118"/>
        <v>-1.6593143943162487E-4</v>
      </c>
      <c r="H811" s="65">
        <f t="shared" si="120"/>
        <v>3.7592272386807672E-2</v>
      </c>
    </row>
    <row r="812" spans="1:8">
      <c r="A812" s="68">
        <f t="shared" si="121"/>
        <v>798</v>
      </c>
      <c r="B812" s="69">
        <f t="shared" si="121"/>
        <v>45723</v>
      </c>
      <c r="C812" s="90" t="str">
        <f t="shared" si="115"/>
        <v>구간5</v>
      </c>
      <c r="D812" s="68">
        <f t="shared" si="116"/>
        <v>181</v>
      </c>
      <c r="E812" s="54">
        <f>COUNTIF($C$15:C812,C812)</f>
        <v>66</v>
      </c>
      <c r="F812" s="91">
        <f t="shared" si="117"/>
        <v>3.7758203826239296E-2</v>
      </c>
      <c r="G812" s="91">
        <f t="shared" si="118"/>
        <v>-1.6848423080749602E-4</v>
      </c>
      <c r="H812" s="65">
        <f t="shared" si="120"/>
        <v>3.7589719595431802E-2</v>
      </c>
    </row>
    <row r="813" spans="1:8">
      <c r="A813" s="68">
        <f t="shared" si="121"/>
        <v>799</v>
      </c>
      <c r="B813" s="69">
        <f t="shared" si="121"/>
        <v>45724</v>
      </c>
      <c r="C813" s="90" t="str">
        <f t="shared" si="115"/>
        <v>구간5</v>
      </c>
      <c r="D813" s="68">
        <f t="shared" si="116"/>
        <v>181</v>
      </c>
      <c r="E813" s="54">
        <f>COUNTIF($C$15:C813,C813)</f>
        <v>67</v>
      </c>
      <c r="F813" s="91">
        <f t="shared" si="117"/>
        <v>3.7758203826239296E-2</v>
      </c>
      <c r="G813" s="91">
        <f t="shared" si="118"/>
        <v>-1.7103702218336717E-4</v>
      </c>
      <c r="H813" s="65">
        <f t="shared" si="120"/>
        <v>3.7587166804055931E-2</v>
      </c>
    </row>
    <row r="814" spans="1:8">
      <c r="A814" s="68">
        <f t="shared" si="121"/>
        <v>800</v>
      </c>
      <c r="B814" s="69">
        <f t="shared" si="121"/>
        <v>45725</v>
      </c>
      <c r="C814" s="90" t="str">
        <f t="shared" si="115"/>
        <v>구간5</v>
      </c>
      <c r="D814" s="68">
        <f t="shared" si="116"/>
        <v>181</v>
      </c>
      <c r="E814" s="54">
        <f>COUNTIF($C$15:C814,C814)</f>
        <v>68</v>
      </c>
      <c r="F814" s="91">
        <f t="shared" si="117"/>
        <v>3.7758203826239296E-2</v>
      </c>
      <c r="G814" s="91">
        <f t="shared" si="118"/>
        <v>-1.7358981355923832E-4</v>
      </c>
      <c r="H814" s="65">
        <f t="shared" si="120"/>
        <v>3.7584614012680061E-2</v>
      </c>
    </row>
    <row r="815" spans="1:8">
      <c r="A815" s="68">
        <f t="shared" si="121"/>
        <v>801</v>
      </c>
      <c r="B815" s="69">
        <f t="shared" si="121"/>
        <v>45726</v>
      </c>
      <c r="C815" s="90" t="str">
        <f t="shared" si="115"/>
        <v>구간5</v>
      </c>
      <c r="D815" s="68">
        <f t="shared" si="116"/>
        <v>181</v>
      </c>
      <c r="E815" s="54">
        <f>COUNTIF($C$15:C815,C815)</f>
        <v>69</v>
      </c>
      <c r="F815" s="91">
        <f t="shared" si="117"/>
        <v>3.7758203826239296E-2</v>
      </c>
      <c r="G815" s="91">
        <f t="shared" si="118"/>
        <v>-1.7614260493510947E-4</v>
      </c>
      <c r="H815" s="65">
        <f t="shared" si="120"/>
        <v>3.758206122130419E-2</v>
      </c>
    </row>
    <row r="816" spans="1:8">
      <c r="A816" s="68">
        <f t="shared" ref="A816:B831" si="122">A815+1</f>
        <v>802</v>
      </c>
      <c r="B816" s="69">
        <f t="shared" si="122"/>
        <v>45727</v>
      </c>
      <c r="C816" s="90" t="str">
        <f t="shared" si="115"/>
        <v>구간5</v>
      </c>
      <c r="D816" s="68">
        <f t="shared" si="116"/>
        <v>181</v>
      </c>
      <c r="E816" s="54">
        <f>COUNTIF($C$15:C816,C816)</f>
        <v>70</v>
      </c>
      <c r="F816" s="91">
        <f t="shared" si="117"/>
        <v>3.7758203826239296E-2</v>
      </c>
      <c r="G816" s="91">
        <f t="shared" si="118"/>
        <v>-1.7869539631098062E-4</v>
      </c>
      <c r="H816" s="65">
        <f t="shared" si="120"/>
        <v>3.7579508429928313E-2</v>
      </c>
    </row>
    <row r="817" spans="1:8">
      <c r="A817" s="68">
        <f t="shared" si="122"/>
        <v>803</v>
      </c>
      <c r="B817" s="69">
        <f t="shared" si="122"/>
        <v>45728</v>
      </c>
      <c r="C817" s="90" t="str">
        <f t="shared" si="115"/>
        <v>구간5</v>
      </c>
      <c r="D817" s="68">
        <f t="shared" si="116"/>
        <v>181</v>
      </c>
      <c r="E817" s="54">
        <f>COUNTIF($C$15:C817,C817)</f>
        <v>71</v>
      </c>
      <c r="F817" s="91">
        <f t="shared" si="117"/>
        <v>3.7758203826239296E-2</v>
      </c>
      <c r="G817" s="91">
        <f t="shared" si="118"/>
        <v>-1.8124818768685177E-4</v>
      </c>
      <c r="H817" s="65">
        <f t="shared" si="120"/>
        <v>3.7576955638552442E-2</v>
      </c>
    </row>
    <row r="818" spans="1:8">
      <c r="A818" s="68">
        <f t="shared" si="122"/>
        <v>804</v>
      </c>
      <c r="B818" s="69">
        <f t="shared" si="122"/>
        <v>45729</v>
      </c>
      <c r="C818" s="90" t="str">
        <f t="shared" si="115"/>
        <v>구간5</v>
      </c>
      <c r="D818" s="68">
        <f t="shared" si="116"/>
        <v>181</v>
      </c>
      <c r="E818" s="54">
        <f>COUNTIF($C$15:C818,C818)</f>
        <v>72</v>
      </c>
      <c r="F818" s="91">
        <f t="shared" si="117"/>
        <v>3.7758203826239296E-2</v>
      </c>
      <c r="G818" s="91">
        <f t="shared" si="118"/>
        <v>-1.8380097906272293E-4</v>
      </c>
      <c r="H818" s="65">
        <f t="shared" si="120"/>
        <v>3.7574402847176572E-2</v>
      </c>
    </row>
    <row r="819" spans="1:8">
      <c r="A819" s="68">
        <f t="shared" si="122"/>
        <v>805</v>
      </c>
      <c r="B819" s="69">
        <f t="shared" si="122"/>
        <v>45730</v>
      </c>
      <c r="C819" s="90" t="str">
        <f t="shared" si="115"/>
        <v>구간5</v>
      </c>
      <c r="D819" s="68">
        <f t="shared" si="116"/>
        <v>181</v>
      </c>
      <c r="E819" s="54">
        <f>COUNTIF($C$15:C819,C819)</f>
        <v>73</v>
      </c>
      <c r="F819" s="91">
        <f t="shared" si="117"/>
        <v>3.7758203826239296E-2</v>
      </c>
      <c r="G819" s="91">
        <f t="shared" si="118"/>
        <v>-1.8635377043859408E-4</v>
      </c>
      <c r="H819" s="65">
        <f t="shared" si="120"/>
        <v>3.7571850055800701E-2</v>
      </c>
    </row>
    <row r="820" spans="1:8">
      <c r="A820" s="68">
        <f t="shared" si="122"/>
        <v>806</v>
      </c>
      <c r="B820" s="69">
        <f t="shared" si="122"/>
        <v>45731</v>
      </c>
      <c r="C820" s="90" t="str">
        <f t="shared" si="115"/>
        <v>구간5</v>
      </c>
      <c r="D820" s="68">
        <f t="shared" si="116"/>
        <v>181</v>
      </c>
      <c r="E820" s="54">
        <f>COUNTIF($C$15:C820,C820)</f>
        <v>74</v>
      </c>
      <c r="F820" s="91">
        <f t="shared" si="117"/>
        <v>3.7758203826239296E-2</v>
      </c>
      <c r="G820" s="91">
        <f t="shared" si="118"/>
        <v>-1.8890656181446523E-4</v>
      </c>
      <c r="H820" s="65">
        <f t="shared" si="120"/>
        <v>3.7569297264424831E-2</v>
      </c>
    </row>
    <row r="821" spans="1:8">
      <c r="A821" s="68">
        <f t="shared" si="122"/>
        <v>807</v>
      </c>
      <c r="B821" s="69">
        <f t="shared" si="122"/>
        <v>45732</v>
      </c>
      <c r="C821" s="90" t="str">
        <f t="shared" si="115"/>
        <v>구간5</v>
      </c>
      <c r="D821" s="68">
        <f t="shared" si="116"/>
        <v>181</v>
      </c>
      <c r="E821" s="54">
        <f>COUNTIF($C$15:C821,C821)</f>
        <v>75</v>
      </c>
      <c r="F821" s="91">
        <f t="shared" si="117"/>
        <v>3.7758203826239296E-2</v>
      </c>
      <c r="G821" s="91">
        <f t="shared" si="118"/>
        <v>-1.914593531903364E-4</v>
      </c>
      <c r="H821" s="65">
        <f t="shared" si="120"/>
        <v>3.756674447304896E-2</v>
      </c>
    </row>
    <row r="822" spans="1:8">
      <c r="A822" s="68">
        <f t="shared" si="122"/>
        <v>808</v>
      </c>
      <c r="B822" s="69">
        <f t="shared" si="122"/>
        <v>45733</v>
      </c>
      <c r="C822" s="90" t="str">
        <f t="shared" si="115"/>
        <v>구간5</v>
      </c>
      <c r="D822" s="68">
        <f t="shared" si="116"/>
        <v>181</v>
      </c>
      <c r="E822" s="54">
        <f>COUNTIF($C$15:C822,C822)</f>
        <v>76</v>
      </c>
      <c r="F822" s="91">
        <f t="shared" si="117"/>
        <v>3.7758203826239296E-2</v>
      </c>
      <c r="G822" s="91">
        <f t="shared" si="118"/>
        <v>-1.9401214456620755E-4</v>
      </c>
      <c r="H822" s="65">
        <f t="shared" si="120"/>
        <v>3.756419168167309E-2</v>
      </c>
    </row>
    <row r="823" spans="1:8">
      <c r="A823" s="68">
        <f t="shared" si="122"/>
        <v>809</v>
      </c>
      <c r="B823" s="69">
        <f t="shared" si="122"/>
        <v>45734</v>
      </c>
      <c r="C823" s="90" t="str">
        <f t="shared" si="115"/>
        <v>구간5</v>
      </c>
      <c r="D823" s="68">
        <f t="shared" si="116"/>
        <v>181</v>
      </c>
      <c r="E823" s="54">
        <f>COUNTIF($C$15:C823,C823)</f>
        <v>77</v>
      </c>
      <c r="F823" s="91">
        <f t="shared" si="117"/>
        <v>3.7758203826239296E-2</v>
      </c>
      <c r="G823" s="91">
        <f t="shared" si="118"/>
        <v>-1.9656493594207871E-4</v>
      </c>
      <c r="H823" s="65">
        <f t="shared" si="120"/>
        <v>3.7561638890297219E-2</v>
      </c>
    </row>
    <row r="824" spans="1:8">
      <c r="A824" s="68">
        <f t="shared" si="122"/>
        <v>810</v>
      </c>
      <c r="B824" s="69">
        <f t="shared" si="122"/>
        <v>45735</v>
      </c>
      <c r="C824" s="90" t="str">
        <f t="shared" si="115"/>
        <v>구간5</v>
      </c>
      <c r="D824" s="68">
        <f t="shared" si="116"/>
        <v>181</v>
      </c>
      <c r="E824" s="54">
        <f>COUNTIF($C$15:C824,C824)</f>
        <v>78</v>
      </c>
      <c r="F824" s="91">
        <f t="shared" si="117"/>
        <v>3.7758203826239296E-2</v>
      </c>
      <c r="G824" s="91">
        <f t="shared" si="118"/>
        <v>-1.9911772731794986E-4</v>
      </c>
      <c r="H824" s="65">
        <f t="shared" si="120"/>
        <v>3.7559086098921349E-2</v>
      </c>
    </row>
    <row r="825" spans="1:8">
      <c r="A825" s="68">
        <f t="shared" si="122"/>
        <v>811</v>
      </c>
      <c r="B825" s="69">
        <f t="shared" si="122"/>
        <v>45736</v>
      </c>
      <c r="C825" s="90" t="str">
        <f t="shared" si="115"/>
        <v>구간5</v>
      </c>
      <c r="D825" s="68">
        <f t="shared" si="116"/>
        <v>181</v>
      </c>
      <c r="E825" s="54">
        <f>COUNTIF($C$15:C825,C825)</f>
        <v>79</v>
      </c>
      <c r="F825" s="91">
        <f t="shared" si="117"/>
        <v>3.7758203826239296E-2</v>
      </c>
      <c r="G825" s="91">
        <f t="shared" si="118"/>
        <v>-2.0167051869382101E-4</v>
      </c>
      <c r="H825" s="65">
        <f t="shared" si="120"/>
        <v>3.7556533307545478E-2</v>
      </c>
    </row>
    <row r="826" spans="1:8">
      <c r="A826" s="68">
        <f t="shared" si="122"/>
        <v>812</v>
      </c>
      <c r="B826" s="69">
        <f t="shared" si="122"/>
        <v>45737</v>
      </c>
      <c r="C826" s="90" t="str">
        <f t="shared" si="115"/>
        <v>구간5</v>
      </c>
      <c r="D826" s="68">
        <f t="shared" si="116"/>
        <v>181</v>
      </c>
      <c r="E826" s="54">
        <f>COUNTIF($C$15:C826,C826)</f>
        <v>80</v>
      </c>
      <c r="F826" s="91">
        <f t="shared" si="117"/>
        <v>3.7758203826239296E-2</v>
      </c>
      <c r="G826" s="91">
        <f t="shared" si="118"/>
        <v>-2.0422331006969216E-4</v>
      </c>
      <c r="H826" s="65">
        <f t="shared" si="120"/>
        <v>3.7553980516169601E-2</v>
      </c>
    </row>
    <row r="827" spans="1:8">
      <c r="A827" s="68">
        <f t="shared" si="122"/>
        <v>813</v>
      </c>
      <c r="B827" s="69">
        <f t="shared" si="122"/>
        <v>45738</v>
      </c>
      <c r="C827" s="90" t="str">
        <f t="shared" si="115"/>
        <v>구간5</v>
      </c>
      <c r="D827" s="68">
        <f t="shared" si="116"/>
        <v>181</v>
      </c>
      <c r="E827" s="54">
        <f>COUNTIF($C$15:C827,C827)</f>
        <v>81</v>
      </c>
      <c r="F827" s="91">
        <f t="shared" si="117"/>
        <v>3.7758203826239296E-2</v>
      </c>
      <c r="G827" s="91">
        <f t="shared" si="118"/>
        <v>-2.0677610144556331E-4</v>
      </c>
      <c r="H827" s="65">
        <f t="shared" si="120"/>
        <v>3.755142772479373E-2</v>
      </c>
    </row>
    <row r="828" spans="1:8">
      <c r="A828" s="68">
        <f t="shared" si="122"/>
        <v>814</v>
      </c>
      <c r="B828" s="69">
        <f t="shared" si="122"/>
        <v>45739</v>
      </c>
      <c r="C828" s="90" t="str">
        <f t="shared" si="115"/>
        <v>구간5</v>
      </c>
      <c r="D828" s="68">
        <f t="shared" si="116"/>
        <v>181</v>
      </c>
      <c r="E828" s="54">
        <f>COUNTIF($C$15:C828,C828)</f>
        <v>82</v>
      </c>
      <c r="F828" s="91">
        <f t="shared" si="117"/>
        <v>3.7758203826239296E-2</v>
      </c>
      <c r="G828" s="91">
        <f t="shared" si="118"/>
        <v>-2.0932889282143446E-4</v>
      </c>
      <c r="H828" s="65">
        <f t="shared" si="120"/>
        <v>3.754887493341786E-2</v>
      </c>
    </row>
    <row r="829" spans="1:8">
      <c r="A829" s="68">
        <f t="shared" si="122"/>
        <v>815</v>
      </c>
      <c r="B829" s="69">
        <f t="shared" si="122"/>
        <v>45740</v>
      </c>
      <c r="C829" s="90" t="str">
        <f t="shared" si="115"/>
        <v>구간5</v>
      </c>
      <c r="D829" s="68">
        <f t="shared" si="116"/>
        <v>181</v>
      </c>
      <c r="E829" s="54">
        <f>COUNTIF($C$15:C829,C829)</f>
        <v>83</v>
      </c>
      <c r="F829" s="91">
        <f t="shared" si="117"/>
        <v>3.7758203826239296E-2</v>
      </c>
      <c r="G829" s="91">
        <f t="shared" si="118"/>
        <v>-2.1188168419730561E-4</v>
      </c>
      <c r="H829" s="65">
        <f t="shared" si="120"/>
        <v>3.7546322142041989E-2</v>
      </c>
    </row>
    <row r="830" spans="1:8">
      <c r="A830" s="68">
        <f t="shared" si="122"/>
        <v>816</v>
      </c>
      <c r="B830" s="69">
        <f t="shared" si="122"/>
        <v>45741</v>
      </c>
      <c r="C830" s="90" t="str">
        <f t="shared" si="115"/>
        <v>구간5</v>
      </c>
      <c r="D830" s="68">
        <f t="shared" si="116"/>
        <v>181</v>
      </c>
      <c r="E830" s="54">
        <f>COUNTIF($C$15:C830,C830)</f>
        <v>84</v>
      </c>
      <c r="F830" s="91">
        <f t="shared" si="117"/>
        <v>3.7758203826239296E-2</v>
      </c>
      <c r="G830" s="91">
        <f t="shared" si="118"/>
        <v>-2.1443447557317676E-4</v>
      </c>
      <c r="H830" s="65">
        <f t="shared" si="120"/>
        <v>3.7543769350666119E-2</v>
      </c>
    </row>
    <row r="831" spans="1:8">
      <c r="A831" s="68">
        <f t="shared" si="122"/>
        <v>817</v>
      </c>
      <c r="B831" s="69">
        <f t="shared" si="122"/>
        <v>45742</v>
      </c>
      <c r="C831" s="90" t="str">
        <f t="shared" si="115"/>
        <v>구간5</v>
      </c>
      <c r="D831" s="68">
        <f t="shared" si="116"/>
        <v>181</v>
      </c>
      <c r="E831" s="54">
        <f>COUNTIF($C$15:C831,C831)</f>
        <v>85</v>
      </c>
      <c r="F831" s="91">
        <f t="shared" si="117"/>
        <v>3.7758203826239296E-2</v>
      </c>
      <c r="G831" s="91">
        <f t="shared" si="118"/>
        <v>-2.1698726694904791E-4</v>
      </c>
      <c r="H831" s="65">
        <f t="shared" si="120"/>
        <v>3.7541216559290248E-2</v>
      </c>
    </row>
    <row r="832" spans="1:8">
      <c r="A832" s="68">
        <f t="shared" ref="A832:B847" si="123">A831+1</f>
        <v>818</v>
      </c>
      <c r="B832" s="69">
        <f t="shared" si="123"/>
        <v>45743</v>
      </c>
      <c r="C832" s="90" t="str">
        <f t="shared" si="115"/>
        <v>구간5</v>
      </c>
      <c r="D832" s="68">
        <f t="shared" si="116"/>
        <v>181</v>
      </c>
      <c r="E832" s="54">
        <f>COUNTIF($C$15:C832,C832)</f>
        <v>86</v>
      </c>
      <c r="F832" s="91">
        <f t="shared" si="117"/>
        <v>3.7758203826239296E-2</v>
      </c>
      <c r="G832" s="91">
        <f t="shared" si="118"/>
        <v>-2.1954005832491906E-4</v>
      </c>
      <c r="H832" s="65">
        <f t="shared" si="120"/>
        <v>3.7538663767914378E-2</v>
      </c>
    </row>
    <row r="833" spans="1:8">
      <c r="A833" s="68">
        <f t="shared" si="123"/>
        <v>819</v>
      </c>
      <c r="B833" s="69">
        <f t="shared" si="123"/>
        <v>45744</v>
      </c>
      <c r="C833" s="90" t="str">
        <f t="shared" si="115"/>
        <v>구간5</v>
      </c>
      <c r="D833" s="68">
        <f t="shared" si="116"/>
        <v>181</v>
      </c>
      <c r="E833" s="54">
        <f>COUNTIF($C$15:C833,C833)</f>
        <v>87</v>
      </c>
      <c r="F833" s="91">
        <f t="shared" si="117"/>
        <v>3.7758203826239296E-2</v>
      </c>
      <c r="G833" s="91">
        <f t="shared" si="118"/>
        <v>-2.2209284970079021E-4</v>
      </c>
      <c r="H833" s="65">
        <f t="shared" si="120"/>
        <v>3.7536110976538507E-2</v>
      </c>
    </row>
    <row r="834" spans="1:8">
      <c r="A834" s="68">
        <f t="shared" si="123"/>
        <v>820</v>
      </c>
      <c r="B834" s="69">
        <f t="shared" si="123"/>
        <v>45745</v>
      </c>
      <c r="C834" s="90" t="str">
        <f t="shared" si="115"/>
        <v>구간5</v>
      </c>
      <c r="D834" s="68">
        <f t="shared" si="116"/>
        <v>181</v>
      </c>
      <c r="E834" s="54">
        <f>COUNTIF($C$15:C834,C834)</f>
        <v>88</v>
      </c>
      <c r="F834" s="91">
        <f t="shared" si="117"/>
        <v>3.7758203826239296E-2</v>
      </c>
      <c r="G834" s="91">
        <f t="shared" si="118"/>
        <v>-2.2464564107666136E-4</v>
      </c>
      <c r="H834" s="65">
        <f t="shared" si="120"/>
        <v>3.7533558185162637E-2</v>
      </c>
    </row>
    <row r="835" spans="1:8">
      <c r="A835" s="68">
        <f t="shared" si="123"/>
        <v>821</v>
      </c>
      <c r="B835" s="69">
        <f t="shared" si="123"/>
        <v>45746</v>
      </c>
      <c r="C835" s="90" t="str">
        <f t="shared" si="115"/>
        <v>구간5</v>
      </c>
      <c r="D835" s="68">
        <f t="shared" si="116"/>
        <v>181</v>
      </c>
      <c r="E835" s="54">
        <f>COUNTIF($C$15:C835,C835)</f>
        <v>89</v>
      </c>
      <c r="F835" s="91">
        <f t="shared" si="117"/>
        <v>3.7758203826239296E-2</v>
      </c>
      <c r="G835" s="91">
        <f t="shared" si="118"/>
        <v>-2.2719843245253251E-4</v>
      </c>
      <c r="H835" s="65">
        <f t="shared" si="120"/>
        <v>3.7531005393786766E-2</v>
      </c>
    </row>
    <row r="836" spans="1:8">
      <c r="A836" s="68">
        <f t="shared" si="123"/>
        <v>822</v>
      </c>
      <c r="B836" s="69">
        <f t="shared" si="123"/>
        <v>45747</v>
      </c>
      <c r="C836" s="90" t="str">
        <f t="shared" si="115"/>
        <v>구간5</v>
      </c>
      <c r="D836" s="68">
        <f t="shared" si="116"/>
        <v>181</v>
      </c>
      <c r="E836" s="54">
        <f>COUNTIF($C$15:C836,C836)</f>
        <v>90</v>
      </c>
      <c r="F836" s="91">
        <f t="shared" si="117"/>
        <v>3.7758203826239296E-2</v>
      </c>
      <c r="G836" s="91">
        <f t="shared" si="118"/>
        <v>-2.2975122382840366E-4</v>
      </c>
      <c r="H836" s="65">
        <f t="shared" si="120"/>
        <v>3.7528452602410896E-2</v>
      </c>
    </row>
    <row r="837" spans="1:8">
      <c r="A837" s="68">
        <f t="shared" si="123"/>
        <v>823</v>
      </c>
      <c r="B837" s="69">
        <f t="shared" si="123"/>
        <v>45748</v>
      </c>
      <c r="C837" s="90" t="str">
        <f t="shared" si="115"/>
        <v>구간5</v>
      </c>
      <c r="D837" s="68">
        <f t="shared" si="116"/>
        <v>181</v>
      </c>
      <c r="E837" s="54">
        <f>COUNTIF($C$15:C837,C837)</f>
        <v>91</v>
      </c>
      <c r="F837" s="91">
        <f t="shared" si="117"/>
        <v>3.7758203826239296E-2</v>
      </c>
      <c r="G837" s="91">
        <f t="shared" si="118"/>
        <v>-2.3230401520427481E-4</v>
      </c>
      <c r="H837" s="65">
        <f t="shared" si="120"/>
        <v>3.7525899811035018E-2</v>
      </c>
    </row>
    <row r="838" spans="1:8">
      <c r="A838" s="68">
        <f t="shared" si="123"/>
        <v>824</v>
      </c>
      <c r="B838" s="69">
        <f t="shared" si="123"/>
        <v>45749</v>
      </c>
      <c r="C838" s="90" t="str">
        <f t="shared" si="115"/>
        <v>구간5</v>
      </c>
      <c r="D838" s="68">
        <f t="shared" si="116"/>
        <v>181</v>
      </c>
      <c r="E838" s="54">
        <f>COUNTIF($C$15:C838,C838)</f>
        <v>92</v>
      </c>
      <c r="F838" s="91">
        <f t="shared" si="117"/>
        <v>3.7758203826239296E-2</v>
      </c>
      <c r="G838" s="91">
        <f t="shared" si="118"/>
        <v>-2.3485680658014596E-4</v>
      </c>
      <c r="H838" s="65">
        <f t="shared" si="120"/>
        <v>3.7523347019659148E-2</v>
      </c>
    </row>
    <row r="839" spans="1:8">
      <c r="A839" s="68">
        <f t="shared" si="123"/>
        <v>825</v>
      </c>
      <c r="B839" s="69">
        <f t="shared" si="123"/>
        <v>45750</v>
      </c>
      <c r="C839" s="90" t="str">
        <f t="shared" si="115"/>
        <v>구간5</v>
      </c>
      <c r="D839" s="68">
        <f t="shared" si="116"/>
        <v>181</v>
      </c>
      <c r="E839" s="54">
        <f>COUNTIF($C$15:C839,C839)</f>
        <v>93</v>
      </c>
      <c r="F839" s="91">
        <f t="shared" si="117"/>
        <v>3.7758203826239296E-2</v>
      </c>
      <c r="G839" s="91">
        <f t="shared" si="118"/>
        <v>-2.3740959795601712E-4</v>
      </c>
      <c r="H839" s="65">
        <f t="shared" si="120"/>
        <v>3.7520794228283277E-2</v>
      </c>
    </row>
    <row r="840" spans="1:8">
      <c r="A840" s="68">
        <f t="shared" si="123"/>
        <v>826</v>
      </c>
      <c r="B840" s="69">
        <f t="shared" si="123"/>
        <v>45751</v>
      </c>
      <c r="C840" s="90" t="str">
        <f t="shared" si="115"/>
        <v>구간5</v>
      </c>
      <c r="D840" s="68">
        <f t="shared" si="116"/>
        <v>181</v>
      </c>
      <c r="E840" s="54">
        <f>COUNTIF($C$15:C840,C840)</f>
        <v>94</v>
      </c>
      <c r="F840" s="91">
        <f t="shared" si="117"/>
        <v>3.7758203826239296E-2</v>
      </c>
      <c r="G840" s="91">
        <f t="shared" si="118"/>
        <v>-2.3996238933188827E-4</v>
      </c>
      <c r="H840" s="65">
        <f t="shared" si="120"/>
        <v>3.7518241436907407E-2</v>
      </c>
    </row>
    <row r="841" spans="1:8">
      <c r="A841" s="68">
        <f t="shared" si="123"/>
        <v>827</v>
      </c>
      <c r="B841" s="69">
        <f t="shared" si="123"/>
        <v>45752</v>
      </c>
      <c r="C841" s="90" t="str">
        <f t="shared" si="115"/>
        <v>구간5</v>
      </c>
      <c r="D841" s="68">
        <f t="shared" si="116"/>
        <v>181</v>
      </c>
      <c r="E841" s="54">
        <f>COUNTIF($C$15:C841,C841)</f>
        <v>95</v>
      </c>
      <c r="F841" s="91">
        <f t="shared" si="117"/>
        <v>3.7758203826239296E-2</v>
      </c>
      <c r="G841" s="91">
        <f t="shared" si="118"/>
        <v>-2.4251518070775942E-4</v>
      </c>
      <c r="H841" s="65">
        <f t="shared" si="120"/>
        <v>3.7515688645531536E-2</v>
      </c>
    </row>
    <row r="842" spans="1:8">
      <c r="A842" s="68">
        <f t="shared" si="123"/>
        <v>828</v>
      </c>
      <c r="B842" s="69">
        <f t="shared" si="123"/>
        <v>45753</v>
      </c>
      <c r="C842" s="90" t="str">
        <f t="shared" si="115"/>
        <v>구간5</v>
      </c>
      <c r="D842" s="68">
        <f t="shared" si="116"/>
        <v>181</v>
      </c>
      <c r="E842" s="54">
        <f>COUNTIF($C$15:C842,C842)</f>
        <v>96</v>
      </c>
      <c r="F842" s="91">
        <f t="shared" si="117"/>
        <v>3.7758203826239296E-2</v>
      </c>
      <c r="G842" s="91">
        <f t="shared" si="118"/>
        <v>-2.4506797208363057E-4</v>
      </c>
      <c r="H842" s="65">
        <f t="shared" si="120"/>
        <v>3.7513135854155666E-2</v>
      </c>
    </row>
    <row r="843" spans="1:8">
      <c r="A843" s="68">
        <f t="shared" si="123"/>
        <v>829</v>
      </c>
      <c r="B843" s="69">
        <f t="shared" si="123"/>
        <v>45754</v>
      </c>
      <c r="C843" s="90" t="str">
        <f t="shared" si="115"/>
        <v>구간5</v>
      </c>
      <c r="D843" s="68">
        <f t="shared" si="116"/>
        <v>181</v>
      </c>
      <c r="E843" s="54">
        <f>COUNTIF($C$15:C843,C843)</f>
        <v>97</v>
      </c>
      <c r="F843" s="91">
        <f t="shared" si="117"/>
        <v>3.7758203826239296E-2</v>
      </c>
      <c r="G843" s="91">
        <f t="shared" si="118"/>
        <v>-2.4762076345950172E-4</v>
      </c>
      <c r="H843" s="65">
        <f t="shared" si="120"/>
        <v>3.7510583062779795E-2</v>
      </c>
    </row>
    <row r="844" spans="1:8">
      <c r="A844" s="68">
        <f t="shared" si="123"/>
        <v>830</v>
      </c>
      <c r="B844" s="69">
        <f t="shared" si="123"/>
        <v>45755</v>
      </c>
      <c r="C844" s="90" t="str">
        <f t="shared" si="115"/>
        <v>구간5</v>
      </c>
      <c r="D844" s="68">
        <f t="shared" si="116"/>
        <v>181</v>
      </c>
      <c r="E844" s="54">
        <f>COUNTIF($C$15:C844,C844)</f>
        <v>98</v>
      </c>
      <c r="F844" s="91">
        <f t="shared" si="117"/>
        <v>3.7758203826239296E-2</v>
      </c>
      <c r="G844" s="91">
        <f t="shared" si="118"/>
        <v>-2.5017355483537287E-4</v>
      </c>
      <c r="H844" s="65">
        <f t="shared" si="120"/>
        <v>3.7508030271403925E-2</v>
      </c>
    </row>
    <row r="845" spans="1:8">
      <c r="A845" s="68">
        <f t="shared" si="123"/>
        <v>831</v>
      </c>
      <c r="B845" s="69">
        <f t="shared" si="123"/>
        <v>45756</v>
      </c>
      <c r="C845" s="90" t="str">
        <f t="shared" si="115"/>
        <v>구간5</v>
      </c>
      <c r="D845" s="68">
        <f t="shared" si="116"/>
        <v>181</v>
      </c>
      <c r="E845" s="54">
        <f>COUNTIF($C$15:C845,C845)</f>
        <v>99</v>
      </c>
      <c r="F845" s="91">
        <f t="shared" si="117"/>
        <v>3.7758203826239296E-2</v>
      </c>
      <c r="G845" s="91">
        <f t="shared" si="118"/>
        <v>-2.5272634621124402E-4</v>
      </c>
      <c r="H845" s="65">
        <f t="shared" si="120"/>
        <v>3.7505477480028054E-2</v>
      </c>
    </row>
    <row r="846" spans="1:8">
      <c r="A846" s="68">
        <f t="shared" si="123"/>
        <v>832</v>
      </c>
      <c r="B846" s="69">
        <f t="shared" si="123"/>
        <v>45757</v>
      </c>
      <c r="C846" s="90" t="str">
        <f t="shared" si="115"/>
        <v>구간5</v>
      </c>
      <c r="D846" s="68">
        <f t="shared" si="116"/>
        <v>181</v>
      </c>
      <c r="E846" s="54">
        <f>COUNTIF($C$15:C846,C846)</f>
        <v>100</v>
      </c>
      <c r="F846" s="91">
        <f t="shared" si="117"/>
        <v>3.7758203826239296E-2</v>
      </c>
      <c r="G846" s="91">
        <f t="shared" si="118"/>
        <v>-2.5527913758711517E-4</v>
      </c>
      <c r="H846" s="65">
        <f t="shared" si="120"/>
        <v>3.7502924688652184E-2</v>
      </c>
    </row>
    <row r="847" spans="1:8">
      <c r="A847" s="68">
        <f t="shared" si="123"/>
        <v>833</v>
      </c>
      <c r="B847" s="69">
        <f t="shared" si="123"/>
        <v>45758</v>
      </c>
      <c r="C847" s="90" t="str">
        <f t="shared" ref="C847:C910" si="124">IF(IFERROR(HLOOKUP(B847,$D$5:$S$6,2,FALSE),"")="",C848,HLOOKUP(B847,$D$5:$S$7,2,FALSE))</f>
        <v>구간5</v>
      </c>
      <c r="D847" s="68">
        <f t="shared" ref="D847:D910" si="125">COUNTIF($C$15:$C$44084,C847)</f>
        <v>181</v>
      </c>
      <c r="E847" s="54">
        <f>COUNTIF($C$15:C847,C847)</f>
        <v>101</v>
      </c>
      <c r="F847" s="91">
        <f t="shared" ref="F847:F910" si="126">HLOOKUP($C847,$D$6:$S$11,6,FALSE)</f>
        <v>3.7758203826239296E-2</v>
      </c>
      <c r="G847" s="91">
        <f t="shared" ref="G847:G910" si="127">HLOOKUP($C847,$D$6:$S$11,5,FALSE)*(E847)</f>
        <v>-2.5783192896298632E-4</v>
      </c>
      <c r="H847" s="65">
        <f t="shared" si="120"/>
        <v>3.7500371897276313E-2</v>
      </c>
    </row>
    <row r="848" spans="1:8">
      <c r="A848" s="68">
        <f t="shared" ref="A848:B863" si="128">A847+1</f>
        <v>834</v>
      </c>
      <c r="B848" s="69">
        <f t="shared" si="128"/>
        <v>45759</v>
      </c>
      <c r="C848" s="90" t="str">
        <f t="shared" si="124"/>
        <v>구간5</v>
      </c>
      <c r="D848" s="68">
        <f t="shared" si="125"/>
        <v>181</v>
      </c>
      <c r="E848" s="54">
        <f>COUNTIF($C$15:C848,C848)</f>
        <v>102</v>
      </c>
      <c r="F848" s="91">
        <f t="shared" si="126"/>
        <v>3.7758203826239296E-2</v>
      </c>
      <c r="G848" s="91">
        <f t="shared" si="127"/>
        <v>-2.6038472033885747E-4</v>
      </c>
      <c r="H848" s="65">
        <f t="shared" ref="H848:H911" si="129">F848+G848</f>
        <v>3.7497819105900436E-2</v>
      </c>
    </row>
    <row r="849" spans="1:8">
      <c r="A849" s="68">
        <f t="shared" si="128"/>
        <v>835</v>
      </c>
      <c r="B849" s="69">
        <f t="shared" si="128"/>
        <v>45760</v>
      </c>
      <c r="C849" s="90" t="str">
        <f t="shared" si="124"/>
        <v>구간5</v>
      </c>
      <c r="D849" s="68">
        <f t="shared" si="125"/>
        <v>181</v>
      </c>
      <c r="E849" s="54">
        <f>COUNTIF($C$15:C849,C849)</f>
        <v>103</v>
      </c>
      <c r="F849" s="91">
        <f t="shared" si="126"/>
        <v>3.7758203826239296E-2</v>
      </c>
      <c r="G849" s="91">
        <f t="shared" si="127"/>
        <v>-2.6293751171472862E-4</v>
      </c>
      <c r="H849" s="65">
        <f t="shared" si="129"/>
        <v>3.7495266314524565E-2</v>
      </c>
    </row>
    <row r="850" spans="1:8">
      <c r="A850" s="68">
        <f t="shared" si="128"/>
        <v>836</v>
      </c>
      <c r="B850" s="69">
        <f t="shared" si="128"/>
        <v>45761</v>
      </c>
      <c r="C850" s="90" t="str">
        <f t="shared" si="124"/>
        <v>구간5</v>
      </c>
      <c r="D850" s="68">
        <f t="shared" si="125"/>
        <v>181</v>
      </c>
      <c r="E850" s="54">
        <f>COUNTIF($C$15:C850,C850)</f>
        <v>104</v>
      </c>
      <c r="F850" s="91">
        <f t="shared" si="126"/>
        <v>3.7758203826239296E-2</v>
      </c>
      <c r="G850" s="91">
        <f t="shared" si="127"/>
        <v>-2.6549030309059977E-4</v>
      </c>
      <c r="H850" s="65">
        <f t="shared" si="129"/>
        <v>3.7492713523148695E-2</v>
      </c>
    </row>
    <row r="851" spans="1:8">
      <c r="A851" s="68">
        <f t="shared" si="128"/>
        <v>837</v>
      </c>
      <c r="B851" s="69">
        <f t="shared" si="128"/>
        <v>45762</v>
      </c>
      <c r="C851" s="90" t="str">
        <f t="shared" si="124"/>
        <v>구간5</v>
      </c>
      <c r="D851" s="68">
        <f t="shared" si="125"/>
        <v>181</v>
      </c>
      <c r="E851" s="54">
        <f>COUNTIF($C$15:C851,C851)</f>
        <v>105</v>
      </c>
      <c r="F851" s="91">
        <f t="shared" si="126"/>
        <v>3.7758203826239296E-2</v>
      </c>
      <c r="G851" s="91">
        <f t="shared" si="127"/>
        <v>-2.6804309446647092E-4</v>
      </c>
      <c r="H851" s="65">
        <f t="shared" si="129"/>
        <v>3.7490160731772824E-2</v>
      </c>
    </row>
    <row r="852" spans="1:8">
      <c r="A852" s="68">
        <f t="shared" si="128"/>
        <v>838</v>
      </c>
      <c r="B852" s="69">
        <f t="shared" si="128"/>
        <v>45763</v>
      </c>
      <c r="C852" s="90" t="str">
        <f t="shared" si="124"/>
        <v>구간5</v>
      </c>
      <c r="D852" s="68">
        <f t="shared" si="125"/>
        <v>181</v>
      </c>
      <c r="E852" s="54">
        <f>COUNTIF($C$15:C852,C852)</f>
        <v>106</v>
      </c>
      <c r="F852" s="91">
        <f t="shared" si="126"/>
        <v>3.7758203826239296E-2</v>
      </c>
      <c r="G852" s="91">
        <f t="shared" si="127"/>
        <v>-2.7059588584234207E-4</v>
      </c>
      <c r="H852" s="65">
        <f t="shared" si="129"/>
        <v>3.7487607940396954E-2</v>
      </c>
    </row>
    <row r="853" spans="1:8">
      <c r="A853" s="68">
        <f t="shared" si="128"/>
        <v>839</v>
      </c>
      <c r="B853" s="69">
        <f t="shared" si="128"/>
        <v>45764</v>
      </c>
      <c r="C853" s="90" t="str">
        <f t="shared" si="124"/>
        <v>구간5</v>
      </c>
      <c r="D853" s="68">
        <f t="shared" si="125"/>
        <v>181</v>
      </c>
      <c r="E853" s="54">
        <f>COUNTIF($C$15:C853,C853)</f>
        <v>107</v>
      </c>
      <c r="F853" s="91">
        <f t="shared" si="126"/>
        <v>3.7758203826239296E-2</v>
      </c>
      <c r="G853" s="91">
        <f t="shared" si="127"/>
        <v>-2.7314867721821328E-4</v>
      </c>
      <c r="H853" s="65">
        <f t="shared" si="129"/>
        <v>3.7485055149021083E-2</v>
      </c>
    </row>
    <row r="854" spans="1:8">
      <c r="A854" s="68">
        <f t="shared" si="128"/>
        <v>840</v>
      </c>
      <c r="B854" s="69">
        <f t="shared" si="128"/>
        <v>45765</v>
      </c>
      <c r="C854" s="90" t="str">
        <f t="shared" si="124"/>
        <v>구간5</v>
      </c>
      <c r="D854" s="68">
        <f t="shared" si="125"/>
        <v>181</v>
      </c>
      <c r="E854" s="54">
        <f>COUNTIF($C$15:C854,C854)</f>
        <v>108</v>
      </c>
      <c r="F854" s="91">
        <f t="shared" si="126"/>
        <v>3.7758203826239296E-2</v>
      </c>
      <c r="G854" s="91">
        <f t="shared" si="127"/>
        <v>-2.7570146859408443E-4</v>
      </c>
      <c r="H854" s="65">
        <f t="shared" si="129"/>
        <v>3.7482502357645213E-2</v>
      </c>
    </row>
    <row r="855" spans="1:8">
      <c r="A855" s="68">
        <f t="shared" si="128"/>
        <v>841</v>
      </c>
      <c r="B855" s="69">
        <f t="shared" si="128"/>
        <v>45766</v>
      </c>
      <c r="C855" s="90" t="str">
        <f t="shared" si="124"/>
        <v>구간5</v>
      </c>
      <c r="D855" s="68">
        <f t="shared" si="125"/>
        <v>181</v>
      </c>
      <c r="E855" s="54">
        <f>COUNTIF($C$15:C855,C855)</f>
        <v>109</v>
      </c>
      <c r="F855" s="91">
        <f t="shared" si="126"/>
        <v>3.7758203826239296E-2</v>
      </c>
      <c r="G855" s="91">
        <f t="shared" si="127"/>
        <v>-2.7825425996995558E-4</v>
      </c>
      <c r="H855" s="65">
        <f t="shared" si="129"/>
        <v>3.7479949566269342E-2</v>
      </c>
    </row>
    <row r="856" spans="1:8">
      <c r="A856" s="68">
        <f t="shared" si="128"/>
        <v>842</v>
      </c>
      <c r="B856" s="69">
        <f t="shared" si="128"/>
        <v>45767</v>
      </c>
      <c r="C856" s="90" t="str">
        <f t="shared" si="124"/>
        <v>구간5</v>
      </c>
      <c r="D856" s="68">
        <f t="shared" si="125"/>
        <v>181</v>
      </c>
      <c r="E856" s="54">
        <f>COUNTIF($C$15:C856,C856)</f>
        <v>110</v>
      </c>
      <c r="F856" s="91">
        <f t="shared" si="126"/>
        <v>3.7758203826239296E-2</v>
      </c>
      <c r="G856" s="91">
        <f t="shared" si="127"/>
        <v>-2.8080705134582673E-4</v>
      </c>
      <c r="H856" s="65">
        <f t="shared" si="129"/>
        <v>3.7477396774893472E-2</v>
      </c>
    </row>
    <row r="857" spans="1:8">
      <c r="A857" s="68">
        <f t="shared" si="128"/>
        <v>843</v>
      </c>
      <c r="B857" s="69">
        <f t="shared" si="128"/>
        <v>45768</v>
      </c>
      <c r="C857" s="90" t="str">
        <f t="shared" si="124"/>
        <v>구간5</v>
      </c>
      <c r="D857" s="68">
        <f t="shared" si="125"/>
        <v>181</v>
      </c>
      <c r="E857" s="54">
        <f>COUNTIF($C$15:C857,C857)</f>
        <v>111</v>
      </c>
      <c r="F857" s="91">
        <f t="shared" si="126"/>
        <v>3.7758203826239296E-2</v>
      </c>
      <c r="G857" s="91">
        <f t="shared" si="127"/>
        <v>-2.8335984272169788E-4</v>
      </c>
      <c r="H857" s="65">
        <f t="shared" si="129"/>
        <v>3.7474843983517601E-2</v>
      </c>
    </row>
    <row r="858" spans="1:8">
      <c r="A858" s="68">
        <f t="shared" si="128"/>
        <v>844</v>
      </c>
      <c r="B858" s="69">
        <f t="shared" si="128"/>
        <v>45769</v>
      </c>
      <c r="C858" s="90" t="str">
        <f t="shared" si="124"/>
        <v>구간5</v>
      </c>
      <c r="D858" s="68">
        <f t="shared" si="125"/>
        <v>181</v>
      </c>
      <c r="E858" s="54">
        <f>COUNTIF($C$15:C858,C858)</f>
        <v>112</v>
      </c>
      <c r="F858" s="91">
        <f t="shared" si="126"/>
        <v>3.7758203826239296E-2</v>
      </c>
      <c r="G858" s="91">
        <f t="shared" si="127"/>
        <v>-2.8591263409756903E-4</v>
      </c>
      <c r="H858" s="65">
        <f t="shared" si="129"/>
        <v>3.7472291192141724E-2</v>
      </c>
    </row>
    <row r="859" spans="1:8">
      <c r="A859" s="68">
        <f t="shared" si="128"/>
        <v>845</v>
      </c>
      <c r="B859" s="69">
        <f t="shared" si="128"/>
        <v>45770</v>
      </c>
      <c r="C859" s="90" t="str">
        <f t="shared" si="124"/>
        <v>구간5</v>
      </c>
      <c r="D859" s="68">
        <f t="shared" si="125"/>
        <v>181</v>
      </c>
      <c r="E859" s="54">
        <f>COUNTIF($C$15:C859,C859)</f>
        <v>113</v>
      </c>
      <c r="F859" s="91">
        <f t="shared" si="126"/>
        <v>3.7758203826239296E-2</v>
      </c>
      <c r="G859" s="91">
        <f t="shared" si="127"/>
        <v>-2.8846542547344018E-4</v>
      </c>
      <c r="H859" s="65">
        <f t="shared" si="129"/>
        <v>3.7469738400765853E-2</v>
      </c>
    </row>
    <row r="860" spans="1:8">
      <c r="A860" s="68">
        <f t="shared" si="128"/>
        <v>846</v>
      </c>
      <c r="B860" s="69">
        <f t="shared" si="128"/>
        <v>45771</v>
      </c>
      <c r="C860" s="90" t="str">
        <f t="shared" si="124"/>
        <v>구간5</v>
      </c>
      <c r="D860" s="68">
        <f t="shared" si="125"/>
        <v>181</v>
      </c>
      <c r="E860" s="54">
        <f>COUNTIF($C$15:C860,C860)</f>
        <v>114</v>
      </c>
      <c r="F860" s="91">
        <f t="shared" si="126"/>
        <v>3.7758203826239296E-2</v>
      </c>
      <c r="G860" s="91">
        <f t="shared" si="127"/>
        <v>-2.9101821684931133E-4</v>
      </c>
      <c r="H860" s="65">
        <f t="shared" si="129"/>
        <v>3.7467185609389983E-2</v>
      </c>
    </row>
    <row r="861" spans="1:8">
      <c r="A861" s="68">
        <f t="shared" si="128"/>
        <v>847</v>
      </c>
      <c r="B861" s="69">
        <f t="shared" si="128"/>
        <v>45772</v>
      </c>
      <c r="C861" s="90" t="str">
        <f t="shared" si="124"/>
        <v>구간5</v>
      </c>
      <c r="D861" s="68">
        <f t="shared" si="125"/>
        <v>181</v>
      </c>
      <c r="E861" s="54">
        <f>COUNTIF($C$15:C861,C861)</f>
        <v>115</v>
      </c>
      <c r="F861" s="91">
        <f t="shared" si="126"/>
        <v>3.7758203826239296E-2</v>
      </c>
      <c r="G861" s="91">
        <f t="shared" si="127"/>
        <v>-2.9357100822518248E-4</v>
      </c>
      <c r="H861" s="65">
        <f t="shared" si="129"/>
        <v>3.7464632818014112E-2</v>
      </c>
    </row>
    <row r="862" spans="1:8">
      <c r="A862" s="68">
        <f t="shared" si="128"/>
        <v>848</v>
      </c>
      <c r="B862" s="69">
        <f t="shared" si="128"/>
        <v>45773</v>
      </c>
      <c r="C862" s="90" t="str">
        <f t="shared" si="124"/>
        <v>구간5</v>
      </c>
      <c r="D862" s="68">
        <f t="shared" si="125"/>
        <v>181</v>
      </c>
      <c r="E862" s="54">
        <f>COUNTIF($C$15:C862,C862)</f>
        <v>116</v>
      </c>
      <c r="F862" s="91">
        <f t="shared" si="126"/>
        <v>3.7758203826239296E-2</v>
      </c>
      <c r="G862" s="91">
        <f t="shared" si="127"/>
        <v>-2.9612379960105363E-4</v>
      </c>
      <c r="H862" s="65">
        <f t="shared" si="129"/>
        <v>3.7462080026638242E-2</v>
      </c>
    </row>
    <row r="863" spans="1:8">
      <c r="A863" s="68">
        <f t="shared" si="128"/>
        <v>849</v>
      </c>
      <c r="B863" s="69">
        <f t="shared" si="128"/>
        <v>45774</v>
      </c>
      <c r="C863" s="90" t="str">
        <f t="shared" si="124"/>
        <v>구간5</v>
      </c>
      <c r="D863" s="68">
        <f t="shared" si="125"/>
        <v>181</v>
      </c>
      <c r="E863" s="54">
        <f>COUNTIF($C$15:C863,C863)</f>
        <v>117</v>
      </c>
      <c r="F863" s="91">
        <f t="shared" si="126"/>
        <v>3.7758203826239296E-2</v>
      </c>
      <c r="G863" s="91">
        <f t="shared" si="127"/>
        <v>-2.9867659097692478E-4</v>
      </c>
      <c r="H863" s="65">
        <f t="shared" si="129"/>
        <v>3.7459527235262371E-2</v>
      </c>
    </row>
    <row r="864" spans="1:8">
      <c r="A864" s="68">
        <f t="shared" ref="A864:B879" si="130">A863+1</f>
        <v>850</v>
      </c>
      <c r="B864" s="69">
        <f t="shared" si="130"/>
        <v>45775</v>
      </c>
      <c r="C864" s="90" t="str">
        <f t="shared" si="124"/>
        <v>구간5</v>
      </c>
      <c r="D864" s="68">
        <f t="shared" si="125"/>
        <v>181</v>
      </c>
      <c r="E864" s="54">
        <f>COUNTIF($C$15:C864,C864)</f>
        <v>118</v>
      </c>
      <c r="F864" s="91">
        <f t="shared" si="126"/>
        <v>3.7758203826239296E-2</v>
      </c>
      <c r="G864" s="91">
        <f t="shared" si="127"/>
        <v>-3.0122938235279593E-4</v>
      </c>
      <c r="H864" s="65">
        <f t="shared" si="129"/>
        <v>3.7456974443886501E-2</v>
      </c>
    </row>
    <row r="865" spans="1:8">
      <c r="A865" s="68">
        <f t="shared" si="130"/>
        <v>851</v>
      </c>
      <c r="B865" s="69">
        <f t="shared" si="130"/>
        <v>45776</v>
      </c>
      <c r="C865" s="90" t="str">
        <f t="shared" si="124"/>
        <v>구간5</v>
      </c>
      <c r="D865" s="68">
        <f t="shared" si="125"/>
        <v>181</v>
      </c>
      <c r="E865" s="54">
        <f>COUNTIF($C$15:C865,C865)</f>
        <v>119</v>
      </c>
      <c r="F865" s="91">
        <f t="shared" si="126"/>
        <v>3.7758203826239296E-2</v>
      </c>
      <c r="G865" s="91">
        <f t="shared" si="127"/>
        <v>-3.0378217372866709E-4</v>
      </c>
      <c r="H865" s="65">
        <f t="shared" si="129"/>
        <v>3.745442165251063E-2</v>
      </c>
    </row>
    <row r="866" spans="1:8">
      <c r="A866" s="68">
        <f t="shared" si="130"/>
        <v>852</v>
      </c>
      <c r="B866" s="69">
        <f t="shared" si="130"/>
        <v>45777</v>
      </c>
      <c r="C866" s="90" t="str">
        <f t="shared" si="124"/>
        <v>구간5</v>
      </c>
      <c r="D866" s="68">
        <f t="shared" si="125"/>
        <v>181</v>
      </c>
      <c r="E866" s="54">
        <f>COUNTIF($C$15:C866,C866)</f>
        <v>120</v>
      </c>
      <c r="F866" s="91">
        <f t="shared" si="126"/>
        <v>3.7758203826239296E-2</v>
      </c>
      <c r="G866" s="91">
        <f t="shared" si="127"/>
        <v>-3.0633496510453824E-4</v>
      </c>
      <c r="H866" s="65">
        <f t="shared" si="129"/>
        <v>3.745186886113476E-2</v>
      </c>
    </row>
    <row r="867" spans="1:8">
      <c r="A867" s="68">
        <f t="shared" si="130"/>
        <v>853</v>
      </c>
      <c r="B867" s="69">
        <f t="shared" si="130"/>
        <v>45778</v>
      </c>
      <c r="C867" s="90" t="str">
        <f t="shared" si="124"/>
        <v>구간5</v>
      </c>
      <c r="D867" s="68">
        <f t="shared" si="125"/>
        <v>181</v>
      </c>
      <c r="E867" s="54">
        <f>COUNTIF($C$15:C867,C867)</f>
        <v>121</v>
      </c>
      <c r="F867" s="91">
        <f t="shared" si="126"/>
        <v>3.7758203826239296E-2</v>
      </c>
      <c r="G867" s="91">
        <f t="shared" si="127"/>
        <v>-3.0888775648040939E-4</v>
      </c>
      <c r="H867" s="65">
        <f t="shared" si="129"/>
        <v>3.7449316069758889E-2</v>
      </c>
    </row>
    <row r="868" spans="1:8">
      <c r="A868" s="68">
        <f t="shared" si="130"/>
        <v>854</v>
      </c>
      <c r="B868" s="69">
        <f t="shared" si="130"/>
        <v>45779</v>
      </c>
      <c r="C868" s="90" t="str">
        <f t="shared" si="124"/>
        <v>구간5</v>
      </c>
      <c r="D868" s="68">
        <f t="shared" si="125"/>
        <v>181</v>
      </c>
      <c r="E868" s="54">
        <f>COUNTIF($C$15:C868,C868)</f>
        <v>122</v>
      </c>
      <c r="F868" s="91">
        <f t="shared" si="126"/>
        <v>3.7758203826239296E-2</v>
      </c>
      <c r="G868" s="91">
        <f t="shared" si="127"/>
        <v>-3.1144054785628054E-4</v>
      </c>
      <c r="H868" s="65">
        <f t="shared" si="129"/>
        <v>3.7446763278383019E-2</v>
      </c>
    </row>
    <row r="869" spans="1:8">
      <c r="A869" s="68">
        <f t="shared" si="130"/>
        <v>855</v>
      </c>
      <c r="B869" s="69">
        <f t="shared" si="130"/>
        <v>45780</v>
      </c>
      <c r="C869" s="90" t="str">
        <f t="shared" si="124"/>
        <v>구간5</v>
      </c>
      <c r="D869" s="68">
        <f t="shared" si="125"/>
        <v>181</v>
      </c>
      <c r="E869" s="54">
        <f>COUNTIF($C$15:C869,C869)</f>
        <v>123</v>
      </c>
      <c r="F869" s="91">
        <f t="shared" si="126"/>
        <v>3.7758203826239296E-2</v>
      </c>
      <c r="G869" s="91">
        <f t="shared" si="127"/>
        <v>-3.1399333923215169E-4</v>
      </c>
      <c r="H869" s="65">
        <f t="shared" si="129"/>
        <v>3.7444210487007142E-2</v>
      </c>
    </row>
    <row r="870" spans="1:8">
      <c r="A870" s="68">
        <f t="shared" si="130"/>
        <v>856</v>
      </c>
      <c r="B870" s="69">
        <f t="shared" si="130"/>
        <v>45781</v>
      </c>
      <c r="C870" s="90" t="str">
        <f t="shared" si="124"/>
        <v>구간5</v>
      </c>
      <c r="D870" s="68">
        <f t="shared" si="125"/>
        <v>181</v>
      </c>
      <c r="E870" s="54">
        <f>COUNTIF($C$15:C870,C870)</f>
        <v>124</v>
      </c>
      <c r="F870" s="91">
        <f t="shared" si="126"/>
        <v>3.7758203826239296E-2</v>
      </c>
      <c r="G870" s="91">
        <f t="shared" si="127"/>
        <v>-3.1654613060802284E-4</v>
      </c>
      <c r="H870" s="65">
        <f t="shared" si="129"/>
        <v>3.7441657695631271E-2</v>
      </c>
    </row>
    <row r="871" spans="1:8">
      <c r="A871" s="68">
        <f t="shared" si="130"/>
        <v>857</v>
      </c>
      <c r="B871" s="69">
        <f t="shared" si="130"/>
        <v>45782</v>
      </c>
      <c r="C871" s="90" t="str">
        <f t="shared" si="124"/>
        <v>구간5</v>
      </c>
      <c r="D871" s="68">
        <f t="shared" si="125"/>
        <v>181</v>
      </c>
      <c r="E871" s="54">
        <f>COUNTIF($C$15:C871,C871)</f>
        <v>125</v>
      </c>
      <c r="F871" s="91">
        <f t="shared" si="126"/>
        <v>3.7758203826239296E-2</v>
      </c>
      <c r="G871" s="91">
        <f t="shared" si="127"/>
        <v>-3.1909892198389399E-4</v>
      </c>
      <c r="H871" s="65">
        <f t="shared" si="129"/>
        <v>3.7439104904255401E-2</v>
      </c>
    </row>
    <row r="872" spans="1:8">
      <c r="A872" s="68">
        <f t="shared" si="130"/>
        <v>858</v>
      </c>
      <c r="B872" s="69">
        <f t="shared" si="130"/>
        <v>45783</v>
      </c>
      <c r="C872" s="90" t="str">
        <f t="shared" si="124"/>
        <v>구간5</v>
      </c>
      <c r="D872" s="68">
        <f t="shared" si="125"/>
        <v>181</v>
      </c>
      <c r="E872" s="54">
        <f>COUNTIF($C$15:C872,C872)</f>
        <v>126</v>
      </c>
      <c r="F872" s="91">
        <f t="shared" si="126"/>
        <v>3.7758203826239296E-2</v>
      </c>
      <c r="G872" s="91">
        <f t="shared" si="127"/>
        <v>-3.2165171335976514E-4</v>
      </c>
      <c r="H872" s="65">
        <f t="shared" si="129"/>
        <v>3.743655211287953E-2</v>
      </c>
    </row>
    <row r="873" spans="1:8">
      <c r="A873" s="68">
        <f t="shared" si="130"/>
        <v>859</v>
      </c>
      <c r="B873" s="69">
        <f t="shared" si="130"/>
        <v>45784</v>
      </c>
      <c r="C873" s="90" t="str">
        <f t="shared" si="124"/>
        <v>구간5</v>
      </c>
      <c r="D873" s="68">
        <f t="shared" si="125"/>
        <v>181</v>
      </c>
      <c r="E873" s="54">
        <f>COUNTIF($C$15:C873,C873)</f>
        <v>127</v>
      </c>
      <c r="F873" s="91">
        <f t="shared" si="126"/>
        <v>3.7758203826239296E-2</v>
      </c>
      <c r="G873" s="91">
        <f t="shared" si="127"/>
        <v>-3.2420450473563629E-4</v>
      </c>
      <c r="H873" s="65">
        <f t="shared" si="129"/>
        <v>3.743399932150366E-2</v>
      </c>
    </row>
    <row r="874" spans="1:8">
      <c r="A874" s="68">
        <f t="shared" si="130"/>
        <v>860</v>
      </c>
      <c r="B874" s="69">
        <f t="shared" si="130"/>
        <v>45785</v>
      </c>
      <c r="C874" s="90" t="str">
        <f t="shared" si="124"/>
        <v>구간5</v>
      </c>
      <c r="D874" s="68">
        <f t="shared" si="125"/>
        <v>181</v>
      </c>
      <c r="E874" s="54">
        <f>COUNTIF($C$15:C874,C874)</f>
        <v>128</v>
      </c>
      <c r="F874" s="91">
        <f t="shared" si="126"/>
        <v>3.7758203826239296E-2</v>
      </c>
      <c r="G874" s="91">
        <f t="shared" si="127"/>
        <v>-3.2675729611150744E-4</v>
      </c>
      <c r="H874" s="65">
        <f t="shared" si="129"/>
        <v>3.7431446530127789E-2</v>
      </c>
    </row>
    <row r="875" spans="1:8">
      <c r="A875" s="68">
        <f t="shared" si="130"/>
        <v>861</v>
      </c>
      <c r="B875" s="69">
        <f t="shared" si="130"/>
        <v>45786</v>
      </c>
      <c r="C875" s="90" t="str">
        <f t="shared" si="124"/>
        <v>구간5</v>
      </c>
      <c r="D875" s="68">
        <f t="shared" si="125"/>
        <v>181</v>
      </c>
      <c r="E875" s="54">
        <f>COUNTIF($C$15:C875,C875)</f>
        <v>129</v>
      </c>
      <c r="F875" s="91">
        <f t="shared" si="126"/>
        <v>3.7758203826239296E-2</v>
      </c>
      <c r="G875" s="91">
        <f t="shared" si="127"/>
        <v>-3.2931008748737859E-4</v>
      </c>
      <c r="H875" s="65">
        <f t="shared" si="129"/>
        <v>3.7428893738751919E-2</v>
      </c>
    </row>
    <row r="876" spans="1:8">
      <c r="A876" s="68">
        <f t="shared" si="130"/>
        <v>862</v>
      </c>
      <c r="B876" s="69">
        <f t="shared" si="130"/>
        <v>45787</v>
      </c>
      <c r="C876" s="90" t="str">
        <f t="shared" si="124"/>
        <v>구간5</v>
      </c>
      <c r="D876" s="68">
        <f t="shared" si="125"/>
        <v>181</v>
      </c>
      <c r="E876" s="54">
        <f>COUNTIF($C$15:C876,C876)</f>
        <v>130</v>
      </c>
      <c r="F876" s="91">
        <f t="shared" si="126"/>
        <v>3.7758203826239296E-2</v>
      </c>
      <c r="G876" s="91">
        <f t="shared" si="127"/>
        <v>-3.3186287886324974E-4</v>
      </c>
      <c r="H876" s="65">
        <f t="shared" si="129"/>
        <v>3.7426340947376048E-2</v>
      </c>
    </row>
    <row r="877" spans="1:8">
      <c r="A877" s="68">
        <f t="shared" si="130"/>
        <v>863</v>
      </c>
      <c r="B877" s="69">
        <f t="shared" si="130"/>
        <v>45788</v>
      </c>
      <c r="C877" s="90" t="str">
        <f t="shared" si="124"/>
        <v>구간5</v>
      </c>
      <c r="D877" s="68">
        <f t="shared" si="125"/>
        <v>181</v>
      </c>
      <c r="E877" s="54">
        <f>COUNTIF($C$15:C877,C877)</f>
        <v>131</v>
      </c>
      <c r="F877" s="91">
        <f t="shared" si="126"/>
        <v>3.7758203826239296E-2</v>
      </c>
      <c r="G877" s="91">
        <f t="shared" si="127"/>
        <v>-3.3441567023912089E-4</v>
      </c>
      <c r="H877" s="65">
        <f t="shared" si="129"/>
        <v>3.7423788156000178E-2</v>
      </c>
    </row>
    <row r="878" spans="1:8">
      <c r="A878" s="68">
        <f t="shared" si="130"/>
        <v>864</v>
      </c>
      <c r="B878" s="69">
        <f t="shared" si="130"/>
        <v>45789</v>
      </c>
      <c r="C878" s="90" t="str">
        <f t="shared" si="124"/>
        <v>구간5</v>
      </c>
      <c r="D878" s="68">
        <f t="shared" si="125"/>
        <v>181</v>
      </c>
      <c r="E878" s="54">
        <f>COUNTIF($C$15:C878,C878)</f>
        <v>132</v>
      </c>
      <c r="F878" s="91">
        <f t="shared" si="126"/>
        <v>3.7758203826239296E-2</v>
      </c>
      <c r="G878" s="91">
        <f t="shared" si="127"/>
        <v>-3.3696846161499204E-4</v>
      </c>
      <c r="H878" s="65">
        <f t="shared" si="129"/>
        <v>3.7421235364624307E-2</v>
      </c>
    </row>
    <row r="879" spans="1:8">
      <c r="A879" s="68">
        <f t="shared" si="130"/>
        <v>865</v>
      </c>
      <c r="B879" s="69">
        <f t="shared" si="130"/>
        <v>45790</v>
      </c>
      <c r="C879" s="90" t="str">
        <f t="shared" si="124"/>
        <v>구간5</v>
      </c>
      <c r="D879" s="68">
        <f t="shared" si="125"/>
        <v>181</v>
      </c>
      <c r="E879" s="54">
        <f>COUNTIF($C$15:C879,C879)</f>
        <v>133</v>
      </c>
      <c r="F879" s="91">
        <f t="shared" si="126"/>
        <v>3.7758203826239296E-2</v>
      </c>
      <c r="G879" s="91">
        <f t="shared" si="127"/>
        <v>-3.3952125299086319E-4</v>
      </c>
      <c r="H879" s="65">
        <f t="shared" si="129"/>
        <v>3.7418682573248437E-2</v>
      </c>
    </row>
    <row r="880" spans="1:8">
      <c r="A880" s="68">
        <f t="shared" ref="A880:B895" si="131">A879+1</f>
        <v>866</v>
      </c>
      <c r="B880" s="69">
        <f t="shared" si="131"/>
        <v>45791</v>
      </c>
      <c r="C880" s="90" t="str">
        <f t="shared" si="124"/>
        <v>구간5</v>
      </c>
      <c r="D880" s="68">
        <f t="shared" si="125"/>
        <v>181</v>
      </c>
      <c r="E880" s="54">
        <f>COUNTIF($C$15:C880,C880)</f>
        <v>134</v>
      </c>
      <c r="F880" s="91">
        <f t="shared" si="126"/>
        <v>3.7758203826239296E-2</v>
      </c>
      <c r="G880" s="91">
        <f t="shared" si="127"/>
        <v>-3.4207404436673434E-4</v>
      </c>
      <c r="H880" s="65">
        <f t="shared" si="129"/>
        <v>3.7416129781872559E-2</v>
      </c>
    </row>
    <row r="881" spans="1:8">
      <c r="A881" s="68">
        <f t="shared" si="131"/>
        <v>867</v>
      </c>
      <c r="B881" s="69">
        <f t="shared" si="131"/>
        <v>45792</v>
      </c>
      <c r="C881" s="90" t="str">
        <f t="shared" si="124"/>
        <v>구간5</v>
      </c>
      <c r="D881" s="68">
        <f t="shared" si="125"/>
        <v>181</v>
      </c>
      <c r="E881" s="54">
        <f>COUNTIF($C$15:C881,C881)</f>
        <v>135</v>
      </c>
      <c r="F881" s="91">
        <f t="shared" si="126"/>
        <v>3.7758203826239296E-2</v>
      </c>
      <c r="G881" s="91">
        <f t="shared" si="127"/>
        <v>-3.446268357426055E-4</v>
      </c>
      <c r="H881" s="65">
        <f t="shared" si="129"/>
        <v>3.7413576990496689E-2</v>
      </c>
    </row>
    <row r="882" spans="1:8">
      <c r="A882" s="68">
        <f t="shared" si="131"/>
        <v>868</v>
      </c>
      <c r="B882" s="69">
        <f t="shared" si="131"/>
        <v>45793</v>
      </c>
      <c r="C882" s="90" t="str">
        <f t="shared" si="124"/>
        <v>구간5</v>
      </c>
      <c r="D882" s="68">
        <f t="shared" si="125"/>
        <v>181</v>
      </c>
      <c r="E882" s="54">
        <f>COUNTIF($C$15:C882,C882)</f>
        <v>136</v>
      </c>
      <c r="F882" s="91">
        <f t="shared" si="126"/>
        <v>3.7758203826239296E-2</v>
      </c>
      <c r="G882" s="91">
        <f t="shared" si="127"/>
        <v>-3.4717962711847665E-4</v>
      </c>
      <c r="H882" s="65">
        <f t="shared" si="129"/>
        <v>3.7411024199120818E-2</v>
      </c>
    </row>
    <row r="883" spans="1:8">
      <c r="A883" s="68">
        <f t="shared" si="131"/>
        <v>869</v>
      </c>
      <c r="B883" s="69">
        <f t="shared" si="131"/>
        <v>45794</v>
      </c>
      <c r="C883" s="90" t="str">
        <f t="shared" si="124"/>
        <v>구간5</v>
      </c>
      <c r="D883" s="68">
        <f t="shared" si="125"/>
        <v>181</v>
      </c>
      <c r="E883" s="54">
        <f>COUNTIF($C$15:C883,C883)</f>
        <v>137</v>
      </c>
      <c r="F883" s="91">
        <f t="shared" si="126"/>
        <v>3.7758203826239296E-2</v>
      </c>
      <c r="G883" s="91">
        <f t="shared" si="127"/>
        <v>-3.497324184943478E-4</v>
      </c>
      <c r="H883" s="65">
        <f t="shared" si="129"/>
        <v>3.7408471407744948E-2</v>
      </c>
    </row>
    <row r="884" spans="1:8">
      <c r="A884" s="68">
        <f t="shared" si="131"/>
        <v>870</v>
      </c>
      <c r="B884" s="69">
        <f t="shared" si="131"/>
        <v>45795</v>
      </c>
      <c r="C884" s="90" t="str">
        <f t="shared" si="124"/>
        <v>구간5</v>
      </c>
      <c r="D884" s="68">
        <f t="shared" si="125"/>
        <v>181</v>
      </c>
      <c r="E884" s="54">
        <f>COUNTIF($C$15:C884,C884)</f>
        <v>138</v>
      </c>
      <c r="F884" s="91">
        <f t="shared" si="126"/>
        <v>3.7758203826239296E-2</v>
      </c>
      <c r="G884" s="91">
        <f t="shared" si="127"/>
        <v>-3.5228520987021895E-4</v>
      </c>
      <c r="H884" s="65">
        <f t="shared" si="129"/>
        <v>3.7405918616369077E-2</v>
      </c>
    </row>
    <row r="885" spans="1:8">
      <c r="A885" s="68">
        <f t="shared" si="131"/>
        <v>871</v>
      </c>
      <c r="B885" s="69">
        <f t="shared" si="131"/>
        <v>45796</v>
      </c>
      <c r="C885" s="90" t="str">
        <f t="shared" si="124"/>
        <v>구간5</v>
      </c>
      <c r="D885" s="68">
        <f t="shared" si="125"/>
        <v>181</v>
      </c>
      <c r="E885" s="54">
        <f>COUNTIF($C$15:C885,C885)</f>
        <v>139</v>
      </c>
      <c r="F885" s="91">
        <f t="shared" si="126"/>
        <v>3.7758203826239296E-2</v>
      </c>
      <c r="G885" s="91">
        <f t="shared" si="127"/>
        <v>-3.548380012460901E-4</v>
      </c>
      <c r="H885" s="65">
        <f t="shared" si="129"/>
        <v>3.7403365824993207E-2</v>
      </c>
    </row>
    <row r="886" spans="1:8">
      <c r="A886" s="68">
        <f t="shared" si="131"/>
        <v>872</v>
      </c>
      <c r="B886" s="69">
        <f t="shared" si="131"/>
        <v>45797</v>
      </c>
      <c r="C886" s="90" t="str">
        <f t="shared" si="124"/>
        <v>구간5</v>
      </c>
      <c r="D886" s="68">
        <f t="shared" si="125"/>
        <v>181</v>
      </c>
      <c r="E886" s="54">
        <f>COUNTIF($C$15:C886,C886)</f>
        <v>140</v>
      </c>
      <c r="F886" s="91">
        <f t="shared" si="126"/>
        <v>3.7758203826239296E-2</v>
      </c>
      <c r="G886" s="91">
        <f t="shared" si="127"/>
        <v>-3.5739079262196125E-4</v>
      </c>
      <c r="H886" s="65">
        <f t="shared" si="129"/>
        <v>3.7400813033617336E-2</v>
      </c>
    </row>
    <row r="887" spans="1:8">
      <c r="A887" s="68">
        <f t="shared" si="131"/>
        <v>873</v>
      </c>
      <c r="B887" s="69">
        <f t="shared" si="131"/>
        <v>45798</v>
      </c>
      <c r="C887" s="90" t="str">
        <f t="shared" si="124"/>
        <v>구간5</v>
      </c>
      <c r="D887" s="68">
        <f t="shared" si="125"/>
        <v>181</v>
      </c>
      <c r="E887" s="54">
        <f>COUNTIF($C$15:C887,C887)</f>
        <v>141</v>
      </c>
      <c r="F887" s="91">
        <f t="shared" si="126"/>
        <v>3.7758203826239296E-2</v>
      </c>
      <c r="G887" s="91">
        <f t="shared" si="127"/>
        <v>-3.599435839978324E-4</v>
      </c>
      <c r="H887" s="65">
        <f t="shared" si="129"/>
        <v>3.7398260242241466E-2</v>
      </c>
    </row>
    <row r="888" spans="1:8">
      <c r="A888" s="68">
        <f t="shared" si="131"/>
        <v>874</v>
      </c>
      <c r="B888" s="69">
        <f t="shared" si="131"/>
        <v>45799</v>
      </c>
      <c r="C888" s="90" t="str">
        <f t="shared" si="124"/>
        <v>구간5</v>
      </c>
      <c r="D888" s="68">
        <f t="shared" si="125"/>
        <v>181</v>
      </c>
      <c r="E888" s="54">
        <f>COUNTIF($C$15:C888,C888)</f>
        <v>142</v>
      </c>
      <c r="F888" s="91">
        <f t="shared" si="126"/>
        <v>3.7758203826239296E-2</v>
      </c>
      <c r="G888" s="91">
        <f t="shared" si="127"/>
        <v>-3.6249637537370355E-4</v>
      </c>
      <c r="H888" s="65">
        <f t="shared" si="129"/>
        <v>3.7395707450865595E-2</v>
      </c>
    </row>
    <row r="889" spans="1:8">
      <c r="A889" s="68">
        <f t="shared" si="131"/>
        <v>875</v>
      </c>
      <c r="B889" s="69">
        <f t="shared" si="131"/>
        <v>45800</v>
      </c>
      <c r="C889" s="90" t="str">
        <f t="shared" si="124"/>
        <v>구간5</v>
      </c>
      <c r="D889" s="68">
        <f t="shared" si="125"/>
        <v>181</v>
      </c>
      <c r="E889" s="54">
        <f>COUNTIF($C$15:C889,C889)</f>
        <v>143</v>
      </c>
      <c r="F889" s="91">
        <f t="shared" si="126"/>
        <v>3.7758203826239296E-2</v>
      </c>
      <c r="G889" s="91">
        <f t="shared" si="127"/>
        <v>-3.650491667495747E-4</v>
      </c>
      <c r="H889" s="65">
        <f t="shared" si="129"/>
        <v>3.7393154659489725E-2</v>
      </c>
    </row>
    <row r="890" spans="1:8">
      <c r="A890" s="68">
        <f t="shared" si="131"/>
        <v>876</v>
      </c>
      <c r="B890" s="69">
        <f t="shared" si="131"/>
        <v>45801</v>
      </c>
      <c r="C890" s="90" t="str">
        <f t="shared" si="124"/>
        <v>구간5</v>
      </c>
      <c r="D890" s="68">
        <f t="shared" si="125"/>
        <v>181</v>
      </c>
      <c r="E890" s="54">
        <f>COUNTIF($C$15:C890,C890)</f>
        <v>144</v>
      </c>
      <c r="F890" s="91">
        <f t="shared" si="126"/>
        <v>3.7758203826239296E-2</v>
      </c>
      <c r="G890" s="91">
        <f t="shared" si="127"/>
        <v>-3.6760195812544585E-4</v>
      </c>
      <c r="H890" s="65">
        <f t="shared" si="129"/>
        <v>3.7390601868113847E-2</v>
      </c>
    </row>
    <row r="891" spans="1:8">
      <c r="A891" s="68">
        <f t="shared" si="131"/>
        <v>877</v>
      </c>
      <c r="B891" s="69">
        <f t="shared" si="131"/>
        <v>45802</v>
      </c>
      <c r="C891" s="90" t="str">
        <f t="shared" si="124"/>
        <v>구간5</v>
      </c>
      <c r="D891" s="68">
        <f t="shared" si="125"/>
        <v>181</v>
      </c>
      <c r="E891" s="54">
        <f>COUNTIF($C$15:C891,C891)</f>
        <v>145</v>
      </c>
      <c r="F891" s="91">
        <f t="shared" si="126"/>
        <v>3.7758203826239296E-2</v>
      </c>
      <c r="G891" s="91">
        <f t="shared" si="127"/>
        <v>-3.70154749501317E-4</v>
      </c>
      <c r="H891" s="65">
        <f t="shared" si="129"/>
        <v>3.7388049076737977E-2</v>
      </c>
    </row>
    <row r="892" spans="1:8">
      <c r="A892" s="68">
        <f t="shared" si="131"/>
        <v>878</v>
      </c>
      <c r="B892" s="69">
        <f t="shared" si="131"/>
        <v>45803</v>
      </c>
      <c r="C892" s="90" t="str">
        <f t="shared" si="124"/>
        <v>구간5</v>
      </c>
      <c r="D892" s="68">
        <f t="shared" si="125"/>
        <v>181</v>
      </c>
      <c r="E892" s="54">
        <f>COUNTIF($C$15:C892,C892)</f>
        <v>146</v>
      </c>
      <c r="F892" s="91">
        <f t="shared" si="126"/>
        <v>3.7758203826239296E-2</v>
      </c>
      <c r="G892" s="91">
        <f t="shared" si="127"/>
        <v>-3.7270754087718815E-4</v>
      </c>
      <c r="H892" s="65">
        <f t="shared" si="129"/>
        <v>3.7385496285362106E-2</v>
      </c>
    </row>
    <row r="893" spans="1:8">
      <c r="A893" s="68">
        <f t="shared" si="131"/>
        <v>879</v>
      </c>
      <c r="B893" s="69">
        <f t="shared" si="131"/>
        <v>45804</v>
      </c>
      <c r="C893" s="90" t="str">
        <f t="shared" si="124"/>
        <v>구간5</v>
      </c>
      <c r="D893" s="68">
        <f t="shared" si="125"/>
        <v>181</v>
      </c>
      <c r="E893" s="54">
        <f>COUNTIF($C$15:C893,C893)</f>
        <v>147</v>
      </c>
      <c r="F893" s="91">
        <f t="shared" si="126"/>
        <v>3.7758203826239296E-2</v>
      </c>
      <c r="G893" s="91">
        <f t="shared" si="127"/>
        <v>-3.752603322530593E-4</v>
      </c>
      <c r="H893" s="65">
        <f t="shared" si="129"/>
        <v>3.7382943493986236E-2</v>
      </c>
    </row>
    <row r="894" spans="1:8">
      <c r="A894" s="68">
        <f t="shared" si="131"/>
        <v>880</v>
      </c>
      <c r="B894" s="69">
        <f t="shared" si="131"/>
        <v>45805</v>
      </c>
      <c r="C894" s="90" t="str">
        <f t="shared" si="124"/>
        <v>구간5</v>
      </c>
      <c r="D894" s="68">
        <f t="shared" si="125"/>
        <v>181</v>
      </c>
      <c r="E894" s="54">
        <f>COUNTIF($C$15:C894,C894)</f>
        <v>148</v>
      </c>
      <c r="F894" s="91">
        <f t="shared" si="126"/>
        <v>3.7758203826239296E-2</v>
      </c>
      <c r="G894" s="91">
        <f t="shared" si="127"/>
        <v>-3.7781312362893045E-4</v>
      </c>
      <c r="H894" s="65">
        <f t="shared" si="129"/>
        <v>3.7380390702610365E-2</v>
      </c>
    </row>
    <row r="895" spans="1:8">
      <c r="A895" s="68">
        <f t="shared" si="131"/>
        <v>881</v>
      </c>
      <c r="B895" s="69">
        <f t="shared" si="131"/>
        <v>45806</v>
      </c>
      <c r="C895" s="90" t="str">
        <f t="shared" si="124"/>
        <v>구간5</v>
      </c>
      <c r="D895" s="68">
        <f t="shared" si="125"/>
        <v>181</v>
      </c>
      <c r="E895" s="54">
        <f>COUNTIF($C$15:C895,C895)</f>
        <v>149</v>
      </c>
      <c r="F895" s="91">
        <f t="shared" si="126"/>
        <v>3.7758203826239296E-2</v>
      </c>
      <c r="G895" s="91">
        <f t="shared" si="127"/>
        <v>-3.803659150048016E-4</v>
      </c>
      <c r="H895" s="65">
        <f t="shared" si="129"/>
        <v>3.7377837911234495E-2</v>
      </c>
    </row>
    <row r="896" spans="1:8">
      <c r="A896" s="68">
        <f t="shared" ref="A896:B911" si="132">A895+1</f>
        <v>882</v>
      </c>
      <c r="B896" s="69">
        <f t="shared" si="132"/>
        <v>45807</v>
      </c>
      <c r="C896" s="90" t="str">
        <f t="shared" si="124"/>
        <v>구간5</v>
      </c>
      <c r="D896" s="68">
        <f t="shared" si="125"/>
        <v>181</v>
      </c>
      <c r="E896" s="54">
        <f>COUNTIF($C$15:C896,C896)</f>
        <v>150</v>
      </c>
      <c r="F896" s="91">
        <f t="shared" si="126"/>
        <v>3.7758203826239296E-2</v>
      </c>
      <c r="G896" s="91">
        <f t="shared" si="127"/>
        <v>-3.8291870638067281E-4</v>
      </c>
      <c r="H896" s="65">
        <f t="shared" si="129"/>
        <v>3.7375285119858624E-2</v>
      </c>
    </row>
    <row r="897" spans="1:8">
      <c r="A897" s="68">
        <f t="shared" si="132"/>
        <v>883</v>
      </c>
      <c r="B897" s="69">
        <f t="shared" si="132"/>
        <v>45808</v>
      </c>
      <c r="C897" s="90" t="str">
        <f t="shared" si="124"/>
        <v>구간5</v>
      </c>
      <c r="D897" s="68">
        <f t="shared" si="125"/>
        <v>181</v>
      </c>
      <c r="E897" s="54">
        <f>COUNTIF($C$15:C897,C897)</f>
        <v>151</v>
      </c>
      <c r="F897" s="91">
        <f t="shared" si="126"/>
        <v>3.7758203826239296E-2</v>
      </c>
      <c r="G897" s="91">
        <f t="shared" si="127"/>
        <v>-3.8547149775654396E-4</v>
      </c>
      <c r="H897" s="65">
        <f t="shared" si="129"/>
        <v>3.7372732328482754E-2</v>
      </c>
    </row>
    <row r="898" spans="1:8">
      <c r="A898" s="68">
        <f t="shared" si="132"/>
        <v>884</v>
      </c>
      <c r="B898" s="69">
        <f t="shared" si="132"/>
        <v>45809</v>
      </c>
      <c r="C898" s="90" t="str">
        <f t="shared" si="124"/>
        <v>구간5</v>
      </c>
      <c r="D898" s="68">
        <f t="shared" si="125"/>
        <v>181</v>
      </c>
      <c r="E898" s="54">
        <f>COUNTIF($C$15:C898,C898)</f>
        <v>152</v>
      </c>
      <c r="F898" s="91">
        <f t="shared" si="126"/>
        <v>3.7758203826239296E-2</v>
      </c>
      <c r="G898" s="91">
        <f t="shared" si="127"/>
        <v>-3.8802428913241511E-4</v>
      </c>
      <c r="H898" s="65">
        <f t="shared" si="129"/>
        <v>3.7370179537106883E-2</v>
      </c>
    </row>
    <row r="899" spans="1:8">
      <c r="A899" s="68">
        <f t="shared" si="132"/>
        <v>885</v>
      </c>
      <c r="B899" s="69">
        <f t="shared" si="132"/>
        <v>45810</v>
      </c>
      <c r="C899" s="90" t="str">
        <f t="shared" si="124"/>
        <v>구간5</v>
      </c>
      <c r="D899" s="68">
        <f t="shared" si="125"/>
        <v>181</v>
      </c>
      <c r="E899" s="54">
        <f>COUNTIF($C$15:C899,C899)</f>
        <v>153</v>
      </c>
      <c r="F899" s="91">
        <f t="shared" si="126"/>
        <v>3.7758203826239296E-2</v>
      </c>
      <c r="G899" s="91">
        <f t="shared" si="127"/>
        <v>-3.9057708050828626E-4</v>
      </c>
      <c r="H899" s="65">
        <f t="shared" si="129"/>
        <v>3.7367626745731013E-2</v>
      </c>
    </row>
    <row r="900" spans="1:8">
      <c r="A900" s="68">
        <f t="shared" si="132"/>
        <v>886</v>
      </c>
      <c r="B900" s="69">
        <f t="shared" si="132"/>
        <v>45811</v>
      </c>
      <c r="C900" s="90" t="str">
        <f t="shared" si="124"/>
        <v>구간5</v>
      </c>
      <c r="D900" s="68">
        <f t="shared" si="125"/>
        <v>181</v>
      </c>
      <c r="E900" s="54">
        <f>COUNTIF($C$15:C900,C900)</f>
        <v>154</v>
      </c>
      <c r="F900" s="91">
        <f t="shared" si="126"/>
        <v>3.7758203826239296E-2</v>
      </c>
      <c r="G900" s="91">
        <f t="shared" si="127"/>
        <v>-3.9312987188415741E-4</v>
      </c>
      <c r="H900" s="65">
        <f t="shared" si="129"/>
        <v>3.7365073954355142E-2</v>
      </c>
    </row>
    <row r="901" spans="1:8">
      <c r="A901" s="68">
        <f t="shared" si="132"/>
        <v>887</v>
      </c>
      <c r="B901" s="69">
        <f t="shared" si="132"/>
        <v>45812</v>
      </c>
      <c r="C901" s="90" t="str">
        <f t="shared" si="124"/>
        <v>구간5</v>
      </c>
      <c r="D901" s="68">
        <f t="shared" si="125"/>
        <v>181</v>
      </c>
      <c r="E901" s="54">
        <f>COUNTIF($C$15:C901,C901)</f>
        <v>155</v>
      </c>
      <c r="F901" s="91">
        <f t="shared" si="126"/>
        <v>3.7758203826239296E-2</v>
      </c>
      <c r="G901" s="91">
        <f t="shared" si="127"/>
        <v>-3.9568266326002856E-4</v>
      </c>
      <c r="H901" s="65">
        <f t="shared" si="129"/>
        <v>3.7362521162979265E-2</v>
      </c>
    </row>
    <row r="902" spans="1:8">
      <c r="A902" s="68">
        <f t="shared" si="132"/>
        <v>888</v>
      </c>
      <c r="B902" s="69">
        <f t="shared" si="132"/>
        <v>45813</v>
      </c>
      <c r="C902" s="90" t="str">
        <f t="shared" si="124"/>
        <v>구간5</v>
      </c>
      <c r="D902" s="68">
        <f t="shared" si="125"/>
        <v>181</v>
      </c>
      <c r="E902" s="54">
        <f>COUNTIF($C$15:C902,C902)</f>
        <v>156</v>
      </c>
      <c r="F902" s="91">
        <f t="shared" si="126"/>
        <v>3.7758203826239296E-2</v>
      </c>
      <c r="G902" s="91">
        <f t="shared" si="127"/>
        <v>-3.9823545463589971E-4</v>
      </c>
      <c r="H902" s="65">
        <f t="shared" si="129"/>
        <v>3.7359968371603394E-2</v>
      </c>
    </row>
    <row r="903" spans="1:8">
      <c r="A903" s="68">
        <f t="shared" si="132"/>
        <v>889</v>
      </c>
      <c r="B903" s="69">
        <f t="shared" si="132"/>
        <v>45814</v>
      </c>
      <c r="C903" s="90" t="str">
        <f t="shared" si="124"/>
        <v>구간5</v>
      </c>
      <c r="D903" s="68">
        <f t="shared" si="125"/>
        <v>181</v>
      </c>
      <c r="E903" s="54">
        <f>COUNTIF($C$15:C903,C903)</f>
        <v>157</v>
      </c>
      <c r="F903" s="91">
        <f t="shared" si="126"/>
        <v>3.7758203826239296E-2</v>
      </c>
      <c r="G903" s="91">
        <f t="shared" si="127"/>
        <v>-4.0078824601177086E-4</v>
      </c>
      <c r="H903" s="65">
        <f t="shared" si="129"/>
        <v>3.7357415580227524E-2</v>
      </c>
    </row>
    <row r="904" spans="1:8">
      <c r="A904" s="68">
        <f t="shared" si="132"/>
        <v>890</v>
      </c>
      <c r="B904" s="69">
        <f t="shared" si="132"/>
        <v>45815</v>
      </c>
      <c r="C904" s="90" t="str">
        <f t="shared" si="124"/>
        <v>구간5</v>
      </c>
      <c r="D904" s="68">
        <f t="shared" si="125"/>
        <v>181</v>
      </c>
      <c r="E904" s="54">
        <f>COUNTIF($C$15:C904,C904)</f>
        <v>158</v>
      </c>
      <c r="F904" s="91">
        <f t="shared" si="126"/>
        <v>3.7758203826239296E-2</v>
      </c>
      <c r="G904" s="91">
        <f t="shared" si="127"/>
        <v>-4.0334103738764201E-4</v>
      </c>
      <c r="H904" s="65">
        <f t="shared" si="129"/>
        <v>3.7354862788851653E-2</v>
      </c>
    </row>
    <row r="905" spans="1:8">
      <c r="A905" s="68">
        <f t="shared" si="132"/>
        <v>891</v>
      </c>
      <c r="B905" s="69">
        <f t="shared" si="132"/>
        <v>45816</v>
      </c>
      <c r="C905" s="90" t="str">
        <f t="shared" si="124"/>
        <v>구간5</v>
      </c>
      <c r="D905" s="68">
        <f t="shared" si="125"/>
        <v>181</v>
      </c>
      <c r="E905" s="54">
        <f>COUNTIF($C$15:C905,C905)</f>
        <v>159</v>
      </c>
      <c r="F905" s="91">
        <f t="shared" si="126"/>
        <v>3.7758203826239296E-2</v>
      </c>
      <c r="G905" s="91">
        <f t="shared" si="127"/>
        <v>-4.0589382876351316E-4</v>
      </c>
      <c r="H905" s="65">
        <f t="shared" si="129"/>
        <v>3.7352309997475783E-2</v>
      </c>
    </row>
    <row r="906" spans="1:8">
      <c r="A906" s="68">
        <f t="shared" si="132"/>
        <v>892</v>
      </c>
      <c r="B906" s="69">
        <f t="shared" si="132"/>
        <v>45817</v>
      </c>
      <c r="C906" s="90" t="str">
        <f t="shared" si="124"/>
        <v>구간5</v>
      </c>
      <c r="D906" s="68">
        <f t="shared" si="125"/>
        <v>181</v>
      </c>
      <c r="E906" s="54">
        <f>COUNTIF($C$15:C906,C906)</f>
        <v>160</v>
      </c>
      <c r="F906" s="91">
        <f t="shared" si="126"/>
        <v>3.7758203826239296E-2</v>
      </c>
      <c r="G906" s="91">
        <f t="shared" si="127"/>
        <v>-4.0844662013938431E-4</v>
      </c>
      <c r="H906" s="65">
        <f t="shared" si="129"/>
        <v>3.7349757206099912E-2</v>
      </c>
    </row>
    <row r="907" spans="1:8">
      <c r="A907" s="68">
        <f t="shared" si="132"/>
        <v>893</v>
      </c>
      <c r="B907" s="69">
        <f t="shared" si="132"/>
        <v>45818</v>
      </c>
      <c r="C907" s="90" t="str">
        <f t="shared" si="124"/>
        <v>구간5</v>
      </c>
      <c r="D907" s="68">
        <f t="shared" si="125"/>
        <v>181</v>
      </c>
      <c r="E907" s="54">
        <f>COUNTIF($C$15:C907,C907)</f>
        <v>161</v>
      </c>
      <c r="F907" s="91">
        <f t="shared" si="126"/>
        <v>3.7758203826239296E-2</v>
      </c>
      <c r="G907" s="91">
        <f t="shared" si="127"/>
        <v>-4.1099941151525547E-4</v>
      </c>
      <c r="H907" s="65">
        <f t="shared" si="129"/>
        <v>3.7347204414724042E-2</v>
      </c>
    </row>
    <row r="908" spans="1:8">
      <c r="A908" s="68">
        <f t="shared" si="132"/>
        <v>894</v>
      </c>
      <c r="B908" s="69">
        <f t="shared" si="132"/>
        <v>45819</v>
      </c>
      <c r="C908" s="90" t="str">
        <f t="shared" si="124"/>
        <v>구간5</v>
      </c>
      <c r="D908" s="68">
        <f t="shared" si="125"/>
        <v>181</v>
      </c>
      <c r="E908" s="54">
        <f>COUNTIF($C$15:C908,C908)</f>
        <v>162</v>
      </c>
      <c r="F908" s="91">
        <f t="shared" si="126"/>
        <v>3.7758203826239296E-2</v>
      </c>
      <c r="G908" s="91">
        <f t="shared" si="127"/>
        <v>-4.1355220289112662E-4</v>
      </c>
      <c r="H908" s="65">
        <f t="shared" si="129"/>
        <v>3.7344651623348171E-2</v>
      </c>
    </row>
    <row r="909" spans="1:8">
      <c r="A909" s="68">
        <f t="shared" si="132"/>
        <v>895</v>
      </c>
      <c r="B909" s="69">
        <f t="shared" si="132"/>
        <v>45820</v>
      </c>
      <c r="C909" s="90" t="str">
        <f t="shared" si="124"/>
        <v>구간5</v>
      </c>
      <c r="D909" s="68">
        <f t="shared" si="125"/>
        <v>181</v>
      </c>
      <c r="E909" s="54">
        <f>COUNTIF($C$15:C909,C909)</f>
        <v>163</v>
      </c>
      <c r="F909" s="91">
        <f t="shared" si="126"/>
        <v>3.7758203826239296E-2</v>
      </c>
      <c r="G909" s="91">
        <f t="shared" si="127"/>
        <v>-4.1610499426699777E-4</v>
      </c>
      <c r="H909" s="65">
        <f t="shared" si="129"/>
        <v>3.7342098831972301E-2</v>
      </c>
    </row>
    <row r="910" spans="1:8">
      <c r="A910" s="68">
        <f t="shared" si="132"/>
        <v>896</v>
      </c>
      <c r="B910" s="69">
        <f t="shared" si="132"/>
        <v>45821</v>
      </c>
      <c r="C910" s="90" t="str">
        <f t="shared" si="124"/>
        <v>구간5</v>
      </c>
      <c r="D910" s="68">
        <f t="shared" si="125"/>
        <v>181</v>
      </c>
      <c r="E910" s="54">
        <f>COUNTIF($C$15:C910,C910)</f>
        <v>164</v>
      </c>
      <c r="F910" s="91">
        <f t="shared" si="126"/>
        <v>3.7758203826239296E-2</v>
      </c>
      <c r="G910" s="91">
        <f t="shared" si="127"/>
        <v>-4.1865778564286892E-4</v>
      </c>
      <c r="H910" s="65">
        <f t="shared" si="129"/>
        <v>3.733954604059643E-2</v>
      </c>
    </row>
    <row r="911" spans="1:8">
      <c r="A911" s="68">
        <f t="shared" si="132"/>
        <v>897</v>
      </c>
      <c r="B911" s="69">
        <f t="shared" si="132"/>
        <v>45822</v>
      </c>
      <c r="C911" s="90" t="str">
        <f t="shared" ref="C911:C974" si="133">IF(IFERROR(HLOOKUP(B911,$D$5:$S$6,2,FALSE),"")="",C912,HLOOKUP(B911,$D$5:$S$7,2,FALSE))</f>
        <v>구간5</v>
      </c>
      <c r="D911" s="68">
        <f t="shared" ref="D911:D974" si="134">COUNTIF($C$15:$C$44084,C911)</f>
        <v>181</v>
      </c>
      <c r="E911" s="54">
        <f>COUNTIF($C$15:C911,C911)</f>
        <v>165</v>
      </c>
      <c r="F911" s="91">
        <f t="shared" ref="F911:F974" si="135">HLOOKUP($C911,$D$6:$S$11,6,FALSE)</f>
        <v>3.7758203826239296E-2</v>
      </c>
      <c r="G911" s="91">
        <f t="shared" ref="G911:G974" si="136">HLOOKUP($C911,$D$6:$S$11,5,FALSE)*(E911)</f>
        <v>-4.2121057701874007E-4</v>
      </c>
      <c r="H911" s="65">
        <f t="shared" si="129"/>
        <v>3.733699324922056E-2</v>
      </c>
    </row>
    <row r="912" spans="1:8">
      <c r="A912" s="68">
        <f t="shared" ref="A912:B927" si="137">A911+1</f>
        <v>898</v>
      </c>
      <c r="B912" s="69">
        <f t="shared" si="137"/>
        <v>45823</v>
      </c>
      <c r="C912" s="90" t="str">
        <f t="shared" si="133"/>
        <v>구간5</v>
      </c>
      <c r="D912" s="68">
        <f t="shared" si="134"/>
        <v>181</v>
      </c>
      <c r="E912" s="54">
        <f>COUNTIF($C$15:C912,C912)</f>
        <v>166</v>
      </c>
      <c r="F912" s="91">
        <f t="shared" si="135"/>
        <v>3.7758203826239296E-2</v>
      </c>
      <c r="G912" s="91">
        <f t="shared" si="136"/>
        <v>-4.2376336839461122E-4</v>
      </c>
      <c r="H912" s="65">
        <f t="shared" ref="H912:H975" si="138">F912+G912</f>
        <v>3.7334440457844682E-2</v>
      </c>
    </row>
    <row r="913" spans="1:8">
      <c r="A913" s="68">
        <f t="shared" si="137"/>
        <v>899</v>
      </c>
      <c r="B913" s="69">
        <f t="shared" si="137"/>
        <v>45824</v>
      </c>
      <c r="C913" s="90" t="str">
        <f t="shared" si="133"/>
        <v>구간5</v>
      </c>
      <c r="D913" s="68">
        <f t="shared" si="134"/>
        <v>181</v>
      </c>
      <c r="E913" s="54">
        <f>COUNTIF($C$15:C913,C913)</f>
        <v>167</v>
      </c>
      <c r="F913" s="91">
        <f t="shared" si="135"/>
        <v>3.7758203826239296E-2</v>
      </c>
      <c r="G913" s="91">
        <f t="shared" si="136"/>
        <v>-4.2631615977048237E-4</v>
      </c>
      <c r="H913" s="65">
        <f t="shared" si="138"/>
        <v>3.7331887666468812E-2</v>
      </c>
    </row>
    <row r="914" spans="1:8">
      <c r="A914" s="68">
        <f t="shared" si="137"/>
        <v>900</v>
      </c>
      <c r="B914" s="69">
        <f t="shared" si="137"/>
        <v>45825</v>
      </c>
      <c r="C914" s="90" t="str">
        <f t="shared" si="133"/>
        <v>구간5</v>
      </c>
      <c r="D914" s="68">
        <f t="shared" si="134"/>
        <v>181</v>
      </c>
      <c r="E914" s="54">
        <f>COUNTIF($C$15:C914,C914)</f>
        <v>168</v>
      </c>
      <c r="F914" s="91">
        <f t="shared" si="135"/>
        <v>3.7758203826239296E-2</v>
      </c>
      <c r="G914" s="91">
        <f t="shared" si="136"/>
        <v>-4.2886895114635352E-4</v>
      </c>
      <c r="H914" s="65">
        <f t="shared" si="138"/>
        <v>3.7329334875092941E-2</v>
      </c>
    </row>
    <row r="915" spans="1:8">
      <c r="A915" s="68">
        <f t="shared" si="137"/>
        <v>901</v>
      </c>
      <c r="B915" s="69">
        <f t="shared" si="137"/>
        <v>45826</v>
      </c>
      <c r="C915" s="90" t="str">
        <f t="shared" si="133"/>
        <v>구간5</v>
      </c>
      <c r="D915" s="68">
        <f t="shared" si="134"/>
        <v>181</v>
      </c>
      <c r="E915" s="54">
        <f>COUNTIF($C$15:C915,C915)</f>
        <v>169</v>
      </c>
      <c r="F915" s="91">
        <f t="shared" si="135"/>
        <v>3.7758203826239296E-2</v>
      </c>
      <c r="G915" s="91">
        <f t="shared" si="136"/>
        <v>-4.3142174252222467E-4</v>
      </c>
      <c r="H915" s="65">
        <f t="shared" si="138"/>
        <v>3.7326782083717071E-2</v>
      </c>
    </row>
    <row r="916" spans="1:8">
      <c r="A916" s="68">
        <f t="shared" si="137"/>
        <v>902</v>
      </c>
      <c r="B916" s="69">
        <f t="shared" si="137"/>
        <v>45827</v>
      </c>
      <c r="C916" s="90" t="str">
        <f t="shared" si="133"/>
        <v>구간5</v>
      </c>
      <c r="D916" s="68">
        <f t="shared" si="134"/>
        <v>181</v>
      </c>
      <c r="E916" s="54">
        <f>COUNTIF($C$15:C916,C916)</f>
        <v>170</v>
      </c>
      <c r="F916" s="91">
        <f t="shared" si="135"/>
        <v>3.7758203826239296E-2</v>
      </c>
      <c r="G916" s="91">
        <f t="shared" si="136"/>
        <v>-4.3397453389809582E-4</v>
      </c>
      <c r="H916" s="65">
        <f t="shared" si="138"/>
        <v>3.73242292923412E-2</v>
      </c>
    </row>
    <row r="917" spans="1:8">
      <c r="A917" s="68">
        <f t="shared" si="137"/>
        <v>903</v>
      </c>
      <c r="B917" s="69">
        <f t="shared" si="137"/>
        <v>45828</v>
      </c>
      <c r="C917" s="90" t="str">
        <f t="shared" si="133"/>
        <v>구간5</v>
      </c>
      <c r="D917" s="68">
        <f t="shared" si="134"/>
        <v>181</v>
      </c>
      <c r="E917" s="54">
        <f>COUNTIF($C$15:C917,C917)</f>
        <v>171</v>
      </c>
      <c r="F917" s="91">
        <f t="shared" si="135"/>
        <v>3.7758203826239296E-2</v>
      </c>
      <c r="G917" s="91">
        <f t="shared" si="136"/>
        <v>-4.3652732527396697E-4</v>
      </c>
      <c r="H917" s="65">
        <f t="shared" si="138"/>
        <v>3.732167650096533E-2</v>
      </c>
    </row>
    <row r="918" spans="1:8">
      <c r="A918" s="68">
        <f t="shared" si="137"/>
        <v>904</v>
      </c>
      <c r="B918" s="69">
        <f t="shared" si="137"/>
        <v>45829</v>
      </c>
      <c r="C918" s="90" t="str">
        <f t="shared" si="133"/>
        <v>구간5</v>
      </c>
      <c r="D918" s="68">
        <f t="shared" si="134"/>
        <v>181</v>
      </c>
      <c r="E918" s="54">
        <f>COUNTIF($C$15:C918,C918)</f>
        <v>172</v>
      </c>
      <c r="F918" s="91">
        <f t="shared" si="135"/>
        <v>3.7758203826239296E-2</v>
      </c>
      <c r="G918" s="91">
        <f t="shared" si="136"/>
        <v>-4.3908011664983812E-4</v>
      </c>
      <c r="H918" s="65">
        <f t="shared" si="138"/>
        <v>3.7319123709589459E-2</v>
      </c>
    </row>
    <row r="919" spans="1:8">
      <c r="A919" s="68">
        <f t="shared" si="137"/>
        <v>905</v>
      </c>
      <c r="B919" s="69">
        <f t="shared" si="137"/>
        <v>45830</v>
      </c>
      <c r="C919" s="90" t="str">
        <f t="shared" si="133"/>
        <v>구간5</v>
      </c>
      <c r="D919" s="68">
        <f t="shared" si="134"/>
        <v>181</v>
      </c>
      <c r="E919" s="54">
        <f>COUNTIF($C$15:C919,C919)</f>
        <v>173</v>
      </c>
      <c r="F919" s="91">
        <f t="shared" si="135"/>
        <v>3.7758203826239296E-2</v>
      </c>
      <c r="G919" s="91">
        <f t="shared" si="136"/>
        <v>-4.4163290802570927E-4</v>
      </c>
      <c r="H919" s="65">
        <f t="shared" si="138"/>
        <v>3.7316570918213589E-2</v>
      </c>
    </row>
    <row r="920" spans="1:8">
      <c r="A920" s="68">
        <f t="shared" si="137"/>
        <v>906</v>
      </c>
      <c r="B920" s="69">
        <f t="shared" si="137"/>
        <v>45831</v>
      </c>
      <c r="C920" s="90" t="str">
        <f t="shared" si="133"/>
        <v>구간5</v>
      </c>
      <c r="D920" s="68">
        <f t="shared" si="134"/>
        <v>181</v>
      </c>
      <c r="E920" s="54">
        <f>COUNTIF($C$15:C920,C920)</f>
        <v>174</v>
      </c>
      <c r="F920" s="91">
        <f t="shared" si="135"/>
        <v>3.7758203826239296E-2</v>
      </c>
      <c r="G920" s="91">
        <f t="shared" si="136"/>
        <v>-4.4418569940158042E-4</v>
      </c>
      <c r="H920" s="65">
        <f t="shared" si="138"/>
        <v>3.7314018126837718E-2</v>
      </c>
    </row>
    <row r="921" spans="1:8">
      <c r="A921" s="68">
        <f t="shared" si="137"/>
        <v>907</v>
      </c>
      <c r="B921" s="69">
        <f t="shared" si="137"/>
        <v>45832</v>
      </c>
      <c r="C921" s="90" t="str">
        <f t="shared" si="133"/>
        <v>구간5</v>
      </c>
      <c r="D921" s="68">
        <f t="shared" si="134"/>
        <v>181</v>
      </c>
      <c r="E921" s="54">
        <f>COUNTIF($C$15:C921,C921)</f>
        <v>175</v>
      </c>
      <c r="F921" s="91">
        <f t="shared" si="135"/>
        <v>3.7758203826239296E-2</v>
      </c>
      <c r="G921" s="91">
        <f t="shared" si="136"/>
        <v>-4.4673849077745157E-4</v>
      </c>
      <c r="H921" s="65">
        <f t="shared" si="138"/>
        <v>3.7311465335461848E-2</v>
      </c>
    </row>
    <row r="922" spans="1:8">
      <c r="A922" s="68">
        <f t="shared" si="137"/>
        <v>908</v>
      </c>
      <c r="B922" s="69">
        <f t="shared" si="137"/>
        <v>45833</v>
      </c>
      <c r="C922" s="90" t="str">
        <f t="shared" si="133"/>
        <v>구간5</v>
      </c>
      <c r="D922" s="68">
        <f t="shared" si="134"/>
        <v>181</v>
      </c>
      <c r="E922" s="54">
        <f>COUNTIF($C$15:C922,C922)</f>
        <v>176</v>
      </c>
      <c r="F922" s="91">
        <f t="shared" si="135"/>
        <v>3.7758203826239296E-2</v>
      </c>
      <c r="G922" s="91">
        <f t="shared" si="136"/>
        <v>-4.4929128215332272E-4</v>
      </c>
      <c r="H922" s="65">
        <f t="shared" si="138"/>
        <v>3.730891254408597E-2</v>
      </c>
    </row>
    <row r="923" spans="1:8">
      <c r="A923" s="68">
        <f t="shared" si="137"/>
        <v>909</v>
      </c>
      <c r="B923" s="69">
        <f t="shared" si="137"/>
        <v>45834</v>
      </c>
      <c r="C923" s="90" t="str">
        <f t="shared" si="133"/>
        <v>구간5</v>
      </c>
      <c r="D923" s="68">
        <f t="shared" si="134"/>
        <v>181</v>
      </c>
      <c r="E923" s="54">
        <f>COUNTIF($C$15:C923,C923)</f>
        <v>177</v>
      </c>
      <c r="F923" s="91">
        <f t="shared" si="135"/>
        <v>3.7758203826239296E-2</v>
      </c>
      <c r="G923" s="91">
        <f t="shared" si="136"/>
        <v>-4.5184407352919388E-4</v>
      </c>
      <c r="H923" s="65">
        <f t="shared" si="138"/>
        <v>3.73063597527101E-2</v>
      </c>
    </row>
    <row r="924" spans="1:8">
      <c r="A924" s="68">
        <f t="shared" si="137"/>
        <v>910</v>
      </c>
      <c r="B924" s="69">
        <f t="shared" si="137"/>
        <v>45835</v>
      </c>
      <c r="C924" s="90" t="str">
        <f t="shared" si="133"/>
        <v>구간5</v>
      </c>
      <c r="D924" s="68">
        <f t="shared" si="134"/>
        <v>181</v>
      </c>
      <c r="E924" s="54">
        <f>COUNTIF($C$15:C924,C924)</f>
        <v>178</v>
      </c>
      <c r="F924" s="91">
        <f t="shared" si="135"/>
        <v>3.7758203826239296E-2</v>
      </c>
      <c r="G924" s="91">
        <f t="shared" si="136"/>
        <v>-4.5439686490506503E-4</v>
      </c>
      <c r="H924" s="65">
        <f t="shared" si="138"/>
        <v>3.7303806961334229E-2</v>
      </c>
    </row>
    <row r="925" spans="1:8">
      <c r="A925" s="68">
        <f t="shared" si="137"/>
        <v>911</v>
      </c>
      <c r="B925" s="69">
        <f t="shared" si="137"/>
        <v>45836</v>
      </c>
      <c r="C925" s="90" t="str">
        <f t="shared" si="133"/>
        <v>구간5</v>
      </c>
      <c r="D925" s="68">
        <f t="shared" si="134"/>
        <v>181</v>
      </c>
      <c r="E925" s="54">
        <f>COUNTIF($C$15:C925,C925)</f>
        <v>179</v>
      </c>
      <c r="F925" s="91">
        <f t="shared" si="135"/>
        <v>3.7758203826239296E-2</v>
      </c>
      <c r="G925" s="91">
        <f t="shared" si="136"/>
        <v>-4.5694965628093618E-4</v>
      </c>
      <c r="H925" s="65">
        <f t="shared" si="138"/>
        <v>3.7301254169958359E-2</v>
      </c>
    </row>
    <row r="926" spans="1:8">
      <c r="A926" s="68">
        <f t="shared" si="137"/>
        <v>912</v>
      </c>
      <c r="B926" s="69">
        <f t="shared" si="137"/>
        <v>45837</v>
      </c>
      <c r="C926" s="90" t="str">
        <f t="shared" si="133"/>
        <v>구간5</v>
      </c>
      <c r="D926" s="68">
        <f t="shared" si="134"/>
        <v>181</v>
      </c>
      <c r="E926" s="54">
        <f>COUNTIF($C$15:C926,C926)</f>
        <v>180</v>
      </c>
      <c r="F926" s="91">
        <f t="shared" si="135"/>
        <v>3.7758203826239296E-2</v>
      </c>
      <c r="G926" s="91">
        <f t="shared" si="136"/>
        <v>-4.5950244765680733E-4</v>
      </c>
      <c r="H926" s="65">
        <f t="shared" si="138"/>
        <v>3.7298701378582488E-2</v>
      </c>
    </row>
    <row r="927" spans="1:8">
      <c r="A927" s="68">
        <f t="shared" si="137"/>
        <v>913</v>
      </c>
      <c r="B927" s="69">
        <f t="shared" si="137"/>
        <v>45838</v>
      </c>
      <c r="C927" s="90" t="str">
        <f t="shared" si="133"/>
        <v>구간5</v>
      </c>
      <c r="D927" s="68">
        <f t="shared" si="134"/>
        <v>181</v>
      </c>
      <c r="E927" s="54">
        <f>COUNTIF($C$15:C927,C927)</f>
        <v>181</v>
      </c>
      <c r="F927" s="91">
        <f t="shared" si="135"/>
        <v>3.7758203826239296E-2</v>
      </c>
      <c r="G927" s="91">
        <f t="shared" si="136"/>
        <v>-4.6205523903267848E-4</v>
      </c>
      <c r="H927" s="65">
        <f t="shared" si="138"/>
        <v>3.7296148587206618E-2</v>
      </c>
    </row>
    <row r="928" spans="1:8">
      <c r="A928" s="68">
        <f t="shared" ref="A928:B943" si="139">A927+1</f>
        <v>914</v>
      </c>
      <c r="B928" s="69">
        <f t="shared" si="139"/>
        <v>45839</v>
      </c>
      <c r="C928" s="90" t="str">
        <f t="shared" si="133"/>
        <v>구간6</v>
      </c>
      <c r="D928" s="68">
        <f t="shared" si="134"/>
        <v>184</v>
      </c>
      <c r="E928" s="54">
        <f>COUNTIF($C$15:C928,C928)</f>
        <v>1</v>
      </c>
      <c r="F928" s="91">
        <f t="shared" si="135"/>
        <v>3.7296148587206618E-2</v>
      </c>
      <c r="G928" s="91">
        <f t="shared" si="136"/>
        <v>-2.1203492438152966E-6</v>
      </c>
      <c r="H928" s="65">
        <f t="shared" si="138"/>
        <v>3.7294028237962802E-2</v>
      </c>
    </row>
    <row r="929" spans="1:8">
      <c r="A929" s="68">
        <f t="shared" si="139"/>
        <v>915</v>
      </c>
      <c r="B929" s="69">
        <f t="shared" si="139"/>
        <v>45840</v>
      </c>
      <c r="C929" s="90" t="str">
        <f t="shared" si="133"/>
        <v>구간6</v>
      </c>
      <c r="D929" s="68">
        <f t="shared" si="134"/>
        <v>184</v>
      </c>
      <c r="E929" s="54">
        <f>COUNTIF($C$15:C929,C929)</f>
        <v>2</v>
      </c>
      <c r="F929" s="91">
        <f t="shared" si="135"/>
        <v>3.7296148587206618E-2</v>
      </c>
      <c r="G929" s="91">
        <f t="shared" si="136"/>
        <v>-4.2406984876305932E-6</v>
      </c>
      <c r="H929" s="65">
        <f t="shared" si="138"/>
        <v>3.7291907888718986E-2</v>
      </c>
    </row>
    <row r="930" spans="1:8">
      <c r="A930" s="68">
        <f t="shared" si="139"/>
        <v>916</v>
      </c>
      <c r="B930" s="69">
        <f t="shared" si="139"/>
        <v>45841</v>
      </c>
      <c r="C930" s="90" t="str">
        <f t="shared" si="133"/>
        <v>구간6</v>
      </c>
      <c r="D930" s="68">
        <f t="shared" si="134"/>
        <v>184</v>
      </c>
      <c r="E930" s="54">
        <f>COUNTIF($C$15:C930,C930)</f>
        <v>3</v>
      </c>
      <c r="F930" s="91">
        <f t="shared" si="135"/>
        <v>3.7296148587206618E-2</v>
      </c>
      <c r="G930" s="91">
        <f t="shared" si="136"/>
        <v>-6.3610477314458902E-6</v>
      </c>
      <c r="H930" s="65">
        <f t="shared" si="138"/>
        <v>3.7289787539475171E-2</v>
      </c>
    </row>
    <row r="931" spans="1:8">
      <c r="A931" s="68">
        <f t="shared" si="139"/>
        <v>917</v>
      </c>
      <c r="B931" s="69">
        <f t="shared" si="139"/>
        <v>45842</v>
      </c>
      <c r="C931" s="90" t="str">
        <f t="shared" si="133"/>
        <v>구간6</v>
      </c>
      <c r="D931" s="68">
        <f t="shared" si="134"/>
        <v>184</v>
      </c>
      <c r="E931" s="54">
        <f>COUNTIF($C$15:C931,C931)</f>
        <v>4</v>
      </c>
      <c r="F931" s="91">
        <f t="shared" si="135"/>
        <v>3.7296148587206618E-2</v>
      </c>
      <c r="G931" s="91">
        <f t="shared" si="136"/>
        <v>-8.4813969752611864E-6</v>
      </c>
      <c r="H931" s="65">
        <f t="shared" si="138"/>
        <v>3.7287667190231355E-2</v>
      </c>
    </row>
    <row r="932" spans="1:8">
      <c r="A932" s="68">
        <f t="shared" si="139"/>
        <v>918</v>
      </c>
      <c r="B932" s="69">
        <f t="shared" si="139"/>
        <v>45843</v>
      </c>
      <c r="C932" s="90" t="str">
        <f t="shared" si="133"/>
        <v>구간6</v>
      </c>
      <c r="D932" s="68">
        <f t="shared" si="134"/>
        <v>184</v>
      </c>
      <c r="E932" s="54">
        <f>COUNTIF($C$15:C932,C932)</f>
        <v>5</v>
      </c>
      <c r="F932" s="91">
        <f t="shared" si="135"/>
        <v>3.7296148587206618E-2</v>
      </c>
      <c r="G932" s="91">
        <f t="shared" si="136"/>
        <v>-1.0601746219076483E-5</v>
      </c>
      <c r="H932" s="65">
        <f t="shared" si="138"/>
        <v>3.7285546840987539E-2</v>
      </c>
    </row>
    <row r="933" spans="1:8">
      <c r="A933" s="68">
        <f t="shared" si="139"/>
        <v>919</v>
      </c>
      <c r="B933" s="69">
        <f t="shared" si="139"/>
        <v>45844</v>
      </c>
      <c r="C933" s="90" t="str">
        <f t="shared" si="133"/>
        <v>구간6</v>
      </c>
      <c r="D933" s="68">
        <f t="shared" si="134"/>
        <v>184</v>
      </c>
      <c r="E933" s="54">
        <f>COUNTIF($C$15:C933,C933)</f>
        <v>6</v>
      </c>
      <c r="F933" s="91">
        <f t="shared" si="135"/>
        <v>3.7296148587206618E-2</v>
      </c>
      <c r="G933" s="91">
        <f t="shared" si="136"/>
        <v>-1.272209546289178E-5</v>
      </c>
      <c r="H933" s="65">
        <f t="shared" si="138"/>
        <v>3.7283426491743724E-2</v>
      </c>
    </row>
    <row r="934" spans="1:8">
      <c r="A934" s="68">
        <f t="shared" si="139"/>
        <v>920</v>
      </c>
      <c r="B934" s="69">
        <f t="shared" si="139"/>
        <v>45845</v>
      </c>
      <c r="C934" s="90" t="str">
        <f t="shared" si="133"/>
        <v>구간6</v>
      </c>
      <c r="D934" s="68">
        <f t="shared" si="134"/>
        <v>184</v>
      </c>
      <c r="E934" s="54">
        <f>COUNTIF($C$15:C934,C934)</f>
        <v>7</v>
      </c>
      <c r="F934" s="91">
        <f t="shared" si="135"/>
        <v>3.7296148587206618E-2</v>
      </c>
      <c r="G934" s="91">
        <f t="shared" si="136"/>
        <v>-1.4842444706707077E-5</v>
      </c>
      <c r="H934" s="65">
        <f t="shared" si="138"/>
        <v>3.7281306142499908E-2</v>
      </c>
    </row>
    <row r="935" spans="1:8">
      <c r="A935" s="68">
        <f t="shared" si="139"/>
        <v>921</v>
      </c>
      <c r="B935" s="69">
        <f t="shared" si="139"/>
        <v>45846</v>
      </c>
      <c r="C935" s="90" t="str">
        <f t="shared" si="133"/>
        <v>구간6</v>
      </c>
      <c r="D935" s="68">
        <f t="shared" si="134"/>
        <v>184</v>
      </c>
      <c r="E935" s="54">
        <f>COUNTIF($C$15:C935,C935)</f>
        <v>8</v>
      </c>
      <c r="F935" s="91">
        <f t="shared" si="135"/>
        <v>3.7296148587206618E-2</v>
      </c>
      <c r="G935" s="91">
        <f t="shared" si="136"/>
        <v>-1.6962793950522373E-5</v>
      </c>
      <c r="H935" s="65">
        <f t="shared" si="138"/>
        <v>3.7279185793256092E-2</v>
      </c>
    </row>
    <row r="936" spans="1:8">
      <c r="A936" s="68">
        <f t="shared" si="139"/>
        <v>922</v>
      </c>
      <c r="B936" s="69">
        <f t="shared" si="139"/>
        <v>45847</v>
      </c>
      <c r="C936" s="90" t="str">
        <f t="shared" si="133"/>
        <v>구간6</v>
      </c>
      <c r="D936" s="68">
        <f t="shared" si="134"/>
        <v>184</v>
      </c>
      <c r="E936" s="54">
        <f>COUNTIF($C$15:C936,C936)</f>
        <v>9</v>
      </c>
      <c r="F936" s="91">
        <f t="shared" si="135"/>
        <v>3.7296148587206618E-2</v>
      </c>
      <c r="G936" s="91">
        <f t="shared" si="136"/>
        <v>-1.9083143194337671E-5</v>
      </c>
      <c r="H936" s="65">
        <f t="shared" si="138"/>
        <v>3.7277065444012283E-2</v>
      </c>
    </row>
    <row r="937" spans="1:8">
      <c r="A937" s="68">
        <f t="shared" si="139"/>
        <v>923</v>
      </c>
      <c r="B937" s="69">
        <f t="shared" si="139"/>
        <v>45848</v>
      </c>
      <c r="C937" s="90" t="str">
        <f t="shared" si="133"/>
        <v>구간6</v>
      </c>
      <c r="D937" s="68">
        <f t="shared" si="134"/>
        <v>184</v>
      </c>
      <c r="E937" s="54">
        <f>COUNTIF($C$15:C937,C937)</f>
        <v>10</v>
      </c>
      <c r="F937" s="91">
        <f t="shared" si="135"/>
        <v>3.7296148587206618E-2</v>
      </c>
      <c r="G937" s="91">
        <f t="shared" si="136"/>
        <v>-2.1203492438152965E-5</v>
      </c>
      <c r="H937" s="65">
        <f t="shared" si="138"/>
        <v>3.7274945094768468E-2</v>
      </c>
    </row>
    <row r="938" spans="1:8">
      <c r="A938" s="68">
        <f t="shared" si="139"/>
        <v>924</v>
      </c>
      <c r="B938" s="69">
        <f t="shared" si="139"/>
        <v>45849</v>
      </c>
      <c r="C938" s="90" t="str">
        <f t="shared" si="133"/>
        <v>구간6</v>
      </c>
      <c r="D938" s="68">
        <f t="shared" si="134"/>
        <v>184</v>
      </c>
      <c r="E938" s="54">
        <f>COUNTIF($C$15:C938,C938)</f>
        <v>11</v>
      </c>
      <c r="F938" s="91">
        <f t="shared" si="135"/>
        <v>3.7296148587206618E-2</v>
      </c>
      <c r="G938" s="91">
        <f t="shared" si="136"/>
        <v>-2.3323841681968263E-5</v>
      </c>
      <c r="H938" s="65">
        <f t="shared" si="138"/>
        <v>3.7272824745524652E-2</v>
      </c>
    </row>
    <row r="939" spans="1:8">
      <c r="A939" s="68">
        <f t="shared" si="139"/>
        <v>925</v>
      </c>
      <c r="B939" s="69">
        <f t="shared" si="139"/>
        <v>45850</v>
      </c>
      <c r="C939" s="90" t="str">
        <f t="shared" si="133"/>
        <v>구간6</v>
      </c>
      <c r="D939" s="68">
        <f t="shared" si="134"/>
        <v>184</v>
      </c>
      <c r="E939" s="54">
        <f>COUNTIF($C$15:C939,C939)</f>
        <v>12</v>
      </c>
      <c r="F939" s="91">
        <f t="shared" si="135"/>
        <v>3.7296148587206618E-2</v>
      </c>
      <c r="G939" s="91">
        <f t="shared" si="136"/>
        <v>-2.5444190925783561E-5</v>
      </c>
      <c r="H939" s="65">
        <f t="shared" si="138"/>
        <v>3.7270704396280836E-2</v>
      </c>
    </row>
    <row r="940" spans="1:8">
      <c r="A940" s="68">
        <f t="shared" si="139"/>
        <v>926</v>
      </c>
      <c r="B940" s="69">
        <f t="shared" si="139"/>
        <v>45851</v>
      </c>
      <c r="C940" s="90" t="str">
        <f t="shared" si="133"/>
        <v>구간6</v>
      </c>
      <c r="D940" s="68">
        <f t="shared" si="134"/>
        <v>184</v>
      </c>
      <c r="E940" s="54">
        <f>COUNTIF($C$15:C940,C940)</f>
        <v>13</v>
      </c>
      <c r="F940" s="91">
        <f t="shared" si="135"/>
        <v>3.7296148587206618E-2</v>
      </c>
      <c r="G940" s="91">
        <f t="shared" si="136"/>
        <v>-2.7564540169598855E-5</v>
      </c>
      <c r="H940" s="65">
        <f t="shared" si="138"/>
        <v>3.7268584047037021E-2</v>
      </c>
    </row>
    <row r="941" spans="1:8">
      <c r="A941" s="68">
        <f t="shared" si="139"/>
        <v>927</v>
      </c>
      <c r="B941" s="69">
        <f t="shared" si="139"/>
        <v>45852</v>
      </c>
      <c r="C941" s="90" t="str">
        <f t="shared" si="133"/>
        <v>구간6</v>
      </c>
      <c r="D941" s="68">
        <f t="shared" si="134"/>
        <v>184</v>
      </c>
      <c r="E941" s="54">
        <f>COUNTIF($C$15:C941,C941)</f>
        <v>14</v>
      </c>
      <c r="F941" s="91">
        <f t="shared" si="135"/>
        <v>3.7296148587206618E-2</v>
      </c>
      <c r="G941" s="91">
        <f t="shared" si="136"/>
        <v>-2.9684889413414153E-5</v>
      </c>
      <c r="H941" s="65">
        <f t="shared" si="138"/>
        <v>3.7266463697793205E-2</v>
      </c>
    </row>
    <row r="942" spans="1:8">
      <c r="A942" s="68">
        <f t="shared" si="139"/>
        <v>928</v>
      </c>
      <c r="B942" s="69">
        <f t="shared" si="139"/>
        <v>45853</v>
      </c>
      <c r="C942" s="90" t="str">
        <f t="shared" si="133"/>
        <v>구간6</v>
      </c>
      <c r="D942" s="68">
        <f t="shared" si="134"/>
        <v>184</v>
      </c>
      <c r="E942" s="54">
        <f>COUNTIF($C$15:C942,C942)</f>
        <v>15</v>
      </c>
      <c r="F942" s="91">
        <f t="shared" si="135"/>
        <v>3.7296148587206618E-2</v>
      </c>
      <c r="G942" s="91">
        <f t="shared" si="136"/>
        <v>-3.1805238657229448E-5</v>
      </c>
      <c r="H942" s="65">
        <f t="shared" si="138"/>
        <v>3.7264343348549389E-2</v>
      </c>
    </row>
    <row r="943" spans="1:8">
      <c r="A943" s="68">
        <f t="shared" si="139"/>
        <v>929</v>
      </c>
      <c r="B943" s="69">
        <f t="shared" si="139"/>
        <v>45854</v>
      </c>
      <c r="C943" s="90" t="str">
        <f t="shared" si="133"/>
        <v>구간6</v>
      </c>
      <c r="D943" s="68">
        <f t="shared" si="134"/>
        <v>184</v>
      </c>
      <c r="E943" s="54">
        <f>COUNTIF($C$15:C943,C943)</f>
        <v>16</v>
      </c>
      <c r="F943" s="91">
        <f t="shared" si="135"/>
        <v>3.7296148587206618E-2</v>
      </c>
      <c r="G943" s="91">
        <f t="shared" si="136"/>
        <v>-3.3925587901044745E-5</v>
      </c>
      <c r="H943" s="65">
        <f t="shared" si="138"/>
        <v>3.7262222999305573E-2</v>
      </c>
    </row>
    <row r="944" spans="1:8">
      <c r="A944" s="68">
        <f t="shared" ref="A944:B959" si="140">A943+1</f>
        <v>930</v>
      </c>
      <c r="B944" s="69">
        <f t="shared" si="140"/>
        <v>45855</v>
      </c>
      <c r="C944" s="90" t="str">
        <f t="shared" si="133"/>
        <v>구간6</v>
      </c>
      <c r="D944" s="68">
        <f t="shared" si="134"/>
        <v>184</v>
      </c>
      <c r="E944" s="54">
        <f>COUNTIF($C$15:C944,C944)</f>
        <v>17</v>
      </c>
      <c r="F944" s="91">
        <f t="shared" si="135"/>
        <v>3.7296148587206618E-2</v>
      </c>
      <c r="G944" s="91">
        <f t="shared" si="136"/>
        <v>-3.6045937144860043E-5</v>
      </c>
      <c r="H944" s="65">
        <f t="shared" si="138"/>
        <v>3.7260102650061758E-2</v>
      </c>
    </row>
    <row r="945" spans="1:8">
      <c r="A945" s="68">
        <f t="shared" si="140"/>
        <v>931</v>
      </c>
      <c r="B945" s="69">
        <f t="shared" si="140"/>
        <v>45856</v>
      </c>
      <c r="C945" s="90" t="str">
        <f t="shared" si="133"/>
        <v>구간6</v>
      </c>
      <c r="D945" s="68">
        <f t="shared" si="134"/>
        <v>184</v>
      </c>
      <c r="E945" s="54">
        <f>COUNTIF($C$15:C945,C945)</f>
        <v>18</v>
      </c>
      <c r="F945" s="91">
        <f t="shared" si="135"/>
        <v>3.7296148587206618E-2</v>
      </c>
      <c r="G945" s="91">
        <f t="shared" si="136"/>
        <v>-3.8166286388675341E-5</v>
      </c>
      <c r="H945" s="65">
        <f t="shared" si="138"/>
        <v>3.7257982300817942E-2</v>
      </c>
    </row>
    <row r="946" spans="1:8">
      <c r="A946" s="68">
        <f t="shared" si="140"/>
        <v>932</v>
      </c>
      <c r="B946" s="69">
        <f t="shared" si="140"/>
        <v>45857</v>
      </c>
      <c r="C946" s="90" t="str">
        <f t="shared" si="133"/>
        <v>구간6</v>
      </c>
      <c r="D946" s="68">
        <f t="shared" si="134"/>
        <v>184</v>
      </c>
      <c r="E946" s="54">
        <f>COUNTIF($C$15:C946,C946)</f>
        <v>19</v>
      </c>
      <c r="F946" s="91">
        <f t="shared" si="135"/>
        <v>3.7296148587206618E-2</v>
      </c>
      <c r="G946" s="91">
        <f t="shared" si="136"/>
        <v>-4.0286635632490632E-5</v>
      </c>
      <c r="H946" s="65">
        <f t="shared" si="138"/>
        <v>3.7255861951574126E-2</v>
      </c>
    </row>
    <row r="947" spans="1:8">
      <c r="A947" s="68">
        <f t="shared" si="140"/>
        <v>933</v>
      </c>
      <c r="B947" s="69">
        <f t="shared" si="140"/>
        <v>45858</v>
      </c>
      <c r="C947" s="90" t="str">
        <f t="shared" si="133"/>
        <v>구간6</v>
      </c>
      <c r="D947" s="68">
        <f t="shared" si="134"/>
        <v>184</v>
      </c>
      <c r="E947" s="54">
        <f>COUNTIF($C$15:C947,C947)</f>
        <v>20</v>
      </c>
      <c r="F947" s="91">
        <f t="shared" si="135"/>
        <v>3.7296148587206618E-2</v>
      </c>
      <c r="G947" s="91">
        <f t="shared" si="136"/>
        <v>-4.240698487630593E-5</v>
      </c>
      <c r="H947" s="65">
        <f t="shared" si="138"/>
        <v>3.7253741602330311E-2</v>
      </c>
    </row>
    <row r="948" spans="1:8">
      <c r="A948" s="68">
        <f t="shared" si="140"/>
        <v>934</v>
      </c>
      <c r="B948" s="69">
        <f t="shared" si="140"/>
        <v>45859</v>
      </c>
      <c r="C948" s="90" t="str">
        <f t="shared" si="133"/>
        <v>구간6</v>
      </c>
      <c r="D948" s="68">
        <f t="shared" si="134"/>
        <v>184</v>
      </c>
      <c r="E948" s="54">
        <f>COUNTIF($C$15:C948,C948)</f>
        <v>21</v>
      </c>
      <c r="F948" s="91">
        <f t="shared" si="135"/>
        <v>3.7296148587206618E-2</v>
      </c>
      <c r="G948" s="91">
        <f t="shared" si="136"/>
        <v>-4.4527334120121228E-5</v>
      </c>
      <c r="H948" s="65">
        <f t="shared" si="138"/>
        <v>3.7251621253086495E-2</v>
      </c>
    </row>
    <row r="949" spans="1:8">
      <c r="A949" s="68">
        <f t="shared" si="140"/>
        <v>935</v>
      </c>
      <c r="B949" s="69">
        <f t="shared" si="140"/>
        <v>45860</v>
      </c>
      <c r="C949" s="90" t="str">
        <f t="shared" si="133"/>
        <v>구간6</v>
      </c>
      <c r="D949" s="68">
        <f t="shared" si="134"/>
        <v>184</v>
      </c>
      <c r="E949" s="54">
        <f>COUNTIF($C$15:C949,C949)</f>
        <v>22</v>
      </c>
      <c r="F949" s="91">
        <f t="shared" si="135"/>
        <v>3.7296148587206618E-2</v>
      </c>
      <c r="G949" s="91">
        <f t="shared" si="136"/>
        <v>-4.6647683363936526E-5</v>
      </c>
      <c r="H949" s="65">
        <f t="shared" si="138"/>
        <v>3.7249500903842679E-2</v>
      </c>
    </row>
    <row r="950" spans="1:8">
      <c r="A950" s="68">
        <f t="shared" si="140"/>
        <v>936</v>
      </c>
      <c r="B950" s="69">
        <f t="shared" si="140"/>
        <v>45861</v>
      </c>
      <c r="C950" s="90" t="str">
        <f t="shared" si="133"/>
        <v>구간6</v>
      </c>
      <c r="D950" s="68">
        <f t="shared" si="134"/>
        <v>184</v>
      </c>
      <c r="E950" s="54">
        <f>COUNTIF($C$15:C950,C950)</f>
        <v>23</v>
      </c>
      <c r="F950" s="91">
        <f t="shared" si="135"/>
        <v>3.7296148587206618E-2</v>
      </c>
      <c r="G950" s="91">
        <f t="shared" si="136"/>
        <v>-4.8768032607751824E-5</v>
      </c>
      <c r="H950" s="65">
        <f t="shared" si="138"/>
        <v>3.7247380554598863E-2</v>
      </c>
    </row>
    <row r="951" spans="1:8">
      <c r="A951" s="68">
        <f t="shared" si="140"/>
        <v>937</v>
      </c>
      <c r="B951" s="69">
        <f t="shared" si="140"/>
        <v>45862</v>
      </c>
      <c r="C951" s="90" t="str">
        <f t="shared" si="133"/>
        <v>구간6</v>
      </c>
      <c r="D951" s="68">
        <f t="shared" si="134"/>
        <v>184</v>
      </c>
      <c r="E951" s="54">
        <f>COUNTIF($C$15:C951,C951)</f>
        <v>24</v>
      </c>
      <c r="F951" s="91">
        <f t="shared" si="135"/>
        <v>3.7296148587206618E-2</v>
      </c>
      <c r="G951" s="91">
        <f t="shared" si="136"/>
        <v>-5.0888381851567122E-5</v>
      </c>
      <c r="H951" s="65">
        <f t="shared" si="138"/>
        <v>3.7245260205355048E-2</v>
      </c>
    </row>
    <row r="952" spans="1:8">
      <c r="A952" s="68">
        <f t="shared" si="140"/>
        <v>938</v>
      </c>
      <c r="B952" s="69">
        <f t="shared" si="140"/>
        <v>45863</v>
      </c>
      <c r="C952" s="90" t="str">
        <f t="shared" si="133"/>
        <v>구간6</v>
      </c>
      <c r="D952" s="68">
        <f t="shared" si="134"/>
        <v>184</v>
      </c>
      <c r="E952" s="54">
        <f>COUNTIF($C$15:C952,C952)</f>
        <v>25</v>
      </c>
      <c r="F952" s="91">
        <f t="shared" si="135"/>
        <v>3.7296148587206618E-2</v>
      </c>
      <c r="G952" s="91">
        <f t="shared" si="136"/>
        <v>-5.3008731095382413E-5</v>
      </c>
      <c r="H952" s="65">
        <f t="shared" si="138"/>
        <v>3.7243139856111232E-2</v>
      </c>
    </row>
    <row r="953" spans="1:8">
      <c r="A953" s="68">
        <f t="shared" si="140"/>
        <v>939</v>
      </c>
      <c r="B953" s="69">
        <f t="shared" si="140"/>
        <v>45864</v>
      </c>
      <c r="C953" s="90" t="str">
        <f t="shared" si="133"/>
        <v>구간6</v>
      </c>
      <c r="D953" s="68">
        <f t="shared" si="134"/>
        <v>184</v>
      </c>
      <c r="E953" s="54">
        <f>COUNTIF($C$15:C953,C953)</f>
        <v>26</v>
      </c>
      <c r="F953" s="91">
        <f t="shared" si="135"/>
        <v>3.7296148587206618E-2</v>
      </c>
      <c r="G953" s="91">
        <f t="shared" si="136"/>
        <v>-5.5129080339197711E-5</v>
      </c>
      <c r="H953" s="65">
        <f t="shared" si="138"/>
        <v>3.7241019506867423E-2</v>
      </c>
    </row>
    <row r="954" spans="1:8">
      <c r="A954" s="68">
        <f t="shared" si="140"/>
        <v>940</v>
      </c>
      <c r="B954" s="69">
        <f t="shared" si="140"/>
        <v>45865</v>
      </c>
      <c r="C954" s="90" t="str">
        <f t="shared" si="133"/>
        <v>구간6</v>
      </c>
      <c r="D954" s="68">
        <f t="shared" si="134"/>
        <v>184</v>
      </c>
      <c r="E954" s="54">
        <f>COUNTIF($C$15:C954,C954)</f>
        <v>27</v>
      </c>
      <c r="F954" s="91">
        <f t="shared" si="135"/>
        <v>3.7296148587206618E-2</v>
      </c>
      <c r="G954" s="91">
        <f t="shared" si="136"/>
        <v>-5.7249429583013008E-5</v>
      </c>
      <c r="H954" s="65">
        <f t="shared" si="138"/>
        <v>3.7238899157623608E-2</v>
      </c>
    </row>
    <row r="955" spans="1:8">
      <c r="A955" s="68">
        <f t="shared" si="140"/>
        <v>941</v>
      </c>
      <c r="B955" s="69">
        <f t="shared" si="140"/>
        <v>45866</v>
      </c>
      <c r="C955" s="90" t="str">
        <f t="shared" si="133"/>
        <v>구간6</v>
      </c>
      <c r="D955" s="68">
        <f t="shared" si="134"/>
        <v>184</v>
      </c>
      <c r="E955" s="54">
        <f>COUNTIF($C$15:C955,C955)</f>
        <v>28</v>
      </c>
      <c r="F955" s="91">
        <f t="shared" si="135"/>
        <v>3.7296148587206618E-2</v>
      </c>
      <c r="G955" s="91">
        <f t="shared" si="136"/>
        <v>-5.9369778826828306E-5</v>
      </c>
      <c r="H955" s="65">
        <f t="shared" si="138"/>
        <v>3.7236778808379792E-2</v>
      </c>
    </row>
    <row r="956" spans="1:8">
      <c r="A956" s="68">
        <f t="shared" si="140"/>
        <v>942</v>
      </c>
      <c r="B956" s="69">
        <f t="shared" si="140"/>
        <v>45867</v>
      </c>
      <c r="C956" s="90" t="str">
        <f t="shared" si="133"/>
        <v>구간6</v>
      </c>
      <c r="D956" s="68">
        <f t="shared" si="134"/>
        <v>184</v>
      </c>
      <c r="E956" s="54">
        <f>COUNTIF($C$15:C956,C956)</f>
        <v>29</v>
      </c>
      <c r="F956" s="91">
        <f t="shared" si="135"/>
        <v>3.7296148587206618E-2</v>
      </c>
      <c r="G956" s="91">
        <f t="shared" si="136"/>
        <v>-6.1490128070643604E-5</v>
      </c>
      <c r="H956" s="65">
        <f t="shared" si="138"/>
        <v>3.7234658459135976E-2</v>
      </c>
    </row>
    <row r="957" spans="1:8">
      <c r="A957" s="68">
        <f t="shared" si="140"/>
        <v>943</v>
      </c>
      <c r="B957" s="69">
        <f t="shared" si="140"/>
        <v>45868</v>
      </c>
      <c r="C957" s="90" t="str">
        <f t="shared" si="133"/>
        <v>구간6</v>
      </c>
      <c r="D957" s="68">
        <f t="shared" si="134"/>
        <v>184</v>
      </c>
      <c r="E957" s="54">
        <f>COUNTIF($C$15:C957,C957)</f>
        <v>30</v>
      </c>
      <c r="F957" s="91">
        <f t="shared" si="135"/>
        <v>3.7296148587206618E-2</v>
      </c>
      <c r="G957" s="91">
        <f t="shared" si="136"/>
        <v>-6.3610477314458895E-5</v>
      </c>
      <c r="H957" s="65">
        <f t="shared" si="138"/>
        <v>3.723253810989216E-2</v>
      </c>
    </row>
    <row r="958" spans="1:8">
      <c r="A958" s="68">
        <f t="shared" si="140"/>
        <v>944</v>
      </c>
      <c r="B958" s="69">
        <f t="shared" si="140"/>
        <v>45869</v>
      </c>
      <c r="C958" s="90" t="str">
        <f t="shared" si="133"/>
        <v>구간6</v>
      </c>
      <c r="D958" s="68">
        <f t="shared" si="134"/>
        <v>184</v>
      </c>
      <c r="E958" s="54">
        <f>COUNTIF($C$15:C958,C958)</f>
        <v>31</v>
      </c>
      <c r="F958" s="91">
        <f t="shared" si="135"/>
        <v>3.7296148587206618E-2</v>
      </c>
      <c r="G958" s="91">
        <f t="shared" si="136"/>
        <v>-6.57308265582742E-5</v>
      </c>
      <c r="H958" s="65">
        <f t="shared" si="138"/>
        <v>3.7230417760648345E-2</v>
      </c>
    </row>
    <row r="959" spans="1:8">
      <c r="A959" s="68">
        <f t="shared" si="140"/>
        <v>945</v>
      </c>
      <c r="B959" s="69">
        <f t="shared" si="140"/>
        <v>45870</v>
      </c>
      <c r="C959" s="90" t="str">
        <f t="shared" si="133"/>
        <v>구간6</v>
      </c>
      <c r="D959" s="68">
        <f t="shared" si="134"/>
        <v>184</v>
      </c>
      <c r="E959" s="54">
        <f>COUNTIF($C$15:C959,C959)</f>
        <v>32</v>
      </c>
      <c r="F959" s="91">
        <f t="shared" si="135"/>
        <v>3.7296148587206618E-2</v>
      </c>
      <c r="G959" s="91">
        <f t="shared" si="136"/>
        <v>-6.7851175802089491E-5</v>
      </c>
      <c r="H959" s="65">
        <f t="shared" si="138"/>
        <v>3.7228297411404529E-2</v>
      </c>
    </row>
    <row r="960" spans="1:8">
      <c r="A960" s="68">
        <f t="shared" ref="A960:B975" si="141">A959+1</f>
        <v>946</v>
      </c>
      <c r="B960" s="69">
        <f t="shared" si="141"/>
        <v>45871</v>
      </c>
      <c r="C960" s="90" t="str">
        <f t="shared" si="133"/>
        <v>구간6</v>
      </c>
      <c r="D960" s="68">
        <f t="shared" si="134"/>
        <v>184</v>
      </c>
      <c r="E960" s="54">
        <f>COUNTIF($C$15:C960,C960)</f>
        <v>33</v>
      </c>
      <c r="F960" s="91">
        <f t="shared" si="135"/>
        <v>3.7296148587206618E-2</v>
      </c>
      <c r="G960" s="91">
        <f t="shared" si="136"/>
        <v>-6.9971525045904782E-5</v>
      </c>
      <c r="H960" s="65">
        <f t="shared" si="138"/>
        <v>3.7226177062160713E-2</v>
      </c>
    </row>
    <row r="961" spans="1:8">
      <c r="A961" s="68">
        <f t="shared" si="141"/>
        <v>947</v>
      </c>
      <c r="B961" s="69">
        <f t="shared" si="141"/>
        <v>45872</v>
      </c>
      <c r="C961" s="90" t="str">
        <f t="shared" si="133"/>
        <v>구간6</v>
      </c>
      <c r="D961" s="68">
        <f t="shared" si="134"/>
        <v>184</v>
      </c>
      <c r="E961" s="54">
        <f>COUNTIF($C$15:C961,C961)</f>
        <v>34</v>
      </c>
      <c r="F961" s="91">
        <f t="shared" si="135"/>
        <v>3.7296148587206618E-2</v>
      </c>
      <c r="G961" s="91">
        <f t="shared" si="136"/>
        <v>-7.2091874289720087E-5</v>
      </c>
      <c r="H961" s="65">
        <f t="shared" si="138"/>
        <v>3.7224056712916898E-2</v>
      </c>
    </row>
    <row r="962" spans="1:8">
      <c r="A962" s="68">
        <f t="shared" si="141"/>
        <v>948</v>
      </c>
      <c r="B962" s="69">
        <f t="shared" si="141"/>
        <v>45873</v>
      </c>
      <c r="C962" s="90" t="str">
        <f t="shared" si="133"/>
        <v>구간6</v>
      </c>
      <c r="D962" s="68">
        <f t="shared" si="134"/>
        <v>184</v>
      </c>
      <c r="E962" s="54">
        <f>COUNTIF($C$15:C962,C962)</f>
        <v>35</v>
      </c>
      <c r="F962" s="91">
        <f t="shared" si="135"/>
        <v>3.7296148587206618E-2</v>
      </c>
      <c r="G962" s="91">
        <f t="shared" si="136"/>
        <v>-7.4212223533535378E-5</v>
      </c>
      <c r="H962" s="65">
        <f t="shared" si="138"/>
        <v>3.7221936363673082E-2</v>
      </c>
    </row>
    <row r="963" spans="1:8">
      <c r="A963" s="68">
        <f t="shared" si="141"/>
        <v>949</v>
      </c>
      <c r="B963" s="69">
        <f t="shared" si="141"/>
        <v>45874</v>
      </c>
      <c r="C963" s="90" t="str">
        <f t="shared" si="133"/>
        <v>구간6</v>
      </c>
      <c r="D963" s="68">
        <f t="shared" si="134"/>
        <v>184</v>
      </c>
      <c r="E963" s="54">
        <f>COUNTIF($C$15:C963,C963)</f>
        <v>36</v>
      </c>
      <c r="F963" s="91">
        <f t="shared" si="135"/>
        <v>3.7296148587206618E-2</v>
      </c>
      <c r="G963" s="91">
        <f t="shared" si="136"/>
        <v>-7.6332572777350682E-5</v>
      </c>
      <c r="H963" s="65">
        <f t="shared" si="138"/>
        <v>3.7219816014429266E-2</v>
      </c>
    </row>
    <row r="964" spans="1:8">
      <c r="A964" s="68">
        <f t="shared" si="141"/>
        <v>950</v>
      </c>
      <c r="B964" s="69">
        <f t="shared" si="141"/>
        <v>45875</v>
      </c>
      <c r="C964" s="90" t="str">
        <f t="shared" si="133"/>
        <v>구간6</v>
      </c>
      <c r="D964" s="68">
        <f t="shared" si="134"/>
        <v>184</v>
      </c>
      <c r="E964" s="54">
        <f>COUNTIF($C$15:C964,C964)</f>
        <v>37</v>
      </c>
      <c r="F964" s="91">
        <f t="shared" si="135"/>
        <v>3.7296148587206618E-2</v>
      </c>
      <c r="G964" s="91">
        <f t="shared" si="136"/>
        <v>-7.8452922021165974E-5</v>
      </c>
      <c r="H964" s="65">
        <f t="shared" si="138"/>
        <v>3.721769566518545E-2</v>
      </c>
    </row>
    <row r="965" spans="1:8">
      <c r="A965" s="68">
        <f t="shared" si="141"/>
        <v>951</v>
      </c>
      <c r="B965" s="69">
        <f t="shared" si="141"/>
        <v>45876</v>
      </c>
      <c r="C965" s="90" t="str">
        <f t="shared" si="133"/>
        <v>구간6</v>
      </c>
      <c r="D965" s="68">
        <f t="shared" si="134"/>
        <v>184</v>
      </c>
      <c r="E965" s="54">
        <f>COUNTIF($C$15:C965,C965)</f>
        <v>38</v>
      </c>
      <c r="F965" s="91">
        <f t="shared" si="135"/>
        <v>3.7296148587206618E-2</v>
      </c>
      <c r="G965" s="91">
        <f t="shared" si="136"/>
        <v>-8.0573271264981265E-5</v>
      </c>
      <c r="H965" s="65">
        <f t="shared" si="138"/>
        <v>3.7215575315941635E-2</v>
      </c>
    </row>
    <row r="966" spans="1:8">
      <c r="A966" s="68">
        <f t="shared" si="141"/>
        <v>952</v>
      </c>
      <c r="B966" s="69">
        <f t="shared" si="141"/>
        <v>45877</v>
      </c>
      <c r="C966" s="90" t="str">
        <f t="shared" si="133"/>
        <v>구간6</v>
      </c>
      <c r="D966" s="68">
        <f t="shared" si="134"/>
        <v>184</v>
      </c>
      <c r="E966" s="54">
        <f>COUNTIF($C$15:C966,C966)</f>
        <v>39</v>
      </c>
      <c r="F966" s="91">
        <f t="shared" si="135"/>
        <v>3.7296148587206618E-2</v>
      </c>
      <c r="G966" s="91">
        <f t="shared" si="136"/>
        <v>-8.2693620508796569E-5</v>
      </c>
      <c r="H966" s="65">
        <f t="shared" si="138"/>
        <v>3.7213454966697819E-2</v>
      </c>
    </row>
    <row r="967" spans="1:8">
      <c r="A967" s="68">
        <f t="shared" si="141"/>
        <v>953</v>
      </c>
      <c r="B967" s="69">
        <f t="shared" si="141"/>
        <v>45878</v>
      </c>
      <c r="C967" s="90" t="str">
        <f t="shared" si="133"/>
        <v>구간6</v>
      </c>
      <c r="D967" s="68">
        <f t="shared" si="134"/>
        <v>184</v>
      </c>
      <c r="E967" s="54">
        <f>COUNTIF($C$15:C967,C967)</f>
        <v>40</v>
      </c>
      <c r="F967" s="91">
        <f t="shared" si="135"/>
        <v>3.7296148587206618E-2</v>
      </c>
      <c r="G967" s="91">
        <f t="shared" si="136"/>
        <v>-8.481396975261186E-5</v>
      </c>
      <c r="H967" s="65">
        <f t="shared" si="138"/>
        <v>3.7211334617454003E-2</v>
      </c>
    </row>
    <row r="968" spans="1:8">
      <c r="A968" s="68">
        <f t="shared" si="141"/>
        <v>954</v>
      </c>
      <c r="B968" s="69">
        <f t="shared" si="141"/>
        <v>45879</v>
      </c>
      <c r="C968" s="90" t="str">
        <f t="shared" si="133"/>
        <v>구간6</v>
      </c>
      <c r="D968" s="68">
        <f t="shared" si="134"/>
        <v>184</v>
      </c>
      <c r="E968" s="54">
        <f>COUNTIF($C$15:C968,C968)</f>
        <v>41</v>
      </c>
      <c r="F968" s="91">
        <f t="shared" si="135"/>
        <v>3.7296148587206618E-2</v>
      </c>
      <c r="G968" s="91">
        <f t="shared" si="136"/>
        <v>-8.6934318996427165E-5</v>
      </c>
      <c r="H968" s="65">
        <f t="shared" si="138"/>
        <v>3.7209214268210188E-2</v>
      </c>
    </row>
    <row r="969" spans="1:8">
      <c r="A969" s="68">
        <f t="shared" si="141"/>
        <v>955</v>
      </c>
      <c r="B969" s="69">
        <f t="shared" si="141"/>
        <v>45880</v>
      </c>
      <c r="C969" s="90" t="str">
        <f t="shared" si="133"/>
        <v>구간6</v>
      </c>
      <c r="D969" s="68">
        <f t="shared" si="134"/>
        <v>184</v>
      </c>
      <c r="E969" s="54">
        <f>COUNTIF($C$15:C969,C969)</f>
        <v>42</v>
      </c>
      <c r="F969" s="91">
        <f t="shared" si="135"/>
        <v>3.7296148587206618E-2</v>
      </c>
      <c r="G969" s="91">
        <f t="shared" si="136"/>
        <v>-8.9054668240242456E-5</v>
      </c>
      <c r="H969" s="65">
        <f t="shared" si="138"/>
        <v>3.7207093918966379E-2</v>
      </c>
    </row>
    <row r="970" spans="1:8">
      <c r="A970" s="68">
        <f t="shared" si="141"/>
        <v>956</v>
      </c>
      <c r="B970" s="69">
        <f t="shared" si="141"/>
        <v>45881</v>
      </c>
      <c r="C970" s="90" t="str">
        <f t="shared" si="133"/>
        <v>구간6</v>
      </c>
      <c r="D970" s="68">
        <f t="shared" si="134"/>
        <v>184</v>
      </c>
      <c r="E970" s="54">
        <f>COUNTIF($C$15:C970,C970)</f>
        <v>43</v>
      </c>
      <c r="F970" s="91">
        <f t="shared" si="135"/>
        <v>3.7296148587206618E-2</v>
      </c>
      <c r="G970" s="91">
        <f t="shared" si="136"/>
        <v>-9.1175017484057747E-5</v>
      </c>
      <c r="H970" s="65">
        <f t="shared" si="138"/>
        <v>3.7204973569722563E-2</v>
      </c>
    </row>
    <row r="971" spans="1:8">
      <c r="A971" s="68">
        <f t="shared" si="141"/>
        <v>957</v>
      </c>
      <c r="B971" s="69">
        <f t="shared" si="141"/>
        <v>45882</v>
      </c>
      <c r="C971" s="90" t="str">
        <f t="shared" si="133"/>
        <v>구간6</v>
      </c>
      <c r="D971" s="68">
        <f t="shared" si="134"/>
        <v>184</v>
      </c>
      <c r="E971" s="54">
        <f>COUNTIF($C$15:C971,C971)</f>
        <v>44</v>
      </c>
      <c r="F971" s="91">
        <f t="shared" si="135"/>
        <v>3.7296148587206618E-2</v>
      </c>
      <c r="G971" s="91">
        <f t="shared" si="136"/>
        <v>-9.3295366727873052E-5</v>
      </c>
      <c r="H971" s="65">
        <f t="shared" si="138"/>
        <v>3.7202853220478747E-2</v>
      </c>
    </row>
    <row r="972" spans="1:8">
      <c r="A972" s="68">
        <f t="shared" si="141"/>
        <v>958</v>
      </c>
      <c r="B972" s="69">
        <f t="shared" si="141"/>
        <v>45883</v>
      </c>
      <c r="C972" s="90" t="str">
        <f t="shared" si="133"/>
        <v>구간6</v>
      </c>
      <c r="D972" s="68">
        <f t="shared" si="134"/>
        <v>184</v>
      </c>
      <c r="E972" s="54">
        <f>COUNTIF($C$15:C972,C972)</f>
        <v>45</v>
      </c>
      <c r="F972" s="91">
        <f t="shared" si="135"/>
        <v>3.7296148587206618E-2</v>
      </c>
      <c r="G972" s="91">
        <f t="shared" si="136"/>
        <v>-9.5415715971688343E-5</v>
      </c>
      <c r="H972" s="65">
        <f t="shared" si="138"/>
        <v>3.7200732871234932E-2</v>
      </c>
    </row>
    <row r="973" spans="1:8">
      <c r="A973" s="68">
        <f t="shared" si="141"/>
        <v>959</v>
      </c>
      <c r="B973" s="69">
        <f t="shared" si="141"/>
        <v>45884</v>
      </c>
      <c r="C973" s="90" t="str">
        <f t="shared" si="133"/>
        <v>구간6</v>
      </c>
      <c r="D973" s="68">
        <f t="shared" si="134"/>
        <v>184</v>
      </c>
      <c r="E973" s="54">
        <f>COUNTIF($C$15:C973,C973)</f>
        <v>46</v>
      </c>
      <c r="F973" s="91">
        <f t="shared" si="135"/>
        <v>3.7296148587206618E-2</v>
      </c>
      <c r="G973" s="91">
        <f t="shared" si="136"/>
        <v>-9.7536065215503648E-5</v>
      </c>
      <c r="H973" s="65">
        <f t="shared" si="138"/>
        <v>3.7198612521991116E-2</v>
      </c>
    </row>
    <row r="974" spans="1:8">
      <c r="A974" s="68">
        <f t="shared" si="141"/>
        <v>960</v>
      </c>
      <c r="B974" s="69">
        <f t="shared" si="141"/>
        <v>45885</v>
      </c>
      <c r="C974" s="90" t="str">
        <f t="shared" si="133"/>
        <v>구간6</v>
      </c>
      <c r="D974" s="68">
        <f t="shared" si="134"/>
        <v>184</v>
      </c>
      <c r="E974" s="54">
        <f>COUNTIF($C$15:C974,C974)</f>
        <v>47</v>
      </c>
      <c r="F974" s="91">
        <f t="shared" si="135"/>
        <v>3.7296148587206618E-2</v>
      </c>
      <c r="G974" s="91">
        <f t="shared" si="136"/>
        <v>-9.9656414459318939E-5</v>
      </c>
      <c r="H974" s="65">
        <f t="shared" si="138"/>
        <v>3.71964921727473E-2</v>
      </c>
    </row>
    <row r="975" spans="1:8">
      <c r="A975" s="68">
        <f t="shared" si="141"/>
        <v>961</v>
      </c>
      <c r="B975" s="69">
        <f t="shared" si="141"/>
        <v>45886</v>
      </c>
      <c r="C975" s="90" t="str">
        <f t="shared" ref="C975:C1038" si="142">IF(IFERROR(HLOOKUP(B975,$D$5:$S$6,2,FALSE),"")="",C976,HLOOKUP(B975,$D$5:$S$7,2,FALSE))</f>
        <v>구간6</v>
      </c>
      <c r="D975" s="68">
        <f t="shared" ref="D975:D1038" si="143">COUNTIF($C$15:$C$44084,C975)</f>
        <v>184</v>
      </c>
      <c r="E975" s="54">
        <f>COUNTIF($C$15:C975,C975)</f>
        <v>48</v>
      </c>
      <c r="F975" s="91">
        <f t="shared" ref="F975:F1038" si="144">HLOOKUP($C975,$D$6:$S$11,6,FALSE)</f>
        <v>3.7296148587206618E-2</v>
      </c>
      <c r="G975" s="91">
        <f t="shared" ref="G975:G1038" si="145">HLOOKUP($C975,$D$6:$S$11,5,FALSE)*(E975)</f>
        <v>-1.0177676370313424E-4</v>
      </c>
      <c r="H975" s="65">
        <f t="shared" si="138"/>
        <v>3.7194371823503485E-2</v>
      </c>
    </row>
    <row r="976" spans="1:8">
      <c r="A976" s="68">
        <f t="shared" ref="A976:B991" si="146">A975+1</f>
        <v>962</v>
      </c>
      <c r="B976" s="69">
        <f t="shared" si="146"/>
        <v>45887</v>
      </c>
      <c r="C976" s="90" t="str">
        <f t="shared" si="142"/>
        <v>구간6</v>
      </c>
      <c r="D976" s="68">
        <f t="shared" si="143"/>
        <v>184</v>
      </c>
      <c r="E976" s="54">
        <f>COUNTIF($C$15:C976,C976)</f>
        <v>49</v>
      </c>
      <c r="F976" s="91">
        <f t="shared" si="144"/>
        <v>3.7296148587206618E-2</v>
      </c>
      <c r="G976" s="91">
        <f t="shared" si="145"/>
        <v>-1.0389711294694953E-4</v>
      </c>
      <c r="H976" s="65">
        <f t="shared" ref="H976:H1039" si="147">F976+G976</f>
        <v>3.7192251474259669E-2</v>
      </c>
    </row>
    <row r="977" spans="1:8">
      <c r="A977" s="68">
        <f t="shared" si="146"/>
        <v>963</v>
      </c>
      <c r="B977" s="69">
        <f t="shared" si="146"/>
        <v>45888</v>
      </c>
      <c r="C977" s="90" t="str">
        <f t="shared" si="142"/>
        <v>구간6</v>
      </c>
      <c r="D977" s="68">
        <f t="shared" si="143"/>
        <v>184</v>
      </c>
      <c r="E977" s="54">
        <f>COUNTIF($C$15:C977,C977)</f>
        <v>50</v>
      </c>
      <c r="F977" s="91">
        <f t="shared" si="144"/>
        <v>3.7296148587206618E-2</v>
      </c>
      <c r="G977" s="91">
        <f t="shared" si="145"/>
        <v>-1.0601746219076483E-4</v>
      </c>
      <c r="H977" s="65">
        <f t="shared" si="147"/>
        <v>3.7190131125015853E-2</v>
      </c>
    </row>
    <row r="978" spans="1:8">
      <c r="A978" s="68">
        <f t="shared" si="146"/>
        <v>964</v>
      </c>
      <c r="B978" s="69">
        <f t="shared" si="146"/>
        <v>45889</v>
      </c>
      <c r="C978" s="90" t="str">
        <f t="shared" si="142"/>
        <v>구간6</v>
      </c>
      <c r="D978" s="68">
        <f t="shared" si="143"/>
        <v>184</v>
      </c>
      <c r="E978" s="54">
        <f>COUNTIF($C$15:C978,C978)</f>
        <v>51</v>
      </c>
      <c r="F978" s="91">
        <f t="shared" si="144"/>
        <v>3.7296148587206618E-2</v>
      </c>
      <c r="G978" s="91">
        <f t="shared" si="145"/>
        <v>-1.0813781143458013E-4</v>
      </c>
      <c r="H978" s="65">
        <f t="shared" si="147"/>
        <v>3.7188010775772037E-2</v>
      </c>
    </row>
    <row r="979" spans="1:8">
      <c r="A979" s="68">
        <f t="shared" si="146"/>
        <v>965</v>
      </c>
      <c r="B979" s="69">
        <f t="shared" si="146"/>
        <v>45890</v>
      </c>
      <c r="C979" s="90" t="str">
        <f t="shared" si="142"/>
        <v>구간6</v>
      </c>
      <c r="D979" s="68">
        <f t="shared" si="143"/>
        <v>184</v>
      </c>
      <c r="E979" s="54">
        <f>COUNTIF($C$15:C979,C979)</f>
        <v>52</v>
      </c>
      <c r="F979" s="91">
        <f t="shared" si="144"/>
        <v>3.7296148587206618E-2</v>
      </c>
      <c r="G979" s="91">
        <f t="shared" si="145"/>
        <v>-1.1025816067839542E-4</v>
      </c>
      <c r="H979" s="65">
        <f t="shared" si="147"/>
        <v>3.7185890426528222E-2</v>
      </c>
    </row>
    <row r="980" spans="1:8">
      <c r="A980" s="68">
        <f t="shared" si="146"/>
        <v>966</v>
      </c>
      <c r="B980" s="69">
        <f t="shared" si="146"/>
        <v>45891</v>
      </c>
      <c r="C980" s="90" t="str">
        <f t="shared" si="142"/>
        <v>구간6</v>
      </c>
      <c r="D980" s="68">
        <f t="shared" si="143"/>
        <v>184</v>
      </c>
      <c r="E980" s="54">
        <f>COUNTIF($C$15:C980,C980)</f>
        <v>53</v>
      </c>
      <c r="F980" s="91">
        <f t="shared" si="144"/>
        <v>3.7296148587206618E-2</v>
      </c>
      <c r="G980" s="91">
        <f t="shared" si="145"/>
        <v>-1.1237850992221073E-4</v>
      </c>
      <c r="H980" s="65">
        <f t="shared" si="147"/>
        <v>3.7183770077284406E-2</v>
      </c>
    </row>
    <row r="981" spans="1:8">
      <c r="A981" s="68">
        <f t="shared" si="146"/>
        <v>967</v>
      </c>
      <c r="B981" s="69">
        <f t="shared" si="146"/>
        <v>45892</v>
      </c>
      <c r="C981" s="90" t="str">
        <f t="shared" si="142"/>
        <v>구간6</v>
      </c>
      <c r="D981" s="68">
        <f t="shared" si="143"/>
        <v>184</v>
      </c>
      <c r="E981" s="54">
        <f>COUNTIF($C$15:C981,C981)</f>
        <v>54</v>
      </c>
      <c r="F981" s="91">
        <f t="shared" si="144"/>
        <v>3.7296148587206618E-2</v>
      </c>
      <c r="G981" s="91">
        <f t="shared" si="145"/>
        <v>-1.1449885916602602E-4</v>
      </c>
      <c r="H981" s="65">
        <f t="shared" si="147"/>
        <v>3.718164972804059E-2</v>
      </c>
    </row>
    <row r="982" spans="1:8">
      <c r="A982" s="68">
        <f t="shared" si="146"/>
        <v>968</v>
      </c>
      <c r="B982" s="69">
        <f t="shared" si="146"/>
        <v>45893</v>
      </c>
      <c r="C982" s="90" t="str">
        <f t="shared" si="142"/>
        <v>구간6</v>
      </c>
      <c r="D982" s="68">
        <f t="shared" si="143"/>
        <v>184</v>
      </c>
      <c r="E982" s="54">
        <f>COUNTIF($C$15:C982,C982)</f>
        <v>55</v>
      </c>
      <c r="F982" s="91">
        <f t="shared" si="144"/>
        <v>3.7296148587206618E-2</v>
      </c>
      <c r="G982" s="91">
        <f t="shared" si="145"/>
        <v>-1.1661920840984131E-4</v>
      </c>
      <c r="H982" s="65">
        <f t="shared" si="147"/>
        <v>3.7179529378796775E-2</v>
      </c>
    </row>
    <row r="983" spans="1:8">
      <c r="A983" s="68">
        <f t="shared" si="146"/>
        <v>969</v>
      </c>
      <c r="B983" s="69">
        <f t="shared" si="146"/>
        <v>45894</v>
      </c>
      <c r="C983" s="90" t="str">
        <f t="shared" si="142"/>
        <v>구간6</v>
      </c>
      <c r="D983" s="68">
        <f t="shared" si="143"/>
        <v>184</v>
      </c>
      <c r="E983" s="54">
        <f>COUNTIF($C$15:C983,C983)</f>
        <v>56</v>
      </c>
      <c r="F983" s="91">
        <f t="shared" si="144"/>
        <v>3.7296148587206618E-2</v>
      </c>
      <c r="G983" s="91">
        <f t="shared" si="145"/>
        <v>-1.1873955765365661E-4</v>
      </c>
      <c r="H983" s="65">
        <f t="shared" si="147"/>
        <v>3.7177409029552959E-2</v>
      </c>
    </row>
    <row r="984" spans="1:8">
      <c r="A984" s="68">
        <f t="shared" si="146"/>
        <v>970</v>
      </c>
      <c r="B984" s="69">
        <f t="shared" si="146"/>
        <v>45895</v>
      </c>
      <c r="C984" s="90" t="str">
        <f t="shared" si="142"/>
        <v>구간6</v>
      </c>
      <c r="D984" s="68">
        <f t="shared" si="143"/>
        <v>184</v>
      </c>
      <c r="E984" s="54">
        <f>COUNTIF($C$15:C984,C984)</f>
        <v>57</v>
      </c>
      <c r="F984" s="91">
        <f t="shared" si="144"/>
        <v>3.7296148587206618E-2</v>
      </c>
      <c r="G984" s="91">
        <f t="shared" si="145"/>
        <v>-1.208599068974719E-4</v>
      </c>
      <c r="H984" s="65">
        <f t="shared" si="147"/>
        <v>3.7175288680309143E-2</v>
      </c>
    </row>
    <row r="985" spans="1:8">
      <c r="A985" s="68">
        <f t="shared" si="146"/>
        <v>971</v>
      </c>
      <c r="B985" s="69">
        <f t="shared" si="146"/>
        <v>45896</v>
      </c>
      <c r="C985" s="90" t="str">
        <f t="shared" si="142"/>
        <v>구간6</v>
      </c>
      <c r="D985" s="68">
        <f t="shared" si="143"/>
        <v>184</v>
      </c>
      <c r="E985" s="54">
        <f>COUNTIF($C$15:C985,C985)</f>
        <v>58</v>
      </c>
      <c r="F985" s="91">
        <f t="shared" si="144"/>
        <v>3.7296148587206618E-2</v>
      </c>
      <c r="G985" s="91">
        <f t="shared" si="145"/>
        <v>-1.2298025614128721E-4</v>
      </c>
      <c r="H985" s="65">
        <f t="shared" si="147"/>
        <v>3.7173168331065327E-2</v>
      </c>
    </row>
    <row r="986" spans="1:8">
      <c r="A986" s="68">
        <f t="shared" si="146"/>
        <v>972</v>
      </c>
      <c r="B986" s="69">
        <f t="shared" si="146"/>
        <v>45897</v>
      </c>
      <c r="C986" s="90" t="str">
        <f t="shared" si="142"/>
        <v>구간6</v>
      </c>
      <c r="D986" s="68">
        <f t="shared" si="143"/>
        <v>184</v>
      </c>
      <c r="E986" s="54">
        <f>COUNTIF($C$15:C986,C986)</f>
        <v>59</v>
      </c>
      <c r="F986" s="91">
        <f t="shared" si="144"/>
        <v>3.7296148587206618E-2</v>
      </c>
      <c r="G986" s="91">
        <f t="shared" si="145"/>
        <v>-1.2510060538510249E-4</v>
      </c>
      <c r="H986" s="65">
        <f t="shared" si="147"/>
        <v>3.7171047981821519E-2</v>
      </c>
    </row>
    <row r="987" spans="1:8">
      <c r="A987" s="68">
        <f t="shared" si="146"/>
        <v>973</v>
      </c>
      <c r="B987" s="69">
        <f t="shared" si="146"/>
        <v>45898</v>
      </c>
      <c r="C987" s="90" t="str">
        <f t="shared" si="142"/>
        <v>구간6</v>
      </c>
      <c r="D987" s="68">
        <f t="shared" si="143"/>
        <v>184</v>
      </c>
      <c r="E987" s="54">
        <f>COUNTIF($C$15:C987,C987)</f>
        <v>60</v>
      </c>
      <c r="F987" s="91">
        <f t="shared" si="144"/>
        <v>3.7296148587206618E-2</v>
      </c>
      <c r="G987" s="91">
        <f t="shared" si="145"/>
        <v>-1.2722095462891779E-4</v>
      </c>
      <c r="H987" s="65">
        <f t="shared" si="147"/>
        <v>3.7168927632577703E-2</v>
      </c>
    </row>
    <row r="988" spans="1:8">
      <c r="A988" s="68">
        <f t="shared" si="146"/>
        <v>974</v>
      </c>
      <c r="B988" s="69">
        <f t="shared" si="146"/>
        <v>45899</v>
      </c>
      <c r="C988" s="90" t="str">
        <f t="shared" si="142"/>
        <v>구간6</v>
      </c>
      <c r="D988" s="68">
        <f t="shared" si="143"/>
        <v>184</v>
      </c>
      <c r="E988" s="54">
        <f>COUNTIF($C$15:C988,C988)</f>
        <v>61</v>
      </c>
      <c r="F988" s="91">
        <f t="shared" si="144"/>
        <v>3.7296148587206618E-2</v>
      </c>
      <c r="G988" s="91">
        <f t="shared" si="145"/>
        <v>-1.293413038727331E-4</v>
      </c>
      <c r="H988" s="65">
        <f t="shared" si="147"/>
        <v>3.7166807283333887E-2</v>
      </c>
    </row>
    <row r="989" spans="1:8">
      <c r="A989" s="68">
        <f t="shared" si="146"/>
        <v>975</v>
      </c>
      <c r="B989" s="69">
        <f t="shared" si="146"/>
        <v>45900</v>
      </c>
      <c r="C989" s="90" t="str">
        <f t="shared" si="142"/>
        <v>구간6</v>
      </c>
      <c r="D989" s="68">
        <f t="shared" si="143"/>
        <v>184</v>
      </c>
      <c r="E989" s="54">
        <f>COUNTIF($C$15:C989,C989)</f>
        <v>62</v>
      </c>
      <c r="F989" s="91">
        <f t="shared" si="144"/>
        <v>3.7296148587206618E-2</v>
      </c>
      <c r="G989" s="91">
        <f t="shared" si="145"/>
        <v>-1.314616531165484E-4</v>
      </c>
      <c r="H989" s="65">
        <f t="shared" si="147"/>
        <v>3.7164686934090072E-2</v>
      </c>
    </row>
    <row r="990" spans="1:8">
      <c r="A990" s="68">
        <f t="shared" si="146"/>
        <v>976</v>
      </c>
      <c r="B990" s="69">
        <f t="shared" si="146"/>
        <v>45901</v>
      </c>
      <c r="C990" s="90" t="str">
        <f t="shared" si="142"/>
        <v>구간6</v>
      </c>
      <c r="D990" s="68">
        <f t="shared" si="143"/>
        <v>184</v>
      </c>
      <c r="E990" s="54">
        <f>COUNTIF($C$15:C990,C990)</f>
        <v>63</v>
      </c>
      <c r="F990" s="91">
        <f t="shared" si="144"/>
        <v>3.7296148587206618E-2</v>
      </c>
      <c r="G990" s="91">
        <f t="shared" si="145"/>
        <v>-1.3358200236036368E-4</v>
      </c>
      <c r="H990" s="65">
        <f t="shared" si="147"/>
        <v>3.7162566584846256E-2</v>
      </c>
    </row>
    <row r="991" spans="1:8">
      <c r="A991" s="68">
        <f t="shared" si="146"/>
        <v>977</v>
      </c>
      <c r="B991" s="69">
        <f t="shared" si="146"/>
        <v>45902</v>
      </c>
      <c r="C991" s="90" t="str">
        <f t="shared" si="142"/>
        <v>구간6</v>
      </c>
      <c r="D991" s="68">
        <f t="shared" si="143"/>
        <v>184</v>
      </c>
      <c r="E991" s="54">
        <f>COUNTIF($C$15:C991,C991)</f>
        <v>64</v>
      </c>
      <c r="F991" s="91">
        <f t="shared" si="144"/>
        <v>3.7296148587206618E-2</v>
      </c>
      <c r="G991" s="91">
        <f t="shared" si="145"/>
        <v>-1.3570235160417898E-4</v>
      </c>
      <c r="H991" s="65">
        <f t="shared" si="147"/>
        <v>3.716044623560244E-2</v>
      </c>
    </row>
    <row r="992" spans="1:8">
      <c r="A992" s="68">
        <f t="shared" ref="A992:B1007" si="148">A991+1</f>
        <v>978</v>
      </c>
      <c r="B992" s="69">
        <f t="shared" si="148"/>
        <v>45903</v>
      </c>
      <c r="C992" s="90" t="str">
        <f t="shared" si="142"/>
        <v>구간6</v>
      </c>
      <c r="D992" s="68">
        <f t="shared" si="143"/>
        <v>184</v>
      </c>
      <c r="E992" s="54">
        <f>COUNTIF($C$15:C992,C992)</f>
        <v>65</v>
      </c>
      <c r="F992" s="91">
        <f t="shared" si="144"/>
        <v>3.7296148587206618E-2</v>
      </c>
      <c r="G992" s="91">
        <f t="shared" si="145"/>
        <v>-1.3782270084799429E-4</v>
      </c>
      <c r="H992" s="65">
        <f t="shared" si="147"/>
        <v>3.7158325886358624E-2</v>
      </c>
    </row>
    <row r="993" spans="1:8">
      <c r="A993" s="68">
        <f t="shared" si="148"/>
        <v>979</v>
      </c>
      <c r="B993" s="69">
        <f t="shared" si="148"/>
        <v>45904</v>
      </c>
      <c r="C993" s="90" t="str">
        <f t="shared" si="142"/>
        <v>구간6</v>
      </c>
      <c r="D993" s="68">
        <f t="shared" si="143"/>
        <v>184</v>
      </c>
      <c r="E993" s="54">
        <f>COUNTIF($C$15:C993,C993)</f>
        <v>66</v>
      </c>
      <c r="F993" s="91">
        <f t="shared" si="144"/>
        <v>3.7296148587206618E-2</v>
      </c>
      <c r="G993" s="91">
        <f t="shared" si="145"/>
        <v>-1.3994305009180956E-4</v>
      </c>
      <c r="H993" s="65">
        <f t="shared" si="147"/>
        <v>3.7156205537114809E-2</v>
      </c>
    </row>
    <row r="994" spans="1:8">
      <c r="A994" s="68">
        <f t="shared" si="148"/>
        <v>980</v>
      </c>
      <c r="B994" s="69">
        <f t="shared" si="148"/>
        <v>45905</v>
      </c>
      <c r="C994" s="90" t="str">
        <f t="shared" si="142"/>
        <v>구간6</v>
      </c>
      <c r="D994" s="68">
        <f t="shared" si="143"/>
        <v>184</v>
      </c>
      <c r="E994" s="54">
        <f>COUNTIF($C$15:C994,C994)</f>
        <v>67</v>
      </c>
      <c r="F994" s="91">
        <f t="shared" si="144"/>
        <v>3.7296148587206618E-2</v>
      </c>
      <c r="G994" s="91">
        <f t="shared" si="145"/>
        <v>-1.4206339933562487E-4</v>
      </c>
      <c r="H994" s="65">
        <f t="shared" si="147"/>
        <v>3.7154085187870993E-2</v>
      </c>
    </row>
    <row r="995" spans="1:8">
      <c r="A995" s="68">
        <f t="shared" si="148"/>
        <v>981</v>
      </c>
      <c r="B995" s="69">
        <f t="shared" si="148"/>
        <v>45906</v>
      </c>
      <c r="C995" s="90" t="str">
        <f t="shared" si="142"/>
        <v>구간6</v>
      </c>
      <c r="D995" s="68">
        <f t="shared" si="143"/>
        <v>184</v>
      </c>
      <c r="E995" s="54">
        <f>COUNTIF($C$15:C995,C995)</f>
        <v>68</v>
      </c>
      <c r="F995" s="91">
        <f t="shared" si="144"/>
        <v>3.7296148587206618E-2</v>
      </c>
      <c r="G995" s="91">
        <f t="shared" si="145"/>
        <v>-1.4418374857944017E-4</v>
      </c>
      <c r="H995" s="65">
        <f t="shared" si="147"/>
        <v>3.7151964838627177E-2</v>
      </c>
    </row>
    <row r="996" spans="1:8">
      <c r="A996" s="68">
        <f t="shared" si="148"/>
        <v>982</v>
      </c>
      <c r="B996" s="69">
        <f t="shared" si="148"/>
        <v>45907</v>
      </c>
      <c r="C996" s="90" t="str">
        <f t="shared" si="142"/>
        <v>구간6</v>
      </c>
      <c r="D996" s="68">
        <f t="shared" si="143"/>
        <v>184</v>
      </c>
      <c r="E996" s="54">
        <f>COUNTIF($C$15:C996,C996)</f>
        <v>69</v>
      </c>
      <c r="F996" s="91">
        <f t="shared" si="144"/>
        <v>3.7296148587206618E-2</v>
      </c>
      <c r="G996" s="91">
        <f t="shared" si="145"/>
        <v>-1.4630409782325548E-4</v>
      </c>
      <c r="H996" s="65">
        <f t="shared" si="147"/>
        <v>3.7149844489383362E-2</v>
      </c>
    </row>
    <row r="997" spans="1:8">
      <c r="A997" s="68">
        <f t="shared" si="148"/>
        <v>983</v>
      </c>
      <c r="B997" s="69">
        <f t="shared" si="148"/>
        <v>45908</v>
      </c>
      <c r="C997" s="90" t="str">
        <f t="shared" si="142"/>
        <v>구간6</v>
      </c>
      <c r="D997" s="68">
        <f t="shared" si="143"/>
        <v>184</v>
      </c>
      <c r="E997" s="54">
        <f>COUNTIF($C$15:C997,C997)</f>
        <v>70</v>
      </c>
      <c r="F997" s="91">
        <f t="shared" si="144"/>
        <v>3.7296148587206618E-2</v>
      </c>
      <c r="G997" s="91">
        <f t="shared" si="145"/>
        <v>-1.4842444706707076E-4</v>
      </c>
      <c r="H997" s="65">
        <f t="shared" si="147"/>
        <v>3.7147724140139546E-2</v>
      </c>
    </row>
    <row r="998" spans="1:8">
      <c r="A998" s="68">
        <f t="shared" si="148"/>
        <v>984</v>
      </c>
      <c r="B998" s="69">
        <f t="shared" si="148"/>
        <v>45909</v>
      </c>
      <c r="C998" s="90" t="str">
        <f t="shared" si="142"/>
        <v>구간6</v>
      </c>
      <c r="D998" s="68">
        <f t="shared" si="143"/>
        <v>184</v>
      </c>
      <c r="E998" s="54">
        <f>COUNTIF($C$15:C998,C998)</f>
        <v>71</v>
      </c>
      <c r="F998" s="91">
        <f t="shared" si="144"/>
        <v>3.7296148587206618E-2</v>
      </c>
      <c r="G998" s="91">
        <f t="shared" si="145"/>
        <v>-1.5054479631088606E-4</v>
      </c>
      <c r="H998" s="65">
        <f t="shared" si="147"/>
        <v>3.714560379089573E-2</v>
      </c>
    </row>
    <row r="999" spans="1:8">
      <c r="A999" s="68">
        <f t="shared" si="148"/>
        <v>985</v>
      </c>
      <c r="B999" s="69">
        <f t="shared" si="148"/>
        <v>45910</v>
      </c>
      <c r="C999" s="90" t="str">
        <f t="shared" si="142"/>
        <v>구간6</v>
      </c>
      <c r="D999" s="68">
        <f t="shared" si="143"/>
        <v>184</v>
      </c>
      <c r="E999" s="54">
        <f>COUNTIF($C$15:C999,C999)</f>
        <v>72</v>
      </c>
      <c r="F999" s="91">
        <f t="shared" si="144"/>
        <v>3.7296148587206618E-2</v>
      </c>
      <c r="G999" s="91">
        <f t="shared" si="145"/>
        <v>-1.5266514555470136E-4</v>
      </c>
      <c r="H999" s="65">
        <f t="shared" si="147"/>
        <v>3.7143483441651914E-2</v>
      </c>
    </row>
    <row r="1000" spans="1:8">
      <c r="A1000" s="68">
        <f t="shared" si="148"/>
        <v>986</v>
      </c>
      <c r="B1000" s="69">
        <f t="shared" si="148"/>
        <v>45911</v>
      </c>
      <c r="C1000" s="90" t="str">
        <f t="shared" si="142"/>
        <v>구간6</v>
      </c>
      <c r="D1000" s="68">
        <f t="shared" si="143"/>
        <v>184</v>
      </c>
      <c r="E1000" s="54">
        <f>COUNTIF($C$15:C1000,C1000)</f>
        <v>73</v>
      </c>
      <c r="F1000" s="91">
        <f t="shared" si="144"/>
        <v>3.7296148587206618E-2</v>
      </c>
      <c r="G1000" s="91">
        <f t="shared" si="145"/>
        <v>-1.5478549479851664E-4</v>
      </c>
      <c r="H1000" s="65">
        <f t="shared" si="147"/>
        <v>3.7141363092408099E-2</v>
      </c>
    </row>
    <row r="1001" spans="1:8">
      <c r="A1001" s="68">
        <f t="shared" si="148"/>
        <v>987</v>
      </c>
      <c r="B1001" s="69">
        <f t="shared" si="148"/>
        <v>45912</v>
      </c>
      <c r="C1001" s="90" t="str">
        <f t="shared" si="142"/>
        <v>구간6</v>
      </c>
      <c r="D1001" s="68">
        <f t="shared" si="143"/>
        <v>184</v>
      </c>
      <c r="E1001" s="54">
        <f>COUNTIF($C$15:C1001,C1001)</f>
        <v>74</v>
      </c>
      <c r="F1001" s="91">
        <f t="shared" si="144"/>
        <v>3.7296148587206618E-2</v>
      </c>
      <c r="G1001" s="91">
        <f t="shared" si="145"/>
        <v>-1.5690584404233195E-4</v>
      </c>
      <c r="H1001" s="65">
        <f t="shared" si="147"/>
        <v>3.7139242743164283E-2</v>
      </c>
    </row>
    <row r="1002" spans="1:8">
      <c r="A1002" s="68">
        <f t="shared" si="148"/>
        <v>988</v>
      </c>
      <c r="B1002" s="69">
        <f t="shared" si="148"/>
        <v>45913</v>
      </c>
      <c r="C1002" s="90" t="str">
        <f t="shared" si="142"/>
        <v>구간6</v>
      </c>
      <c r="D1002" s="68">
        <f t="shared" si="143"/>
        <v>184</v>
      </c>
      <c r="E1002" s="54">
        <f>COUNTIF($C$15:C1002,C1002)</f>
        <v>75</v>
      </c>
      <c r="F1002" s="91">
        <f t="shared" si="144"/>
        <v>3.7296148587206618E-2</v>
      </c>
      <c r="G1002" s="91">
        <f t="shared" si="145"/>
        <v>-1.5902619328614725E-4</v>
      </c>
      <c r="H1002" s="65">
        <f t="shared" si="147"/>
        <v>3.7137122393920467E-2</v>
      </c>
    </row>
    <row r="1003" spans="1:8">
      <c r="A1003" s="68">
        <f t="shared" si="148"/>
        <v>989</v>
      </c>
      <c r="B1003" s="69">
        <f t="shared" si="148"/>
        <v>45914</v>
      </c>
      <c r="C1003" s="90" t="str">
        <f t="shared" si="142"/>
        <v>구간6</v>
      </c>
      <c r="D1003" s="68">
        <f t="shared" si="143"/>
        <v>184</v>
      </c>
      <c r="E1003" s="54">
        <f>COUNTIF($C$15:C1003,C1003)</f>
        <v>76</v>
      </c>
      <c r="F1003" s="91">
        <f t="shared" si="144"/>
        <v>3.7296148587206618E-2</v>
      </c>
      <c r="G1003" s="91">
        <f t="shared" si="145"/>
        <v>-1.6114654252996253E-4</v>
      </c>
      <c r="H1003" s="65">
        <f t="shared" si="147"/>
        <v>3.7135002044676658E-2</v>
      </c>
    </row>
    <row r="1004" spans="1:8">
      <c r="A1004" s="68">
        <f t="shared" si="148"/>
        <v>990</v>
      </c>
      <c r="B1004" s="69">
        <f t="shared" si="148"/>
        <v>45915</v>
      </c>
      <c r="C1004" s="90" t="str">
        <f t="shared" si="142"/>
        <v>구간6</v>
      </c>
      <c r="D1004" s="68">
        <f t="shared" si="143"/>
        <v>184</v>
      </c>
      <c r="E1004" s="54">
        <f>COUNTIF($C$15:C1004,C1004)</f>
        <v>77</v>
      </c>
      <c r="F1004" s="91">
        <f t="shared" si="144"/>
        <v>3.7296148587206618E-2</v>
      </c>
      <c r="G1004" s="91">
        <f t="shared" si="145"/>
        <v>-1.6326689177377783E-4</v>
      </c>
      <c r="H1004" s="65">
        <f t="shared" si="147"/>
        <v>3.7132881695432843E-2</v>
      </c>
    </row>
    <row r="1005" spans="1:8">
      <c r="A1005" s="68">
        <f t="shared" si="148"/>
        <v>991</v>
      </c>
      <c r="B1005" s="69">
        <f t="shared" si="148"/>
        <v>45916</v>
      </c>
      <c r="C1005" s="90" t="str">
        <f t="shared" si="142"/>
        <v>구간6</v>
      </c>
      <c r="D1005" s="68">
        <f t="shared" si="143"/>
        <v>184</v>
      </c>
      <c r="E1005" s="54">
        <f>COUNTIF($C$15:C1005,C1005)</f>
        <v>78</v>
      </c>
      <c r="F1005" s="91">
        <f t="shared" si="144"/>
        <v>3.7296148587206618E-2</v>
      </c>
      <c r="G1005" s="91">
        <f t="shared" si="145"/>
        <v>-1.6538724101759314E-4</v>
      </c>
      <c r="H1005" s="65">
        <f t="shared" si="147"/>
        <v>3.7130761346189027E-2</v>
      </c>
    </row>
    <row r="1006" spans="1:8">
      <c r="A1006" s="68">
        <f t="shared" si="148"/>
        <v>992</v>
      </c>
      <c r="B1006" s="69">
        <f t="shared" si="148"/>
        <v>45917</v>
      </c>
      <c r="C1006" s="90" t="str">
        <f t="shared" si="142"/>
        <v>구간6</v>
      </c>
      <c r="D1006" s="68">
        <f t="shared" si="143"/>
        <v>184</v>
      </c>
      <c r="E1006" s="54">
        <f>COUNTIF($C$15:C1006,C1006)</f>
        <v>79</v>
      </c>
      <c r="F1006" s="91">
        <f t="shared" si="144"/>
        <v>3.7296148587206618E-2</v>
      </c>
      <c r="G1006" s="91">
        <f t="shared" si="145"/>
        <v>-1.6750759026140844E-4</v>
      </c>
      <c r="H1006" s="65">
        <f t="shared" si="147"/>
        <v>3.7128640996945211E-2</v>
      </c>
    </row>
    <row r="1007" spans="1:8">
      <c r="A1007" s="68">
        <f t="shared" si="148"/>
        <v>993</v>
      </c>
      <c r="B1007" s="69">
        <f t="shared" si="148"/>
        <v>45918</v>
      </c>
      <c r="C1007" s="90" t="str">
        <f t="shared" si="142"/>
        <v>구간6</v>
      </c>
      <c r="D1007" s="68">
        <f t="shared" si="143"/>
        <v>184</v>
      </c>
      <c r="E1007" s="54">
        <f>COUNTIF($C$15:C1007,C1007)</f>
        <v>80</v>
      </c>
      <c r="F1007" s="91">
        <f t="shared" si="144"/>
        <v>3.7296148587206618E-2</v>
      </c>
      <c r="G1007" s="91">
        <f t="shared" si="145"/>
        <v>-1.6962793950522372E-4</v>
      </c>
      <c r="H1007" s="65">
        <f t="shared" si="147"/>
        <v>3.7126520647701396E-2</v>
      </c>
    </row>
    <row r="1008" spans="1:8">
      <c r="A1008" s="68">
        <f t="shared" ref="A1008:B1023" si="149">A1007+1</f>
        <v>994</v>
      </c>
      <c r="B1008" s="69">
        <f t="shared" si="149"/>
        <v>45919</v>
      </c>
      <c r="C1008" s="90" t="str">
        <f t="shared" si="142"/>
        <v>구간6</v>
      </c>
      <c r="D1008" s="68">
        <f t="shared" si="143"/>
        <v>184</v>
      </c>
      <c r="E1008" s="54">
        <f>COUNTIF($C$15:C1008,C1008)</f>
        <v>81</v>
      </c>
      <c r="F1008" s="91">
        <f t="shared" si="144"/>
        <v>3.7296148587206618E-2</v>
      </c>
      <c r="G1008" s="91">
        <f t="shared" si="145"/>
        <v>-1.7174828874903903E-4</v>
      </c>
      <c r="H1008" s="65">
        <f t="shared" si="147"/>
        <v>3.712440029845758E-2</v>
      </c>
    </row>
    <row r="1009" spans="1:8">
      <c r="A1009" s="68">
        <f t="shared" si="149"/>
        <v>995</v>
      </c>
      <c r="B1009" s="69">
        <f t="shared" si="149"/>
        <v>45920</v>
      </c>
      <c r="C1009" s="90" t="str">
        <f t="shared" si="142"/>
        <v>구간6</v>
      </c>
      <c r="D1009" s="68">
        <f t="shared" si="143"/>
        <v>184</v>
      </c>
      <c r="E1009" s="54">
        <f>COUNTIF($C$15:C1009,C1009)</f>
        <v>82</v>
      </c>
      <c r="F1009" s="91">
        <f t="shared" si="144"/>
        <v>3.7296148587206618E-2</v>
      </c>
      <c r="G1009" s="91">
        <f t="shared" si="145"/>
        <v>-1.7386863799285433E-4</v>
      </c>
      <c r="H1009" s="65">
        <f t="shared" si="147"/>
        <v>3.7122279949213764E-2</v>
      </c>
    </row>
    <row r="1010" spans="1:8">
      <c r="A1010" s="68">
        <f t="shared" si="149"/>
        <v>996</v>
      </c>
      <c r="B1010" s="69">
        <f t="shared" si="149"/>
        <v>45921</v>
      </c>
      <c r="C1010" s="90" t="str">
        <f t="shared" si="142"/>
        <v>구간6</v>
      </c>
      <c r="D1010" s="68">
        <f t="shared" si="143"/>
        <v>184</v>
      </c>
      <c r="E1010" s="54">
        <f>COUNTIF($C$15:C1010,C1010)</f>
        <v>83</v>
      </c>
      <c r="F1010" s="91">
        <f t="shared" si="144"/>
        <v>3.7296148587206618E-2</v>
      </c>
      <c r="G1010" s="91">
        <f t="shared" si="145"/>
        <v>-1.7598898723666961E-4</v>
      </c>
      <c r="H1010" s="65">
        <f t="shared" si="147"/>
        <v>3.7120159599969949E-2</v>
      </c>
    </row>
    <row r="1011" spans="1:8">
      <c r="A1011" s="68">
        <f t="shared" si="149"/>
        <v>997</v>
      </c>
      <c r="B1011" s="69">
        <f t="shared" si="149"/>
        <v>45922</v>
      </c>
      <c r="C1011" s="90" t="str">
        <f t="shared" si="142"/>
        <v>구간6</v>
      </c>
      <c r="D1011" s="68">
        <f t="shared" si="143"/>
        <v>184</v>
      </c>
      <c r="E1011" s="54">
        <f>COUNTIF($C$15:C1011,C1011)</f>
        <v>84</v>
      </c>
      <c r="F1011" s="91">
        <f t="shared" si="144"/>
        <v>3.7296148587206618E-2</v>
      </c>
      <c r="G1011" s="91">
        <f t="shared" si="145"/>
        <v>-1.7810933648048491E-4</v>
      </c>
      <c r="H1011" s="65">
        <f t="shared" si="147"/>
        <v>3.7118039250726133E-2</v>
      </c>
    </row>
    <row r="1012" spans="1:8">
      <c r="A1012" s="68">
        <f t="shared" si="149"/>
        <v>998</v>
      </c>
      <c r="B1012" s="69">
        <f t="shared" si="149"/>
        <v>45923</v>
      </c>
      <c r="C1012" s="90" t="str">
        <f t="shared" si="142"/>
        <v>구간6</v>
      </c>
      <c r="D1012" s="68">
        <f t="shared" si="143"/>
        <v>184</v>
      </c>
      <c r="E1012" s="54">
        <f>COUNTIF($C$15:C1012,C1012)</f>
        <v>85</v>
      </c>
      <c r="F1012" s="91">
        <f t="shared" si="144"/>
        <v>3.7296148587206618E-2</v>
      </c>
      <c r="G1012" s="91">
        <f t="shared" si="145"/>
        <v>-1.8022968572430022E-4</v>
      </c>
      <c r="H1012" s="65">
        <f t="shared" si="147"/>
        <v>3.7115918901482317E-2</v>
      </c>
    </row>
    <row r="1013" spans="1:8">
      <c r="A1013" s="68">
        <f t="shared" si="149"/>
        <v>999</v>
      </c>
      <c r="B1013" s="69">
        <f t="shared" si="149"/>
        <v>45924</v>
      </c>
      <c r="C1013" s="90" t="str">
        <f t="shared" si="142"/>
        <v>구간6</v>
      </c>
      <c r="D1013" s="68">
        <f t="shared" si="143"/>
        <v>184</v>
      </c>
      <c r="E1013" s="54">
        <f>COUNTIF($C$15:C1013,C1013)</f>
        <v>86</v>
      </c>
      <c r="F1013" s="91">
        <f t="shared" si="144"/>
        <v>3.7296148587206618E-2</v>
      </c>
      <c r="G1013" s="91">
        <f t="shared" si="145"/>
        <v>-1.8235003496811549E-4</v>
      </c>
      <c r="H1013" s="65">
        <f t="shared" si="147"/>
        <v>3.7113798552238501E-2</v>
      </c>
    </row>
    <row r="1014" spans="1:8">
      <c r="A1014" s="68">
        <f t="shared" si="149"/>
        <v>1000</v>
      </c>
      <c r="B1014" s="69">
        <f t="shared" si="149"/>
        <v>45925</v>
      </c>
      <c r="C1014" s="90" t="str">
        <f t="shared" si="142"/>
        <v>구간6</v>
      </c>
      <c r="D1014" s="68">
        <f t="shared" si="143"/>
        <v>184</v>
      </c>
      <c r="E1014" s="54">
        <f>COUNTIF($C$15:C1014,C1014)</f>
        <v>87</v>
      </c>
      <c r="F1014" s="91">
        <f t="shared" si="144"/>
        <v>3.7296148587206618E-2</v>
      </c>
      <c r="G1014" s="91">
        <f t="shared" si="145"/>
        <v>-1.844703842119308E-4</v>
      </c>
      <c r="H1014" s="65">
        <f t="shared" si="147"/>
        <v>3.7111678202994686E-2</v>
      </c>
    </row>
    <row r="1015" spans="1:8">
      <c r="A1015" s="68">
        <f t="shared" si="149"/>
        <v>1001</v>
      </c>
      <c r="B1015" s="69">
        <f t="shared" si="149"/>
        <v>45926</v>
      </c>
      <c r="C1015" s="90" t="str">
        <f t="shared" si="142"/>
        <v>구간6</v>
      </c>
      <c r="D1015" s="68">
        <f t="shared" si="143"/>
        <v>184</v>
      </c>
      <c r="E1015" s="54">
        <f>COUNTIF($C$15:C1015,C1015)</f>
        <v>88</v>
      </c>
      <c r="F1015" s="91">
        <f t="shared" si="144"/>
        <v>3.7296148587206618E-2</v>
      </c>
      <c r="G1015" s="91">
        <f t="shared" si="145"/>
        <v>-1.865907334557461E-4</v>
      </c>
      <c r="H1015" s="65">
        <f t="shared" si="147"/>
        <v>3.710955785375087E-2</v>
      </c>
    </row>
    <row r="1016" spans="1:8">
      <c r="A1016" s="68">
        <f t="shared" si="149"/>
        <v>1002</v>
      </c>
      <c r="B1016" s="69">
        <f t="shared" si="149"/>
        <v>45927</v>
      </c>
      <c r="C1016" s="90" t="str">
        <f t="shared" si="142"/>
        <v>구간6</v>
      </c>
      <c r="D1016" s="68">
        <f t="shared" si="143"/>
        <v>184</v>
      </c>
      <c r="E1016" s="54">
        <f>COUNTIF($C$15:C1016,C1016)</f>
        <v>89</v>
      </c>
      <c r="F1016" s="91">
        <f t="shared" si="144"/>
        <v>3.7296148587206618E-2</v>
      </c>
      <c r="G1016" s="91">
        <f t="shared" si="145"/>
        <v>-1.8871108269956141E-4</v>
      </c>
      <c r="H1016" s="65">
        <f t="shared" si="147"/>
        <v>3.7107437504507054E-2</v>
      </c>
    </row>
    <row r="1017" spans="1:8">
      <c r="A1017" s="68">
        <f t="shared" si="149"/>
        <v>1003</v>
      </c>
      <c r="B1017" s="69">
        <f t="shared" si="149"/>
        <v>45928</v>
      </c>
      <c r="C1017" s="90" t="str">
        <f t="shared" si="142"/>
        <v>구간6</v>
      </c>
      <c r="D1017" s="68">
        <f t="shared" si="143"/>
        <v>184</v>
      </c>
      <c r="E1017" s="54">
        <f>COUNTIF($C$15:C1017,C1017)</f>
        <v>90</v>
      </c>
      <c r="F1017" s="91">
        <f t="shared" si="144"/>
        <v>3.7296148587206618E-2</v>
      </c>
      <c r="G1017" s="91">
        <f t="shared" si="145"/>
        <v>-1.9083143194337669E-4</v>
      </c>
      <c r="H1017" s="65">
        <f t="shared" si="147"/>
        <v>3.7105317155263239E-2</v>
      </c>
    </row>
    <row r="1018" spans="1:8">
      <c r="A1018" s="68">
        <f t="shared" si="149"/>
        <v>1004</v>
      </c>
      <c r="B1018" s="69">
        <f t="shared" si="149"/>
        <v>45929</v>
      </c>
      <c r="C1018" s="90" t="str">
        <f t="shared" si="142"/>
        <v>구간6</v>
      </c>
      <c r="D1018" s="68">
        <f t="shared" si="143"/>
        <v>184</v>
      </c>
      <c r="E1018" s="54">
        <f>COUNTIF($C$15:C1018,C1018)</f>
        <v>91</v>
      </c>
      <c r="F1018" s="91">
        <f t="shared" si="144"/>
        <v>3.7296148587206618E-2</v>
      </c>
      <c r="G1018" s="91">
        <f t="shared" si="145"/>
        <v>-1.9295178118719199E-4</v>
      </c>
      <c r="H1018" s="65">
        <f t="shared" si="147"/>
        <v>3.7103196806019423E-2</v>
      </c>
    </row>
    <row r="1019" spans="1:8">
      <c r="A1019" s="68">
        <f t="shared" si="149"/>
        <v>1005</v>
      </c>
      <c r="B1019" s="69">
        <f t="shared" si="149"/>
        <v>45930</v>
      </c>
      <c r="C1019" s="90" t="str">
        <f t="shared" si="142"/>
        <v>구간6</v>
      </c>
      <c r="D1019" s="68">
        <f t="shared" si="143"/>
        <v>184</v>
      </c>
      <c r="E1019" s="54">
        <f>COUNTIF($C$15:C1019,C1019)</f>
        <v>92</v>
      </c>
      <c r="F1019" s="91">
        <f t="shared" si="144"/>
        <v>3.7296148587206618E-2</v>
      </c>
      <c r="G1019" s="91">
        <f t="shared" si="145"/>
        <v>-1.950721304310073E-4</v>
      </c>
      <c r="H1019" s="65">
        <f t="shared" si="147"/>
        <v>3.7101076456775607E-2</v>
      </c>
    </row>
    <row r="1020" spans="1:8">
      <c r="A1020" s="68">
        <f t="shared" si="149"/>
        <v>1006</v>
      </c>
      <c r="B1020" s="69">
        <f t="shared" si="149"/>
        <v>45931</v>
      </c>
      <c r="C1020" s="90" t="str">
        <f t="shared" si="142"/>
        <v>구간6</v>
      </c>
      <c r="D1020" s="68">
        <f t="shared" si="143"/>
        <v>184</v>
      </c>
      <c r="E1020" s="54">
        <f>COUNTIF($C$15:C1020,C1020)</f>
        <v>93</v>
      </c>
      <c r="F1020" s="91">
        <f t="shared" si="144"/>
        <v>3.7296148587206618E-2</v>
      </c>
      <c r="G1020" s="91">
        <f t="shared" si="145"/>
        <v>-1.9719247967482257E-4</v>
      </c>
      <c r="H1020" s="65">
        <f t="shared" si="147"/>
        <v>3.7098956107531798E-2</v>
      </c>
    </row>
    <row r="1021" spans="1:8">
      <c r="A1021" s="68">
        <f t="shared" si="149"/>
        <v>1007</v>
      </c>
      <c r="B1021" s="69">
        <f t="shared" si="149"/>
        <v>45932</v>
      </c>
      <c r="C1021" s="90" t="str">
        <f t="shared" si="142"/>
        <v>구간6</v>
      </c>
      <c r="D1021" s="68">
        <f t="shared" si="143"/>
        <v>184</v>
      </c>
      <c r="E1021" s="54">
        <f>COUNTIF($C$15:C1021,C1021)</f>
        <v>94</v>
      </c>
      <c r="F1021" s="91">
        <f t="shared" si="144"/>
        <v>3.7296148587206618E-2</v>
      </c>
      <c r="G1021" s="91">
        <f t="shared" si="145"/>
        <v>-1.9931282891863788E-4</v>
      </c>
      <c r="H1021" s="65">
        <f t="shared" si="147"/>
        <v>3.7096835758287983E-2</v>
      </c>
    </row>
    <row r="1022" spans="1:8">
      <c r="A1022" s="68">
        <f t="shared" si="149"/>
        <v>1008</v>
      </c>
      <c r="B1022" s="69">
        <f t="shared" si="149"/>
        <v>45933</v>
      </c>
      <c r="C1022" s="90" t="str">
        <f t="shared" si="142"/>
        <v>구간6</v>
      </c>
      <c r="D1022" s="68">
        <f t="shared" si="143"/>
        <v>184</v>
      </c>
      <c r="E1022" s="54">
        <f>COUNTIF($C$15:C1022,C1022)</f>
        <v>95</v>
      </c>
      <c r="F1022" s="91">
        <f t="shared" si="144"/>
        <v>3.7296148587206618E-2</v>
      </c>
      <c r="G1022" s="91">
        <f t="shared" si="145"/>
        <v>-2.0143317816245318E-4</v>
      </c>
      <c r="H1022" s="65">
        <f t="shared" si="147"/>
        <v>3.7094715409044167E-2</v>
      </c>
    </row>
    <row r="1023" spans="1:8">
      <c r="A1023" s="68">
        <f t="shared" si="149"/>
        <v>1009</v>
      </c>
      <c r="B1023" s="69">
        <f t="shared" si="149"/>
        <v>45934</v>
      </c>
      <c r="C1023" s="90" t="str">
        <f t="shared" si="142"/>
        <v>구간6</v>
      </c>
      <c r="D1023" s="68">
        <f t="shared" si="143"/>
        <v>184</v>
      </c>
      <c r="E1023" s="54">
        <f>COUNTIF($C$15:C1023,C1023)</f>
        <v>96</v>
      </c>
      <c r="F1023" s="91">
        <f t="shared" si="144"/>
        <v>3.7296148587206618E-2</v>
      </c>
      <c r="G1023" s="91">
        <f t="shared" si="145"/>
        <v>-2.0355352740626849E-4</v>
      </c>
      <c r="H1023" s="65">
        <f t="shared" si="147"/>
        <v>3.7092595059800351E-2</v>
      </c>
    </row>
    <row r="1024" spans="1:8">
      <c r="A1024" s="68">
        <f t="shared" ref="A1024:B1039" si="150">A1023+1</f>
        <v>1010</v>
      </c>
      <c r="B1024" s="69">
        <f t="shared" si="150"/>
        <v>45935</v>
      </c>
      <c r="C1024" s="90" t="str">
        <f t="shared" si="142"/>
        <v>구간6</v>
      </c>
      <c r="D1024" s="68">
        <f t="shared" si="143"/>
        <v>184</v>
      </c>
      <c r="E1024" s="54">
        <f>COUNTIF($C$15:C1024,C1024)</f>
        <v>97</v>
      </c>
      <c r="F1024" s="91">
        <f t="shared" si="144"/>
        <v>3.7296148587206618E-2</v>
      </c>
      <c r="G1024" s="91">
        <f t="shared" si="145"/>
        <v>-2.0567387665008376E-4</v>
      </c>
      <c r="H1024" s="65">
        <f t="shared" si="147"/>
        <v>3.7090474710556535E-2</v>
      </c>
    </row>
    <row r="1025" spans="1:8">
      <c r="A1025" s="68">
        <f t="shared" si="150"/>
        <v>1011</v>
      </c>
      <c r="B1025" s="69">
        <f t="shared" si="150"/>
        <v>45936</v>
      </c>
      <c r="C1025" s="90" t="str">
        <f t="shared" si="142"/>
        <v>구간6</v>
      </c>
      <c r="D1025" s="68">
        <f t="shared" si="143"/>
        <v>184</v>
      </c>
      <c r="E1025" s="54">
        <f>COUNTIF($C$15:C1025,C1025)</f>
        <v>98</v>
      </c>
      <c r="F1025" s="91">
        <f t="shared" si="144"/>
        <v>3.7296148587206618E-2</v>
      </c>
      <c r="G1025" s="91">
        <f t="shared" si="145"/>
        <v>-2.0779422589389907E-4</v>
      </c>
      <c r="H1025" s="65">
        <f t="shared" si="147"/>
        <v>3.708835436131272E-2</v>
      </c>
    </row>
    <row r="1026" spans="1:8">
      <c r="A1026" s="68">
        <f t="shared" si="150"/>
        <v>1012</v>
      </c>
      <c r="B1026" s="69">
        <f t="shared" si="150"/>
        <v>45937</v>
      </c>
      <c r="C1026" s="90" t="str">
        <f t="shared" si="142"/>
        <v>구간6</v>
      </c>
      <c r="D1026" s="68">
        <f t="shared" si="143"/>
        <v>184</v>
      </c>
      <c r="E1026" s="54">
        <f>COUNTIF($C$15:C1026,C1026)</f>
        <v>99</v>
      </c>
      <c r="F1026" s="91">
        <f t="shared" si="144"/>
        <v>3.7296148587206618E-2</v>
      </c>
      <c r="G1026" s="91">
        <f t="shared" si="145"/>
        <v>-2.0991457513771437E-4</v>
      </c>
      <c r="H1026" s="65">
        <f t="shared" si="147"/>
        <v>3.7086234012068904E-2</v>
      </c>
    </row>
    <row r="1027" spans="1:8">
      <c r="A1027" s="68">
        <f t="shared" si="150"/>
        <v>1013</v>
      </c>
      <c r="B1027" s="69">
        <f t="shared" si="150"/>
        <v>45938</v>
      </c>
      <c r="C1027" s="90" t="str">
        <f t="shared" si="142"/>
        <v>구간6</v>
      </c>
      <c r="D1027" s="68">
        <f t="shared" si="143"/>
        <v>184</v>
      </c>
      <c r="E1027" s="54">
        <f>COUNTIF($C$15:C1027,C1027)</f>
        <v>100</v>
      </c>
      <c r="F1027" s="91">
        <f t="shared" si="144"/>
        <v>3.7296148587206618E-2</v>
      </c>
      <c r="G1027" s="91">
        <f t="shared" si="145"/>
        <v>-2.1203492438152965E-4</v>
      </c>
      <c r="H1027" s="65">
        <f t="shared" si="147"/>
        <v>3.7084113662825088E-2</v>
      </c>
    </row>
    <row r="1028" spans="1:8">
      <c r="A1028" s="68">
        <f t="shared" si="150"/>
        <v>1014</v>
      </c>
      <c r="B1028" s="69">
        <f t="shared" si="150"/>
        <v>45939</v>
      </c>
      <c r="C1028" s="90" t="str">
        <f t="shared" si="142"/>
        <v>구간6</v>
      </c>
      <c r="D1028" s="68">
        <f t="shared" si="143"/>
        <v>184</v>
      </c>
      <c r="E1028" s="54">
        <f>COUNTIF($C$15:C1028,C1028)</f>
        <v>101</v>
      </c>
      <c r="F1028" s="91">
        <f t="shared" si="144"/>
        <v>3.7296148587206618E-2</v>
      </c>
      <c r="G1028" s="91">
        <f t="shared" si="145"/>
        <v>-2.1415527362534496E-4</v>
      </c>
      <c r="H1028" s="65">
        <f t="shared" si="147"/>
        <v>3.7081993313581273E-2</v>
      </c>
    </row>
    <row r="1029" spans="1:8">
      <c r="A1029" s="68">
        <f t="shared" si="150"/>
        <v>1015</v>
      </c>
      <c r="B1029" s="69">
        <f t="shared" si="150"/>
        <v>45940</v>
      </c>
      <c r="C1029" s="90" t="str">
        <f t="shared" si="142"/>
        <v>구간6</v>
      </c>
      <c r="D1029" s="68">
        <f t="shared" si="143"/>
        <v>184</v>
      </c>
      <c r="E1029" s="54">
        <f>COUNTIF($C$15:C1029,C1029)</f>
        <v>102</v>
      </c>
      <c r="F1029" s="91">
        <f t="shared" si="144"/>
        <v>3.7296148587206618E-2</v>
      </c>
      <c r="G1029" s="91">
        <f t="shared" si="145"/>
        <v>-2.1627562286916026E-4</v>
      </c>
      <c r="H1029" s="65">
        <f t="shared" si="147"/>
        <v>3.7079872964337457E-2</v>
      </c>
    </row>
    <row r="1030" spans="1:8">
      <c r="A1030" s="68">
        <f t="shared" si="150"/>
        <v>1016</v>
      </c>
      <c r="B1030" s="69">
        <f t="shared" si="150"/>
        <v>45941</v>
      </c>
      <c r="C1030" s="90" t="str">
        <f t="shared" si="142"/>
        <v>구간6</v>
      </c>
      <c r="D1030" s="68">
        <f t="shared" si="143"/>
        <v>184</v>
      </c>
      <c r="E1030" s="54">
        <f>COUNTIF($C$15:C1030,C1030)</f>
        <v>103</v>
      </c>
      <c r="F1030" s="91">
        <f t="shared" si="144"/>
        <v>3.7296148587206618E-2</v>
      </c>
      <c r="G1030" s="91">
        <f t="shared" si="145"/>
        <v>-2.1839597211297554E-4</v>
      </c>
      <c r="H1030" s="65">
        <f t="shared" si="147"/>
        <v>3.7077752615093641E-2</v>
      </c>
    </row>
    <row r="1031" spans="1:8">
      <c r="A1031" s="68">
        <f t="shared" si="150"/>
        <v>1017</v>
      </c>
      <c r="B1031" s="69">
        <f t="shared" si="150"/>
        <v>45942</v>
      </c>
      <c r="C1031" s="90" t="str">
        <f t="shared" si="142"/>
        <v>구간6</v>
      </c>
      <c r="D1031" s="68">
        <f t="shared" si="143"/>
        <v>184</v>
      </c>
      <c r="E1031" s="54">
        <f>COUNTIF($C$15:C1031,C1031)</f>
        <v>104</v>
      </c>
      <c r="F1031" s="91">
        <f t="shared" si="144"/>
        <v>3.7296148587206618E-2</v>
      </c>
      <c r="G1031" s="91">
        <f t="shared" si="145"/>
        <v>-2.2051632135679084E-4</v>
      </c>
      <c r="H1031" s="65">
        <f t="shared" si="147"/>
        <v>3.7075632265849826E-2</v>
      </c>
    </row>
    <row r="1032" spans="1:8">
      <c r="A1032" s="68">
        <f t="shared" si="150"/>
        <v>1018</v>
      </c>
      <c r="B1032" s="69">
        <f t="shared" si="150"/>
        <v>45943</v>
      </c>
      <c r="C1032" s="90" t="str">
        <f t="shared" si="142"/>
        <v>구간6</v>
      </c>
      <c r="D1032" s="68">
        <f t="shared" si="143"/>
        <v>184</v>
      </c>
      <c r="E1032" s="54">
        <f>COUNTIF($C$15:C1032,C1032)</f>
        <v>105</v>
      </c>
      <c r="F1032" s="91">
        <f t="shared" si="144"/>
        <v>3.7296148587206618E-2</v>
      </c>
      <c r="G1032" s="91">
        <f t="shared" si="145"/>
        <v>-2.2263667060060615E-4</v>
      </c>
      <c r="H1032" s="65">
        <f t="shared" si="147"/>
        <v>3.707351191660601E-2</v>
      </c>
    </row>
    <row r="1033" spans="1:8">
      <c r="A1033" s="68">
        <f t="shared" si="150"/>
        <v>1019</v>
      </c>
      <c r="B1033" s="69">
        <f t="shared" si="150"/>
        <v>45944</v>
      </c>
      <c r="C1033" s="90" t="str">
        <f t="shared" si="142"/>
        <v>구간6</v>
      </c>
      <c r="D1033" s="68">
        <f t="shared" si="143"/>
        <v>184</v>
      </c>
      <c r="E1033" s="54">
        <f>COUNTIF($C$15:C1033,C1033)</f>
        <v>106</v>
      </c>
      <c r="F1033" s="91">
        <f t="shared" si="144"/>
        <v>3.7296148587206618E-2</v>
      </c>
      <c r="G1033" s="91">
        <f t="shared" si="145"/>
        <v>-2.2475701984442145E-4</v>
      </c>
      <c r="H1033" s="65">
        <f t="shared" si="147"/>
        <v>3.7071391567362194E-2</v>
      </c>
    </row>
    <row r="1034" spans="1:8">
      <c r="A1034" s="68">
        <f t="shared" si="150"/>
        <v>1020</v>
      </c>
      <c r="B1034" s="69">
        <f t="shared" si="150"/>
        <v>45945</v>
      </c>
      <c r="C1034" s="90" t="str">
        <f t="shared" si="142"/>
        <v>구간6</v>
      </c>
      <c r="D1034" s="68">
        <f t="shared" si="143"/>
        <v>184</v>
      </c>
      <c r="E1034" s="54">
        <f>COUNTIF($C$15:C1034,C1034)</f>
        <v>107</v>
      </c>
      <c r="F1034" s="91">
        <f t="shared" si="144"/>
        <v>3.7296148587206618E-2</v>
      </c>
      <c r="G1034" s="91">
        <f t="shared" si="145"/>
        <v>-2.2687736908823673E-4</v>
      </c>
      <c r="H1034" s="65">
        <f t="shared" si="147"/>
        <v>3.7069271218118378E-2</v>
      </c>
    </row>
    <row r="1035" spans="1:8">
      <c r="A1035" s="68">
        <f t="shared" si="150"/>
        <v>1021</v>
      </c>
      <c r="B1035" s="69">
        <f t="shared" si="150"/>
        <v>45946</v>
      </c>
      <c r="C1035" s="90" t="str">
        <f t="shared" si="142"/>
        <v>구간6</v>
      </c>
      <c r="D1035" s="68">
        <f t="shared" si="143"/>
        <v>184</v>
      </c>
      <c r="E1035" s="54">
        <f>COUNTIF($C$15:C1035,C1035)</f>
        <v>108</v>
      </c>
      <c r="F1035" s="91">
        <f t="shared" si="144"/>
        <v>3.7296148587206618E-2</v>
      </c>
      <c r="G1035" s="91">
        <f t="shared" si="145"/>
        <v>-2.2899771833205203E-4</v>
      </c>
      <c r="H1035" s="65">
        <f t="shared" si="147"/>
        <v>3.7067150868874563E-2</v>
      </c>
    </row>
    <row r="1036" spans="1:8">
      <c r="A1036" s="68">
        <f t="shared" si="150"/>
        <v>1022</v>
      </c>
      <c r="B1036" s="69">
        <f t="shared" si="150"/>
        <v>45947</v>
      </c>
      <c r="C1036" s="90" t="str">
        <f t="shared" si="142"/>
        <v>구간6</v>
      </c>
      <c r="D1036" s="68">
        <f t="shared" si="143"/>
        <v>184</v>
      </c>
      <c r="E1036" s="54">
        <f>COUNTIF($C$15:C1036,C1036)</f>
        <v>109</v>
      </c>
      <c r="F1036" s="91">
        <f t="shared" si="144"/>
        <v>3.7296148587206618E-2</v>
      </c>
      <c r="G1036" s="91">
        <f t="shared" si="145"/>
        <v>-2.3111806757586734E-4</v>
      </c>
      <c r="H1036" s="65">
        <f t="shared" si="147"/>
        <v>3.7065030519630754E-2</v>
      </c>
    </row>
    <row r="1037" spans="1:8">
      <c r="A1037" s="68">
        <f t="shared" si="150"/>
        <v>1023</v>
      </c>
      <c r="B1037" s="69">
        <f t="shared" si="150"/>
        <v>45948</v>
      </c>
      <c r="C1037" s="90" t="str">
        <f t="shared" si="142"/>
        <v>구간6</v>
      </c>
      <c r="D1037" s="68">
        <f t="shared" si="143"/>
        <v>184</v>
      </c>
      <c r="E1037" s="54">
        <f>COUNTIF($C$15:C1037,C1037)</f>
        <v>110</v>
      </c>
      <c r="F1037" s="91">
        <f t="shared" si="144"/>
        <v>3.7296148587206618E-2</v>
      </c>
      <c r="G1037" s="91">
        <f t="shared" si="145"/>
        <v>-2.3323841681968262E-4</v>
      </c>
      <c r="H1037" s="65">
        <f t="shared" si="147"/>
        <v>3.7062910170386938E-2</v>
      </c>
    </row>
    <row r="1038" spans="1:8">
      <c r="A1038" s="68">
        <f t="shared" si="150"/>
        <v>1024</v>
      </c>
      <c r="B1038" s="69">
        <f t="shared" si="150"/>
        <v>45949</v>
      </c>
      <c r="C1038" s="90" t="str">
        <f t="shared" si="142"/>
        <v>구간6</v>
      </c>
      <c r="D1038" s="68">
        <f t="shared" si="143"/>
        <v>184</v>
      </c>
      <c r="E1038" s="54">
        <f>COUNTIF($C$15:C1038,C1038)</f>
        <v>111</v>
      </c>
      <c r="F1038" s="91">
        <f t="shared" si="144"/>
        <v>3.7296148587206618E-2</v>
      </c>
      <c r="G1038" s="91">
        <f t="shared" si="145"/>
        <v>-2.3535876606349792E-4</v>
      </c>
      <c r="H1038" s="65">
        <f t="shared" si="147"/>
        <v>3.7060789821143122E-2</v>
      </c>
    </row>
    <row r="1039" spans="1:8">
      <c r="A1039" s="68">
        <f t="shared" si="150"/>
        <v>1025</v>
      </c>
      <c r="B1039" s="69">
        <f t="shared" si="150"/>
        <v>45950</v>
      </c>
      <c r="C1039" s="90" t="str">
        <f t="shared" ref="C1039:C1102" si="151">IF(IFERROR(HLOOKUP(B1039,$D$5:$S$6,2,FALSE),"")="",C1040,HLOOKUP(B1039,$D$5:$S$7,2,FALSE))</f>
        <v>구간6</v>
      </c>
      <c r="D1039" s="68">
        <f t="shared" ref="D1039:D1102" si="152">COUNTIF($C$15:$C$44084,C1039)</f>
        <v>184</v>
      </c>
      <c r="E1039" s="54">
        <f>COUNTIF($C$15:C1039,C1039)</f>
        <v>112</v>
      </c>
      <c r="F1039" s="91">
        <f t="shared" ref="F1039:F1102" si="153">HLOOKUP($C1039,$D$6:$S$11,6,FALSE)</f>
        <v>3.7296148587206618E-2</v>
      </c>
      <c r="G1039" s="91">
        <f t="shared" ref="G1039:G1102" si="154">HLOOKUP($C1039,$D$6:$S$11,5,FALSE)*(E1039)</f>
        <v>-2.3747911530731323E-4</v>
      </c>
      <c r="H1039" s="65">
        <f t="shared" si="147"/>
        <v>3.7058669471899307E-2</v>
      </c>
    </row>
    <row r="1040" spans="1:8">
      <c r="A1040" s="68">
        <f t="shared" ref="A1040:B1055" si="155">A1039+1</f>
        <v>1026</v>
      </c>
      <c r="B1040" s="69">
        <f t="shared" si="155"/>
        <v>45951</v>
      </c>
      <c r="C1040" s="90" t="str">
        <f t="shared" si="151"/>
        <v>구간6</v>
      </c>
      <c r="D1040" s="68">
        <f t="shared" si="152"/>
        <v>184</v>
      </c>
      <c r="E1040" s="54">
        <f>COUNTIF($C$15:C1040,C1040)</f>
        <v>113</v>
      </c>
      <c r="F1040" s="91">
        <f t="shared" si="153"/>
        <v>3.7296148587206618E-2</v>
      </c>
      <c r="G1040" s="91">
        <f t="shared" si="154"/>
        <v>-2.395994645511285E-4</v>
      </c>
      <c r="H1040" s="65">
        <f t="shared" ref="H1040:H1103" si="156">F1040+G1040</f>
        <v>3.7056549122655491E-2</v>
      </c>
    </row>
    <row r="1041" spans="1:8">
      <c r="A1041" s="68">
        <f t="shared" si="155"/>
        <v>1027</v>
      </c>
      <c r="B1041" s="69">
        <f t="shared" si="155"/>
        <v>45952</v>
      </c>
      <c r="C1041" s="90" t="str">
        <f t="shared" si="151"/>
        <v>구간6</v>
      </c>
      <c r="D1041" s="68">
        <f t="shared" si="152"/>
        <v>184</v>
      </c>
      <c r="E1041" s="54">
        <f>COUNTIF($C$15:C1041,C1041)</f>
        <v>114</v>
      </c>
      <c r="F1041" s="91">
        <f t="shared" si="153"/>
        <v>3.7296148587206618E-2</v>
      </c>
      <c r="G1041" s="91">
        <f t="shared" si="154"/>
        <v>-2.4171981379494381E-4</v>
      </c>
      <c r="H1041" s="65">
        <f t="shared" si="156"/>
        <v>3.7054428773411675E-2</v>
      </c>
    </row>
    <row r="1042" spans="1:8">
      <c r="A1042" s="68">
        <f t="shared" si="155"/>
        <v>1028</v>
      </c>
      <c r="B1042" s="69">
        <f t="shared" si="155"/>
        <v>45953</v>
      </c>
      <c r="C1042" s="90" t="str">
        <f t="shared" si="151"/>
        <v>구간6</v>
      </c>
      <c r="D1042" s="68">
        <f t="shared" si="152"/>
        <v>184</v>
      </c>
      <c r="E1042" s="54">
        <f>COUNTIF($C$15:C1042,C1042)</f>
        <v>115</v>
      </c>
      <c r="F1042" s="91">
        <f t="shared" si="153"/>
        <v>3.7296148587206618E-2</v>
      </c>
      <c r="G1042" s="91">
        <f t="shared" si="154"/>
        <v>-2.4384016303875911E-4</v>
      </c>
      <c r="H1042" s="65">
        <f t="shared" si="156"/>
        <v>3.705230842416786E-2</v>
      </c>
    </row>
    <row r="1043" spans="1:8">
      <c r="A1043" s="68">
        <f t="shared" si="155"/>
        <v>1029</v>
      </c>
      <c r="B1043" s="69">
        <f t="shared" si="155"/>
        <v>45954</v>
      </c>
      <c r="C1043" s="90" t="str">
        <f t="shared" si="151"/>
        <v>구간6</v>
      </c>
      <c r="D1043" s="68">
        <f t="shared" si="152"/>
        <v>184</v>
      </c>
      <c r="E1043" s="54">
        <f>COUNTIF($C$15:C1043,C1043)</f>
        <v>116</v>
      </c>
      <c r="F1043" s="91">
        <f t="shared" si="153"/>
        <v>3.7296148587206618E-2</v>
      </c>
      <c r="G1043" s="91">
        <f t="shared" si="154"/>
        <v>-2.4596051228257442E-4</v>
      </c>
      <c r="H1043" s="65">
        <f t="shared" si="156"/>
        <v>3.7050188074924044E-2</v>
      </c>
    </row>
    <row r="1044" spans="1:8">
      <c r="A1044" s="68">
        <f t="shared" si="155"/>
        <v>1030</v>
      </c>
      <c r="B1044" s="69">
        <f t="shared" si="155"/>
        <v>45955</v>
      </c>
      <c r="C1044" s="90" t="str">
        <f t="shared" si="151"/>
        <v>구간6</v>
      </c>
      <c r="D1044" s="68">
        <f t="shared" si="152"/>
        <v>184</v>
      </c>
      <c r="E1044" s="54">
        <f>COUNTIF($C$15:C1044,C1044)</f>
        <v>117</v>
      </c>
      <c r="F1044" s="91">
        <f t="shared" si="153"/>
        <v>3.7296148587206618E-2</v>
      </c>
      <c r="G1044" s="91">
        <f t="shared" si="154"/>
        <v>-2.4808086152638969E-4</v>
      </c>
      <c r="H1044" s="65">
        <f t="shared" si="156"/>
        <v>3.7048067725680228E-2</v>
      </c>
    </row>
    <row r="1045" spans="1:8">
      <c r="A1045" s="68">
        <f t="shared" si="155"/>
        <v>1031</v>
      </c>
      <c r="B1045" s="69">
        <f t="shared" si="155"/>
        <v>45956</v>
      </c>
      <c r="C1045" s="90" t="str">
        <f t="shared" si="151"/>
        <v>구간6</v>
      </c>
      <c r="D1045" s="68">
        <f t="shared" si="152"/>
        <v>184</v>
      </c>
      <c r="E1045" s="54">
        <f>COUNTIF($C$15:C1045,C1045)</f>
        <v>118</v>
      </c>
      <c r="F1045" s="91">
        <f t="shared" si="153"/>
        <v>3.7296148587206618E-2</v>
      </c>
      <c r="G1045" s="91">
        <f t="shared" si="154"/>
        <v>-2.5020121077020497E-4</v>
      </c>
      <c r="H1045" s="65">
        <f t="shared" si="156"/>
        <v>3.7045947376436413E-2</v>
      </c>
    </row>
    <row r="1046" spans="1:8">
      <c r="A1046" s="68">
        <f t="shared" si="155"/>
        <v>1032</v>
      </c>
      <c r="B1046" s="69">
        <f t="shared" si="155"/>
        <v>45957</v>
      </c>
      <c r="C1046" s="90" t="str">
        <f t="shared" si="151"/>
        <v>구간6</v>
      </c>
      <c r="D1046" s="68">
        <f t="shared" si="152"/>
        <v>184</v>
      </c>
      <c r="E1046" s="54">
        <f>COUNTIF($C$15:C1046,C1046)</f>
        <v>119</v>
      </c>
      <c r="F1046" s="91">
        <f t="shared" si="153"/>
        <v>3.7296148587206618E-2</v>
      </c>
      <c r="G1046" s="91">
        <f t="shared" si="154"/>
        <v>-2.523215600140203E-4</v>
      </c>
      <c r="H1046" s="65">
        <f t="shared" si="156"/>
        <v>3.7043827027192597E-2</v>
      </c>
    </row>
    <row r="1047" spans="1:8">
      <c r="A1047" s="68">
        <f t="shared" si="155"/>
        <v>1033</v>
      </c>
      <c r="B1047" s="69">
        <f t="shared" si="155"/>
        <v>45958</v>
      </c>
      <c r="C1047" s="90" t="str">
        <f t="shared" si="151"/>
        <v>구간6</v>
      </c>
      <c r="D1047" s="68">
        <f t="shared" si="152"/>
        <v>184</v>
      </c>
      <c r="E1047" s="54">
        <f>COUNTIF($C$15:C1047,C1047)</f>
        <v>120</v>
      </c>
      <c r="F1047" s="91">
        <f t="shared" si="153"/>
        <v>3.7296148587206618E-2</v>
      </c>
      <c r="G1047" s="91">
        <f t="shared" si="154"/>
        <v>-2.5444190925783558E-4</v>
      </c>
      <c r="H1047" s="65">
        <f t="shared" si="156"/>
        <v>3.7041706677948781E-2</v>
      </c>
    </row>
    <row r="1048" spans="1:8">
      <c r="A1048" s="68">
        <f t="shared" si="155"/>
        <v>1034</v>
      </c>
      <c r="B1048" s="69">
        <f t="shared" si="155"/>
        <v>45959</v>
      </c>
      <c r="C1048" s="90" t="str">
        <f t="shared" si="151"/>
        <v>구간6</v>
      </c>
      <c r="D1048" s="68">
        <f t="shared" si="152"/>
        <v>184</v>
      </c>
      <c r="E1048" s="54">
        <f>COUNTIF($C$15:C1048,C1048)</f>
        <v>121</v>
      </c>
      <c r="F1048" s="91">
        <f t="shared" si="153"/>
        <v>3.7296148587206618E-2</v>
      </c>
      <c r="G1048" s="91">
        <f t="shared" si="154"/>
        <v>-2.5656225850165091E-4</v>
      </c>
      <c r="H1048" s="65">
        <f t="shared" si="156"/>
        <v>3.7039586328704965E-2</v>
      </c>
    </row>
    <row r="1049" spans="1:8">
      <c r="A1049" s="68">
        <f t="shared" si="155"/>
        <v>1035</v>
      </c>
      <c r="B1049" s="69">
        <f t="shared" si="155"/>
        <v>45960</v>
      </c>
      <c r="C1049" s="90" t="str">
        <f t="shared" si="151"/>
        <v>구간6</v>
      </c>
      <c r="D1049" s="68">
        <f t="shared" si="152"/>
        <v>184</v>
      </c>
      <c r="E1049" s="54">
        <f>COUNTIF($C$15:C1049,C1049)</f>
        <v>122</v>
      </c>
      <c r="F1049" s="91">
        <f t="shared" si="153"/>
        <v>3.7296148587206618E-2</v>
      </c>
      <c r="G1049" s="91">
        <f t="shared" si="154"/>
        <v>-2.5868260774546619E-4</v>
      </c>
      <c r="H1049" s="65">
        <f t="shared" si="156"/>
        <v>3.703746597946115E-2</v>
      </c>
    </row>
    <row r="1050" spans="1:8">
      <c r="A1050" s="68">
        <f t="shared" si="155"/>
        <v>1036</v>
      </c>
      <c r="B1050" s="69">
        <f t="shared" si="155"/>
        <v>45961</v>
      </c>
      <c r="C1050" s="90" t="str">
        <f t="shared" si="151"/>
        <v>구간6</v>
      </c>
      <c r="D1050" s="68">
        <f t="shared" si="152"/>
        <v>184</v>
      </c>
      <c r="E1050" s="54">
        <f>COUNTIF($C$15:C1050,C1050)</f>
        <v>123</v>
      </c>
      <c r="F1050" s="91">
        <f t="shared" si="153"/>
        <v>3.7296148587206618E-2</v>
      </c>
      <c r="G1050" s="91">
        <f t="shared" si="154"/>
        <v>-2.6080295698928147E-4</v>
      </c>
      <c r="H1050" s="65">
        <f t="shared" si="156"/>
        <v>3.7035345630217334E-2</v>
      </c>
    </row>
    <row r="1051" spans="1:8">
      <c r="A1051" s="68">
        <f t="shared" si="155"/>
        <v>1037</v>
      </c>
      <c r="B1051" s="69">
        <f t="shared" si="155"/>
        <v>45962</v>
      </c>
      <c r="C1051" s="90" t="str">
        <f t="shared" si="151"/>
        <v>구간6</v>
      </c>
      <c r="D1051" s="68">
        <f t="shared" si="152"/>
        <v>184</v>
      </c>
      <c r="E1051" s="54">
        <f>COUNTIF($C$15:C1051,C1051)</f>
        <v>124</v>
      </c>
      <c r="F1051" s="91">
        <f t="shared" si="153"/>
        <v>3.7296148587206618E-2</v>
      </c>
      <c r="G1051" s="91">
        <f t="shared" si="154"/>
        <v>-2.629233062330968E-4</v>
      </c>
      <c r="H1051" s="65">
        <f t="shared" si="156"/>
        <v>3.7033225280973518E-2</v>
      </c>
    </row>
    <row r="1052" spans="1:8">
      <c r="A1052" s="68">
        <f t="shared" si="155"/>
        <v>1038</v>
      </c>
      <c r="B1052" s="69">
        <f t="shared" si="155"/>
        <v>45963</v>
      </c>
      <c r="C1052" s="90" t="str">
        <f t="shared" si="151"/>
        <v>구간6</v>
      </c>
      <c r="D1052" s="68">
        <f t="shared" si="152"/>
        <v>184</v>
      </c>
      <c r="E1052" s="54">
        <f>COUNTIF($C$15:C1052,C1052)</f>
        <v>125</v>
      </c>
      <c r="F1052" s="91">
        <f t="shared" si="153"/>
        <v>3.7296148587206618E-2</v>
      </c>
      <c r="G1052" s="91">
        <f t="shared" si="154"/>
        <v>-2.6504365547691208E-4</v>
      </c>
      <c r="H1052" s="65">
        <f t="shared" si="156"/>
        <v>3.7031104931729703E-2</v>
      </c>
    </row>
    <row r="1053" spans="1:8">
      <c r="A1053" s="68">
        <f t="shared" si="155"/>
        <v>1039</v>
      </c>
      <c r="B1053" s="69">
        <f t="shared" si="155"/>
        <v>45964</v>
      </c>
      <c r="C1053" s="90" t="str">
        <f t="shared" si="151"/>
        <v>구간6</v>
      </c>
      <c r="D1053" s="68">
        <f t="shared" si="152"/>
        <v>184</v>
      </c>
      <c r="E1053" s="54">
        <f>COUNTIF($C$15:C1053,C1053)</f>
        <v>126</v>
      </c>
      <c r="F1053" s="91">
        <f t="shared" si="153"/>
        <v>3.7296148587206618E-2</v>
      </c>
      <c r="G1053" s="91">
        <f t="shared" si="154"/>
        <v>-2.6716400472072735E-4</v>
      </c>
      <c r="H1053" s="65">
        <f t="shared" si="156"/>
        <v>3.7028984582485894E-2</v>
      </c>
    </row>
    <row r="1054" spans="1:8">
      <c r="A1054" s="68">
        <f t="shared" si="155"/>
        <v>1040</v>
      </c>
      <c r="B1054" s="69">
        <f t="shared" si="155"/>
        <v>45965</v>
      </c>
      <c r="C1054" s="90" t="str">
        <f t="shared" si="151"/>
        <v>구간6</v>
      </c>
      <c r="D1054" s="68">
        <f t="shared" si="152"/>
        <v>184</v>
      </c>
      <c r="E1054" s="54">
        <f>COUNTIF($C$15:C1054,C1054)</f>
        <v>127</v>
      </c>
      <c r="F1054" s="91">
        <f t="shared" si="153"/>
        <v>3.7296148587206618E-2</v>
      </c>
      <c r="G1054" s="91">
        <f t="shared" si="154"/>
        <v>-2.6928435396454269E-4</v>
      </c>
      <c r="H1054" s="65">
        <f t="shared" si="156"/>
        <v>3.7026864233242078E-2</v>
      </c>
    </row>
    <row r="1055" spans="1:8">
      <c r="A1055" s="68">
        <f t="shared" si="155"/>
        <v>1041</v>
      </c>
      <c r="B1055" s="69">
        <f t="shared" si="155"/>
        <v>45966</v>
      </c>
      <c r="C1055" s="90" t="str">
        <f t="shared" si="151"/>
        <v>구간6</v>
      </c>
      <c r="D1055" s="68">
        <f t="shared" si="152"/>
        <v>184</v>
      </c>
      <c r="E1055" s="54">
        <f>COUNTIF($C$15:C1055,C1055)</f>
        <v>128</v>
      </c>
      <c r="F1055" s="91">
        <f t="shared" si="153"/>
        <v>3.7296148587206618E-2</v>
      </c>
      <c r="G1055" s="91">
        <f t="shared" si="154"/>
        <v>-2.7140470320835796E-4</v>
      </c>
      <c r="H1055" s="65">
        <f t="shared" si="156"/>
        <v>3.7024743883998262E-2</v>
      </c>
    </row>
    <row r="1056" spans="1:8">
      <c r="A1056" s="68">
        <f t="shared" ref="A1056:B1071" si="157">A1055+1</f>
        <v>1042</v>
      </c>
      <c r="B1056" s="69">
        <f t="shared" si="157"/>
        <v>45967</v>
      </c>
      <c r="C1056" s="90" t="str">
        <f t="shared" si="151"/>
        <v>구간6</v>
      </c>
      <c r="D1056" s="68">
        <f t="shared" si="152"/>
        <v>184</v>
      </c>
      <c r="E1056" s="54">
        <f>COUNTIF($C$15:C1056,C1056)</f>
        <v>129</v>
      </c>
      <c r="F1056" s="91">
        <f t="shared" si="153"/>
        <v>3.7296148587206618E-2</v>
      </c>
      <c r="G1056" s="91">
        <f t="shared" si="154"/>
        <v>-2.7352505245217324E-4</v>
      </c>
      <c r="H1056" s="65">
        <f t="shared" si="156"/>
        <v>3.7022623534754447E-2</v>
      </c>
    </row>
    <row r="1057" spans="1:8">
      <c r="A1057" s="68">
        <f t="shared" si="157"/>
        <v>1043</v>
      </c>
      <c r="B1057" s="69">
        <f t="shared" si="157"/>
        <v>45968</v>
      </c>
      <c r="C1057" s="90" t="str">
        <f t="shared" si="151"/>
        <v>구간6</v>
      </c>
      <c r="D1057" s="68">
        <f t="shared" si="152"/>
        <v>184</v>
      </c>
      <c r="E1057" s="54">
        <f>COUNTIF($C$15:C1057,C1057)</f>
        <v>130</v>
      </c>
      <c r="F1057" s="91">
        <f t="shared" si="153"/>
        <v>3.7296148587206618E-2</v>
      </c>
      <c r="G1057" s="91">
        <f t="shared" si="154"/>
        <v>-2.7564540169598857E-4</v>
      </c>
      <c r="H1057" s="65">
        <f t="shared" si="156"/>
        <v>3.7020503185510631E-2</v>
      </c>
    </row>
    <row r="1058" spans="1:8">
      <c r="A1058" s="68">
        <f t="shared" si="157"/>
        <v>1044</v>
      </c>
      <c r="B1058" s="69">
        <f t="shared" si="157"/>
        <v>45969</v>
      </c>
      <c r="C1058" s="90" t="str">
        <f t="shared" si="151"/>
        <v>구간6</v>
      </c>
      <c r="D1058" s="68">
        <f t="shared" si="152"/>
        <v>184</v>
      </c>
      <c r="E1058" s="54">
        <f>COUNTIF($C$15:C1058,C1058)</f>
        <v>131</v>
      </c>
      <c r="F1058" s="91">
        <f t="shared" si="153"/>
        <v>3.7296148587206618E-2</v>
      </c>
      <c r="G1058" s="91">
        <f t="shared" si="154"/>
        <v>-2.7776575093980385E-4</v>
      </c>
      <c r="H1058" s="65">
        <f t="shared" si="156"/>
        <v>3.7018382836266815E-2</v>
      </c>
    </row>
    <row r="1059" spans="1:8">
      <c r="A1059" s="68">
        <f t="shared" si="157"/>
        <v>1045</v>
      </c>
      <c r="B1059" s="69">
        <f t="shared" si="157"/>
        <v>45970</v>
      </c>
      <c r="C1059" s="90" t="str">
        <f t="shared" si="151"/>
        <v>구간6</v>
      </c>
      <c r="D1059" s="68">
        <f t="shared" si="152"/>
        <v>184</v>
      </c>
      <c r="E1059" s="54">
        <f>COUNTIF($C$15:C1059,C1059)</f>
        <v>132</v>
      </c>
      <c r="F1059" s="91">
        <f t="shared" si="153"/>
        <v>3.7296148587206618E-2</v>
      </c>
      <c r="G1059" s="91">
        <f t="shared" si="154"/>
        <v>-2.7988610018361913E-4</v>
      </c>
      <c r="H1059" s="65">
        <f t="shared" si="156"/>
        <v>3.7016262487022999E-2</v>
      </c>
    </row>
    <row r="1060" spans="1:8">
      <c r="A1060" s="68">
        <f t="shared" si="157"/>
        <v>1046</v>
      </c>
      <c r="B1060" s="69">
        <f t="shared" si="157"/>
        <v>45971</v>
      </c>
      <c r="C1060" s="90" t="str">
        <f t="shared" si="151"/>
        <v>구간6</v>
      </c>
      <c r="D1060" s="68">
        <f t="shared" si="152"/>
        <v>184</v>
      </c>
      <c r="E1060" s="54">
        <f>COUNTIF($C$15:C1060,C1060)</f>
        <v>133</v>
      </c>
      <c r="F1060" s="91">
        <f t="shared" si="153"/>
        <v>3.7296148587206618E-2</v>
      </c>
      <c r="G1060" s="91">
        <f t="shared" si="154"/>
        <v>-2.8200644942743446E-4</v>
      </c>
      <c r="H1060" s="65">
        <f t="shared" si="156"/>
        <v>3.7014142137779184E-2</v>
      </c>
    </row>
    <row r="1061" spans="1:8">
      <c r="A1061" s="68">
        <f t="shared" si="157"/>
        <v>1047</v>
      </c>
      <c r="B1061" s="69">
        <f t="shared" si="157"/>
        <v>45972</v>
      </c>
      <c r="C1061" s="90" t="str">
        <f t="shared" si="151"/>
        <v>구간6</v>
      </c>
      <c r="D1061" s="68">
        <f t="shared" si="152"/>
        <v>184</v>
      </c>
      <c r="E1061" s="54">
        <f>COUNTIF($C$15:C1061,C1061)</f>
        <v>134</v>
      </c>
      <c r="F1061" s="91">
        <f t="shared" si="153"/>
        <v>3.7296148587206618E-2</v>
      </c>
      <c r="G1061" s="91">
        <f t="shared" si="154"/>
        <v>-2.8412679867124974E-4</v>
      </c>
      <c r="H1061" s="65">
        <f t="shared" si="156"/>
        <v>3.7012021788535368E-2</v>
      </c>
    </row>
    <row r="1062" spans="1:8">
      <c r="A1062" s="68">
        <f t="shared" si="157"/>
        <v>1048</v>
      </c>
      <c r="B1062" s="69">
        <f t="shared" si="157"/>
        <v>45973</v>
      </c>
      <c r="C1062" s="90" t="str">
        <f t="shared" si="151"/>
        <v>구간6</v>
      </c>
      <c r="D1062" s="68">
        <f t="shared" si="152"/>
        <v>184</v>
      </c>
      <c r="E1062" s="54">
        <f>COUNTIF($C$15:C1062,C1062)</f>
        <v>135</v>
      </c>
      <c r="F1062" s="91">
        <f t="shared" si="153"/>
        <v>3.7296148587206618E-2</v>
      </c>
      <c r="G1062" s="91">
        <f t="shared" si="154"/>
        <v>-2.8624714791506502E-4</v>
      </c>
      <c r="H1062" s="65">
        <f t="shared" si="156"/>
        <v>3.7009901439291552E-2</v>
      </c>
    </row>
    <row r="1063" spans="1:8">
      <c r="A1063" s="68">
        <f t="shared" si="157"/>
        <v>1049</v>
      </c>
      <c r="B1063" s="69">
        <f t="shared" si="157"/>
        <v>45974</v>
      </c>
      <c r="C1063" s="90" t="str">
        <f t="shared" si="151"/>
        <v>구간6</v>
      </c>
      <c r="D1063" s="68">
        <f t="shared" si="152"/>
        <v>184</v>
      </c>
      <c r="E1063" s="54">
        <f>COUNTIF($C$15:C1063,C1063)</f>
        <v>136</v>
      </c>
      <c r="F1063" s="91">
        <f t="shared" si="153"/>
        <v>3.7296148587206618E-2</v>
      </c>
      <c r="G1063" s="91">
        <f t="shared" si="154"/>
        <v>-2.8836749715888035E-4</v>
      </c>
      <c r="H1063" s="65">
        <f t="shared" si="156"/>
        <v>3.7007781090047737E-2</v>
      </c>
    </row>
    <row r="1064" spans="1:8">
      <c r="A1064" s="68">
        <f t="shared" si="157"/>
        <v>1050</v>
      </c>
      <c r="B1064" s="69">
        <f t="shared" si="157"/>
        <v>45975</v>
      </c>
      <c r="C1064" s="90" t="str">
        <f t="shared" si="151"/>
        <v>구간6</v>
      </c>
      <c r="D1064" s="68">
        <f t="shared" si="152"/>
        <v>184</v>
      </c>
      <c r="E1064" s="54">
        <f>COUNTIF($C$15:C1064,C1064)</f>
        <v>137</v>
      </c>
      <c r="F1064" s="91">
        <f t="shared" si="153"/>
        <v>3.7296148587206618E-2</v>
      </c>
      <c r="G1064" s="91">
        <f t="shared" si="154"/>
        <v>-2.9048784640269562E-4</v>
      </c>
      <c r="H1064" s="65">
        <f t="shared" si="156"/>
        <v>3.7005660740803921E-2</v>
      </c>
    </row>
    <row r="1065" spans="1:8">
      <c r="A1065" s="68">
        <f t="shared" si="157"/>
        <v>1051</v>
      </c>
      <c r="B1065" s="69">
        <f t="shared" si="157"/>
        <v>45976</v>
      </c>
      <c r="C1065" s="90" t="str">
        <f t="shared" si="151"/>
        <v>구간6</v>
      </c>
      <c r="D1065" s="68">
        <f t="shared" si="152"/>
        <v>184</v>
      </c>
      <c r="E1065" s="54">
        <f>COUNTIF($C$15:C1065,C1065)</f>
        <v>138</v>
      </c>
      <c r="F1065" s="91">
        <f t="shared" si="153"/>
        <v>3.7296148587206618E-2</v>
      </c>
      <c r="G1065" s="91">
        <f t="shared" si="154"/>
        <v>-2.9260819564651096E-4</v>
      </c>
      <c r="H1065" s="65">
        <f t="shared" si="156"/>
        <v>3.7003540391560105E-2</v>
      </c>
    </row>
    <row r="1066" spans="1:8">
      <c r="A1066" s="68">
        <f t="shared" si="157"/>
        <v>1052</v>
      </c>
      <c r="B1066" s="69">
        <f t="shared" si="157"/>
        <v>45977</v>
      </c>
      <c r="C1066" s="90" t="str">
        <f t="shared" si="151"/>
        <v>구간6</v>
      </c>
      <c r="D1066" s="68">
        <f t="shared" si="152"/>
        <v>184</v>
      </c>
      <c r="E1066" s="54">
        <f>COUNTIF($C$15:C1066,C1066)</f>
        <v>139</v>
      </c>
      <c r="F1066" s="91">
        <f t="shared" si="153"/>
        <v>3.7296148587206618E-2</v>
      </c>
      <c r="G1066" s="91">
        <f t="shared" si="154"/>
        <v>-2.9472854489032623E-4</v>
      </c>
      <c r="H1066" s="65">
        <f t="shared" si="156"/>
        <v>3.700142004231629E-2</v>
      </c>
    </row>
    <row r="1067" spans="1:8">
      <c r="A1067" s="68">
        <f t="shared" si="157"/>
        <v>1053</v>
      </c>
      <c r="B1067" s="69">
        <f t="shared" si="157"/>
        <v>45978</v>
      </c>
      <c r="C1067" s="90" t="str">
        <f t="shared" si="151"/>
        <v>구간6</v>
      </c>
      <c r="D1067" s="68">
        <f t="shared" si="152"/>
        <v>184</v>
      </c>
      <c r="E1067" s="54">
        <f>COUNTIF($C$15:C1067,C1067)</f>
        <v>140</v>
      </c>
      <c r="F1067" s="91">
        <f t="shared" si="153"/>
        <v>3.7296148587206618E-2</v>
      </c>
      <c r="G1067" s="91">
        <f t="shared" si="154"/>
        <v>-2.9684889413414151E-4</v>
      </c>
      <c r="H1067" s="65">
        <f t="shared" si="156"/>
        <v>3.6999299693072474E-2</v>
      </c>
    </row>
    <row r="1068" spans="1:8">
      <c r="A1068" s="68">
        <f t="shared" si="157"/>
        <v>1054</v>
      </c>
      <c r="B1068" s="69">
        <f t="shared" si="157"/>
        <v>45979</v>
      </c>
      <c r="C1068" s="90" t="str">
        <f t="shared" si="151"/>
        <v>구간6</v>
      </c>
      <c r="D1068" s="68">
        <f t="shared" si="152"/>
        <v>184</v>
      </c>
      <c r="E1068" s="54">
        <f>COUNTIF($C$15:C1068,C1068)</f>
        <v>141</v>
      </c>
      <c r="F1068" s="91">
        <f t="shared" si="153"/>
        <v>3.7296148587206618E-2</v>
      </c>
      <c r="G1068" s="91">
        <f t="shared" si="154"/>
        <v>-2.9896924337795684E-4</v>
      </c>
      <c r="H1068" s="65">
        <f t="shared" si="156"/>
        <v>3.6997179343828658E-2</v>
      </c>
    </row>
    <row r="1069" spans="1:8">
      <c r="A1069" s="68">
        <f t="shared" si="157"/>
        <v>1055</v>
      </c>
      <c r="B1069" s="69">
        <f t="shared" si="157"/>
        <v>45980</v>
      </c>
      <c r="C1069" s="90" t="str">
        <f t="shared" si="151"/>
        <v>구간6</v>
      </c>
      <c r="D1069" s="68">
        <f t="shared" si="152"/>
        <v>184</v>
      </c>
      <c r="E1069" s="54">
        <f>COUNTIF($C$15:C1069,C1069)</f>
        <v>142</v>
      </c>
      <c r="F1069" s="91">
        <f t="shared" si="153"/>
        <v>3.7296148587206618E-2</v>
      </c>
      <c r="G1069" s="91">
        <f t="shared" si="154"/>
        <v>-3.0108959262177212E-4</v>
      </c>
      <c r="H1069" s="65">
        <f t="shared" si="156"/>
        <v>3.6995058994584842E-2</v>
      </c>
    </row>
    <row r="1070" spans="1:8">
      <c r="A1070" s="68">
        <f t="shared" si="157"/>
        <v>1056</v>
      </c>
      <c r="B1070" s="69">
        <f t="shared" si="157"/>
        <v>45981</v>
      </c>
      <c r="C1070" s="90" t="str">
        <f t="shared" si="151"/>
        <v>구간6</v>
      </c>
      <c r="D1070" s="68">
        <f t="shared" si="152"/>
        <v>184</v>
      </c>
      <c r="E1070" s="54">
        <f>COUNTIF($C$15:C1070,C1070)</f>
        <v>143</v>
      </c>
      <c r="F1070" s="91">
        <f t="shared" si="153"/>
        <v>3.7296148587206618E-2</v>
      </c>
      <c r="G1070" s="91">
        <f t="shared" si="154"/>
        <v>-3.032099418655874E-4</v>
      </c>
      <c r="H1070" s="65">
        <f t="shared" si="156"/>
        <v>3.6992938645341034E-2</v>
      </c>
    </row>
    <row r="1071" spans="1:8">
      <c r="A1071" s="68">
        <f t="shared" si="157"/>
        <v>1057</v>
      </c>
      <c r="B1071" s="69">
        <f t="shared" si="157"/>
        <v>45982</v>
      </c>
      <c r="C1071" s="90" t="str">
        <f t="shared" si="151"/>
        <v>구간6</v>
      </c>
      <c r="D1071" s="68">
        <f t="shared" si="152"/>
        <v>184</v>
      </c>
      <c r="E1071" s="54">
        <f>COUNTIF($C$15:C1071,C1071)</f>
        <v>144</v>
      </c>
      <c r="F1071" s="91">
        <f t="shared" si="153"/>
        <v>3.7296148587206618E-2</v>
      </c>
      <c r="G1071" s="91">
        <f t="shared" si="154"/>
        <v>-3.0533029110940273E-4</v>
      </c>
      <c r="H1071" s="65">
        <f t="shared" si="156"/>
        <v>3.6990818296097218E-2</v>
      </c>
    </row>
    <row r="1072" spans="1:8">
      <c r="A1072" s="68">
        <f t="shared" ref="A1072:B1087" si="158">A1071+1</f>
        <v>1058</v>
      </c>
      <c r="B1072" s="69">
        <f t="shared" si="158"/>
        <v>45983</v>
      </c>
      <c r="C1072" s="90" t="str">
        <f t="shared" si="151"/>
        <v>구간6</v>
      </c>
      <c r="D1072" s="68">
        <f t="shared" si="152"/>
        <v>184</v>
      </c>
      <c r="E1072" s="54">
        <f>COUNTIF($C$15:C1072,C1072)</f>
        <v>145</v>
      </c>
      <c r="F1072" s="91">
        <f t="shared" si="153"/>
        <v>3.7296148587206618E-2</v>
      </c>
      <c r="G1072" s="91">
        <f t="shared" si="154"/>
        <v>-3.0745064035321801E-4</v>
      </c>
      <c r="H1072" s="65">
        <f t="shared" si="156"/>
        <v>3.6988697946853402E-2</v>
      </c>
    </row>
    <row r="1073" spans="1:8">
      <c r="A1073" s="68">
        <f t="shared" si="158"/>
        <v>1059</v>
      </c>
      <c r="B1073" s="69">
        <f t="shared" si="158"/>
        <v>45984</v>
      </c>
      <c r="C1073" s="90" t="str">
        <f t="shared" si="151"/>
        <v>구간6</v>
      </c>
      <c r="D1073" s="68">
        <f t="shared" si="152"/>
        <v>184</v>
      </c>
      <c r="E1073" s="54">
        <f>COUNTIF($C$15:C1073,C1073)</f>
        <v>146</v>
      </c>
      <c r="F1073" s="91">
        <f t="shared" si="153"/>
        <v>3.7296148587206618E-2</v>
      </c>
      <c r="G1073" s="91">
        <f t="shared" si="154"/>
        <v>-3.0957098959703328E-4</v>
      </c>
      <c r="H1073" s="65">
        <f t="shared" si="156"/>
        <v>3.6986577597609586E-2</v>
      </c>
    </row>
    <row r="1074" spans="1:8">
      <c r="A1074" s="68">
        <f t="shared" si="158"/>
        <v>1060</v>
      </c>
      <c r="B1074" s="69">
        <f t="shared" si="158"/>
        <v>45985</v>
      </c>
      <c r="C1074" s="90" t="str">
        <f t="shared" si="151"/>
        <v>구간6</v>
      </c>
      <c r="D1074" s="68">
        <f t="shared" si="152"/>
        <v>184</v>
      </c>
      <c r="E1074" s="54">
        <f>COUNTIF($C$15:C1074,C1074)</f>
        <v>147</v>
      </c>
      <c r="F1074" s="91">
        <f t="shared" si="153"/>
        <v>3.7296148587206618E-2</v>
      </c>
      <c r="G1074" s="91">
        <f t="shared" si="154"/>
        <v>-3.1169133884084862E-4</v>
      </c>
      <c r="H1074" s="65">
        <f t="shared" si="156"/>
        <v>3.6984457248365771E-2</v>
      </c>
    </row>
    <row r="1075" spans="1:8">
      <c r="A1075" s="68">
        <f t="shared" si="158"/>
        <v>1061</v>
      </c>
      <c r="B1075" s="69">
        <f t="shared" si="158"/>
        <v>45986</v>
      </c>
      <c r="C1075" s="90" t="str">
        <f t="shared" si="151"/>
        <v>구간6</v>
      </c>
      <c r="D1075" s="68">
        <f t="shared" si="152"/>
        <v>184</v>
      </c>
      <c r="E1075" s="54">
        <f>COUNTIF($C$15:C1075,C1075)</f>
        <v>148</v>
      </c>
      <c r="F1075" s="91">
        <f t="shared" si="153"/>
        <v>3.7296148587206618E-2</v>
      </c>
      <c r="G1075" s="91">
        <f t="shared" si="154"/>
        <v>-3.1381168808466389E-4</v>
      </c>
      <c r="H1075" s="65">
        <f t="shared" si="156"/>
        <v>3.6982336899121955E-2</v>
      </c>
    </row>
    <row r="1076" spans="1:8">
      <c r="A1076" s="68">
        <f t="shared" si="158"/>
        <v>1062</v>
      </c>
      <c r="B1076" s="69">
        <f t="shared" si="158"/>
        <v>45987</v>
      </c>
      <c r="C1076" s="90" t="str">
        <f t="shared" si="151"/>
        <v>구간6</v>
      </c>
      <c r="D1076" s="68">
        <f t="shared" si="152"/>
        <v>184</v>
      </c>
      <c r="E1076" s="54">
        <f>COUNTIF($C$15:C1076,C1076)</f>
        <v>149</v>
      </c>
      <c r="F1076" s="91">
        <f t="shared" si="153"/>
        <v>3.7296148587206618E-2</v>
      </c>
      <c r="G1076" s="91">
        <f t="shared" si="154"/>
        <v>-3.1593203732847917E-4</v>
      </c>
      <c r="H1076" s="65">
        <f t="shared" si="156"/>
        <v>3.6980216549878139E-2</v>
      </c>
    </row>
    <row r="1077" spans="1:8">
      <c r="A1077" s="68">
        <f t="shared" si="158"/>
        <v>1063</v>
      </c>
      <c r="B1077" s="69">
        <f t="shared" si="158"/>
        <v>45988</v>
      </c>
      <c r="C1077" s="90" t="str">
        <f t="shared" si="151"/>
        <v>구간6</v>
      </c>
      <c r="D1077" s="68">
        <f t="shared" si="152"/>
        <v>184</v>
      </c>
      <c r="E1077" s="54">
        <f>COUNTIF($C$15:C1077,C1077)</f>
        <v>150</v>
      </c>
      <c r="F1077" s="91">
        <f t="shared" si="153"/>
        <v>3.7296148587206618E-2</v>
      </c>
      <c r="G1077" s="91">
        <f t="shared" si="154"/>
        <v>-3.180523865722945E-4</v>
      </c>
      <c r="H1077" s="65">
        <f t="shared" si="156"/>
        <v>3.6978096200634324E-2</v>
      </c>
    </row>
    <row r="1078" spans="1:8">
      <c r="A1078" s="68">
        <f t="shared" si="158"/>
        <v>1064</v>
      </c>
      <c r="B1078" s="69">
        <f t="shared" si="158"/>
        <v>45989</v>
      </c>
      <c r="C1078" s="90" t="str">
        <f t="shared" si="151"/>
        <v>구간6</v>
      </c>
      <c r="D1078" s="68">
        <f t="shared" si="152"/>
        <v>184</v>
      </c>
      <c r="E1078" s="54">
        <f>COUNTIF($C$15:C1078,C1078)</f>
        <v>151</v>
      </c>
      <c r="F1078" s="91">
        <f t="shared" si="153"/>
        <v>3.7296148587206618E-2</v>
      </c>
      <c r="G1078" s="91">
        <f t="shared" si="154"/>
        <v>-3.2017273581610978E-4</v>
      </c>
      <c r="H1078" s="65">
        <f t="shared" si="156"/>
        <v>3.6975975851390508E-2</v>
      </c>
    </row>
    <row r="1079" spans="1:8">
      <c r="A1079" s="68">
        <f t="shared" si="158"/>
        <v>1065</v>
      </c>
      <c r="B1079" s="69">
        <f t="shared" si="158"/>
        <v>45990</v>
      </c>
      <c r="C1079" s="90" t="str">
        <f t="shared" si="151"/>
        <v>구간6</v>
      </c>
      <c r="D1079" s="68">
        <f t="shared" si="152"/>
        <v>184</v>
      </c>
      <c r="E1079" s="54">
        <f>COUNTIF($C$15:C1079,C1079)</f>
        <v>152</v>
      </c>
      <c r="F1079" s="91">
        <f t="shared" si="153"/>
        <v>3.7296148587206618E-2</v>
      </c>
      <c r="G1079" s="91">
        <f t="shared" si="154"/>
        <v>-3.2229308505992506E-4</v>
      </c>
      <c r="H1079" s="65">
        <f t="shared" si="156"/>
        <v>3.6973855502146692E-2</v>
      </c>
    </row>
    <row r="1080" spans="1:8">
      <c r="A1080" s="68">
        <f t="shared" si="158"/>
        <v>1066</v>
      </c>
      <c r="B1080" s="69">
        <f t="shared" si="158"/>
        <v>45991</v>
      </c>
      <c r="C1080" s="90" t="str">
        <f t="shared" si="151"/>
        <v>구간6</v>
      </c>
      <c r="D1080" s="68">
        <f t="shared" si="152"/>
        <v>184</v>
      </c>
      <c r="E1080" s="54">
        <f>COUNTIF($C$15:C1080,C1080)</f>
        <v>153</v>
      </c>
      <c r="F1080" s="91">
        <f t="shared" si="153"/>
        <v>3.7296148587206618E-2</v>
      </c>
      <c r="G1080" s="91">
        <f t="shared" si="154"/>
        <v>-3.2441343430374039E-4</v>
      </c>
      <c r="H1080" s="65">
        <f t="shared" si="156"/>
        <v>3.6971735152902876E-2</v>
      </c>
    </row>
    <row r="1081" spans="1:8">
      <c r="A1081" s="68">
        <f t="shared" si="158"/>
        <v>1067</v>
      </c>
      <c r="B1081" s="69">
        <f t="shared" si="158"/>
        <v>45992</v>
      </c>
      <c r="C1081" s="90" t="str">
        <f t="shared" si="151"/>
        <v>구간6</v>
      </c>
      <c r="D1081" s="68">
        <f t="shared" si="152"/>
        <v>184</v>
      </c>
      <c r="E1081" s="54">
        <f>COUNTIF($C$15:C1081,C1081)</f>
        <v>154</v>
      </c>
      <c r="F1081" s="91">
        <f t="shared" si="153"/>
        <v>3.7296148587206618E-2</v>
      </c>
      <c r="G1081" s="91">
        <f t="shared" si="154"/>
        <v>-3.2653378354755567E-4</v>
      </c>
      <c r="H1081" s="65">
        <f t="shared" si="156"/>
        <v>3.6969614803659061E-2</v>
      </c>
    </row>
    <row r="1082" spans="1:8">
      <c r="A1082" s="68">
        <f t="shared" si="158"/>
        <v>1068</v>
      </c>
      <c r="B1082" s="69">
        <f t="shared" si="158"/>
        <v>45993</v>
      </c>
      <c r="C1082" s="90" t="str">
        <f t="shared" si="151"/>
        <v>구간6</v>
      </c>
      <c r="D1082" s="68">
        <f t="shared" si="152"/>
        <v>184</v>
      </c>
      <c r="E1082" s="54">
        <f>COUNTIF($C$15:C1082,C1082)</f>
        <v>155</v>
      </c>
      <c r="F1082" s="91">
        <f t="shared" si="153"/>
        <v>3.7296148587206618E-2</v>
      </c>
      <c r="G1082" s="91">
        <f t="shared" si="154"/>
        <v>-3.2865413279137095E-4</v>
      </c>
      <c r="H1082" s="65">
        <f t="shared" si="156"/>
        <v>3.6967494454415245E-2</v>
      </c>
    </row>
    <row r="1083" spans="1:8">
      <c r="A1083" s="68">
        <f t="shared" si="158"/>
        <v>1069</v>
      </c>
      <c r="B1083" s="69">
        <f t="shared" si="158"/>
        <v>45994</v>
      </c>
      <c r="C1083" s="90" t="str">
        <f t="shared" si="151"/>
        <v>구간6</v>
      </c>
      <c r="D1083" s="68">
        <f t="shared" si="152"/>
        <v>184</v>
      </c>
      <c r="E1083" s="54">
        <f>COUNTIF($C$15:C1083,C1083)</f>
        <v>156</v>
      </c>
      <c r="F1083" s="91">
        <f t="shared" si="153"/>
        <v>3.7296148587206618E-2</v>
      </c>
      <c r="G1083" s="91">
        <f t="shared" si="154"/>
        <v>-3.3077448203518628E-4</v>
      </c>
      <c r="H1083" s="65">
        <f t="shared" si="156"/>
        <v>3.6965374105171429E-2</v>
      </c>
    </row>
    <row r="1084" spans="1:8">
      <c r="A1084" s="68">
        <f t="shared" si="158"/>
        <v>1070</v>
      </c>
      <c r="B1084" s="69">
        <f t="shared" si="158"/>
        <v>45995</v>
      </c>
      <c r="C1084" s="90" t="str">
        <f t="shared" si="151"/>
        <v>구간6</v>
      </c>
      <c r="D1084" s="68">
        <f t="shared" si="152"/>
        <v>184</v>
      </c>
      <c r="E1084" s="54">
        <f>COUNTIF($C$15:C1084,C1084)</f>
        <v>157</v>
      </c>
      <c r="F1084" s="91">
        <f t="shared" si="153"/>
        <v>3.7296148587206618E-2</v>
      </c>
      <c r="G1084" s="91">
        <f t="shared" si="154"/>
        <v>-3.3289483127900155E-4</v>
      </c>
      <c r="H1084" s="65">
        <f t="shared" si="156"/>
        <v>3.6963253755927614E-2</v>
      </c>
    </row>
    <row r="1085" spans="1:8">
      <c r="A1085" s="68">
        <f t="shared" si="158"/>
        <v>1071</v>
      </c>
      <c r="B1085" s="69">
        <f t="shared" si="158"/>
        <v>45996</v>
      </c>
      <c r="C1085" s="90" t="str">
        <f t="shared" si="151"/>
        <v>구간6</v>
      </c>
      <c r="D1085" s="68">
        <f t="shared" si="152"/>
        <v>184</v>
      </c>
      <c r="E1085" s="54">
        <f>COUNTIF($C$15:C1085,C1085)</f>
        <v>158</v>
      </c>
      <c r="F1085" s="91">
        <f t="shared" si="153"/>
        <v>3.7296148587206618E-2</v>
      </c>
      <c r="G1085" s="91">
        <f t="shared" si="154"/>
        <v>-3.3501518052281689E-4</v>
      </c>
      <c r="H1085" s="65">
        <f t="shared" si="156"/>
        <v>3.6961133406683798E-2</v>
      </c>
    </row>
    <row r="1086" spans="1:8">
      <c r="A1086" s="68">
        <f t="shared" si="158"/>
        <v>1072</v>
      </c>
      <c r="B1086" s="69">
        <f t="shared" si="158"/>
        <v>45997</v>
      </c>
      <c r="C1086" s="90" t="str">
        <f t="shared" si="151"/>
        <v>구간6</v>
      </c>
      <c r="D1086" s="68">
        <f t="shared" si="152"/>
        <v>184</v>
      </c>
      <c r="E1086" s="54">
        <f>COUNTIF($C$15:C1086,C1086)</f>
        <v>159</v>
      </c>
      <c r="F1086" s="91">
        <f t="shared" si="153"/>
        <v>3.7296148587206618E-2</v>
      </c>
      <c r="G1086" s="91">
        <f t="shared" si="154"/>
        <v>-3.3713552976663216E-4</v>
      </c>
      <c r="H1086" s="65">
        <f t="shared" si="156"/>
        <v>3.6959013057439982E-2</v>
      </c>
    </row>
    <row r="1087" spans="1:8">
      <c r="A1087" s="68">
        <f t="shared" si="158"/>
        <v>1073</v>
      </c>
      <c r="B1087" s="69">
        <f t="shared" si="158"/>
        <v>45998</v>
      </c>
      <c r="C1087" s="90" t="str">
        <f t="shared" si="151"/>
        <v>구간6</v>
      </c>
      <c r="D1087" s="68">
        <f t="shared" si="152"/>
        <v>184</v>
      </c>
      <c r="E1087" s="54">
        <f>COUNTIF($C$15:C1087,C1087)</f>
        <v>160</v>
      </c>
      <c r="F1087" s="91">
        <f t="shared" si="153"/>
        <v>3.7296148587206618E-2</v>
      </c>
      <c r="G1087" s="91">
        <f t="shared" si="154"/>
        <v>-3.3925587901044744E-4</v>
      </c>
      <c r="H1087" s="65">
        <f t="shared" si="156"/>
        <v>3.6956892708196173E-2</v>
      </c>
    </row>
    <row r="1088" spans="1:8">
      <c r="A1088" s="68">
        <f t="shared" ref="A1088:B1103" si="159">A1087+1</f>
        <v>1074</v>
      </c>
      <c r="B1088" s="69">
        <f t="shared" si="159"/>
        <v>45999</v>
      </c>
      <c r="C1088" s="90" t="str">
        <f t="shared" si="151"/>
        <v>구간6</v>
      </c>
      <c r="D1088" s="68">
        <f t="shared" si="152"/>
        <v>184</v>
      </c>
      <c r="E1088" s="54">
        <f>COUNTIF($C$15:C1088,C1088)</f>
        <v>161</v>
      </c>
      <c r="F1088" s="91">
        <f t="shared" si="153"/>
        <v>3.7296148587206618E-2</v>
      </c>
      <c r="G1088" s="91">
        <f t="shared" si="154"/>
        <v>-3.4137622825426277E-4</v>
      </c>
      <c r="H1088" s="65">
        <f t="shared" si="156"/>
        <v>3.6954772358952358E-2</v>
      </c>
    </row>
    <row r="1089" spans="1:8">
      <c r="A1089" s="68">
        <f t="shared" si="159"/>
        <v>1075</v>
      </c>
      <c r="B1089" s="69">
        <f t="shared" si="159"/>
        <v>46000</v>
      </c>
      <c r="C1089" s="90" t="str">
        <f t="shared" si="151"/>
        <v>구간6</v>
      </c>
      <c r="D1089" s="68">
        <f t="shared" si="152"/>
        <v>184</v>
      </c>
      <c r="E1089" s="54">
        <f>COUNTIF($C$15:C1089,C1089)</f>
        <v>162</v>
      </c>
      <c r="F1089" s="91">
        <f t="shared" si="153"/>
        <v>3.7296148587206618E-2</v>
      </c>
      <c r="G1089" s="91">
        <f t="shared" si="154"/>
        <v>-3.4349657749807805E-4</v>
      </c>
      <c r="H1089" s="65">
        <f t="shared" si="156"/>
        <v>3.6952652009708542E-2</v>
      </c>
    </row>
    <row r="1090" spans="1:8">
      <c r="A1090" s="68">
        <f t="shared" si="159"/>
        <v>1076</v>
      </c>
      <c r="B1090" s="69">
        <f t="shared" si="159"/>
        <v>46001</v>
      </c>
      <c r="C1090" s="90" t="str">
        <f t="shared" si="151"/>
        <v>구간6</v>
      </c>
      <c r="D1090" s="68">
        <f t="shared" si="152"/>
        <v>184</v>
      </c>
      <c r="E1090" s="54">
        <f>COUNTIF($C$15:C1090,C1090)</f>
        <v>163</v>
      </c>
      <c r="F1090" s="91">
        <f t="shared" si="153"/>
        <v>3.7296148587206618E-2</v>
      </c>
      <c r="G1090" s="91">
        <f t="shared" si="154"/>
        <v>-3.4561692674189333E-4</v>
      </c>
      <c r="H1090" s="65">
        <f t="shared" si="156"/>
        <v>3.6950531660464726E-2</v>
      </c>
    </row>
    <row r="1091" spans="1:8">
      <c r="A1091" s="68">
        <f t="shared" si="159"/>
        <v>1077</v>
      </c>
      <c r="B1091" s="69">
        <f t="shared" si="159"/>
        <v>46002</v>
      </c>
      <c r="C1091" s="90" t="str">
        <f t="shared" si="151"/>
        <v>구간6</v>
      </c>
      <c r="D1091" s="68">
        <f t="shared" si="152"/>
        <v>184</v>
      </c>
      <c r="E1091" s="54">
        <f>COUNTIF($C$15:C1091,C1091)</f>
        <v>164</v>
      </c>
      <c r="F1091" s="91">
        <f t="shared" si="153"/>
        <v>3.7296148587206618E-2</v>
      </c>
      <c r="G1091" s="91">
        <f t="shared" si="154"/>
        <v>-3.4773727598570866E-4</v>
      </c>
      <c r="H1091" s="65">
        <f t="shared" si="156"/>
        <v>3.6948411311220911E-2</v>
      </c>
    </row>
    <row r="1092" spans="1:8">
      <c r="A1092" s="68">
        <f t="shared" si="159"/>
        <v>1078</v>
      </c>
      <c r="B1092" s="69">
        <f t="shared" si="159"/>
        <v>46003</v>
      </c>
      <c r="C1092" s="90" t="str">
        <f t="shared" si="151"/>
        <v>구간6</v>
      </c>
      <c r="D1092" s="68">
        <f t="shared" si="152"/>
        <v>184</v>
      </c>
      <c r="E1092" s="54">
        <f>COUNTIF($C$15:C1092,C1092)</f>
        <v>165</v>
      </c>
      <c r="F1092" s="91">
        <f t="shared" si="153"/>
        <v>3.7296148587206618E-2</v>
      </c>
      <c r="G1092" s="91">
        <f t="shared" si="154"/>
        <v>-3.4985762522952394E-4</v>
      </c>
      <c r="H1092" s="65">
        <f t="shared" si="156"/>
        <v>3.6946290961977095E-2</v>
      </c>
    </row>
    <row r="1093" spans="1:8">
      <c r="A1093" s="68">
        <f t="shared" si="159"/>
        <v>1079</v>
      </c>
      <c r="B1093" s="69">
        <f t="shared" si="159"/>
        <v>46004</v>
      </c>
      <c r="C1093" s="90" t="str">
        <f t="shared" si="151"/>
        <v>구간6</v>
      </c>
      <c r="D1093" s="68">
        <f t="shared" si="152"/>
        <v>184</v>
      </c>
      <c r="E1093" s="54">
        <f>COUNTIF($C$15:C1093,C1093)</f>
        <v>166</v>
      </c>
      <c r="F1093" s="91">
        <f t="shared" si="153"/>
        <v>3.7296148587206618E-2</v>
      </c>
      <c r="G1093" s="91">
        <f t="shared" si="154"/>
        <v>-3.5197797447333921E-4</v>
      </c>
      <c r="H1093" s="65">
        <f t="shared" si="156"/>
        <v>3.6944170612733279E-2</v>
      </c>
    </row>
    <row r="1094" spans="1:8">
      <c r="A1094" s="68">
        <f t="shared" si="159"/>
        <v>1080</v>
      </c>
      <c r="B1094" s="69">
        <f t="shared" si="159"/>
        <v>46005</v>
      </c>
      <c r="C1094" s="90" t="str">
        <f t="shared" si="151"/>
        <v>구간6</v>
      </c>
      <c r="D1094" s="68">
        <f t="shared" si="152"/>
        <v>184</v>
      </c>
      <c r="E1094" s="54">
        <f>COUNTIF($C$15:C1094,C1094)</f>
        <v>167</v>
      </c>
      <c r="F1094" s="91">
        <f t="shared" si="153"/>
        <v>3.7296148587206618E-2</v>
      </c>
      <c r="G1094" s="91">
        <f t="shared" si="154"/>
        <v>-3.5409832371715455E-4</v>
      </c>
      <c r="H1094" s="65">
        <f t="shared" si="156"/>
        <v>3.6942050263489463E-2</v>
      </c>
    </row>
    <row r="1095" spans="1:8">
      <c r="A1095" s="68">
        <f t="shared" si="159"/>
        <v>1081</v>
      </c>
      <c r="B1095" s="69">
        <f t="shared" si="159"/>
        <v>46006</v>
      </c>
      <c r="C1095" s="90" t="str">
        <f t="shared" si="151"/>
        <v>구간6</v>
      </c>
      <c r="D1095" s="68">
        <f t="shared" si="152"/>
        <v>184</v>
      </c>
      <c r="E1095" s="54">
        <f>COUNTIF($C$15:C1095,C1095)</f>
        <v>168</v>
      </c>
      <c r="F1095" s="91">
        <f t="shared" si="153"/>
        <v>3.7296148587206618E-2</v>
      </c>
      <c r="G1095" s="91">
        <f t="shared" si="154"/>
        <v>-3.5621867296096982E-4</v>
      </c>
      <c r="H1095" s="65">
        <f t="shared" si="156"/>
        <v>3.6939929914245648E-2</v>
      </c>
    </row>
    <row r="1096" spans="1:8">
      <c r="A1096" s="68">
        <f t="shared" si="159"/>
        <v>1082</v>
      </c>
      <c r="B1096" s="69">
        <f t="shared" si="159"/>
        <v>46007</v>
      </c>
      <c r="C1096" s="90" t="str">
        <f t="shared" si="151"/>
        <v>구간6</v>
      </c>
      <c r="D1096" s="68">
        <f t="shared" si="152"/>
        <v>184</v>
      </c>
      <c r="E1096" s="54">
        <f>COUNTIF($C$15:C1096,C1096)</f>
        <v>169</v>
      </c>
      <c r="F1096" s="91">
        <f t="shared" si="153"/>
        <v>3.7296148587206618E-2</v>
      </c>
      <c r="G1096" s="91">
        <f t="shared" si="154"/>
        <v>-3.583390222047851E-4</v>
      </c>
      <c r="H1096" s="65">
        <f t="shared" si="156"/>
        <v>3.6937809565001832E-2</v>
      </c>
    </row>
    <row r="1097" spans="1:8">
      <c r="A1097" s="68">
        <f t="shared" si="159"/>
        <v>1083</v>
      </c>
      <c r="B1097" s="69">
        <f t="shared" si="159"/>
        <v>46008</v>
      </c>
      <c r="C1097" s="90" t="str">
        <f t="shared" si="151"/>
        <v>구간6</v>
      </c>
      <c r="D1097" s="68">
        <f t="shared" si="152"/>
        <v>184</v>
      </c>
      <c r="E1097" s="54">
        <f>COUNTIF($C$15:C1097,C1097)</f>
        <v>170</v>
      </c>
      <c r="F1097" s="91">
        <f t="shared" si="153"/>
        <v>3.7296148587206618E-2</v>
      </c>
      <c r="G1097" s="91">
        <f t="shared" si="154"/>
        <v>-3.6045937144860043E-4</v>
      </c>
      <c r="H1097" s="65">
        <f t="shared" si="156"/>
        <v>3.6935689215758016E-2</v>
      </c>
    </row>
    <row r="1098" spans="1:8">
      <c r="A1098" s="68">
        <f t="shared" si="159"/>
        <v>1084</v>
      </c>
      <c r="B1098" s="69">
        <f t="shared" si="159"/>
        <v>46009</v>
      </c>
      <c r="C1098" s="90" t="str">
        <f t="shared" si="151"/>
        <v>구간6</v>
      </c>
      <c r="D1098" s="68">
        <f t="shared" si="152"/>
        <v>184</v>
      </c>
      <c r="E1098" s="54">
        <f>COUNTIF($C$15:C1098,C1098)</f>
        <v>171</v>
      </c>
      <c r="F1098" s="91">
        <f t="shared" si="153"/>
        <v>3.7296148587206618E-2</v>
      </c>
      <c r="G1098" s="91">
        <f t="shared" si="154"/>
        <v>-3.6257972069241571E-4</v>
      </c>
      <c r="H1098" s="65">
        <f t="shared" si="156"/>
        <v>3.6933568866514201E-2</v>
      </c>
    </row>
    <row r="1099" spans="1:8">
      <c r="A1099" s="68">
        <f t="shared" si="159"/>
        <v>1085</v>
      </c>
      <c r="B1099" s="69">
        <f t="shared" si="159"/>
        <v>46010</v>
      </c>
      <c r="C1099" s="90" t="str">
        <f t="shared" si="151"/>
        <v>구간6</v>
      </c>
      <c r="D1099" s="68">
        <f t="shared" si="152"/>
        <v>184</v>
      </c>
      <c r="E1099" s="54">
        <f>COUNTIF($C$15:C1099,C1099)</f>
        <v>172</v>
      </c>
      <c r="F1099" s="91">
        <f t="shared" si="153"/>
        <v>3.7296148587206618E-2</v>
      </c>
      <c r="G1099" s="91">
        <f t="shared" si="154"/>
        <v>-3.6470006993623099E-4</v>
      </c>
      <c r="H1099" s="65">
        <f t="shared" si="156"/>
        <v>3.6931448517270385E-2</v>
      </c>
    </row>
    <row r="1100" spans="1:8">
      <c r="A1100" s="68">
        <f t="shared" si="159"/>
        <v>1086</v>
      </c>
      <c r="B1100" s="69">
        <f t="shared" si="159"/>
        <v>46011</v>
      </c>
      <c r="C1100" s="90" t="str">
        <f t="shared" si="151"/>
        <v>구간6</v>
      </c>
      <c r="D1100" s="68">
        <f t="shared" si="152"/>
        <v>184</v>
      </c>
      <c r="E1100" s="54">
        <f>COUNTIF($C$15:C1100,C1100)</f>
        <v>173</v>
      </c>
      <c r="F1100" s="91">
        <f t="shared" si="153"/>
        <v>3.7296148587206618E-2</v>
      </c>
      <c r="G1100" s="91">
        <f t="shared" si="154"/>
        <v>-3.6682041918004632E-4</v>
      </c>
      <c r="H1100" s="65">
        <f t="shared" si="156"/>
        <v>3.6929328168026569E-2</v>
      </c>
    </row>
    <row r="1101" spans="1:8">
      <c r="A1101" s="68">
        <f t="shared" si="159"/>
        <v>1087</v>
      </c>
      <c r="B1101" s="69">
        <f t="shared" si="159"/>
        <v>46012</v>
      </c>
      <c r="C1101" s="90" t="str">
        <f t="shared" si="151"/>
        <v>구간6</v>
      </c>
      <c r="D1101" s="68">
        <f t="shared" si="152"/>
        <v>184</v>
      </c>
      <c r="E1101" s="54">
        <f>COUNTIF($C$15:C1101,C1101)</f>
        <v>174</v>
      </c>
      <c r="F1101" s="91">
        <f t="shared" si="153"/>
        <v>3.7296148587206618E-2</v>
      </c>
      <c r="G1101" s="91">
        <f t="shared" si="154"/>
        <v>-3.689407684238616E-4</v>
      </c>
      <c r="H1101" s="65">
        <f t="shared" si="156"/>
        <v>3.6927207818782753E-2</v>
      </c>
    </row>
    <row r="1102" spans="1:8">
      <c r="A1102" s="68">
        <f t="shared" si="159"/>
        <v>1088</v>
      </c>
      <c r="B1102" s="69">
        <f t="shared" si="159"/>
        <v>46013</v>
      </c>
      <c r="C1102" s="90" t="str">
        <f t="shared" si="151"/>
        <v>구간6</v>
      </c>
      <c r="D1102" s="68">
        <f t="shared" si="152"/>
        <v>184</v>
      </c>
      <c r="E1102" s="54">
        <f>COUNTIF($C$15:C1102,C1102)</f>
        <v>175</v>
      </c>
      <c r="F1102" s="91">
        <f t="shared" si="153"/>
        <v>3.7296148587206618E-2</v>
      </c>
      <c r="G1102" s="91">
        <f t="shared" si="154"/>
        <v>-3.7106111766767693E-4</v>
      </c>
      <c r="H1102" s="65">
        <f t="shared" si="156"/>
        <v>3.6925087469538938E-2</v>
      </c>
    </row>
    <row r="1103" spans="1:8">
      <c r="A1103" s="68">
        <f t="shared" si="159"/>
        <v>1089</v>
      </c>
      <c r="B1103" s="69">
        <f t="shared" si="159"/>
        <v>46014</v>
      </c>
      <c r="C1103" s="90" t="str">
        <f t="shared" ref="C1103:C1166" si="160">IF(IFERROR(HLOOKUP(B1103,$D$5:$S$6,2,FALSE),"")="",C1104,HLOOKUP(B1103,$D$5:$S$7,2,FALSE))</f>
        <v>구간6</v>
      </c>
      <c r="D1103" s="68">
        <f t="shared" ref="D1103:D1166" si="161">COUNTIF($C$15:$C$44084,C1103)</f>
        <v>184</v>
      </c>
      <c r="E1103" s="54">
        <f>COUNTIF($C$15:C1103,C1103)</f>
        <v>176</v>
      </c>
      <c r="F1103" s="91">
        <f t="shared" ref="F1103:F1166" si="162">HLOOKUP($C1103,$D$6:$S$11,6,FALSE)</f>
        <v>3.7296148587206618E-2</v>
      </c>
      <c r="G1103" s="91">
        <f t="shared" ref="G1103:G1166" si="163">HLOOKUP($C1103,$D$6:$S$11,5,FALSE)*(E1103)</f>
        <v>-3.7318146691149221E-4</v>
      </c>
      <c r="H1103" s="65">
        <f t="shared" si="156"/>
        <v>3.6922967120295129E-2</v>
      </c>
    </row>
    <row r="1104" spans="1:8">
      <c r="A1104" s="68">
        <f t="shared" ref="A1104:B1119" si="164">A1103+1</f>
        <v>1090</v>
      </c>
      <c r="B1104" s="69">
        <f t="shared" si="164"/>
        <v>46015</v>
      </c>
      <c r="C1104" s="90" t="str">
        <f t="shared" si="160"/>
        <v>구간6</v>
      </c>
      <c r="D1104" s="68">
        <f t="shared" si="161"/>
        <v>184</v>
      </c>
      <c r="E1104" s="54">
        <f>COUNTIF($C$15:C1104,C1104)</f>
        <v>177</v>
      </c>
      <c r="F1104" s="91">
        <f t="shared" si="162"/>
        <v>3.7296148587206618E-2</v>
      </c>
      <c r="G1104" s="91">
        <f t="shared" si="163"/>
        <v>-3.7530181615530748E-4</v>
      </c>
      <c r="H1104" s="65">
        <f t="shared" ref="H1104:H1167" si="165">F1104+G1104</f>
        <v>3.6920846771051313E-2</v>
      </c>
    </row>
    <row r="1105" spans="1:8">
      <c r="A1105" s="68">
        <f t="shared" si="164"/>
        <v>1091</v>
      </c>
      <c r="B1105" s="69">
        <f t="shared" si="164"/>
        <v>46016</v>
      </c>
      <c r="C1105" s="90" t="str">
        <f t="shared" si="160"/>
        <v>구간6</v>
      </c>
      <c r="D1105" s="68">
        <f t="shared" si="161"/>
        <v>184</v>
      </c>
      <c r="E1105" s="54">
        <f>COUNTIF($C$15:C1105,C1105)</f>
        <v>178</v>
      </c>
      <c r="F1105" s="91">
        <f t="shared" si="162"/>
        <v>3.7296148587206618E-2</v>
      </c>
      <c r="G1105" s="91">
        <f t="shared" si="163"/>
        <v>-3.7742216539912282E-4</v>
      </c>
      <c r="H1105" s="65">
        <f t="shared" si="165"/>
        <v>3.6918726421807498E-2</v>
      </c>
    </row>
    <row r="1106" spans="1:8">
      <c r="A1106" s="68">
        <f t="shared" si="164"/>
        <v>1092</v>
      </c>
      <c r="B1106" s="69">
        <f t="shared" si="164"/>
        <v>46017</v>
      </c>
      <c r="C1106" s="90" t="str">
        <f t="shared" si="160"/>
        <v>구간6</v>
      </c>
      <c r="D1106" s="68">
        <f t="shared" si="161"/>
        <v>184</v>
      </c>
      <c r="E1106" s="54">
        <f>COUNTIF($C$15:C1106,C1106)</f>
        <v>179</v>
      </c>
      <c r="F1106" s="91">
        <f t="shared" si="162"/>
        <v>3.7296148587206618E-2</v>
      </c>
      <c r="G1106" s="91">
        <f t="shared" si="163"/>
        <v>-3.7954251464293809E-4</v>
      </c>
      <c r="H1106" s="65">
        <f t="shared" si="165"/>
        <v>3.6916606072563682E-2</v>
      </c>
    </row>
    <row r="1107" spans="1:8">
      <c r="A1107" s="68">
        <f t="shared" si="164"/>
        <v>1093</v>
      </c>
      <c r="B1107" s="69">
        <f t="shared" si="164"/>
        <v>46018</v>
      </c>
      <c r="C1107" s="90" t="str">
        <f t="shared" si="160"/>
        <v>구간6</v>
      </c>
      <c r="D1107" s="68">
        <f t="shared" si="161"/>
        <v>184</v>
      </c>
      <c r="E1107" s="54">
        <f>COUNTIF($C$15:C1107,C1107)</f>
        <v>180</v>
      </c>
      <c r="F1107" s="91">
        <f t="shared" si="162"/>
        <v>3.7296148587206618E-2</v>
      </c>
      <c r="G1107" s="91">
        <f t="shared" si="163"/>
        <v>-3.8166286388675337E-4</v>
      </c>
      <c r="H1107" s="65">
        <f t="shared" si="165"/>
        <v>3.6914485723319866E-2</v>
      </c>
    </row>
    <row r="1108" spans="1:8">
      <c r="A1108" s="68">
        <f t="shared" si="164"/>
        <v>1094</v>
      </c>
      <c r="B1108" s="69">
        <f t="shared" si="164"/>
        <v>46019</v>
      </c>
      <c r="C1108" s="90" t="str">
        <f t="shared" si="160"/>
        <v>구간6</v>
      </c>
      <c r="D1108" s="68">
        <f t="shared" si="161"/>
        <v>184</v>
      </c>
      <c r="E1108" s="54">
        <f>COUNTIF($C$15:C1108,C1108)</f>
        <v>181</v>
      </c>
      <c r="F1108" s="91">
        <f t="shared" si="162"/>
        <v>3.7296148587206618E-2</v>
      </c>
      <c r="G1108" s="91">
        <f t="shared" si="163"/>
        <v>-3.837832131305687E-4</v>
      </c>
      <c r="H1108" s="65">
        <f t="shared" si="165"/>
        <v>3.691236537407605E-2</v>
      </c>
    </row>
    <row r="1109" spans="1:8">
      <c r="A1109" s="68">
        <f t="shared" si="164"/>
        <v>1095</v>
      </c>
      <c r="B1109" s="69">
        <f t="shared" si="164"/>
        <v>46020</v>
      </c>
      <c r="C1109" s="90" t="str">
        <f t="shared" si="160"/>
        <v>구간6</v>
      </c>
      <c r="D1109" s="68">
        <f t="shared" si="161"/>
        <v>184</v>
      </c>
      <c r="E1109" s="54">
        <f>COUNTIF($C$15:C1109,C1109)</f>
        <v>182</v>
      </c>
      <c r="F1109" s="91">
        <f t="shared" si="162"/>
        <v>3.7296148587206618E-2</v>
      </c>
      <c r="G1109" s="91">
        <f t="shared" si="163"/>
        <v>-3.8590356237438398E-4</v>
      </c>
      <c r="H1109" s="65">
        <f t="shared" si="165"/>
        <v>3.6910245024832235E-2</v>
      </c>
    </row>
    <row r="1110" spans="1:8">
      <c r="A1110" s="68">
        <f t="shared" si="164"/>
        <v>1096</v>
      </c>
      <c r="B1110" s="69">
        <f t="shared" si="164"/>
        <v>46021</v>
      </c>
      <c r="C1110" s="90" t="str">
        <f t="shared" si="160"/>
        <v>구간6</v>
      </c>
      <c r="D1110" s="68">
        <f t="shared" si="161"/>
        <v>184</v>
      </c>
      <c r="E1110" s="54">
        <f>COUNTIF($C$15:C1110,C1110)</f>
        <v>183</v>
      </c>
      <c r="F1110" s="91">
        <f t="shared" si="162"/>
        <v>3.7296148587206618E-2</v>
      </c>
      <c r="G1110" s="91">
        <f t="shared" si="163"/>
        <v>-3.8802391161819926E-4</v>
      </c>
      <c r="H1110" s="65">
        <f t="shared" si="165"/>
        <v>3.6908124675588419E-2</v>
      </c>
    </row>
    <row r="1111" spans="1:8">
      <c r="A1111" s="68">
        <f t="shared" si="164"/>
        <v>1097</v>
      </c>
      <c r="B1111" s="69">
        <f t="shared" si="164"/>
        <v>46022</v>
      </c>
      <c r="C1111" s="90" t="str">
        <f t="shared" si="160"/>
        <v>구간6</v>
      </c>
      <c r="D1111" s="68">
        <f t="shared" si="161"/>
        <v>184</v>
      </c>
      <c r="E1111" s="54">
        <f>COUNTIF($C$15:C1111,C1111)</f>
        <v>184</v>
      </c>
      <c r="F1111" s="91">
        <f t="shared" si="162"/>
        <v>3.7296148587206618E-2</v>
      </c>
      <c r="G1111" s="91">
        <f t="shared" si="163"/>
        <v>-3.9014426086201459E-4</v>
      </c>
      <c r="H1111" s="65">
        <f t="shared" si="165"/>
        <v>3.6906004326344603E-2</v>
      </c>
    </row>
    <row r="1112" spans="1:8">
      <c r="A1112" s="68">
        <f t="shared" si="164"/>
        <v>1098</v>
      </c>
      <c r="B1112" s="69">
        <f t="shared" si="164"/>
        <v>46023</v>
      </c>
      <c r="C1112" s="90" t="str">
        <f t="shared" si="160"/>
        <v>구간7</v>
      </c>
      <c r="D1112" s="68">
        <f t="shared" si="161"/>
        <v>181</v>
      </c>
      <c r="E1112" s="54">
        <f>COUNTIF($C$15:C1112,C1112)</f>
        <v>1</v>
      </c>
      <c r="F1112" s="91">
        <f t="shared" si="162"/>
        <v>3.6906004326344603E-2</v>
      </c>
      <c r="G1112" s="91">
        <f t="shared" si="163"/>
        <v>1.9668751513081971E-6</v>
      </c>
      <c r="H1112" s="65">
        <f t="shared" si="165"/>
        <v>3.6907971201495915E-2</v>
      </c>
    </row>
    <row r="1113" spans="1:8">
      <c r="A1113" s="68">
        <f t="shared" si="164"/>
        <v>1099</v>
      </c>
      <c r="B1113" s="69">
        <f t="shared" si="164"/>
        <v>46024</v>
      </c>
      <c r="C1113" s="90" t="str">
        <f t="shared" si="160"/>
        <v>구간7</v>
      </c>
      <c r="D1113" s="68">
        <f t="shared" si="161"/>
        <v>181</v>
      </c>
      <c r="E1113" s="54">
        <f>COUNTIF($C$15:C1113,C1113)</f>
        <v>2</v>
      </c>
      <c r="F1113" s="91">
        <f t="shared" si="162"/>
        <v>3.6906004326344603E-2</v>
      </c>
      <c r="G1113" s="91">
        <f t="shared" si="163"/>
        <v>3.9337503026163942E-6</v>
      </c>
      <c r="H1113" s="65">
        <f t="shared" si="165"/>
        <v>3.690993807664722E-2</v>
      </c>
    </row>
    <row r="1114" spans="1:8">
      <c r="A1114" s="68">
        <f t="shared" si="164"/>
        <v>1100</v>
      </c>
      <c r="B1114" s="69">
        <f t="shared" si="164"/>
        <v>46025</v>
      </c>
      <c r="C1114" s="90" t="str">
        <f t="shared" si="160"/>
        <v>구간7</v>
      </c>
      <c r="D1114" s="68">
        <f t="shared" si="161"/>
        <v>181</v>
      </c>
      <c r="E1114" s="54">
        <f>COUNTIF($C$15:C1114,C1114)</f>
        <v>3</v>
      </c>
      <c r="F1114" s="91">
        <f t="shared" si="162"/>
        <v>3.6906004326344603E-2</v>
      </c>
      <c r="G1114" s="91">
        <f t="shared" si="163"/>
        <v>5.9006254539245913E-6</v>
      </c>
      <c r="H1114" s="65">
        <f t="shared" si="165"/>
        <v>3.6911904951798531E-2</v>
      </c>
    </row>
    <row r="1115" spans="1:8">
      <c r="A1115" s="68">
        <f t="shared" si="164"/>
        <v>1101</v>
      </c>
      <c r="B1115" s="69">
        <f t="shared" si="164"/>
        <v>46026</v>
      </c>
      <c r="C1115" s="90" t="str">
        <f t="shared" si="160"/>
        <v>구간7</v>
      </c>
      <c r="D1115" s="68">
        <f t="shared" si="161"/>
        <v>181</v>
      </c>
      <c r="E1115" s="54">
        <f>COUNTIF($C$15:C1115,C1115)</f>
        <v>4</v>
      </c>
      <c r="F1115" s="91">
        <f t="shared" si="162"/>
        <v>3.6906004326344603E-2</v>
      </c>
      <c r="G1115" s="91">
        <f t="shared" si="163"/>
        <v>7.8675006052327884E-6</v>
      </c>
      <c r="H1115" s="65">
        <f t="shared" si="165"/>
        <v>3.6913871826949836E-2</v>
      </c>
    </row>
    <row r="1116" spans="1:8">
      <c r="A1116" s="68">
        <f t="shared" si="164"/>
        <v>1102</v>
      </c>
      <c r="B1116" s="69">
        <f t="shared" si="164"/>
        <v>46027</v>
      </c>
      <c r="C1116" s="90" t="str">
        <f t="shared" si="160"/>
        <v>구간7</v>
      </c>
      <c r="D1116" s="68">
        <f t="shared" si="161"/>
        <v>181</v>
      </c>
      <c r="E1116" s="54">
        <f>COUNTIF($C$15:C1116,C1116)</f>
        <v>5</v>
      </c>
      <c r="F1116" s="91">
        <f t="shared" si="162"/>
        <v>3.6906004326344603E-2</v>
      </c>
      <c r="G1116" s="91">
        <f t="shared" si="163"/>
        <v>9.8343757565409855E-6</v>
      </c>
      <c r="H1116" s="65">
        <f t="shared" si="165"/>
        <v>3.6915838702101147E-2</v>
      </c>
    </row>
    <row r="1117" spans="1:8">
      <c r="A1117" s="68">
        <f t="shared" si="164"/>
        <v>1103</v>
      </c>
      <c r="B1117" s="69">
        <f t="shared" si="164"/>
        <v>46028</v>
      </c>
      <c r="C1117" s="90" t="str">
        <f t="shared" si="160"/>
        <v>구간7</v>
      </c>
      <c r="D1117" s="68">
        <f t="shared" si="161"/>
        <v>181</v>
      </c>
      <c r="E1117" s="54">
        <f>COUNTIF($C$15:C1117,C1117)</f>
        <v>6</v>
      </c>
      <c r="F1117" s="91">
        <f t="shared" si="162"/>
        <v>3.6906004326344603E-2</v>
      </c>
      <c r="G1117" s="91">
        <f t="shared" si="163"/>
        <v>1.1801250907849183E-5</v>
      </c>
      <c r="H1117" s="65">
        <f t="shared" si="165"/>
        <v>3.6917805577252452E-2</v>
      </c>
    </row>
    <row r="1118" spans="1:8">
      <c r="A1118" s="68">
        <f t="shared" si="164"/>
        <v>1104</v>
      </c>
      <c r="B1118" s="69">
        <f t="shared" si="164"/>
        <v>46029</v>
      </c>
      <c r="C1118" s="90" t="str">
        <f t="shared" si="160"/>
        <v>구간7</v>
      </c>
      <c r="D1118" s="68">
        <f t="shared" si="161"/>
        <v>181</v>
      </c>
      <c r="E1118" s="54">
        <f>COUNTIF($C$15:C1118,C1118)</f>
        <v>7</v>
      </c>
      <c r="F1118" s="91">
        <f t="shared" si="162"/>
        <v>3.6906004326344603E-2</v>
      </c>
      <c r="G1118" s="91">
        <f t="shared" si="163"/>
        <v>1.376812605915738E-5</v>
      </c>
      <c r="H1118" s="65">
        <f t="shared" si="165"/>
        <v>3.6919772452403764E-2</v>
      </c>
    </row>
    <row r="1119" spans="1:8">
      <c r="A1119" s="68">
        <f t="shared" si="164"/>
        <v>1105</v>
      </c>
      <c r="B1119" s="69">
        <f t="shared" si="164"/>
        <v>46030</v>
      </c>
      <c r="C1119" s="90" t="str">
        <f t="shared" si="160"/>
        <v>구간7</v>
      </c>
      <c r="D1119" s="68">
        <f t="shared" si="161"/>
        <v>181</v>
      </c>
      <c r="E1119" s="54">
        <f>COUNTIF($C$15:C1119,C1119)</f>
        <v>8</v>
      </c>
      <c r="F1119" s="91">
        <f t="shared" si="162"/>
        <v>3.6906004326344603E-2</v>
      </c>
      <c r="G1119" s="91">
        <f t="shared" si="163"/>
        <v>1.5735001210465577E-5</v>
      </c>
      <c r="H1119" s="65">
        <f t="shared" si="165"/>
        <v>3.6921739327555068E-2</v>
      </c>
    </row>
    <row r="1120" spans="1:8">
      <c r="A1120" s="68">
        <f t="shared" ref="A1120:B1135" si="166">A1119+1</f>
        <v>1106</v>
      </c>
      <c r="B1120" s="69">
        <f t="shared" si="166"/>
        <v>46031</v>
      </c>
      <c r="C1120" s="90" t="str">
        <f t="shared" si="160"/>
        <v>구간7</v>
      </c>
      <c r="D1120" s="68">
        <f t="shared" si="161"/>
        <v>181</v>
      </c>
      <c r="E1120" s="54">
        <f>COUNTIF($C$15:C1120,C1120)</f>
        <v>9</v>
      </c>
      <c r="F1120" s="91">
        <f t="shared" si="162"/>
        <v>3.6906004326344603E-2</v>
      </c>
      <c r="G1120" s="91">
        <f t="shared" si="163"/>
        <v>1.7701876361773774E-5</v>
      </c>
      <c r="H1120" s="65">
        <f t="shared" si="165"/>
        <v>3.692370620270638E-2</v>
      </c>
    </row>
    <row r="1121" spans="1:8">
      <c r="A1121" s="68">
        <f t="shared" si="166"/>
        <v>1107</v>
      </c>
      <c r="B1121" s="69">
        <f t="shared" si="166"/>
        <v>46032</v>
      </c>
      <c r="C1121" s="90" t="str">
        <f t="shared" si="160"/>
        <v>구간7</v>
      </c>
      <c r="D1121" s="68">
        <f t="shared" si="161"/>
        <v>181</v>
      </c>
      <c r="E1121" s="54">
        <f>COUNTIF($C$15:C1121,C1121)</f>
        <v>10</v>
      </c>
      <c r="F1121" s="91">
        <f t="shared" si="162"/>
        <v>3.6906004326344603E-2</v>
      </c>
      <c r="G1121" s="91">
        <f t="shared" si="163"/>
        <v>1.9668751513081971E-5</v>
      </c>
      <c r="H1121" s="65">
        <f t="shared" si="165"/>
        <v>3.6925673077857685E-2</v>
      </c>
    </row>
    <row r="1122" spans="1:8">
      <c r="A1122" s="68">
        <f t="shared" si="166"/>
        <v>1108</v>
      </c>
      <c r="B1122" s="69">
        <f t="shared" si="166"/>
        <v>46033</v>
      </c>
      <c r="C1122" s="90" t="str">
        <f t="shared" si="160"/>
        <v>구간7</v>
      </c>
      <c r="D1122" s="68">
        <f t="shared" si="161"/>
        <v>181</v>
      </c>
      <c r="E1122" s="54">
        <f>COUNTIF($C$15:C1122,C1122)</f>
        <v>11</v>
      </c>
      <c r="F1122" s="91">
        <f t="shared" si="162"/>
        <v>3.6906004326344603E-2</v>
      </c>
      <c r="G1122" s="91">
        <f t="shared" si="163"/>
        <v>2.1635626664390168E-5</v>
      </c>
      <c r="H1122" s="65">
        <f t="shared" si="165"/>
        <v>3.6927639953008996E-2</v>
      </c>
    </row>
    <row r="1123" spans="1:8">
      <c r="A1123" s="68">
        <f t="shared" si="166"/>
        <v>1109</v>
      </c>
      <c r="B1123" s="69">
        <f t="shared" si="166"/>
        <v>46034</v>
      </c>
      <c r="C1123" s="90" t="str">
        <f t="shared" si="160"/>
        <v>구간7</v>
      </c>
      <c r="D1123" s="68">
        <f t="shared" si="161"/>
        <v>181</v>
      </c>
      <c r="E1123" s="54">
        <f>COUNTIF($C$15:C1123,C1123)</f>
        <v>12</v>
      </c>
      <c r="F1123" s="91">
        <f t="shared" si="162"/>
        <v>3.6906004326344603E-2</v>
      </c>
      <c r="G1123" s="91">
        <f t="shared" si="163"/>
        <v>2.3602501815698365E-5</v>
      </c>
      <c r="H1123" s="65">
        <f t="shared" si="165"/>
        <v>3.6929606828160301E-2</v>
      </c>
    </row>
    <row r="1124" spans="1:8">
      <c r="A1124" s="68">
        <f t="shared" si="166"/>
        <v>1110</v>
      </c>
      <c r="B1124" s="69">
        <f t="shared" si="166"/>
        <v>46035</v>
      </c>
      <c r="C1124" s="90" t="str">
        <f t="shared" si="160"/>
        <v>구간7</v>
      </c>
      <c r="D1124" s="68">
        <f t="shared" si="161"/>
        <v>181</v>
      </c>
      <c r="E1124" s="54">
        <f>COUNTIF($C$15:C1124,C1124)</f>
        <v>13</v>
      </c>
      <c r="F1124" s="91">
        <f t="shared" si="162"/>
        <v>3.6906004326344603E-2</v>
      </c>
      <c r="G1124" s="91">
        <f t="shared" si="163"/>
        <v>2.5569376967006562E-5</v>
      </c>
      <c r="H1124" s="65">
        <f t="shared" si="165"/>
        <v>3.6931573703311613E-2</v>
      </c>
    </row>
    <row r="1125" spans="1:8">
      <c r="A1125" s="68">
        <f t="shared" si="166"/>
        <v>1111</v>
      </c>
      <c r="B1125" s="69">
        <f t="shared" si="166"/>
        <v>46036</v>
      </c>
      <c r="C1125" s="90" t="str">
        <f t="shared" si="160"/>
        <v>구간7</v>
      </c>
      <c r="D1125" s="68">
        <f t="shared" si="161"/>
        <v>181</v>
      </c>
      <c r="E1125" s="54">
        <f>COUNTIF($C$15:C1125,C1125)</f>
        <v>14</v>
      </c>
      <c r="F1125" s="91">
        <f t="shared" si="162"/>
        <v>3.6906004326344603E-2</v>
      </c>
      <c r="G1125" s="91">
        <f t="shared" si="163"/>
        <v>2.7536252118314759E-5</v>
      </c>
      <c r="H1125" s="65">
        <f t="shared" si="165"/>
        <v>3.6933540578462917E-2</v>
      </c>
    </row>
    <row r="1126" spans="1:8">
      <c r="A1126" s="68">
        <f t="shared" si="166"/>
        <v>1112</v>
      </c>
      <c r="B1126" s="69">
        <f t="shared" si="166"/>
        <v>46037</v>
      </c>
      <c r="C1126" s="90" t="str">
        <f t="shared" si="160"/>
        <v>구간7</v>
      </c>
      <c r="D1126" s="68">
        <f t="shared" si="161"/>
        <v>181</v>
      </c>
      <c r="E1126" s="54">
        <f>COUNTIF($C$15:C1126,C1126)</f>
        <v>15</v>
      </c>
      <c r="F1126" s="91">
        <f t="shared" si="162"/>
        <v>3.6906004326344603E-2</v>
      </c>
      <c r="G1126" s="91">
        <f t="shared" si="163"/>
        <v>2.9503127269622957E-5</v>
      </c>
      <c r="H1126" s="65">
        <f t="shared" si="165"/>
        <v>3.6935507453614229E-2</v>
      </c>
    </row>
    <row r="1127" spans="1:8">
      <c r="A1127" s="68">
        <f t="shared" si="166"/>
        <v>1113</v>
      </c>
      <c r="B1127" s="69">
        <f t="shared" si="166"/>
        <v>46038</v>
      </c>
      <c r="C1127" s="90" t="str">
        <f t="shared" si="160"/>
        <v>구간7</v>
      </c>
      <c r="D1127" s="68">
        <f t="shared" si="161"/>
        <v>181</v>
      </c>
      <c r="E1127" s="54">
        <f>COUNTIF($C$15:C1127,C1127)</f>
        <v>16</v>
      </c>
      <c r="F1127" s="91">
        <f t="shared" si="162"/>
        <v>3.6906004326344603E-2</v>
      </c>
      <c r="G1127" s="91">
        <f t="shared" si="163"/>
        <v>3.1470002420931154E-5</v>
      </c>
      <c r="H1127" s="65">
        <f t="shared" si="165"/>
        <v>3.6937474328765534E-2</v>
      </c>
    </row>
    <row r="1128" spans="1:8">
      <c r="A1128" s="68">
        <f t="shared" si="166"/>
        <v>1114</v>
      </c>
      <c r="B1128" s="69">
        <f t="shared" si="166"/>
        <v>46039</v>
      </c>
      <c r="C1128" s="90" t="str">
        <f t="shared" si="160"/>
        <v>구간7</v>
      </c>
      <c r="D1128" s="68">
        <f t="shared" si="161"/>
        <v>181</v>
      </c>
      <c r="E1128" s="54">
        <f>COUNTIF($C$15:C1128,C1128)</f>
        <v>17</v>
      </c>
      <c r="F1128" s="91">
        <f t="shared" si="162"/>
        <v>3.6906004326344603E-2</v>
      </c>
      <c r="G1128" s="91">
        <f t="shared" si="163"/>
        <v>3.3436877572239347E-5</v>
      </c>
      <c r="H1128" s="65">
        <f t="shared" si="165"/>
        <v>3.6939441203916845E-2</v>
      </c>
    </row>
    <row r="1129" spans="1:8">
      <c r="A1129" s="68">
        <f t="shared" si="166"/>
        <v>1115</v>
      </c>
      <c r="B1129" s="69">
        <f t="shared" si="166"/>
        <v>46040</v>
      </c>
      <c r="C1129" s="90" t="str">
        <f t="shared" si="160"/>
        <v>구간7</v>
      </c>
      <c r="D1129" s="68">
        <f t="shared" si="161"/>
        <v>181</v>
      </c>
      <c r="E1129" s="54">
        <f>COUNTIF($C$15:C1129,C1129)</f>
        <v>18</v>
      </c>
      <c r="F1129" s="91">
        <f t="shared" si="162"/>
        <v>3.6906004326344603E-2</v>
      </c>
      <c r="G1129" s="91">
        <f t="shared" si="163"/>
        <v>3.5403752723547548E-5</v>
      </c>
      <c r="H1129" s="65">
        <f t="shared" si="165"/>
        <v>3.694140807906815E-2</v>
      </c>
    </row>
    <row r="1130" spans="1:8">
      <c r="A1130" s="68">
        <f t="shared" si="166"/>
        <v>1116</v>
      </c>
      <c r="B1130" s="69">
        <f t="shared" si="166"/>
        <v>46041</v>
      </c>
      <c r="C1130" s="90" t="str">
        <f t="shared" si="160"/>
        <v>구간7</v>
      </c>
      <c r="D1130" s="68">
        <f t="shared" si="161"/>
        <v>181</v>
      </c>
      <c r="E1130" s="54">
        <f>COUNTIF($C$15:C1130,C1130)</f>
        <v>19</v>
      </c>
      <c r="F1130" s="91">
        <f t="shared" si="162"/>
        <v>3.6906004326344603E-2</v>
      </c>
      <c r="G1130" s="91">
        <f t="shared" si="163"/>
        <v>3.7370627874855748E-5</v>
      </c>
      <c r="H1130" s="65">
        <f t="shared" si="165"/>
        <v>3.6943374954219461E-2</v>
      </c>
    </row>
    <row r="1131" spans="1:8">
      <c r="A1131" s="68">
        <f t="shared" si="166"/>
        <v>1117</v>
      </c>
      <c r="B1131" s="69">
        <f t="shared" si="166"/>
        <v>46042</v>
      </c>
      <c r="C1131" s="90" t="str">
        <f t="shared" si="160"/>
        <v>구간7</v>
      </c>
      <c r="D1131" s="68">
        <f t="shared" si="161"/>
        <v>181</v>
      </c>
      <c r="E1131" s="54">
        <f>COUNTIF($C$15:C1131,C1131)</f>
        <v>20</v>
      </c>
      <c r="F1131" s="91">
        <f t="shared" si="162"/>
        <v>3.6906004326344603E-2</v>
      </c>
      <c r="G1131" s="91">
        <f t="shared" si="163"/>
        <v>3.9337503026163942E-5</v>
      </c>
      <c r="H1131" s="65">
        <f t="shared" si="165"/>
        <v>3.6945341829370766E-2</v>
      </c>
    </row>
    <row r="1132" spans="1:8">
      <c r="A1132" s="68">
        <f t="shared" si="166"/>
        <v>1118</v>
      </c>
      <c r="B1132" s="69">
        <f t="shared" si="166"/>
        <v>46043</v>
      </c>
      <c r="C1132" s="90" t="str">
        <f t="shared" si="160"/>
        <v>구간7</v>
      </c>
      <c r="D1132" s="68">
        <f t="shared" si="161"/>
        <v>181</v>
      </c>
      <c r="E1132" s="54">
        <f>COUNTIF($C$15:C1132,C1132)</f>
        <v>21</v>
      </c>
      <c r="F1132" s="91">
        <f t="shared" si="162"/>
        <v>3.6906004326344603E-2</v>
      </c>
      <c r="G1132" s="91">
        <f t="shared" si="163"/>
        <v>4.1304378177472136E-5</v>
      </c>
      <c r="H1132" s="65">
        <f t="shared" si="165"/>
        <v>3.6947308704522078E-2</v>
      </c>
    </row>
    <row r="1133" spans="1:8">
      <c r="A1133" s="68">
        <f t="shared" si="166"/>
        <v>1119</v>
      </c>
      <c r="B1133" s="69">
        <f t="shared" si="166"/>
        <v>46044</v>
      </c>
      <c r="C1133" s="90" t="str">
        <f t="shared" si="160"/>
        <v>구간7</v>
      </c>
      <c r="D1133" s="68">
        <f t="shared" si="161"/>
        <v>181</v>
      </c>
      <c r="E1133" s="54">
        <f>COUNTIF($C$15:C1133,C1133)</f>
        <v>22</v>
      </c>
      <c r="F1133" s="91">
        <f t="shared" si="162"/>
        <v>3.6906004326344603E-2</v>
      </c>
      <c r="G1133" s="91">
        <f t="shared" si="163"/>
        <v>4.3271253328780336E-5</v>
      </c>
      <c r="H1133" s="65">
        <f t="shared" si="165"/>
        <v>3.6949275579673382E-2</v>
      </c>
    </row>
    <row r="1134" spans="1:8">
      <c r="A1134" s="68">
        <f t="shared" si="166"/>
        <v>1120</v>
      </c>
      <c r="B1134" s="69">
        <f t="shared" si="166"/>
        <v>46045</v>
      </c>
      <c r="C1134" s="90" t="str">
        <f t="shared" si="160"/>
        <v>구간7</v>
      </c>
      <c r="D1134" s="68">
        <f t="shared" si="161"/>
        <v>181</v>
      </c>
      <c r="E1134" s="54">
        <f>COUNTIF($C$15:C1134,C1134)</f>
        <v>23</v>
      </c>
      <c r="F1134" s="91">
        <f t="shared" si="162"/>
        <v>3.6906004326344603E-2</v>
      </c>
      <c r="G1134" s="91">
        <f t="shared" si="163"/>
        <v>4.5238128480088537E-5</v>
      </c>
      <c r="H1134" s="65">
        <f t="shared" si="165"/>
        <v>3.6951242454824694E-2</v>
      </c>
    </row>
    <row r="1135" spans="1:8">
      <c r="A1135" s="68">
        <f t="shared" si="166"/>
        <v>1121</v>
      </c>
      <c r="B1135" s="69">
        <f t="shared" si="166"/>
        <v>46046</v>
      </c>
      <c r="C1135" s="90" t="str">
        <f t="shared" si="160"/>
        <v>구간7</v>
      </c>
      <c r="D1135" s="68">
        <f t="shared" si="161"/>
        <v>181</v>
      </c>
      <c r="E1135" s="54">
        <f>COUNTIF($C$15:C1135,C1135)</f>
        <v>24</v>
      </c>
      <c r="F1135" s="91">
        <f t="shared" si="162"/>
        <v>3.6906004326344603E-2</v>
      </c>
      <c r="G1135" s="91">
        <f t="shared" si="163"/>
        <v>4.720500363139673E-5</v>
      </c>
      <c r="H1135" s="65">
        <f t="shared" si="165"/>
        <v>3.6953209329975999E-2</v>
      </c>
    </row>
    <row r="1136" spans="1:8">
      <c r="A1136" s="68">
        <f t="shared" ref="A1136:B1151" si="167">A1135+1</f>
        <v>1122</v>
      </c>
      <c r="B1136" s="69">
        <f t="shared" si="167"/>
        <v>46047</v>
      </c>
      <c r="C1136" s="90" t="str">
        <f t="shared" si="160"/>
        <v>구간7</v>
      </c>
      <c r="D1136" s="68">
        <f t="shared" si="161"/>
        <v>181</v>
      </c>
      <c r="E1136" s="54">
        <f>COUNTIF($C$15:C1136,C1136)</f>
        <v>25</v>
      </c>
      <c r="F1136" s="91">
        <f t="shared" si="162"/>
        <v>3.6906004326344603E-2</v>
      </c>
      <c r="G1136" s="91">
        <f t="shared" si="163"/>
        <v>4.9171878782704924E-5</v>
      </c>
      <c r="H1136" s="65">
        <f t="shared" si="165"/>
        <v>3.695517620512731E-2</v>
      </c>
    </row>
    <row r="1137" spans="1:8">
      <c r="A1137" s="68">
        <f t="shared" si="167"/>
        <v>1123</v>
      </c>
      <c r="B1137" s="69">
        <f t="shared" si="167"/>
        <v>46048</v>
      </c>
      <c r="C1137" s="90" t="str">
        <f t="shared" si="160"/>
        <v>구간7</v>
      </c>
      <c r="D1137" s="68">
        <f t="shared" si="161"/>
        <v>181</v>
      </c>
      <c r="E1137" s="54">
        <f>COUNTIF($C$15:C1137,C1137)</f>
        <v>26</v>
      </c>
      <c r="F1137" s="91">
        <f t="shared" si="162"/>
        <v>3.6906004326344603E-2</v>
      </c>
      <c r="G1137" s="91">
        <f t="shared" si="163"/>
        <v>5.1138753934013125E-5</v>
      </c>
      <c r="H1137" s="65">
        <f t="shared" si="165"/>
        <v>3.6957143080278615E-2</v>
      </c>
    </row>
    <row r="1138" spans="1:8">
      <c r="A1138" s="68">
        <f t="shared" si="167"/>
        <v>1124</v>
      </c>
      <c r="B1138" s="69">
        <f t="shared" si="167"/>
        <v>46049</v>
      </c>
      <c r="C1138" s="90" t="str">
        <f t="shared" si="160"/>
        <v>구간7</v>
      </c>
      <c r="D1138" s="68">
        <f t="shared" si="161"/>
        <v>181</v>
      </c>
      <c r="E1138" s="54">
        <f>COUNTIF($C$15:C1138,C1138)</f>
        <v>27</v>
      </c>
      <c r="F1138" s="91">
        <f t="shared" si="162"/>
        <v>3.6906004326344603E-2</v>
      </c>
      <c r="G1138" s="91">
        <f t="shared" si="163"/>
        <v>5.3105629085321325E-5</v>
      </c>
      <c r="H1138" s="65">
        <f t="shared" si="165"/>
        <v>3.6959109955429927E-2</v>
      </c>
    </row>
    <row r="1139" spans="1:8">
      <c r="A1139" s="68">
        <f t="shared" si="167"/>
        <v>1125</v>
      </c>
      <c r="B1139" s="69">
        <f t="shared" si="167"/>
        <v>46050</v>
      </c>
      <c r="C1139" s="90" t="str">
        <f t="shared" si="160"/>
        <v>구간7</v>
      </c>
      <c r="D1139" s="68">
        <f t="shared" si="161"/>
        <v>181</v>
      </c>
      <c r="E1139" s="54">
        <f>COUNTIF($C$15:C1139,C1139)</f>
        <v>28</v>
      </c>
      <c r="F1139" s="91">
        <f t="shared" si="162"/>
        <v>3.6906004326344603E-2</v>
      </c>
      <c r="G1139" s="91">
        <f t="shared" si="163"/>
        <v>5.5072504236629519E-5</v>
      </c>
      <c r="H1139" s="65">
        <f t="shared" si="165"/>
        <v>3.6961076830581231E-2</v>
      </c>
    </row>
    <row r="1140" spans="1:8">
      <c r="A1140" s="68">
        <f t="shared" si="167"/>
        <v>1126</v>
      </c>
      <c r="B1140" s="69">
        <f t="shared" si="167"/>
        <v>46051</v>
      </c>
      <c r="C1140" s="90" t="str">
        <f t="shared" si="160"/>
        <v>구간7</v>
      </c>
      <c r="D1140" s="68">
        <f t="shared" si="161"/>
        <v>181</v>
      </c>
      <c r="E1140" s="54">
        <f>COUNTIF($C$15:C1140,C1140)</f>
        <v>29</v>
      </c>
      <c r="F1140" s="91">
        <f t="shared" si="162"/>
        <v>3.6906004326344603E-2</v>
      </c>
      <c r="G1140" s="91">
        <f t="shared" si="163"/>
        <v>5.7039379387937713E-5</v>
      </c>
      <c r="H1140" s="65">
        <f t="shared" si="165"/>
        <v>3.6963043705732543E-2</v>
      </c>
    </row>
    <row r="1141" spans="1:8">
      <c r="A1141" s="68">
        <f t="shared" si="167"/>
        <v>1127</v>
      </c>
      <c r="B1141" s="69">
        <f t="shared" si="167"/>
        <v>46052</v>
      </c>
      <c r="C1141" s="90" t="str">
        <f t="shared" si="160"/>
        <v>구간7</v>
      </c>
      <c r="D1141" s="68">
        <f t="shared" si="161"/>
        <v>181</v>
      </c>
      <c r="E1141" s="54">
        <f>COUNTIF($C$15:C1141,C1141)</f>
        <v>30</v>
      </c>
      <c r="F1141" s="91">
        <f t="shared" si="162"/>
        <v>3.6906004326344603E-2</v>
      </c>
      <c r="G1141" s="91">
        <f t="shared" si="163"/>
        <v>5.9006254539245913E-5</v>
      </c>
      <c r="H1141" s="65">
        <f t="shared" si="165"/>
        <v>3.6965010580883848E-2</v>
      </c>
    </row>
    <row r="1142" spans="1:8">
      <c r="A1142" s="68">
        <f t="shared" si="167"/>
        <v>1128</v>
      </c>
      <c r="B1142" s="69">
        <f t="shared" si="167"/>
        <v>46053</v>
      </c>
      <c r="C1142" s="90" t="str">
        <f t="shared" si="160"/>
        <v>구간7</v>
      </c>
      <c r="D1142" s="68">
        <f t="shared" si="161"/>
        <v>181</v>
      </c>
      <c r="E1142" s="54">
        <f>COUNTIF($C$15:C1142,C1142)</f>
        <v>31</v>
      </c>
      <c r="F1142" s="91">
        <f t="shared" si="162"/>
        <v>3.6906004326344603E-2</v>
      </c>
      <c r="G1142" s="91">
        <f t="shared" si="163"/>
        <v>6.0973129690554114E-5</v>
      </c>
      <c r="H1142" s="65">
        <f t="shared" si="165"/>
        <v>3.6966977456035159E-2</v>
      </c>
    </row>
    <row r="1143" spans="1:8">
      <c r="A1143" s="68">
        <f t="shared" si="167"/>
        <v>1129</v>
      </c>
      <c r="B1143" s="69">
        <f t="shared" si="167"/>
        <v>46054</v>
      </c>
      <c r="C1143" s="90" t="str">
        <f t="shared" si="160"/>
        <v>구간7</v>
      </c>
      <c r="D1143" s="68">
        <f t="shared" si="161"/>
        <v>181</v>
      </c>
      <c r="E1143" s="54">
        <f>COUNTIF($C$15:C1143,C1143)</f>
        <v>32</v>
      </c>
      <c r="F1143" s="91">
        <f t="shared" si="162"/>
        <v>3.6906004326344603E-2</v>
      </c>
      <c r="G1143" s="91">
        <f t="shared" si="163"/>
        <v>6.2940004841862307E-5</v>
      </c>
      <c r="H1143" s="65">
        <f t="shared" si="165"/>
        <v>3.6968944331186464E-2</v>
      </c>
    </row>
    <row r="1144" spans="1:8">
      <c r="A1144" s="68">
        <f t="shared" si="167"/>
        <v>1130</v>
      </c>
      <c r="B1144" s="69">
        <f t="shared" si="167"/>
        <v>46055</v>
      </c>
      <c r="C1144" s="90" t="str">
        <f t="shared" si="160"/>
        <v>구간7</v>
      </c>
      <c r="D1144" s="68">
        <f t="shared" si="161"/>
        <v>181</v>
      </c>
      <c r="E1144" s="54">
        <f>COUNTIF($C$15:C1144,C1144)</f>
        <v>33</v>
      </c>
      <c r="F1144" s="91">
        <f t="shared" si="162"/>
        <v>3.6906004326344603E-2</v>
      </c>
      <c r="G1144" s="91">
        <f t="shared" si="163"/>
        <v>6.4906879993170501E-5</v>
      </c>
      <c r="H1144" s="65">
        <f t="shared" si="165"/>
        <v>3.6970911206337775E-2</v>
      </c>
    </row>
    <row r="1145" spans="1:8">
      <c r="A1145" s="68">
        <f t="shared" si="167"/>
        <v>1131</v>
      </c>
      <c r="B1145" s="69">
        <f t="shared" si="167"/>
        <v>46056</v>
      </c>
      <c r="C1145" s="90" t="str">
        <f t="shared" si="160"/>
        <v>구간7</v>
      </c>
      <c r="D1145" s="68">
        <f t="shared" si="161"/>
        <v>181</v>
      </c>
      <c r="E1145" s="54">
        <f>COUNTIF($C$15:C1145,C1145)</f>
        <v>34</v>
      </c>
      <c r="F1145" s="91">
        <f t="shared" si="162"/>
        <v>3.6906004326344603E-2</v>
      </c>
      <c r="G1145" s="91">
        <f t="shared" si="163"/>
        <v>6.6873755144478695E-5</v>
      </c>
      <c r="H1145" s="65">
        <f t="shared" si="165"/>
        <v>3.697287808148908E-2</v>
      </c>
    </row>
    <row r="1146" spans="1:8">
      <c r="A1146" s="68">
        <f t="shared" si="167"/>
        <v>1132</v>
      </c>
      <c r="B1146" s="69">
        <f t="shared" si="167"/>
        <v>46057</v>
      </c>
      <c r="C1146" s="90" t="str">
        <f t="shared" si="160"/>
        <v>구간7</v>
      </c>
      <c r="D1146" s="68">
        <f t="shared" si="161"/>
        <v>181</v>
      </c>
      <c r="E1146" s="54">
        <f>COUNTIF($C$15:C1146,C1146)</f>
        <v>35</v>
      </c>
      <c r="F1146" s="91">
        <f t="shared" si="162"/>
        <v>3.6906004326344603E-2</v>
      </c>
      <c r="G1146" s="91">
        <f t="shared" si="163"/>
        <v>6.8840630295786902E-5</v>
      </c>
      <c r="H1146" s="65">
        <f t="shared" si="165"/>
        <v>3.6974844956640392E-2</v>
      </c>
    </row>
    <row r="1147" spans="1:8">
      <c r="A1147" s="68">
        <f t="shared" si="167"/>
        <v>1133</v>
      </c>
      <c r="B1147" s="69">
        <f t="shared" si="167"/>
        <v>46058</v>
      </c>
      <c r="C1147" s="90" t="str">
        <f t="shared" si="160"/>
        <v>구간7</v>
      </c>
      <c r="D1147" s="68">
        <f t="shared" si="161"/>
        <v>181</v>
      </c>
      <c r="E1147" s="54">
        <f>COUNTIF($C$15:C1147,C1147)</f>
        <v>36</v>
      </c>
      <c r="F1147" s="91">
        <f t="shared" si="162"/>
        <v>3.6906004326344603E-2</v>
      </c>
      <c r="G1147" s="91">
        <f t="shared" si="163"/>
        <v>7.0807505447095096E-5</v>
      </c>
      <c r="H1147" s="65">
        <f t="shared" si="165"/>
        <v>3.6976811831791696E-2</v>
      </c>
    </row>
    <row r="1148" spans="1:8">
      <c r="A1148" s="68">
        <f t="shared" si="167"/>
        <v>1134</v>
      </c>
      <c r="B1148" s="69">
        <f t="shared" si="167"/>
        <v>46059</v>
      </c>
      <c r="C1148" s="90" t="str">
        <f t="shared" si="160"/>
        <v>구간7</v>
      </c>
      <c r="D1148" s="68">
        <f t="shared" si="161"/>
        <v>181</v>
      </c>
      <c r="E1148" s="54">
        <f>COUNTIF($C$15:C1148,C1148)</f>
        <v>37</v>
      </c>
      <c r="F1148" s="91">
        <f t="shared" si="162"/>
        <v>3.6906004326344603E-2</v>
      </c>
      <c r="G1148" s="91">
        <f t="shared" si="163"/>
        <v>7.2774380598403289E-5</v>
      </c>
      <c r="H1148" s="65">
        <f t="shared" si="165"/>
        <v>3.6978778706943008E-2</v>
      </c>
    </row>
    <row r="1149" spans="1:8">
      <c r="A1149" s="68">
        <f t="shared" si="167"/>
        <v>1135</v>
      </c>
      <c r="B1149" s="69">
        <f t="shared" si="167"/>
        <v>46060</v>
      </c>
      <c r="C1149" s="90" t="str">
        <f t="shared" si="160"/>
        <v>구간7</v>
      </c>
      <c r="D1149" s="68">
        <f t="shared" si="161"/>
        <v>181</v>
      </c>
      <c r="E1149" s="54">
        <f>COUNTIF($C$15:C1149,C1149)</f>
        <v>38</v>
      </c>
      <c r="F1149" s="91">
        <f t="shared" si="162"/>
        <v>3.6906004326344603E-2</v>
      </c>
      <c r="G1149" s="91">
        <f t="shared" si="163"/>
        <v>7.4741255749711497E-5</v>
      </c>
      <c r="H1149" s="65">
        <f t="shared" si="165"/>
        <v>3.6980745582094313E-2</v>
      </c>
    </row>
    <row r="1150" spans="1:8">
      <c r="A1150" s="68">
        <f t="shared" si="167"/>
        <v>1136</v>
      </c>
      <c r="B1150" s="69">
        <f t="shared" si="167"/>
        <v>46061</v>
      </c>
      <c r="C1150" s="90" t="str">
        <f t="shared" si="160"/>
        <v>구간7</v>
      </c>
      <c r="D1150" s="68">
        <f t="shared" si="161"/>
        <v>181</v>
      </c>
      <c r="E1150" s="54">
        <f>COUNTIF($C$15:C1150,C1150)</f>
        <v>39</v>
      </c>
      <c r="F1150" s="91">
        <f t="shared" si="162"/>
        <v>3.6906004326344603E-2</v>
      </c>
      <c r="G1150" s="91">
        <f t="shared" si="163"/>
        <v>7.670813090101969E-5</v>
      </c>
      <c r="H1150" s="65">
        <f t="shared" si="165"/>
        <v>3.6982712457245624E-2</v>
      </c>
    </row>
    <row r="1151" spans="1:8">
      <c r="A1151" s="68">
        <f t="shared" si="167"/>
        <v>1137</v>
      </c>
      <c r="B1151" s="69">
        <f t="shared" si="167"/>
        <v>46062</v>
      </c>
      <c r="C1151" s="90" t="str">
        <f t="shared" si="160"/>
        <v>구간7</v>
      </c>
      <c r="D1151" s="68">
        <f t="shared" si="161"/>
        <v>181</v>
      </c>
      <c r="E1151" s="54">
        <f>COUNTIF($C$15:C1151,C1151)</f>
        <v>40</v>
      </c>
      <c r="F1151" s="91">
        <f t="shared" si="162"/>
        <v>3.6906004326344603E-2</v>
      </c>
      <c r="G1151" s="91">
        <f t="shared" si="163"/>
        <v>7.8675006052327884E-5</v>
      </c>
      <c r="H1151" s="65">
        <f t="shared" si="165"/>
        <v>3.6984679332396929E-2</v>
      </c>
    </row>
    <row r="1152" spans="1:8">
      <c r="A1152" s="68">
        <f t="shared" ref="A1152:B1167" si="168">A1151+1</f>
        <v>1138</v>
      </c>
      <c r="B1152" s="69">
        <f t="shared" si="168"/>
        <v>46063</v>
      </c>
      <c r="C1152" s="90" t="str">
        <f t="shared" si="160"/>
        <v>구간7</v>
      </c>
      <c r="D1152" s="68">
        <f t="shared" si="161"/>
        <v>181</v>
      </c>
      <c r="E1152" s="54">
        <f>COUNTIF($C$15:C1152,C1152)</f>
        <v>41</v>
      </c>
      <c r="F1152" s="91">
        <f t="shared" si="162"/>
        <v>3.6906004326344603E-2</v>
      </c>
      <c r="G1152" s="91">
        <f t="shared" si="163"/>
        <v>8.0641881203636078E-5</v>
      </c>
      <c r="H1152" s="65">
        <f t="shared" si="165"/>
        <v>3.6986646207548241E-2</v>
      </c>
    </row>
    <row r="1153" spans="1:8">
      <c r="A1153" s="68">
        <f t="shared" si="168"/>
        <v>1139</v>
      </c>
      <c r="B1153" s="69">
        <f t="shared" si="168"/>
        <v>46064</v>
      </c>
      <c r="C1153" s="90" t="str">
        <f t="shared" si="160"/>
        <v>구간7</v>
      </c>
      <c r="D1153" s="68">
        <f t="shared" si="161"/>
        <v>181</v>
      </c>
      <c r="E1153" s="54">
        <f>COUNTIF($C$15:C1153,C1153)</f>
        <v>42</v>
      </c>
      <c r="F1153" s="91">
        <f t="shared" si="162"/>
        <v>3.6906004326344603E-2</v>
      </c>
      <c r="G1153" s="91">
        <f t="shared" si="163"/>
        <v>8.2608756354944271E-5</v>
      </c>
      <c r="H1153" s="65">
        <f t="shared" si="165"/>
        <v>3.6988613082699545E-2</v>
      </c>
    </row>
    <row r="1154" spans="1:8">
      <c r="A1154" s="68">
        <f t="shared" si="168"/>
        <v>1140</v>
      </c>
      <c r="B1154" s="69">
        <f t="shared" si="168"/>
        <v>46065</v>
      </c>
      <c r="C1154" s="90" t="str">
        <f t="shared" si="160"/>
        <v>구간7</v>
      </c>
      <c r="D1154" s="68">
        <f t="shared" si="161"/>
        <v>181</v>
      </c>
      <c r="E1154" s="54">
        <f>COUNTIF($C$15:C1154,C1154)</f>
        <v>43</v>
      </c>
      <c r="F1154" s="91">
        <f t="shared" si="162"/>
        <v>3.6906004326344603E-2</v>
      </c>
      <c r="G1154" s="91">
        <f t="shared" si="163"/>
        <v>8.4575631506252479E-5</v>
      </c>
      <c r="H1154" s="65">
        <f t="shared" si="165"/>
        <v>3.6990579957850857E-2</v>
      </c>
    </row>
    <row r="1155" spans="1:8">
      <c r="A1155" s="68">
        <f t="shared" si="168"/>
        <v>1141</v>
      </c>
      <c r="B1155" s="69">
        <f t="shared" si="168"/>
        <v>46066</v>
      </c>
      <c r="C1155" s="90" t="str">
        <f t="shared" si="160"/>
        <v>구간7</v>
      </c>
      <c r="D1155" s="68">
        <f t="shared" si="161"/>
        <v>181</v>
      </c>
      <c r="E1155" s="54">
        <f>COUNTIF($C$15:C1155,C1155)</f>
        <v>44</v>
      </c>
      <c r="F1155" s="91">
        <f t="shared" si="162"/>
        <v>3.6906004326344603E-2</v>
      </c>
      <c r="G1155" s="91">
        <f t="shared" si="163"/>
        <v>8.6542506657560672E-5</v>
      </c>
      <c r="H1155" s="65">
        <f t="shared" si="165"/>
        <v>3.6992546833002161E-2</v>
      </c>
    </row>
    <row r="1156" spans="1:8">
      <c r="A1156" s="68">
        <f t="shared" si="168"/>
        <v>1142</v>
      </c>
      <c r="B1156" s="69">
        <f t="shared" si="168"/>
        <v>46067</v>
      </c>
      <c r="C1156" s="90" t="str">
        <f t="shared" si="160"/>
        <v>구간7</v>
      </c>
      <c r="D1156" s="68">
        <f t="shared" si="161"/>
        <v>181</v>
      </c>
      <c r="E1156" s="54">
        <f>COUNTIF($C$15:C1156,C1156)</f>
        <v>45</v>
      </c>
      <c r="F1156" s="91">
        <f t="shared" si="162"/>
        <v>3.6906004326344603E-2</v>
      </c>
      <c r="G1156" s="91">
        <f t="shared" si="163"/>
        <v>8.8509381808868866E-5</v>
      </c>
      <c r="H1156" s="65">
        <f t="shared" si="165"/>
        <v>3.6994513708153473E-2</v>
      </c>
    </row>
    <row r="1157" spans="1:8">
      <c r="A1157" s="68">
        <f t="shared" si="168"/>
        <v>1143</v>
      </c>
      <c r="B1157" s="69">
        <f t="shared" si="168"/>
        <v>46068</v>
      </c>
      <c r="C1157" s="90" t="str">
        <f t="shared" si="160"/>
        <v>구간7</v>
      </c>
      <c r="D1157" s="68">
        <f t="shared" si="161"/>
        <v>181</v>
      </c>
      <c r="E1157" s="54">
        <f>COUNTIF($C$15:C1157,C1157)</f>
        <v>46</v>
      </c>
      <c r="F1157" s="91">
        <f t="shared" si="162"/>
        <v>3.6906004326344603E-2</v>
      </c>
      <c r="G1157" s="91">
        <f t="shared" si="163"/>
        <v>9.0476256960177073E-5</v>
      </c>
      <c r="H1157" s="65">
        <f t="shared" si="165"/>
        <v>3.6996480583304778E-2</v>
      </c>
    </row>
    <row r="1158" spans="1:8">
      <c r="A1158" s="68">
        <f t="shared" si="168"/>
        <v>1144</v>
      </c>
      <c r="B1158" s="69">
        <f t="shared" si="168"/>
        <v>46069</v>
      </c>
      <c r="C1158" s="90" t="str">
        <f t="shared" si="160"/>
        <v>구간7</v>
      </c>
      <c r="D1158" s="68">
        <f t="shared" si="161"/>
        <v>181</v>
      </c>
      <c r="E1158" s="54">
        <f>COUNTIF($C$15:C1158,C1158)</f>
        <v>47</v>
      </c>
      <c r="F1158" s="91">
        <f t="shared" si="162"/>
        <v>3.6906004326344603E-2</v>
      </c>
      <c r="G1158" s="91">
        <f t="shared" si="163"/>
        <v>9.2443132111485267E-5</v>
      </c>
      <c r="H1158" s="65">
        <f t="shared" si="165"/>
        <v>3.6998447458456089E-2</v>
      </c>
    </row>
    <row r="1159" spans="1:8">
      <c r="A1159" s="68">
        <f t="shared" si="168"/>
        <v>1145</v>
      </c>
      <c r="B1159" s="69">
        <f t="shared" si="168"/>
        <v>46070</v>
      </c>
      <c r="C1159" s="90" t="str">
        <f t="shared" si="160"/>
        <v>구간7</v>
      </c>
      <c r="D1159" s="68">
        <f t="shared" si="161"/>
        <v>181</v>
      </c>
      <c r="E1159" s="54">
        <f>COUNTIF($C$15:C1159,C1159)</f>
        <v>48</v>
      </c>
      <c r="F1159" s="91">
        <f t="shared" si="162"/>
        <v>3.6906004326344603E-2</v>
      </c>
      <c r="G1159" s="91">
        <f t="shared" si="163"/>
        <v>9.4410007262793461E-5</v>
      </c>
      <c r="H1159" s="65">
        <f t="shared" si="165"/>
        <v>3.7000414333607394E-2</v>
      </c>
    </row>
    <row r="1160" spans="1:8">
      <c r="A1160" s="68">
        <f t="shared" si="168"/>
        <v>1146</v>
      </c>
      <c r="B1160" s="69">
        <f t="shared" si="168"/>
        <v>46071</v>
      </c>
      <c r="C1160" s="90" t="str">
        <f t="shared" si="160"/>
        <v>구간7</v>
      </c>
      <c r="D1160" s="68">
        <f t="shared" si="161"/>
        <v>181</v>
      </c>
      <c r="E1160" s="54">
        <f>COUNTIF($C$15:C1160,C1160)</f>
        <v>49</v>
      </c>
      <c r="F1160" s="91">
        <f t="shared" si="162"/>
        <v>3.6906004326344603E-2</v>
      </c>
      <c r="G1160" s="91">
        <f t="shared" si="163"/>
        <v>9.6376882414101655E-5</v>
      </c>
      <c r="H1160" s="65">
        <f t="shared" si="165"/>
        <v>3.7002381208758706E-2</v>
      </c>
    </row>
    <row r="1161" spans="1:8">
      <c r="A1161" s="68">
        <f t="shared" si="168"/>
        <v>1147</v>
      </c>
      <c r="B1161" s="69">
        <f t="shared" si="168"/>
        <v>46072</v>
      </c>
      <c r="C1161" s="90" t="str">
        <f t="shared" si="160"/>
        <v>구간7</v>
      </c>
      <c r="D1161" s="68">
        <f t="shared" si="161"/>
        <v>181</v>
      </c>
      <c r="E1161" s="54">
        <f>COUNTIF($C$15:C1161,C1161)</f>
        <v>50</v>
      </c>
      <c r="F1161" s="91">
        <f t="shared" si="162"/>
        <v>3.6906004326344603E-2</v>
      </c>
      <c r="G1161" s="91">
        <f t="shared" si="163"/>
        <v>9.8343757565409848E-5</v>
      </c>
      <c r="H1161" s="65">
        <f t="shared" si="165"/>
        <v>3.700434808391001E-2</v>
      </c>
    </row>
    <row r="1162" spans="1:8">
      <c r="A1162" s="68">
        <f t="shared" si="168"/>
        <v>1148</v>
      </c>
      <c r="B1162" s="69">
        <f t="shared" si="168"/>
        <v>46073</v>
      </c>
      <c r="C1162" s="90" t="str">
        <f t="shared" si="160"/>
        <v>구간7</v>
      </c>
      <c r="D1162" s="68">
        <f t="shared" si="161"/>
        <v>181</v>
      </c>
      <c r="E1162" s="54">
        <f>COUNTIF($C$15:C1162,C1162)</f>
        <v>51</v>
      </c>
      <c r="F1162" s="91">
        <f t="shared" si="162"/>
        <v>3.6906004326344603E-2</v>
      </c>
      <c r="G1162" s="91">
        <f t="shared" si="163"/>
        <v>1.0031063271671806E-4</v>
      </c>
      <c r="H1162" s="65">
        <f t="shared" si="165"/>
        <v>3.7006314959061322E-2</v>
      </c>
    </row>
    <row r="1163" spans="1:8">
      <c r="A1163" s="68">
        <f t="shared" si="168"/>
        <v>1149</v>
      </c>
      <c r="B1163" s="69">
        <f t="shared" si="168"/>
        <v>46074</v>
      </c>
      <c r="C1163" s="90" t="str">
        <f t="shared" si="160"/>
        <v>구간7</v>
      </c>
      <c r="D1163" s="68">
        <f t="shared" si="161"/>
        <v>181</v>
      </c>
      <c r="E1163" s="54">
        <f>COUNTIF($C$15:C1163,C1163)</f>
        <v>52</v>
      </c>
      <c r="F1163" s="91">
        <f t="shared" si="162"/>
        <v>3.6906004326344603E-2</v>
      </c>
      <c r="G1163" s="91">
        <f t="shared" si="163"/>
        <v>1.0227750786802625E-4</v>
      </c>
      <c r="H1163" s="65">
        <f t="shared" si="165"/>
        <v>3.7008281834212627E-2</v>
      </c>
    </row>
    <row r="1164" spans="1:8">
      <c r="A1164" s="68">
        <f t="shared" si="168"/>
        <v>1150</v>
      </c>
      <c r="B1164" s="69">
        <f t="shared" si="168"/>
        <v>46075</v>
      </c>
      <c r="C1164" s="90" t="str">
        <f t="shared" si="160"/>
        <v>구간7</v>
      </c>
      <c r="D1164" s="68">
        <f t="shared" si="161"/>
        <v>181</v>
      </c>
      <c r="E1164" s="54">
        <f>COUNTIF($C$15:C1164,C1164)</f>
        <v>53</v>
      </c>
      <c r="F1164" s="91">
        <f t="shared" si="162"/>
        <v>3.6906004326344603E-2</v>
      </c>
      <c r="G1164" s="91">
        <f t="shared" si="163"/>
        <v>1.0424438301933444E-4</v>
      </c>
      <c r="H1164" s="65">
        <f t="shared" si="165"/>
        <v>3.7010248709363938E-2</v>
      </c>
    </row>
    <row r="1165" spans="1:8">
      <c r="A1165" s="68">
        <f t="shared" si="168"/>
        <v>1151</v>
      </c>
      <c r="B1165" s="69">
        <f t="shared" si="168"/>
        <v>46076</v>
      </c>
      <c r="C1165" s="90" t="str">
        <f t="shared" si="160"/>
        <v>구간7</v>
      </c>
      <c r="D1165" s="68">
        <f t="shared" si="161"/>
        <v>181</v>
      </c>
      <c r="E1165" s="54">
        <f>COUNTIF($C$15:C1165,C1165)</f>
        <v>54</v>
      </c>
      <c r="F1165" s="91">
        <f t="shared" si="162"/>
        <v>3.6906004326344603E-2</v>
      </c>
      <c r="G1165" s="91">
        <f t="shared" si="163"/>
        <v>1.0621125817064265E-4</v>
      </c>
      <c r="H1165" s="65">
        <f t="shared" si="165"/>
        <v>3.7012215584515243E-2</v>
      </c>
    </row>
    <row r="1166" spans="1:8">
      <c r="A1166" s="68">
        <f t="shared" si="168"/>
        <v>1152</v>
      </c>
      <c r="B1166" s="69">
        <f t="shared" si="168"/>
        <v>46077</v>
      </c>
      <c r="C1166" s="90" t="str">
        <f t="shared" si="160"/>
        <v>구간7</v>
      </c>
      <c r="D1166" s="68">
        <f t="shared" si="161"/>
        <v>181</v>
      </c>
      <c r="E1166" s="54">
        <f>COUNTIF($C$15:C1166,C1166)</f>
        <v>55</v>
      </c>
      <c r="F1166" s="91">
        <f t="shared" si="162"/>
        <v>3.6906004326344603E-2</v>
      </c>
      <c r="G1166" s="91">
        <f t="shared" si="163"/>
        <v>1.0817813332195084E-4</v>
      </c>
      <c r="H1166" s="65">
        <f t="shared" si="165"/>
        <v>3.7014182459666554E-2</v>
      </c>
    </row>
    <row r="1167" spans="1:8">
      <c r="A1167" s="68">
        <f t="shared" si="168"/>
        <v>1153</v>
      </c>
      <c r="B1167" s="69">
        <f t="shared" si="168"/>
        <v>46078</v>
      </c>
      <c r="C1167" s="90" t="str">
        <f t="shared" ref="C1167:C1230" si="169">IF(IFERROR(HLOOKUP(B1167,$D$5:$S$6,2,FALSE),"")="",C1168,HLOOKUP(B1167,$D$5:$S$7,2,FALSE))</f>
        <v>구간7</v>
      </c>
      <c r="D1167" s="68">
        <f t="shared" ref="D1167:D1230" si="170">COUNTIF($C$15:$C$44084,C1167)</f>
        <v>181</v>
      </c>
      <c r="E1167" s="54">
        <f>COUNTIF($C$15:C1167,C1167)</f>
        <v>56</v>
      </c>
      <c r="F1167" s="91">
        <f t="shared" ref="F1167:F1230" si="171">HLOOKUP($C1167,$D$6:$S$11,6,FALSE)</f>
        <v>3.6906004326344603E-2</v>
      </c>
      <c r="G1167" s="91">
        <f t="shared" ref="G1167:G1230" si="172">HLOOKUP($C1167,$D$6:$S$11,5,FALSE)*(E1167)</f>
        <v>1.1014500847325904E-4</v>
      </c>
      <c r="H1167" s="65">
        <f t="shared" si="165"/>
        <v>3.7016149334817859E-2</v>
      </c>
    </row>
    <row r="1168" spans="1:8">
      <c r="A1168" s="68">
        <f t="shared" ref="A1168:B1183" si="173">A1167+1</f>
        <v>1154</v>
      </c>
      <c r="B1168" s="69">
        <f t="shared" si="173"/>
        <v>46079</v>
      </c>
      <c r="C1168" s="90" t="str">
        <f t="shared" si="169"/>
        <v>구간7</v>
      </c>
      <c r="D1168" s="68">
        <f t="shared" si="170"/>
        <v>181</v>
      </c>
      <c r="E1168" s="54">
        <f>COUNTIF($C$15:C1168,C1168)</f>
        <v>57</v>
      </c>
      <c r="F1168" s="91">
        <f t="shared" si="171"/>
        <v>3.6906004326344603E-2</v>
      </c>
      <c r="G1168" s="91">
        <f t="shared" si="172"/>
        <v>1.1211188362456723E-4</v>
      </c>
      <c r="H1168" s="65">
        <f t="shared" ref="H1168:H1231" si="174">F1168+G1168</f>
        <v>3.7018116209969171E-2</v>
      </c>
    </row>
    <row r="1169" spans="1:8">
      <c r="A1169" s="68">
        <f t="shared" si="173"/>
        <v>1155</v>
      </c>
      <c r="B1169" s="69">
        <f t="shared" si="173"/>
        <v>46080</v>
      </c>
      <c r="C1169" s="90" t="str">
        <f t="shared" si="169"/>
        <v>구간7</v>
      </c>
      <c r="D1169" s="68">
        <f t="shared" si="170"/>
        <v>181</v>
      </c>
      <c r="E1169" s="54">
        <f>COUNTIF($C$15:C1169,C1169)</f>
        <v>58</v>
      </c>
      <c r="F1169" s="91">
        <f t="shared" si="171"/>
        <v>3.6906004326344603E-2</v>
      </c>
      <c r="G1169" s="91">
        <f t="shared" si="172"/>
        <v>1.1407875877587543E-4</v>
      </c>
      <c r="H1169" s="65">
        <f t="shared" si="174"/>
        <v>3.7020083085120475E-2</v>
      </c>
    </row>
    <row r="1170" spans="1:8">
      <c r="A1170" s="68">
        <f t="shared" si="173"/>
        <v>1156</v>
      </c>
      <c r="B1170" s="69">
        <f t="shared" si="173"/>
        <v>46081</v>
      </c>
      <c r="C1170" s="90" t="str">
        <f t="shared" si="169"/>
        <v>구간7</v>
      </c>
      <c r="D1170" s="68">
        <f t="shared" si="170"/>
        <v>181</v>
      </c>
      <c r="E1170" s="54">
        <f>COUNTIF($C$15:C1170,C1170)</f>
        <v>59</v>
      </c>
      <c r="F1170" s="91">
        <f t="shared" si="171"/>
        <v>3.6906004326344603E-2</v>
      </c>
      <c r="G1170" s="91">
        <f t="shared" si="172"/>
        <v>1.1604563392718363E-4</v>
      </c>
      <c r="H1170" s="65">
        <f t="shared" si="174"/>
        <v>3.7022049960271787E-2</v>
      </c>
    </row>
    <row r="1171" spans="1:8">
      <c r="A1171" s="68">
        <f t="shared" si="173"/>
        <v>1157</v>
      </c>
      <c r="B1171" s="69">
        <f t="shared" si="173"/>
        <v>46082</v>
      </c>
      <c r="C1171" s="90" t="str">
        <f t="shared" si="169"/>
        <v>구간7</v>
      </c>
      <c r="D1171" s="68">
        <f t="shared" si="170"/>
        <v>181</v>
      </c>
      <c r="E1171" s="54">
        <f>COUNTIF($C$15:C1171,C1171)</f>
        <v>60</v>
      </c>
      <c r="F1171" s="91">
        <f t="shared" si="171"/>
        <v>3.6906004326344603E-2</v>
      </c>
      <c r="G1171" s="91">
        <f t="shared" si="172"/>
        <v>1.1801250907849183E-4</v>
      </c>
      <c r="H1171" s="65">
        <f t="shared" si="174"/>
        <v>3.7024016835423092E-2</v>
      </c>
    </row>
    <row r="1172" spans="1:8">
      <c r="A1172" s="68">
        <f t="shared" si="173"/>
        <v>1158</v>
      </c>
      <c r="B1172" s="69">
        <f t="shared" si="173"/>
        <v>46083</v>
      </c>
      <c r="C1172" s="90" t="str">
        <f t="shared" si="169"/>
        <v>구간7</v>
      </c>
      <c r="D1172" s="68">
        <f t="shared" si="170"/>
        <v>181</v>
      </c>
      <c r="E1172" s="54">
        <f>COUNTIF($C$15:C1172,C1172)</f>
        <v>61</v>
      </c>
      <c r="F1172" s="91">
        <f t="shared" si="171"/>
        <v>3.6906004326344603E-2</v>
      </c>
      <c r="G1172" s="91">
        <f t="shared" si="172"/>
        <v>1.1997938422980002E-4</v>
      </c>
      <c r="H1172" s="65">
        <f t="shared" si="174"/>
        <v>3.7025983710574403E-2</v>
      </c>
    </row>
    <row r="1173" spans="1:8">
      <c r="A1173" s="68">
        <f t="shared" si="173"/>
        <v>1159</v>
      </c>
      <c r="B1173" s="69">
        <f t="shared" si="173"/>
        <v>46084</v>
      </c>
      <c r="C1173" s="90" t="str">
        <f t="shared" si="169"/>
        <v>구간7</v>
      </c>
      <c r="D1173" s="68">
        <f t="shared" si="170"/>
        <v>181</v>
      </c>
      <c r="E1173" s="54">
        <f>COUNTIF($C$15:C1173,C1173)</f>
        <v>62</v>
      </c>
      <c r="F1173" s="91">
        <f t="shared" si="171"/>
        <v>3.6906004326344603E-2</v>
      </c>
      <c r="G1173" s="91">
        <f t="shared" si="172"/>
        <v>1.2194625938110823E-4</v>
      </c>
      <c r="H1173" s="65">
        <f t="shared" si="174"/>
        <v>3.7027950585725715E-2</v>
      </c>
    </row>
    <row r="1174" spans="1:8">
      <c r="A1174" s="68">
        <f t="shared" si="173"/>
        <v>1160</v>
      </c>
      <c r="B1174" s="69">
        <f t="shared" si="173"/>
        <v>46085</v>
      </c>
      <c r="C1174" s="90" t="str">
        <f t="shared" si="169"/>
        <v>구간7</v>
      </c>
      <c r="D1174" s="68">
        <f t="shared" si="170"/>
        <v>181</v>
      </c>
      <c r="E1174" s="54">
        <f>COUNTIF($C$15:C1174,C1174)</f>
        <v>63</v>
      </c>
      <c r="F1174" s="91">
        <f t="shared" si="171"/>
        <v>3.6906004326344603E-2</v>
      </c>
      <c r="G1174" s="91">
        <f t="shared" si="172"/>
        <v>1.2391313453241642E-4</v>
      </c>
      <c r="H1174" s="65">
        <f t="shared" si="174"/>
        <v>3.702991746087702E-2</v>
      </c>
    </row>
    <row r="1175" spans="1:8">
      <c r="A1175" s="68">
        <f t="shared" si="173"/>
        <v>1161</v>
      </c>
      <c r="B1175" s="69">
        <f t="shared" si="173"/>
        <v>46086</v>
      </c>
      <c r="C1175" s="90" t="str">
        <f t="shared" si="169"/>
        <v>구간7</v>
      </c>
      <c r="D1175" s="68">
        <f t="shared" si="170"/>
        <v>181</v>
      </c>
      <c r="E1175" s="54">
        <f>COUNTIF($C$15:C1175,C1175)</f>
        <v>64</v>
      </c>
      <c r="F1175" s="91">
        <f t="shared" si="171"/>
        <v>3.6906004326344603E-2</v>
      </c>
      <c r="G1175" s="91">
        <f t="shared" si="172"/>
        <v>1.2588000968372461E-4</v>
      </c>
      <c r="H1175" s="65">
        <f t="shared" si="174"/>
        <v>3.7031884336028331E-2</v>
      </c>
    </row>
    <row r="1176" spans="1:8">
      <c r="A1176" s="68">
        <f t="shared" si="173"/>
        <v>1162</v>
      </c>
      <c r="B1176" s="69">
        <f t="shared" si="173"/>
        <v>46087</v>
      </c>
      <c r="C1176" s="90" t="str">
        <f t="shared" si="169"/>
        <v>구간7</v>
      </c>
      <c r="D1176" s="68">
        <f t="shared" si="170"/>
        <v>181</v>
      </c>
      <c r="E1176" s="54">
        <f>COUNTIF($C$15:C1176,C1176)</f>
        <v>65</v>
      </c>
      <c r="F1176" s="91">
        <f t="shared" si="171"/>
        <v>3.6906004326344603E-2</v>
      </c>
      <c r="G1176" s="91">
        <f t="shared" si="172"/>
        <v>1.2784688483503281E-4</v>
      </c>
      <c r="H1176" s="65">
        <f t="shared" si="174"/>
        <v>3.7033851211179636E-2</v>
      </c>
    </row>
    <row r="1177" spans="1:8">
      <c r="A1177" s="68">
        <f t="shared" si="173"/>
        <v>1163</v>
      </c>
      <c r="B1177" s="69">
        <f t="shared" si="173"/>
        <v>46088</v>
      </c>
      <c r="C1177" s="90" t="str">
        <f t="shared" si="169"/>
        <v>구간7</v>
      </c>
      <c r="D1177" s="68">
        <f t="shared" si="170"/>
        <v>181</v>
      </c>
      <c r="E1177" s="54">
        <f>COUNTIF($C$15:C1177,C1177)</f>
        <v>66</v>
      </c>
      <c r="F1177" s="91">
        <f t="shared" si="171"/>
        <v>3.6906004326344603E-2</v>
      </c>
      <c r="G1177" s="91">
        <f t="shared" si="172"/>
        <v>1.29813759986341E-4</v>
      </c>
      <c r="H1177" s="65">
        <f t="shared" si="174"/>
        <v>3.7035818086330947E-2</v>
      </c>
    </row>
    <row r="1178" spans="1:8">
      <c r="A1178" s="68">
        <f t="shared" si="173"/>
        <v>1164</v>
      </c>
      <c r="B1178" s="69">
        <f t="shared" si="173"/>
        <v>46089</v>
      </c>
      <c r="C1178" s="90" t="str">
        <f t="shared" si="169"/>
        <v>구간7</v>
      </c>
      <c r="D1178" s="68">
        <f t="shared" si="170"/>
        <v>181</v>
      </c>
      <c r="E1178" s="54">
        <f>COUNTIF($C$15:C1178,C1178)</f>
        <v>67</v>
      </c>
      <c r="F1178" s="91">
        <f t="shared" si="171"/>
        <v>3.6906004326344603E-2</v>
      </c>
      <c r="G1178" s="91">
        <f t="shared" si="172"/>
        <v>1.317806351376492E-4</v>
      </c>
      <c r="H1178" s="65">
        <f t="shared" si="174"/>
        <v>3.7037784961482252E-2</v>
      </c>
    </row>
    <row r="1179" spans="1:8">
      <c r="A1179" s="68">
        <f t="shared" si="173"/>
        <v>1165</v>
      </c>
      <c r="B1179" s="69">
        <f t="shared" si="173"/>
        <v>46090</v>
      </c>
      <c r="C1179" s="90" t="str">
        <f t="shared" si="169"/>
        <v>구간7</v>
      </c>
      <c r="D1179" s="68">
        <f t="shared" si="170"/>
        <v>181</v>
      </c>
      <c r="E1179" s="54">
        <f>COUNTIF($C$15:C1179,C1179)</f>
        <v>68</v>
      </c>
      <c r="F1179" s="91">
        <f t="shared" si="171"/>
        <v>3.6906004326344603E-2</v>
      </c>
      <c r="G1179" s="91">
        <f t="shared" si="172"/>
        <v>1.3374751028895739E-4</v>
      </c>
      <c r="H1179" s="65">
        <f t="shared" si="174"/>
        <v>3.7039751836633564E-2</v>
      </c>
    </row>
    <row r="1180" spans="1:8">
      <c r="A1180" s="68">
        <f t="shared" si="173"/>
        <v>1166</v>
      </c>
      <c r="B1180" s="69">
        <f t="shared" si="173"/>
        <v>46091</v>
      </c>
      <c r="C1180" s="90" t="str">
        <f t="shared" si="169"/>
        <v>구간7</v>
      </c>
      <c r="D1180" s="68">
        <f t="shared" si="170"/>
        <v>181</v>
      </c>
      <c r="E1180" s="54">
        <f>COUNTIF($C$15:C1180,C1180)</f>
        <v>69</v>
      </c>
      <c r="F1180" s="91">
        <f t="shared" si="171"/>
        <v>3.6906004326344603E-2</v>
      </c>
      <c r="G1180" s="91">
        <f t="shared" si="172"/>
        <v>1.3571438544026561E-4</v>
      </c>
      <c r="H1180" s="65">
        <f t="shared" si="174"/>
        <v>3.7041718711784868E-2</v>
      </c>
    </row>
    <row r="1181" spans="1:8">
      <c r="A1181" s="68">
        <f t="shared" si="173"/>
        <v>1167</v>
      </c>
      <c r="B1181" s="69">
        <f t="shared" si="173"/>
        <v>46092</v>
      </c>
      <c r="C1181" s="90" t="str">
        <f t="shared" si="169"/>
        <v>구간7</v>
      </c>
      <c r="D1181" s="68">
        <f t="shared" si="170"/>
        <v>181</v>
      </c>
      <c r="E1181" s="54">
        <f>COUNTIF($C$15:C1181,C1181)</f>
        <v>70</v>
      </c>
      <c r="F1181" s="91">
        <f t="shared" si="171"/>
        <v>3.6906004326344603E-2</v>
      </c>
      <c r="G1181" s="91">
        <f t="shared" si="172"/>
        <v>1.376812605915738E-4</v>
      </c>
      <c r="H1181" s="65">
        <f t="shared" si="174"/>
        <v>3.704368558693618E-2</v>
      </c>
    </row>
    <row r="1182" spans="1:8">
      <c r="A1182" s="68">
        <f t="shared" si="173"/>
        <v>1168</v>
      </c>
      <c r="B1182" s="69">
        <f t="shared" si="173"/>
        <v>46093</v>
      </c>
      <c r="C1182" s="90" t="str">
        <f t="shared" si="169"/>
        <v>구간7</v>
      </c>
      <c r="D1182" s="68">
        <f t="shared" si="170"/>
        <v>181</v>
      </c>
      <c r="E1182" s="54">
        <f>COUNTIF($C$15:C1182,C1182)</f>
        <v>71</v>
      </c>
      <c r="F1182" s="91">
        <f t="shared" si="171"/>
        <v>3.6906004326344603E-2</v>
      </c>
      <c r="G1182" s="91">
        <f t="shared" si="172"/>
        <v>1.39648135742882E-4</v>
      </c>
      <c r="H1182" s="65">
        <f t="shared" si="174"/>
        <v>3.7045652462087485E-2</v>
      </c>
    </row>
    <row r="1183" spans="1:8">
      <c r="A1183" s="68">
        <f t="shared" si="173"/>
        <v>1169</v>
      </c>
      <c r="B1183" s="69">
        <f t="shared" si="173"/>
        <v>46094</v>
      </c>
      <c r="C1183" s="90" t="str">
        <f t="shared" si="169"/>
        <v>구간7</v>
      </c>
      <c r="D1183" s="68">
        <f t="shared" si="170"/>
        <v>181</v>
      </c>
      <c r="E1183" s="54">
        <f>COUNTIF($C$15:C1183,C1183)</f>
        <v>72</v>
      </c>
      <c r="F1183" s="91">
        <f t="shared" si="171"/>
        <v>3.6906004326344603E-2</v>
      </c>
      <c r="G1183" s="91">
        <f t="shared" si="172"/>
        <v>1.4161501089419019E-4</v>
      </c>
      <c r="H1183" s="65">
        <f t="shared" si="174"/>
        <v>3.7047619337238796E-2</v>
      </c>
    </row>
    <row r="1184" spans="1:8">
      <c r="A1184" s="68">
        <f t="shared" ref="A1184:B1199" si="175">A1183+1</f>
        <v>1170</v>
      </c>
      <c r="B1184" s="69">
        <f t="shared" si="175"/>
        <v>46095</v>
      </c>
      <c r="C1184" s="90" t="str">
        <f t="shared" si="169"/>
        <v>구간7</v>
      </c>
      <c r="D1184" s="68">
        <f t="shared" si="170"/>
        <v>181</v>
      </c>
      <c r="E1184" s="54">
        <f>COUNTIF($C$15:C1184,C1184)</f>
        <v>73</v>
      </c>
      <c r="F1184" s="91">
        <f t="shared" si="171"/>
        <v>3.6906004326344603E-2</v>
      </c>
      <c r="G1184" s="91">
        <f t="shared" si="172"/>
        <v>1.4358188604549838E-4</v>
      </c>
      <c r="H1184" s="65">
        <f t="shared" si="174"/>
        <v>3.7049586212390101E-2</v>
      </c>
    </row>
    <row r="1185" spans="1:8">
      <c r="A1185" s="68">
        <f t="shared" si="175"/>
        <v>1171</v>
      </c>
      <c r="B1185" s="69">
        <f t="shared" si="175"/>
        <v>46096</v>
      </c>
      <c r="C1185" s="90" t="str">
        <f t="shared" si="169"/>
        <v>구간7</v>
      </c>
      <c r="D1185" s="68">
        <f t="shared" si="170"/>
        <v>181</v>
      </c>
      <c r="E1185" s="54">
        <f>COUNTIF($C$15:C1185,C1185)</f>
        <v>74</v>
      </c>
      <c r="F1185" s="91">
        <f t="shared" si="171"/>
        <v>3.6906004326344603E-2</v>
      </c>
      <c r="G1185" s="91">
        <f t="shared" si="172"/>
        <v>1.4554876119680658E-4</v>
      </c>
      <c r="H1185" s="65">
        <f t="shared" si="174"/>
        <v>3.7051553087541413E-2</v>
      </c>
    </row>
    <row r="1186" spans="1:8">
      <c r="A1186" s="68">
        <f t="shared" si="175"/>
        <v>1172</v>
      </c>
      <c r="B1186" s="69">
        <f t="shared" si="175"/>
        <v>46097</v>
      </c>
      <c r="C1186" s="90" t="str">
        <f t="shared" si="169"/>
        <v>구간7</v>
      </c>
      <c r="D1186" s="68">
        <f t="shared" si="170"/>
        <v>181</v>
      </c>
      <c r="E1186" s="54">
        <f>COUNTIF($C$15:C1186,C1186)</f>
        <v>75</v>
      </c>
      <c r="F1186" s="91">
        <f t="shared" si="171"/>
        <v>3.6906004326344603E-2</v>
      </c>
      <c r="G1186" s="91">
        <f t="shared" si="172"/>
        <v>1.4751563634811477E-4</v>
      </c>
      <c r="H1186" s="65">
        <f t="shared" si="174"/>
        <v>3.7053519962692717E-2</v>
      </c>
    </row>
    <row r="1187" spans="1:8">
      <c r="A1187" s="68">
        <f t="shared" si="175"/>
        <v>1173</v>
      </c>
      <c r="B1187" s="69">
        <f t="shared" si="175"/>
        <v>46098</v>
      </c>
      <c r="C1187" s="90" t="str">
        <f t="shared" si="169"/>
        <v>구간7</v>
      </c>
      <c r="D1187" s="68">
        <f t="shared" si="170"/>
        <v>181</v>
      </c>
      <c r="E1187" s="54">
        <f>COUNTIF($C$15:C1187,C1187)</f>
        <v>76</v>
      </c>
      <c r="F1187" s="91">
        <f t="shared" si="171"/>
        <v>3.6906004326344603E-2</v>
      </c>
      <c r="G1187" s="91">
        <f t="shared" si="172"/>
        <v>1.4948251149942299E-4</v>
      </c>
      <c r="H1187" s="65">
        <f t="shared" si="174"/>
        <v>3.7055486837844029E-2</v>
      </c>
    </row>
    <row r="1188" spans="1:8">
      <c r="A1188" s="68">
        <f t="shared" si="175"/>
        <v>1174</v>
      </c>
      <c r="B1188" s="69">
        <f t="shared" si="175"/>
        <v>46099</v>
      </c>
      <c r="C1188" s="90" t="str">
        <f t="shared" si="169"/>
        <v>구간7</v>
      </c>
      <c r="D1188" s="68">
        <f t="shared" si="170"/>
        <v>181</v>
      </c>
      <c r="E1188" s="54">
        <f>COUNTIF($C$15:C1188,C1188)</f>
        <v>77</v>
      </c>
      <c r="F1188" s="91">
        <f t="shared" si="171"/>
        <v>3.6906004326344603E-2</v>
      </c>
      <c r="G1188" s="91">
        <f t="shared" si="172"/>
        <v>1.5144938665073119E-4</v>
      </c>
      <c r="H1188" s="65">
        <f t="shared" si="174"/>
        <v>3.7057453712995334E-2</v>
      </c>
    </row>
    <row r="1189" spans="1:8">
      <c r="A1189" s="68">
        <f t="shared" si="175"/>
        <v>1175</v>
      </c>
      <c r="B1189" s="69">
        <f t="shared" si="175"/>
        <v>46100</v>
      </c>
      <c r="C1189" s="90" t="str">
        <f t="shared" si="169"/>
        <v>구간7</v>
      </c>
      <c r="D1189" s="68">
        <f t="shared" si="170"/>
        <v>181</v>
      </c>
      <c r="E1189" s="54">
        <f>COUNTIF($C$15:C1189,C1189)</f>
        <v>78</v>
      </c>
      <c r="F1189" s="91">
        <f t="shared" si="171"/>
        <v>3.6906004326344603E-2</v>
      </c>
      <c r="G1189" s="91">
        <f t="shared" si="172"/>
        <v>1.5341626180203938E-4</v>
      </c>
      <c r="H1189" s="65">
        <f t="shared" si="174"/>
        <v>3.7059420588146645E-2</v>
      </c>
    </row>
    <row r="1190" spans="1:8">
      <c r="A1190" s="68">
        <f t="shared" si="175"/>
        <v>1176</v>
      </c>
      <c r="B1190" s="69">
        <f t="shared" si="175"/>
        <v>46101</v>
      </c>
      <c r="C1190" s="90" t="str">
        <f t="shared" si="169"/>
        <v>구간7</v>
      </c>
      <c r="D1190" s="68">
        <f t="shared" si="170"/>
        <v>181</v>
      </c>
      <c r="E1190" s="54">
        <f>COUNTIF($C$15:C1190,C1190)</f>
        <v>79</v>
      </c>
      <c r="F1190" s="91">
        <f t="shared" si="171"/>
        <v>3.6906004326344603E-2</v>
      </c>
      <c r="G1190" s="91">
        <f t="shared" si="172"/>
        <v>1.5538313695334757E-4</v>
      </c>
      <c r="H1190" s="65">
        <f t="shared" si="174"/>
        <v>3.706138746329795E-2</v>
      </c>
    </row>
    <row r="1191" spans="1:8">
      <c r="A1191" s="68">
        <f t="shared" si="175"/>
        <v>1177</v>
      </c>
      <c r="B1191" s="69">
        <f t="shared" si="175"/>
        <v>46102</v>
      </c>
      <c r="C1191" s="90" t="str">
        <f t="shared" si="169"/>
        <v>구간7</v>
      </c>
      <c r="D1191" s="68">
        <f t="shared" si="170"/>
        <v>181</v>
      </c>
      <c r="E1191" s="54">
        <f>COUNTIF($C$15:C1191,C1191)</f>
        <v>80</v>
      </c>
      <c r="F1191" s="91">
        <f t="shared" si="171"/>
        <v>3.6906004326344603E-2</v>
      </c>
      <c r="G1191" s="91">
        <f t="shared" si="172"/>
        <v>1.5735001210465577E-4</v>
      </c>
      <c r="H1191" s="65">
        <f t="shared" si="174"/>
        <v>3.7063354338449261E-2</v>
      </c>
    </row>
    <row r="1192" spans="1:8">
      <c r="A1192" s="68">
        <f t="shared" si="175"/>
        <v>1178</v>
      </c>
      <c r="B1192" s="69">
        <f t="shared" si="175"/>
        <v>46103</v>
      </c>
      <c r="C1192" s="90" t="str">
        <f t="shared" si="169"/>
        <v>구간7</v>
      </c>
      <c r="D1192" s="68">
        <f t="shared" si="170"/>
        <v>181</v>
      </c>
      <c r="E1192" s="54">
        <f>COUNTIF($C$15:C1192,C1192)</f>
        <v>81</v>
      </c>
      <c r="F1192" s="91">
        <f t="shared" si="171"/>
        <v>3.6906004326344603E-2</v>
      </c>
      <c r="G1192" s="91">
        <f t="shared" si="172"/>
        <v>1.5931688725596396E-4</v>
      </c>
      <c r="H1192" s="65">
        <f t="shared" si="174"/>
        <v>3.7065321213600566E-2</v>
      </c>
    </row>
    <row r="1193" spans="1:8">
      <c r="A1193" s="68">
        <f t="shared" si="175"/>
        <v>1179</v>
      </c>
      <c r="B1193" s="69">
        <f t="shared" si="175"/>
        <v>46104</v>
      </c>
      <c r="C1193" s="90" t="str">
        <f t="shared" si="169"/>
        <v>구간7</v>
      </c>
      <c r="D1193" s="68">
        <f t="shared" si="170"/>
        <v>181</v>
      </c>
      <c r="E1193" s="54">
        <f>COUNTIF($C$15:C1193,C1193)</f>
        <v>82</v>
      </c>
      <c r="F1193" s="91">
        <f t="shared" si="171"/>
        <v>3.6906004326344603E-2</v>
      </c>
      <c r="G1193" s="91">
        <f t="shared" si="172"/>
        <v>1.6128376240727216E-4</v>
      </c>
      <c r="H1193" s="65">
        <f t="shared" si="174"/>
        <v>3.7067288088751878E-2</v>
      </c>
    </row>
    <row r="1194" spans="1:8">
      <c r="A1194" s="68">
        <f t="shared" si="175"/>
        <v>1180</v>
      </c>
      <c r="B1194" s="69">
        <f t="shared" si="175"/>
        <v>46105</v>
      </c>
      <c r="C1194" s="90" t="str">
        <f t="shared" si="169"/>
        <v>구간7</v>
      </c>
      <c r="D1194" s="68">
        <f t="shared" si="170"/>
        <v>181</v>
      </c>
      <c r="E1194" s="54">
        <f>COUNTIF($C$15:C1194,C1194)</f>
        <v>83</v>
      </c>
      <c r="F1194" s="91">
        <f t="shared" si="171"/>
        <v>3.6906004326344603E-2</v>
      </c>
      <c r="G1194" s="91">
        <f t="shared" si="172"/>
        <v>1.6325063755858035E-4</v>
      </c>
      <c r="H1194" s="65">
        <f t="shared" si="174"/>
        <v>3.7069254963903182E-2</v>
      </c>
    </row>
    <row r="1195" spans="1:8">
      <c r="A1195" s="68">
        <f t="shared" si="175"/>
        <v>1181</v>
      </c>
      <c r="B1195" s="69">
        <f t="shared" si="175"/>
        <v>46106</v>
      </c>
      <c r="C1195" s="90" t="str">
        <f t="shared" si="169"/>
        <v>구간7</v>
      </c>
      <c r="D1195" s="68">
        <f t="shared" si="170"/>
        <v>181</v>
      </c>
      <c r="E1195" s="54">
        <f>COUNTIF($C$15:C1195,C1195)</f>
        <v>84</v>
      </c>
      <c r="F1195" s="91">
        <f t="shared" si="171"/>
        <v>3.6906004326344603E-2</v>
      </c>
      <c r="G1195" s="91">
        <f t="shared" si="172"/>
        <v>1.6521751270988854E-4</v>
      </c>
      <c r="H1195" s="65">
        <f t="shared" si="174"/>
        <v>3.7071221839054494E-2</v>
      </c>
    </row>
    <row r="1196" spans="1:8">
      <c r="A1196" s="68">
        <f t="shared" si="175"/>
        <v>1182</v>
      </c>
      <c r="B1196" s="69">
        <f t="shared" si="175"/>
        <v>46107</v>
      </c>
      <c r="C1196" s="90" t="str">
        <f t="shared" si="169"/>
        <v>구간7</v>
      </c>
      <c r="D1196" s="68">
        <f t="shared" si="170"/>
        <v>181</v>
      </c>
      <c r="E1196" s="54">
        <f>COUNTIF($C$15:C1196,C1196)</f>
        <v>85</v>
      </c>
      <c r="F1196" s="91">
        <f t="shared" si="171"/>
        <v>3.6906004326344603E-2</v>
      </c>
      <c r="G1196" s="91">
        <f t="shared" si="172"/>
        <v>1.6718438786119676E-4</v>
      </c>
      <c r="H1196" s="65">
        <f t="shared" si="174"/>
        <v>3.7073188714205799E-2</v>
      </c>
    </row>
    <row r="1197" spans="1:8">
      <c r="A1197" s="68">
        <f t="shared" si="175"/>
        <v>1183</v>
      </c>
      <c r="B1197" s="69">
        <f t="shared" si="175"/>
        <v>46108</v>
      </c>
      <c r="C1197" s="90" t="str">
        <f t="shared" si="169"/>
        <v>구간7</v>
      </c>
      <c r="D1197" s="68">
        <f t="shared" si="170"/>
        <v>181</v>
      </c>
      <c r="E1197" s="54">
        <f>COUNTIF($C$15:C1197,C1197)</f>
        <v>86</v>
      </c>
      <c r="F1197" s="91">
        <f t="shared" si="171"/>
        <v>3.6906004326344603E-2</v>
      </c>
      <c r="G1197" s="91">
        <f t="shared" si="172"/>
        <v>1.6915126301250496E-4</v>
      </c>
      <c r="H1197" s="65">
        <f t="shared" si="174"/>
        <v>3.707515558935711E-2</v>
      </c>
    </row>
    <row r="1198" spans="1:8">
      <c r="A1198" s="68">
        <f t="shared" si="175"/>
        <v>1184</v>
      </c>
      <c r="B1198" s="69">
        <f t="shared" si="175"/>
        <v>46109</v>
      </c>
      <c r="C1198" s="90" t="str">
        <f t="shared" si="169"/>
        <v>구간7</v>
      </c>
      <c r="D1198" s="68">
        <f t="shared" si="170"/>
        <v>181</v>
      </c>
      <c r="E1198" s="54">
        <f>COUNTIF($C$15:C1198,C1198)</f>
        <v>87</v>
      </c>
      <c r="F1198" s="91">
        <f t="shared" si="171"/>
        <v>3.6906004326344603E-2</v>
      </c>
      <c r="G1198" s="91">
        <f t="shared" si="172"/>
        <v>1.7111813816381315E-4</v>
      </c>
      <c r="H1198" s="65">
        <f t="shared" si="174"/>
        <v>3.7077122464508415E-2</v>
      </c>
    </row>
    <row r="1199" spans="1:8">
      <c r="A1199" s="68">
        <f t="shared" si="175"/>
        <v>1185</v>
      </c>
      <c r="B1199" s="69">
        <f t="shared" si="175"/>
        <v>46110</v>
      </c>
      <c r="C1199" s="90" t="str">
        <f t="shared" si="169"/>
        <v>구간7</v>
      </c>
      <c r="D1199" s="68">
        <f t="shared" si="170"/>
        <v>181</v>
      </c>
      <c r="E1199" s="54">
        <f>COUNTIF($C$15:C1199,C1199)</f>
        <v>88</v>
      </c>
      <c r="F1199" s="91">
        <f t="shared" si="171"/>
        <v>3.6906004326344603E-2</v>
      </c>
      <c r="G1199" s="91">
        <f t="shared" si="172"/>
        <v>1.7308501331512134E-4</v>
      </c>
      <c r="H1199" s="65">
        <f t="shared" si="174"/>
        <v>3.7079089339659727E-2</v>
      </c>
    </row>
    <row r="1200" spans="1:8">
      <c r="A1200" s="68">
        <f t="shared" ref="A1200:B1215" si="176">A1199+1</f>
        <v>1186</v>
      </c>
      <c r="B1200" s="69">
        <f t="shared" si="176"/>
        <v>46111</v>
      </c>
      <c r="C1200" s="90" t="str">
        <f t="shared" si="169"/>
        <v>구간7</v>
      </c>
      <c r="D1200" s="68">
        <f t="shared" si="170"/>
        <v>181</v>
      </c>
      <c r="E1200" s="54">
        <f>COUNTIF($C$15:C1200,C1200)</f>
        <v>89</v>
      </c>
      <c r="F1200" s="91">
        <f t="shared" si="171"/>
        <v>3.6906004326344603E-2</v>
      </c>
      <c r="G1200" s="91">
        <f t="shared" si="172"/>
        <v>1.7505188846642954E-4</v>
      </c>
      <c r="H1200" s="65">
        <f t="shared" si="174"/>
        <v>3.7081056214811031E-2</v>
      </c>
    </row>
    <row r="1201" spans="1:8">
      <c r="A1201" s="68">
        <f t="shared" si="176"/>
        <v>1187</v>
      </c>
      <c r="B1201" s="69">
        <f t="shared" si="176"/>
        <v>46112</v>
      </c>
      <c r="C1201" s="90" t="str">
        <f t="shared" si="169"/>
        <v>구간7</v>
      </c>
      <c r="D1201" s="68">
        <f t="shared" si="170"/>
        <v>181</v>
      </c>
      <c r="E1201" s="54">
        <f>COUNTIF($C$15:C1201,C1201)</f>
        <v>90</v>
      </c>
      <c r="F1201" s="91">
        <f t="shared" si="171"/>
        <v>3.6906004326344603E-2</v>
      </c>
      <c r="G1201" s="91">
        <f t="shared" si="172"/>
        <v>1.7701876361773773E-4</v>
      </c>
      <c r="H1201" s="65">
        <f t="shared" si="174"/>
        <v>3.7083023089962343E-2</v>
      </c>
    </row>
    <row r="1202" spans="1:8">
      <c r="A1202" s="68">
        <f t="shared" si="176"/>
        <v>1188</v>
      </c>
      <c r="B1202" s="69">
        <f t="shared" si="176"/>
        <v>46113</v>
      </c>
      <c r="C1202" s="90" t="str">
        <f t="shared" si="169"/>
        <v>구간7</v>
      </c>
      <c r="D1202" s="68">
        <f t="shared" si="170"/>
        <v>181</v>
      </c>
      <c r="E1202" s="54">
        <f>COUNTIF($C$15:C1202,C1202)</f>
        <v>91</v>
      </c>
      <c r="F1202" s="91">
        <f t="shared" si="171"/>
        <v>3.6906004326344603E-2</v>
      </c>
      <c r="G1202" s="91">
        <f t="shared" si="172"/>
        <v>1.7898563876904593E-4</v>
      </c>
      <c r="H1202" s="65">
        <f t="shared" si="174"/>
        <v>3.7084989965113647E-2</v>
      </c>
    </row>
    <row r="1203" spans="1:8">
      <c r="A1203" s="68">
        <f t="shared" si="176"/>
        <v>1189</v>
      </c>
      <c r="B1203" s="69">
        <f t="shared" si="176"/>
        <v>46114</v>
      </c>
      <c r="C1203" s="90" t="str">
        <f t="shared" si="169"/>
        <v>구간7</v>
      </c>
      <c r="D1203" s="68">
        <f t="shared" si="170"/>
        <v>181</v>
      </c>
      <c r="E1203" s="54">
        <f>COUNTIF($C$15:C1203,C1203)</f>
        <v>92</v>
      </c>
      <c r="F1203" s="91">
        <f t="shared" si="171"/>
        <v>3.6906004326344603E-2</v>
      </c>
      <c r="G1203" s="91">
        <f t="shared" si="172"/>
        <v>1.8095251392035415E-4</v>
      </c>
      <c r="H1203" s="65">
        <f t="shared" si="174"/>
        <v>3.7086956840264959E-2</v>
      </c>
    </row>
    <row r="1204" spans="1:8">
      <c r="A1204" s="68">
        <f t="shared" si="176"/>
        <v>1190</v>
      </c>
      <c r="B1204" s="69">
        <f t="shared" si="176"/>
        <v>46115</v>
      </c>
      <c r="C1204" s="90" t="str">
        <f t="shared" si="169"/>
        <v>구간7</v>
      </c>
      <c r="D1204" s="68">
        <f t="shared" si="170"/>
        <v>181</v>
      </c>
      <c r="E1204" s="54">
        <f>COUNTIF($C$15:C1204,C1204)</f>
        <v>93</v>
      </c>
      <c r="F1204" s="91">
        <f t="shared" si="171"/>
        <v>3.6906004326344603E-2</v>
      </c>
      <c r="G1204" s="91">
        <f t="shared" si="172"/>
        <v>1.8291938907166234E-4</v>
      </c>
      <c r="H1204" s="65">
        <f t="shared" si="174"/>
        <v>3.7088923715416264E-2</v>
      </c>
    </row>
    <row r="1205" spans="1:8">
      <c r="A1205" s="68">
        <f t="shared" si="176"/>
        <v>1191</v>
      </c>
      <c r="B1205" s="69">
        <f t="shared" si="176"/>
        <v>46116</v>
      </c>
      <c r="C1205" s="90" t="str">
        <f t="shared" si="169"/>
        <v>구간7</v>
      </c>
      <c r="D1205" s="68">
        <f t="shared" si="170"/>
        <v>181</v>
      </c>
      <c r="E1205" s="54">
        <f>COUNTIF($C$15:C1205,C1205)</f>
        <v>94</v>
      </c>
      <c r="F1205" s="91">
        <f t="shared" si="171"/>
        <v>3.6906004326344603E-2</v>
      </c>
      <c r="G1205" s="91">
        <f t="shared" si="172"/>
        <v>1.8488626422297053E-4</v>
      </c>
      <c r="H1205" s="65">
        <f t="shared" si="174"/>
        <v>3.7090890590567575E-2</v>
      </c>
    </row>
    <row r="1206" spans="1:8">
      <c r="A1206" s="68">
        <f t="shared" si="176"/>
        <v>1192</v>
      </c>
      <c r="B1206" s="69">
        <f t="shared" si="176"/>
        <v>46117</v>
      </c>
      <c r="C1206" s="90" t="str">
        <f t="shared" si="169"/>
        <v>구간7</v>
      </c>
      <c r="D1206" s="68">
        <f t="shared" si="170"/>
        <v>181</v>
      </c>
      <c r="E1206" s="54">
        <f>COUNTIF($C$15:C1206,C1206)</f>
        <v>95</v>
      </c>
      <c r="F1206" s="91">
        <f t="shared" si="171"/>
        <v>3.6906004326344603E-2</v>
      </c>
      <c r="G1206" s="91">
        <f t="shared" si="172"/>
        <v>1.8685313937427873E-4</v>
      </c>
      <c r="H1206" s="65">
        <f t="shared" si="174"/>
        <v>3.709285746571888E-2</v>
      </c>
    </row>
    <row r="1207" spans="1:8">
      <c r="A1207" s="68">
        <f t="shared" si="176"/>
        <v>1193</v>
      </c>
      <c r="B1207" s="69">
        <f t="shared" si="176"/>
        <v>46118</v>
      </c>
      <c r="C1207" s="90" t="str">
        <f t="shared" si="169"/>
        <v>구간7</v>
      </c>
      <c r="D1207" s="68">
        <f t="shared" si="170"/>
        <v>181</v>
      </c>
      <c r="E1207" s="54">
        <f>COUNTIF($C$15:C1207,C1207)</f>
        <v>96</v>
      </c>
      <c r="F1207" s="91">
        <f t="shared" si="171"/>
        <v>3.6906004326344603E-2</v>
      </c>
      <c r="G1207" s="91">
        <f t="shared" si="172"/>
        <v>1.8882001452558692E-4</v>
      </c>
      <c r="H1207" s="65">
        <f t="shared" si="174"/>
        <v>3.7094824340870192E-2</v>
      </c>
    </row>
    <row r="1208" spans="1:8">
      <c r="A1208" s="68">
        <f t="shared" si="176"/>
        <v>1194</v>
      </c>
      <c r="B1208" s="69">
        <f t="shared" si="176"/>
        <v>46119</v>
      </c>
      <c r="C1208" s="90" t="str">
        <f t="shared" si="169"/>
        <v>구간7</v>
      </c>
      <c r="D1208" s="68">
        <f t="shared" si="170"/>
        <v>181</v>
      </c>
      <c r="E1208" s="54">
        <f>COUNTIF($C$15:C1208,C1208)</f>
        <v>97</v>
      </c>
      <c r="F1208" s="91">
        <f t="shared" si="171"/>
        <v>3.6906004326344603E-2</v>
      </c>
      <c r="G1208" s="91">
        <f t="shared" si="172"/>
        <v>1.9078688967689512E-4</v>
      </c>
      <c r="H1208" s="65">
        <f t="shared" si="174"/>
        <v>3.7096791216021496E-2</v>
      </c>
    </row>
    <row r="1209" spans="1:8">
      <c r="A1209" s="68">
        <f t="shared" si="176"/>
        <v>1195</v>
      </c>
      <c r="B1209" s="69">
        <f t="shared" si="176"/>
        <v>46120</v>
      </c>
      <c r="C1209" s="90" t="str">
        <f t="shared" si="169"/>
        <v>구간7</v>
      </c>
      <c r="D1209" s="68">
        <f t="shared" si="170"/>
        <v>181</v>
      </c>
      <c r="E1209" s="54">
        <f>COUNTIF($C$15:C1209,C1209)</f>
        <v>98</v>
      </c>
      <c r="F1209" s="91">
        <f t="shared" si="171"/>
        <v>3.6906004326344603E-2</v>
      </c>
      <c r="G1209" s="91">
        <f t="shared" si="172"/>
        <v>1.9275376482820331E-4</v>
      </c>
      <c r="H1209" s="65">
        <f t="shared" si="174"/>
        <v>3.7098758091172808E-2</v>
      </c>
    </row>
    <row r="1210" spans="1:8">
      <c r="A1210" s="68">
        <f t="shared" si="176"/>
        <v>1196</v>
      </c>
      <c r="B1210" s="69">
        <f t="shared" si="176"/>
        <v>46121</v>
      </c>
      <c r="C1210" s="90" t="str">
        <f t="shared" si="169"/>
        <v>구간7</v>
      </c>
      <c r="D1210" s="68">
        <f t="shared" si="170"/>
        <v>181</v>
      </c>
      <c r="E1210" s="54">
        <f>COUNTIF($C$15:C1210,C1210)</f>
        <v>99</v>
      </c>
      <c r="F1210" s="91">
        <f t="shared" si="171"/>
        <v>3.6906004326344603E-2</v>
      </c>
      <c r="G1210" s="91">
        <f t="shared" si="172"/>
        <v>1.947206399795115E-4</v>
      </c>
      <c r="H1210" s="65">
        <f t="shared" si="174"/>
        <v>3.7100724966324113E-2</v>
      </c>
    </row>
    <row r="1211" spans="1:8">
      <c r="A1211" s="68">
        <f t="shared" si="176"/>
        <v>1197</v>
      </c>
      <c r="B1211" s="69">
        <f t="shared" si="176"/>
        <v>46122</v>
      </c>
      <c r="C1211" s="90" t="str">
        <f t="shared" si="169"/>
        <v>구간7</v>
      </c>
      <c r="D1211" s="68">
        <f t="shared" si="170"/>
        <v>181</v>
      </c>
      <c r="E1211" s="54">
        <f>COUNTIF($C$15:C1211,C1211)</f>
        <v>100</v>
      </c>
      <c r="F1211" s="91">
        <f t="shared" si="171"/>
        <v>3.6906004326344603E-2</v>
      </c>
      <c r="G1211" s="91">
        <f t="shared" si="172"/>
        <v>1.966875151308197E-4</v>
      </c>
      <c r="H1211" s="65">
        <f t="shared" si="174"/>
        <v>3.7102691841475424E-2</v>
      </c>
    </row>
    <row r="1212" spans="1:8">
      <c r="A1212" s="68">
        <f t="shared" si="176"/>
        <v>1198</v>
      </c>
      <c r="B1212" s="69">
        <f t="shared" si="176"/>
        <v>46123</v>
      </c>
      <c r="C1212" s="90" t="str">
        <f t="shared" si="169"/>
        <v>구간7</v>
      </c>
      <c r="D1212" s="68">
        <f t="shared" si="170"/>
        <v>181</v>
      </c>
      <c r="E1212" s="54">
        <f>COUNTIF($C$15:C1212,C1212)</f>
        <v>101</v>
      </c>
      <c r="F1212" s="91">
        <f t="shared" si="171"/>
        <v>3.6906004326344603E-2</v>
      </c>
      <c r="G1212" s="91">
        <f t="shared" si="172"/>
        <v>1.9865439028212792E-4</v>
      </c>
      <c r="H1212" s="65">
        <f t="shared" si="174"/>
        <v>3.7104658716626729E-2</v>
      </c>
    </row>
    <row r="1213" spans="1:8">
      <c r="A1213" s="68">
        <f t="shared" si="176"/>
        <v>1199</v>
      </c>
      <c r="B1213" s="69">
        <f t="shared" si="176"/>
        <v>46124</v>
      </c>
      <c r="C1213" s="90" t="str">
        <f t="shared" si="169"/>
        <v>구간7</v>
      </c>
      <c r="D1213" s="68">
        <f t="shared" si="170"/>
        <v>181</v>
      </c>
      <c r="E1213" s="54">
        <f>COUNTIF($C$15:C1213,C1213)</f>
        <v>102</v>
      </c>
      <c r="F1213" s="91">
        <f t="shared" si="171"/>
        <v>3.6906004326344603E-2</v>
      </c>
      <c r="G1213" s="91">
        <f t="shared" si="172"/>
        <v>2.0062126543343611E-4</v>
      </c>
      <c r="H1213" s="65">
        <f t="shared" si="174"/>
        <v>3.710662559177804E-2</v>
      </c>
    </row>
    <row r="1214" spans="1:8">
      <c r="A1214" s="68">
        <f t="shared" si="176"/>
        <v>1200</v>
      </c>
      <c r="B1214" s="69">
        <f t="shared" si="176"/>
        <v>46125</v>
      </c>
      <c r="C1214" s="90" t="str">
        <f t="shared" si="169"/>
        <v>구간7</v>
      </c>
      <c r="D1214" s="68">
        <f t="shared" si="170"/>
        <v>181</v>
      </c>
      <c r="E1214" s="54">
        <f>COUNTIF($C$15:C1214,C1214)</f>
        <v>103</v>
      </c>
      <c r="F1214" s="91">
        <f t="shared" si="171"/>
        <v>3.6906004326344603E-2</v>
      </c>
      <c r="G1214" s="91">
        <f t="shared" si="172"/>
        <v>2.025881405847443E-4</v>
      </c>
      <c r="H1214" s="65">
        <f t="shared" si="174"/>
        <v>3.7108592466929345E-2</v>
      </c>
    </row>
    <row r="1215" spans="1:8">
      <c r="A1215" s="68">
        <f t="shared" si="176"/>
        <v>1201</v>
      </c>
      <c r="B1215" s="69">
        <f t="shared" si="176"/>
        <v>46126</v>
      </c>
      <c r="C1215" s="90" t="str">
        <f t="shared" si="169"/>
        <v>구간7</v>
      </c>
      <c r="D1215" s="68">
        <f t="shared" si="170"/>
        <v>181</v>
      </c>
      <c r="E1215" s="54">
        <f>COUNTIF($C$15:C1215,C1215)</f>
        <v>104</v>
      </c>
      <c r="F1215" s="91">
        <f t="shared" si="171"/>
        <v>3.6906004326344603E-2</v>
      </c>
      <c r="G1215" s="91">
        <f t="shared" si="172"/>
        <v>2.045550157360525E-4</v>
      </c>
      <c r="H1215" s="65">
        <f t="shared" si="174"/>
        <v>3.7110559342080657E-2</v>
      </c>
    </row>
    <row r="1216" spans="1:8">
      <c r="A1216" s="68">
        <f t="shared" ref="A1216:B1231" si="177">A1215+1</f>
        <v>1202</v>
      </c>
      <c r="B1216" s="69">
        <f t="shared" si="177"/>
        <v>46127</v>
      </c>
      <c r="C1216" s="90" t="str">
        <f t="shared" si="169"/>
        <v>구간7</v>
      </c>
      <c r="D1216" s="68">
        <f t="shared" si="170"/>
        <v>181</v>
      </c>
      <c r="E1216" s="54">
        <f>COUNTIF($C$15:C1216,C1216)</f>
        <v>105</v>
      </c>
      <c r="F1216" s="91">
        <f t="shared" si="171"/>
        <v>3.6906004326344603E-2</v>
      </c>
      <c r="G1216" s="91">
        <f t="shared" si="172"/>
        <v>2.0652189088736069E-4</v>
      </c>
      <c r="H1216" s="65">
        <f t="shared" si="174"/>
        <v>3.7112526217231961E-2</v>
      </c>
    </row>
    <row r="1217" spans="1:8">
      <c r="A1217" s="68">
        <f t="shared" si="177"/>
        <v>1203</v>
      </c>
      <c r="B1217" s="69">
        <f t="shared" si="177"/>
        <v>46128</v>
      </c>
      <c r="C1217" s="90" t="str">
        <f t="shared" si="169"/>
        <v>구간7</v>
      </c>
      <c r="D1217" s="68">
        <f t="shared" si="170"/>
        <v>181</v>
      </c>
      <c r="E1217" s="54">
        <f>COUNTIF($C$15:C1217,C1217)</f>
        <v>106</v>
      </c>
      <c r="F1217" s="91">
        <f t="shared" si="171"/>
        <v>3.6906004326344603E-2</v>
      </c>
      <c r="G1217" s="91">
        <f t="shared" si="172"/>
        <v>2.0848876603866889E-4</v>
      </c>
      <c r="H1217" s="65">
        <f t="shared" si="174"/>
        <v>3.7114493092383273E-2</v>
      </c>
    </row>
    <row r="1218" spans="1:8">
      <c r="A1218" s="68">
        <f t="shared" si="177"/>
        <v>1204</v>
      </c>
      <c r="B1218" s="69">
        <f t="shared" si="177"/>
        <v>46129</v>
      </c>
      <c r="C1218" s="90" t="str">
        <f t="shared" si="169"/>
        <v>구간7</v>
      </c>
      <c r="D1218" s="68">
        <f t="shared" si="170"/>
        <v>181</v>
      </c>
      <c r="E1218" s="54">
        <f>COUNTIF($C$15:C1218,C1218)</f>
        <v>107</v>
      </c>
      <c r="F1218" s="91">
        <f t="shared" si="171"/>
        <v>3.6906004326344603E-2</v>
      </c>
      <c r="G1218" s="91">
        <f t="shared" si="172"/>
        <v>2.1045564118997708E-4</v>
      </c>
      <c r="H1218" s="65">
        <f t="shared" si="174"/>
        <v>3.7116459967534578E-2</v>
      </c>
    </row>
    <row r="1219" spans="1:8">
      <c r="A1219" s="68">
        <f t="shared" si="177"/>
        <v>1205</v>
      </c>
      <c r="B1219" s="69">
        <f t="shared" si="177"/>
        <v>46130</v>
      </c>
      <c r="C1219" s="90" t="str">
        <f t="shared" si="169"/>
        <v>구간7</v>
      </c>
      <c r="D1219" s="68">
        <f t="shared" si="170"/>
        <v>181</v>
      </c>
      <c r="E1219" s="54">
        <f>COUNTIF($C$15:C1219,C1219)</f>
        <v>108</v>
      </c>
      <c r="F1219" s="91">
        <f t="shared" si="171"/>
        <v>3.6906004326344603E-2</v>
      </c>
      <c r="G1219" s="91">
        <f t="shared" si="172"/>
        <v>2.124225163412853E-4</v>
      </c>
      <c r="H1219" s="65">
        <f t="shared" si="174"/>
        <v>3.7118426842685889E-2</v>
      </c>
    </row>
    <row r="1220" spans="1:8">
      <c r="A1220" s="68">
        <f t="shared" si="177"/>
        <v>1206</v>
      </c>
      <c r="B1220" s="69">
        <f t="shared" si="177"/>
        <v>46131</v>
      </c>
      <c r="C1220" s="90" t="str">
        <f t="shared" si="169"/>
        <v>구간7</v>
      </c>
      <c r="D1220" s="68">
        <f t="shared" si="170"/>
        <v>181</v>
      </c>
      <c r="E1220" s="54">
        <f>COUNTIF($C$15:C1220,C1220)</f>
        <v>109</v>
      </c>
      <c r="F1220" s="91">
        <f t="shared" si="171"/>
        <v>3.6906004326344603E-2</v>
      </c>
      <c r="G1220" s="91">
        <f t="shared" si="172"/>
        <v>2.1438939149259349E-4</v>
      </c>
      <c r="H1220" s="65">
        <f t="shared" si="174"/>
        <v>3.7120393717837194E-2</v>
      </c>
    </row>
    <row r="1221" spans="1:8">
      <c r="A1221" s="68">
        <f t="shared" si="177"/>
        <v>1207</v>
      </c>
      <c r="B1221" s="69">
        <f t="shared" si="177"/>
        <v>46132</v>
      </c>
      <c r="C1221" s="90" t="str">
        <f t="shared" si="169"/>
        <v>구간7</v>
      </c>
      <c r="D1221" s="68">
        <f t="shared" si="170"/>
        <v>181</v>
      </c>
      <c r="E1221" s="54">
        <f>COUNTIF($C$15:C1221,C1221)</f>
        <v>110</v>
      </c>
      <c r="F1221" s="91">
        <f t="shared" si="171"/>
        <v>3.6906004326344603E-2</v>
      </c>
      <c r="G1221" s="91">
        <f t="shared" si="172"/>
        <v>2.1635626664390169E-4</v>
      </c>
      <c r="H1221" s="65">
        <f t="shared" si="174"/>
        <v>3.7122360592988506E-2</v>
      </c>
    </row>
    <row r="1222" spans="1:8">
      <c r="A1222" s="68">
        <f t="shared" si="177"/>
        <v>1208</v>
      </c>
      <c r="B1222" s="69">
        <f t="shared" si="177"/>
        <v>46133</v>
      </c>
      <c r="C1222" s="90" t="str">
        <f t="shared" si="169"/>
        <v>구간7</v>
      </c>
      <c r="D1222" s="68">
        <f t="shared" si="170"/>
        <v>181</v>
      </c>
      <c r="E1222" s="54">
        <f>COUNTIF($C$15:C1222,C1222)</f>
        <v>111</v>
      </c>
      <c r="F1222" s="91">
        <f t="shared" si="171"/>
        <v>3.6906004326344603E-2</v>
      </c>
      <c r="G1222" s="91">
        <f t="shared" si="172"/>
        <v>2.1832314179520988E-4</v>
      </c>
      <c r="H1222" s="65">
        <f t="shared" si="174"/>
        <v>3.712432746813981E-2</v>
      </c>
    </row>
    <row r="1223" spans="1:8">
      <c r="A1223" s="68">
        <f t="shared" si="177"/>
        <v>1209</v>
      </c>
      <c r="B1223" s="69">
        <f t="shared" si="177"/>
        <v>46134</v>
      </c>
      <c r="C1223" s="90" t="str">
        <f t="shared" si="169"/>
        <v>구간7</v>
      </c>
      <c r="D1223" s="68">
        <f t="shared" si="170"/>
        <v>181</v>
      </c>
      <c r="E1223" s="54">
        <f>COUNTIF($C$15:C1223,C1223)</f>
        <v>112</v>
      </c>
      <c r="F1223" s="91">
        <f t="shared" si="171"/>
        <v>3.6906004326344603E-2</v>
      </c>
      <c r="G1223" s="91">
        <f t="shared" si="172"/>
        <v>2.2029001694651808E-4</v>
      </c>
      <c r="H1223" s="65">
        <f t="shared" si="174"/>
        <v>3.7126294343291122E-2</v>
      </c>
    </row>
    <row r="1224" spans="1:8">
      <c r="A1224" s="68">
        <f t="shared" si="177"/>
        <v>1210</v>
      </c>
      <c r="B1224" s="69">
        <f t="shared" si="177"/>
        <v>46135</v>
      </c>
      <c r="C1224" s="90" t="str">
        <f t="shared" si="169"/>
        <v>구간7</v>
      </c>
      <c r="D1224" s="68">
        <f t="shared" si="170"/>
        <v>181</v>
      </c>
      <c r="E1224" s="54">
        <f>COUNTIF($C$15:C1224,C1224)</f>
        <v>113</v>
      </c>
      <c r="F1224" s="91">
        <f t="shared" si="171"/>
        <v>3.6906004326344603E-2</v>
      </c>
      <c r="G1224" s="91">
        <f t="shared" si="172"/>
        <v>2.2225689209782627E-4</v>
      </c>
      <c r="H1224" s="65">
        <f t="shared" si="174"/>
        <v>3.7128261218442427E-2</v>
      </c>
    </row>
    <row r="1225" spans="1:8">
      <c r="A1225" s="68">
        <f t="shared" si="177"/>
        <v>1211</v>
      </c>
      <c r="B1225" s="69">
        <f t="shared" si="177"/>
        <v>46136</v>
      </c>
      <c r="C1225" s="90" t="str">
        <f t="shared" si="169"/>
        <v>구간7</v>
      </c>
      <c r="D1225" s="68">
        <f t="shared" si="170"/>
        <v>181</v>
      </c>
      <c r="E1225" s="54">
        <f>COUNTIF($C$15:C1225,C1225)</f>
        <v>114</v>
      </c>
      <c r="F1225" s="91">
        <f t="shared" si="171"/>
        <v>3.6906004326344603E-2</v>
      </c>
      <c r="G1225" s="91">
        <f t="shared" si="172"/>
        <v>2.2422376724913446E-4</v>
      </c>
      <c r="H1225" s="65">
        <f t="shared" si="174"/>
        <v>3.7130228093593738E-2</v>
      </c>
    </row>
    <row r="1226" spans="1:8">
      <c r="A1226" s="68">
        <f t="shared" si="177"/>
        <v>1212</v>
      </c>
      <c r="B1226" s="69">
        <f t="shared" si="177"/>
        <v>46137</v>
      </c>
      <c r="C1226" s="90" t="str">
        <f t="shared" si="169"/>
        <v>구간7</v>
      </c>
      <c r="D1226" s="68">
        <f t="shared" si="170"/>
        <v>181</v>
      </c>
      <c r="E1226" s="54">
        <f>COUNTIF($C$15:C1226,C1226)</f>
        <v>115</v>
      </c>
      <c r="F1226" s="91">
        <f t="shared" si="171"/>
        <v>3.6906004326344603E-2</v>
      </c>
      <c r="G1226" s="91">
        <f t="shared" si="172"/>
        <v>2.2619064240044266E-4</v>
      </c>
      <c r="H1226" s="65">
        <f t="shared" si="174"/>
        <v>3.7132194968745043E-2</v>
      </c>
    </row>
    <row r="1227" spans="1:8">
      <c r="A1227" s="68">
        <f t="shared" si="177"/>
        <v>1213</v>
      </c>
      <c r="B1227" s="69">
        <f t="shared" si="177"/>
        <v>46138</v>
      </c>
      <c r="C1227" s="90" t="str">
        <f t="shared" si="169"/>
        <v>구간7</v>
      </c>
      <c r="D1227" s="68">
        <f t="shared" si="170"/>
        <v>181</v>
      </c>
      <c r="E1227" s="54">
        <f>COUNTIF($C$15:C1227,C1227)</f>
        <v>116</v>
      </c>
      <c r="F1227" s="91">
        <f t="shared" si="171"/>
        <v>3.6906004326344603E-2</v>
      </c>
      <c r="G1227" s="91">
        <f t="shared" si="172"/>
        <v>2.2815751755175085E-4</v>
      </c>
      <c r="H1227" s="65">
        <f t="shared" si="174"/>
        <v>3.7134161843896354E-2</v>
      </c>
    </row>
    <row r="1228" spans="1:8">
      <c r="A1228" s="68">
        <f t="shared" si="177"/>
        <v>1214</v>
      </c>
      <c r="B1228" s="69">
        <f t="shared" si="177"/>
        <v>46139</v>
      </c>
      <c r="C1228" s="90" t="str">
        <f t="shared" si="169"/>
        <v>구간7</v>
      </c>
      <c r="D1228" s="68">
        <f t="shared" si="170"/>
        <v>181</v>
      </c>
      <c r="E1228" s="54">
        <f>COUNTIF($C$15:C1228,C1228)</f>
        <v>117</v>
      </c>
      <c r="F1228" s="91">
        <f t="shared" si="171"/>
        <v>3.6906004326344603E-2</v>
      </c>
      <c r="G1228" s="91">
        <f t="shared" si="172"/>
        <v>2.3012439270305907E-4</v>
      </c>
      <c r="H1228" s="65">
        <f t="shared" si="174"/>
        <v>3.7136128719047659E-2</v>
      </c>
    </row>
    <row r="1229" spans="1:8">
      <c r="A1229" s="68">
        <f t="shared" si="177"/>
        <v>1215</v>
      </c>
      <c r="B1229" s="69">
        <f t="shared" si="177"/>
        <v>46140</v>
      </c>
      <c r="C1229" s="90" t="str">
        <f t="shared" si="169"/>
        <v>구간7</v>
      </c>
      <c r="D1229" s="68">
        <f t="shared" si="170"/>
        <v>181</v>
      </c>
      <c r="E1229" s="54">
        <f>COUNTIF($C$15:C1229,C1229)</f>
        <v>118</v>
      </c>
      <c r="F1229" s="91">
        <f t="shared" si="171"/>
        <v>3.6906004326344603E-2</v>
      </c>
      <c r="G1229" s="91">
        <f t="shared" si="172"/>
        <v>2.3209126785436726E-4</v>
      </c>
      <c r="H1229" s="65">
        <f t="shared" si="174"/>
        <v>3.7138095594198971E-2</v>
      </c>
    </row>
    <row r="1230" spans="1:8">
      <c r="A1230" s="68">
        <f t="shared" si="177"/>
        <v>1216</v>
      </c>
      <c r="B1230" s="69">
        <f t="shared" si="177"/>
        <v>46141</v>
      </c>
      <c r="C1230" s="90" t="str">
        <f t="shared" si="169"/>
        <v>구간7</v>
      </c>
      <c r="D1230" s="68">
        <f t="shared" si="170"/>
        <v>181</v>
      </c>
      <c r="E1230" s="54">
        <f>COUNTIF($C$15:C1230,C1230)</f>
        <v>119</v>
      </c>
      <c r="F1230" s="91">
        <f t="shared" si="171"/>
        <v>3.6906004326344603E-2</v>
      </c>
      <c r="G1230" s="91">
        <f t="shared" si="172"/>
        <v>2.3405814300567546E-4</v>
      </c>
      <c r="H1230" s="65">
        <f t="shared" si="174"/>
        <v>3.7140062469350275E-2</v>
      </c>
    </row>
    <row r="1231" spans="1:8">
      <c r="A1231" s="68">
        <f t="shared" si="177"/>
        <v>1217</v>
      </c>
      <c r="B1231" s="69">
        <f t="shared" si="177"/>
        <v>46142</v>
      </c>
      <c r="C1231" s="90" t="str">
        <f t="shared" ref="C1231:C1294" si="178">IF(IFERROR(HLOOKUP(B1231,$D$5:$S$6,2,FALSE),"")="",C1232,HLOOKUP(B1231,$D$5:$S$7,2,FALSE))</f>
        <v>구간7</v>
      </c>
      <c r="D1231" s="68">
        <f t="shared" ref="D1231:D1294" si="179">COUNTIF($C$15:$C$44084,C1231)</f>
        <v>181</v>
      </c>
      <c r="E1231" s="54">
        <f>COUNTIF($C$15:C1231,C1231)</f>
        <v>120</v>
      </c>
      <c r="F1231" s="91">
        <f t="shared" ref="F1231:F1294" si="180">HLOOKUP($C1231,$D$6:$S$11,6,FALSE)</f>
        <v>3.6906004326344603E-2</v>
      </c>
      <c r="G1231" s="91">
        <f t="shared" ref="G1231:G1294" si="181">HLOOKUP($C1231,$D$6:$S$11,5,FALSE)*(E1231)</f>
        <v>2.3602501815698365E-4</v>
      </c>
      <c r="H1231" s="65">
        <f t="shared" si="174"/>
        <v>3.7142029344501587E-2</v>
      </c>
    </row>
    <row r="1232" spans="1:8">
      <c r="A1232" s="68">
        <f t="shared" ref="A1232:B1247" si="182">A1231+1</f>
        <v>1218</v>
      </c>
      <c r="B1232" s="69">
        <f t="shared" si="182"/>
        <v>46143</v>
      </c>
      <c r="C1232" s="90" t="str">
        <f t="shared" si="178"/>
        <v>구간7</v>
      </c>
      <c r="D1232" s="68">
        <f t="shared" si="179"/>
        <v>181</v>
      </c>
      <c r="E1232" s="54">
        <f>COUNTIF($C$15:C1232,C1232)</f>
        <v>121</v>
      </c>
      <c r="F1232" s="91">
        <f t="shared" si="180"/>
        <v>3.6906004326344603E-2</v>
      </c>
      <c r="G1232" s="91">
        <f t="shared" si="181"/>
        <v>2.3799189330829185E-4</v>
      </c>
      <c r="H1232" s="65">
        <f t="shared" ref="H1232:H1295" si="183">F1232+G1232</f>
        <v>3.7143996219652899E-2</v>
      </c>
    </row>
    <row r="1233" spans="1:8">
      <c r="A1233" s="68">
        <f t="shared" si="182"/>
        <v>1219</v>
      </c>
      <c r="B1233" s="69">
        <f t="shared" si="182"/>
        <v>46144</v>
      </c>
      <c r="C1233" s="90" t="str">
        <f t="shared" si="178"/>
        <v>구간7</v>
      </c>
      <c r="D1233" s="68">
        <f t="shared" si="179"/>
        <v>181</v>
      </c>
      <c r="E1233" s="54">
        <f>COUNTIF($C$15:C1233,C1233)</f>
        <v>122</v>
      </c>
      <c r="F1233" s="91">
        <f t="shared" si="180"/>
        <v>3.6906004326344603E-2</v>
      </c>
      <c r="G1233" s="91">
        <f t="shared" si="181"/>
        <v>2.3995876845960004E-4</v>
      </c>
      <c r="H1233" s="65">
        <f t="shared" si="183"/>
        <v>3.7145963094804203E-2</v>
      </c>
    </row>
    <row r="1234" spans="1:8">
      <c r="A1234" s="68">
        <f t="shared" si="182"/>
        <v>1220</v>
      </c>
      <c r="B1234" s="69">
        <f t="shared" si="182"/>
        <v>46145</v>
      </c>
      <c r="C1234" s="90" t="str">
        <f t="shared" si="178"/>
        <v>구간7</v>
      </c>
      <c r="D1234" s="68">
        <f t="shared" si="179"/>
        <v>181</v>
      </c>
      <c r="E1234" s="54">
        <f>COUNTIF($C$15:C1234,C1234)</f>
        <v>123</v>
      </c>
      <c r="F1234" s="91">
        <f t="shared" si="180"/>
        <v>3.6906004326344603E-2</v>
      </c>
      <c r="G1234" s="91">
        <f t="shared" si="181"/>
        <v>2.4192564361090823E-4</v>
      </c>
      <c r="H1234" s="65">
        <f t="shared" si="183"/>
        <v>3.7147929969955515E-2</v>
      </c>
    </row>
    <row r="1235" spans="1:8">
      <c r="A1235" s="68">
        <f t="shared" si="182"/>
        <v>1221</v>
      </c>
      <c r="B1235" s="69">
        <f t="shared" si="182"/>
        <v>46146</v>
      </c>
      <c r="C1235" s="90" t="str">
        <f t="shared" si="178"/>
        <v>구간7</v>
      </c>
      <c r="D1235" s="68">
        <f t="shared" si="179"/>
        <v>181</v>
      </c>
      <c r="E1235" s="54">
        <f>COUNTIF($C$15:C1235,C1235)</f>
        <v>124</v>
      </c>
      <c r="F1235" s="91">
        <f t="shared" si="180"/>
        <v>3.6906004326344603E-2</v>
      </c>
      <c r="G1235" s="91">
        <f t="shared" si="181"/>
        <v>2.4389251876221645E-4</v>
      </c>
      <c r="H1235" s="65">
        <f t="shared" si="183"/>
        <v>3.714989684510682E-2</v>
      </c>
    </row>
    <row r="1236" spans="1:8">
      <c r="A1236" s="68">
        <f t="shared" si="182"/>
        <v>1222</v>
      </c>
      <c r="B1236" s="69">
        <f t="shared" si="182"/>
        <v>46147</v>
      </c>
      <c r="C1236" s="90" t="str">
        <f t="shared" si="178"/>
        <v>구간7</v>
      </c>
      <c r="D1236" s="68">
        <f t="shared" si="179"/>
        <v>181</v>
      </c>
      <c r="E1236" s="54">
        <f>COUNTIF($C$15:C1236,C1236)</f>
        <v>125</v>
      </c>
      <c r="F1236" s="91">
        <f t="shared" si="180"/>
        <v>3.6906004326344603E-2</v>
      </c>
      <c r="G1236" s="91">
        <f t="shared" si="181"/>
        <v>2.4585939391352465E-4</v>
      </c>
      <c r="H1236" s="65">
        <f t="shared" si="183"/>
        <v>3.7151863720258131E-2</v>
      </c>
    </row>
    <row r="1237" spans="1:8">
      <c r="A1237" s="68">
        <f t="shared" si="182"/>
        <v>1223</v>
      </c>
      <c r="B1237" s="69">
        <f t="shared" si="182"/>
        <v>46148</v>
      </c>
      <c r="C1237" s="90" t="str">
        <f t="shared" si="178"/>
        <v>구간7</v>
      </c>
      <c r="D1237" s="68">
        <f t="shared" si="179"/>
        <v>181</v>
      </c>
      <c r="E1237" s="54">
        <f>COUNTIF($C$15:C1237,C1237)</f>
        <v>126</v>
      </c>
      <c r="F1237" s="91">
        <f t="shared" si="180"/>
        <v>3.6906004326344603E-2</v>
      </c>
      <c r="G1237" s="91">
        <f t="shared" si="181"/>
        <v>2.4782626906483284E-4</v>
      </c>
      <c r="H1237" s="65">
        <f t="shared" si="183"/>
        <v>3.7153830595409436E-2</v>
      </c>
    </row>
    <row r="1238" spans="1:8">
      <c r="A1238" s="68">
        <f t="shared" si="182"/>
        <v>1224</v>
      </c>
      <c r="B1238" s="69">
        <f t="shared" si="182"/>
        <v>46149</v>
      </c>
      <c r="C1238" s="90" t="str">
        <f t="shared" si="178"/>
        <v>구간7</v>
      </c>
      <c r="D1238" s="68">
        <f t="shared" si="179"/>
        <v>181</v>
      </c>
      <c r="E1238" s="54">
        <f>COUNTIF($C$15:C1238,C1238)</f>
        <v>127</v>
      </c>
      <c r="F1238" s="91">
        <f t="shared" si="180"/>
        <v>3.6906004326344603E-2</v>
      </c>
      <c r="G1238" s="91">
        <f t="shared" si="181"/>
        <v>2.4979314421614104E-4</v>
      </c>
      <c r="H1238" s="65">
        <f t="shared" si="183"/>
        <v>3.7155797470560747E-2</v>
      </c>
    </row>
    <row r="1239" spans="1:8">
      <c r="A1239" s="68">
        <f t="shared" si="182"/>
        <v>1225</v>
      </c>
      <c r="B1239" s="69">
        <f t="shared" si="182"/>
        <v>46150</v>
      </c>
      <c r="C1239" s="90" t="str">
        <f t="shared" si="178"/>
        <v>구간7</v>
      </c>
      <c r="D1239" s="68">
        <f t="shared" si="179"/>
        <v>181</v>
      </c>
      <c r="E1239" s="54">
        <f>COUNTIF($C$15:C1239,C1239)</f>
        <v>128</v>
      </c>
      <c r="F1239" s="91">
        <f t="shared" si="180"/>
        <v>3.6906004326344603E-2</v>
      </c>
      <c r="G1239" s="91">
        <f t="shared" si="181"/>
        <v>2.5176001936744923E-4</v>
      </c>
      <c r="H1239" s="65">
        <f t="shared" si="183"/>
        <v>3.7157764345712052E-2</v>
      </c>
    </row>
    <row r="1240" spans="1:8">
      <c r="A1240" s="68">
        <f t="shared" si="182"/>
        <v>1226</v>
      </c>
      <c r="B1240" s="69">
        <f t="shared" si="182"/>
        <v>46151</v>
      </c>
      <c r="C1240" s="90" t="str">
        <f t="shared" si="178"/>
        <v>구간7</v>
      </c>
      <c r="D1240" s="68">
        <f t="shared" si="179"/>
        <v>181</v>
      </c>
      <c r="E1240" s="54">
        <f>COUNTIF($C$15:C1240,C1240)</f>
        <v>129</v>
      </c>
      <c r="F1240" s="91">
        <f t="shared" si="180"/>
        <v>3.6906004326344603E-2</v>
      </c>
      <c r="G1240" s="91">
        <f t="shared" si="181"/>
        <v>2.5372689451875742E-4</v>
      </c>
      <c r="H1240" s="65">
        <f t="shared" si="183"/>
        <v>3.7159731220863364E-2</v>
      </c>
    </row>
    <row r="1241" spans="1:8">
      <c r="A1241" s="68">
        <f t="shared" si="182"/>
        <v>1227</v>
      </c>
      <c r="B1241" s="69">
        <f t="shared" si="182"/>
        <v>46152</v>
      </c>
      <c r="C1241" s="90" t="str">
        <f t="shared" si="178"/>
        <v>구간7</v>
      </c>
      <c r="D1241" s="68">
        <f t="shared" si="179"/>
        <v>181</v>
      </c>
      <c r="E1241" s="54">
        <f>COUNTIF($C$15:C1241,C1241)</f>
        <v>130</v>
      </c>
      <c r="F1241" s="91">
        <f t="shared" si="180"/>
        <v>3.6906004326344603E-2</v>
      </c>
      <c r="G1241" s="91">
        <f t="shared" si="181"/>
        <v>2.5569376967006562E-4</v>
      </c>
      <c r="H1241" s="65">
        <f t="shared" si="183"/>
        <v>3.7161698096014668E-2</v>
      </c>
    </row>
    <row r="1242" spans="1:8">
      <c r="A1242" s="68">
        <f t="shared" si="182"/>
        <v>1228</v>
      </c>
      <c r="B1242" s="69">
        <f t="shared" si="182"/>
        <v>46153</v>
      </c>
      <c r="C1242" s="90" t="str">
        <f t="shared" si="178"/>
        <v>구간7</v>
      </c>
      <c r="D1242" s="68">
        <f t="shared" si="179"/>
        <v>181</v>
      </c>
      <c r="E1242" s="54">
        <f>COUNTIF($C$15:C1242,C1242)</f>
        <v>131</v>
      </c>
      <c r="F1242" s="91">
        <f t="shared" si="180"/>
        <v>3.6906004326344603E-2</v>
      </c>
      <c r="G1242" s="91">
        <f t="shared" si="181"/>
        <v>2.5766064482137381E-4</v>
      </c>
      <c r="H1242" s="65">
        <f t="shared" si="183"/>
        <v>3.716366497116598E-2</v>
      </c>
    </row>
    <row r="1243" spans="1:8">
      <c r="A1243" s="68">
        <f t="shared" si="182"/>
        <v>1229</v>
      </c>
      <c r="B1243" s="69">
        <f t="shared" si="182"/>
        <v>46154</v>
      </c>
      <c r="C1243" s="90" t="str">
        <f t="shared" si="178"/>
        <v>구간7</v>
      </c>
      <c r="D1243" s="68">
        <f t="shared" si="179"/>
        <v>181</v>
      </c>
      <c r="E1243" s="54">
        <f>COUNTIF($C$15:C1243,C1243)</f>
        <v>132</v>
      </c>
      <c r="F1243" s="91">
        <f t="shared" si="180"/>
        <v>3.6906004326344603E-2</v>
      </c>
      <c r="G1243" s="91">
        <f t="shared" si="181"/>
        <v>2.59627519972682E-4</v>
      </c>
      <c r="H1243" s="65">
        <f t="shared" si="183"/>
        <v>3.7165631846317285E-2</v>
      </c>
    </row>
    <row r="1244" spans="1:8">
      <c r="A1244" s="68">
        <f t="shared" si="182"/>
        <v>1230</v>
      </c>
      <c r="B1244" s="69">
        <f t="shared" si="182"/>
        <v>46155</v>
      </c>
      <c r="C1244" s="90" t="str">
        <f t="shared" si="178"/>
        <v>구간7</v>
      </c>
      <c r="D1244" s="68">
        <f t="shared" si="179"/>
        <v>181</v>
      </c>
      <c r="E1244" s="54">
        <f>COUNTIF($C$15:C1244,C1244)</f>
        <v>133</v>
      </c>
      <c r="F1244" s="91">
        <f t="shared" si="180"/>
        <v>3.6906004326344603E-2</v>
      </c>
      <c r="G1244" s="91">
        <f t="shared" si="181"/>
        <v>2.615943951239902E-4</v>
      </c>
      <c r="H1244" s="65">
        <f t="shared" si="183"/>
        <v>3.7167598721468596E-2</v>
      </c>
    </row>
    <row r="1245" spans="1:8">
      <c r="A1245" s="68">
        <f t="shared" si="182"/>
        <v>1231</v>
      </c>
      <c r="B1245" s="69">
        <f t="shared" si="182"/>
        <v>46156</v>
      </c>
      <c r="C1245" s="90" t="str">
        <f t="shared" si="178"/>
        <v>구간7</v>
      </c>
      <c r="D1245" s="68">
        <f t="shared" si="179"/>
        <v>181</v>
      </c>
      <c r="E1245" s="54">
        <f>COUNTIF($C$15:C1245,C1245)</f>
        <v>134</v>
      </c>
      <c r="F1245" s="91">
        <f t="shared" si="180"/>
        <v>3.6906004326344603E-2</v>
      </c>
      <c r="G1245" s="91">
        <f t="shared" si="181"/>
        <v>2.6356127027529839E-4</v>
      </c>
      <c r="H1245" s="65">
        <f t="shared" si="183"/>
        <v>3.7169565596619901E-2</v>
      </c>
    </row>
    <row r="1246" spans="1:8">
      <c r="A1246" s="68">
        <f t="shared" si="182"/>
        <v>1232</v>
      </c>
      <c r="B1246" s="69">
        <f t="shared" si="182"/>
        <v>46157</v>
      </c>
      <c r="C1246" s="90" t="str">
        <f t="shared" si="178"/>
        <v>구간7</v>
      </c>
      <c r="D1246" s="68">
        <f t="shared" si="179"/>
        <v>181</v>
      </c>
      <c r="E1246" s="54">
        <f>COUNTIF($C$15:C1246,C1246)</f>
        <v>135</v>
      </c>
      <c r="F1246" s="91">
        <f t="shared" si="180"/>
        <v>3.6906004326344603E-2</v>
      </c>
      <c r="G1246" s="91">
        <f t="shared" si="181"/>
        <v>2.6552814542660658E-4</v>
      </c>
      <c r="H1246" s="65">
        <f t="shared" si="183"/>
        <v>3.7171532471771213E-2</v>
      </c>
    </row>
    <row r="1247" spans="1:8">
      <c r="A1247" s="68">
        <f t="shared" si="182"/>
        <v>1233</v>
      </c>
      <c r="B1247" s="69">
        <f t="shared" si="182"/>
        <v>46158</v>
      </c>
      <c r="C1247" s="90" t="str">
        <f t="shared" si="178"/>
        <v>구간7</v>
      </c>
      <c r="D1247" s="68">
        <f t="shared" si="179"/>
        <v>181</v>
      </c>
      <c r="E1247" s="54">
        <f>COUNTIF($C$15:C1247,C1247)</f>
        <v>136</v>
      </c>
      <c r="F1247" s="91">
        <f t="shared" si="180"/>
        <v>3.6906004326344603E-2</v>
      </c>
      <c r="G1247" s="91">
        <f t="shared" si="181"/>
        <v>2.6749502057791478E-4</v>
      </c>
      <c r="H1247" s="65">
        <f t="shared" si="183"/>
        <v>3.7173499346922517E-2</v>
      </c>
    </row>
    <row r="1248" spans="1:8">
      <c r="A1248" s="68">
        <f t="shared" ref="A1248:B1263" si="184">A1247+1</f>
        <v>1234</v>
      </c>
      <c r="B1248" s="69">
        <f t="shared" si="184"/>
        <v>46159</v>
      </c>
      <c r="C1248" s="90" t="str">
        <f t="shared" si="178"/>
        <v>구간7</v>
      </c>
      <c r="D1248" s="68">
        <f t="shared" si="179"/>
        <v>181</v>
      </c>
      <c r="E1248" s="54">
        <f>COUNTIF($C$15:C1248,C1248)</f>
        <v>137</v>
      </c>
      <c r="F1248" s="91">
        <f t="shared" si="180"/>
        <v>3.6906004326344603E-2</v>
      </c>
      <c r="G1248" s="91">
        <f t="shared" si="181"/>
        <v>2.6946189572922303E-4</v>
      </c>
      <c r="H1248" s="65">
        <f t="shared" si="183"/>
        <v>3.7175466222073829E-2</v>
      </c>
    </row>
    <row r="1249" spans="1:8">
      <c r="A1249" s="68">
        <f t="shared" si="184"/>
        <v>1235</v>
      </c>
      <c r="B1249" s="69">
        <f t="shared" si="184"/>
        <v>46160</v>
      </c>
      <c r="C1249" s="90" t="str">
        <f t="shared" si="178"/>
        <v>구간7</v>
      </c>
      <c r="D1249" s="68">
        <f t="shared" si="179"/>
        <v>181</v>
      </c>
      <c r="E1249" s="54">
        <f>COUNTIF($C$15:C1249,C1249)</f>
        <v>138</v>
      </c>
      <c r="F1249" s="91">
        <f t="shared" si="180"/>
        <v>3.6906004326344603E-2</v>
      </c>
      <c r="G1249" s="91">
        <f t="shared" si="181"/>
        <v>2.7142877088053122E-4</v>
      </c>
      <c r="H1249" s="65">
        <f t="shared" si="183"/>
        <v>3.7177433097225134E-2</v>
      </c>
    </row>
    <row r="1250" spans="1:8">
      <c r="A1250" s="68">
        <f t="shared" si="184"/>
        <v>1236</v>
      </c>
      <c r="B1250" s="69">
        <f t="shared" si="184"/>
        <v>46161</v>
      </c>
      <c r="C1250" s="90" t="str">
        <f t="shared" si="178"/>
        <v>구간7</v>
      </c>
      <c r="D1250" s="68">
        <f t="shared" si="179"/>
        <v>181</v>
      </c>
      <c r="E1250" s="54">
        <f>COUNTIF($C$15:C1250,C1250)</f>
        <v>139</v>
      </c>
      <c r="F1250" s="91">
        <f t="shared" si="180"/>
        <v>3.6906004326344603E-2</v>
      </c>
      <c r="G1250" s="91">
        <f t="shared" si="181"/>
        <v>2.7339564603183941E-4</v>
      </c>
      <c r="H1250" s="65">
        <f t="shared" si="183"/>
        <v>3.7179399972376445E-2</v>
      </c>
    </row>
    <row r="1251" spans="1:8">
      <c r="A1251" s="68">
        <f t="shared" si="184"/>
        <v>1237</v>
      </c>
      <c r="B1251" s="69">
        <f t="shared" si="184"/>
        <v>46162</v>
      </c>
      <c r="C1251" s="90" t="str">
        <f t="shared" si="178"/>
        <v>구간7</v>
      </c>
      <c r="D1251" s="68">
        <f t="shared" si="179"/>
        <v>181</v>
      </c>
      <c r="E1251" s="54">
        <f>COUNTIF($C$15:C1251,C1251)</f>
        <v>140</v>
      </c>
      <c r="F1251" s="91">
        <f t="shared" si="180"/>
        <v>3.6906004326344603E-2</v>
      </c>
      <c r="G1251" s="91">
        <f t="shared" si="181"/>
        <v>2.7536252118314761E-4</v>
      </c>
      <c r="H1251" s="65">
        <f t="shared" si="183"/>
        <v>3.718136684752775E-2</v>
      </c>
    </row>
    <row r="1252" spans="1:8">
      <c r="A1252" s="68">
        <f t="shared" si="184"/>
        <v>1238</v>
      </c>
      <c r="B1252" s="69">
        <f t="shared" si="184"/>
        <v>46163</v>
      </c>
      <c r="C1252" s="90" t="str">
        <f t="shared" si="178"/>
        <v>구간7</v>
      </c>
      <c r="D1252" s="68">
        <f t="shared" si="179"/>
        <v>181</v>
      </c>
      <c r="E1252" s="54">
        <f>COUNTIF($C$15:C1252,C1252)</f>
        <v>141</v>
      </c>
      <c r="F1252" s="91">
        <f t="shared" si="180"/>
        <v>3.6906004326344603E-2</v>
      </c>
      <c r="G1252" s="91">
        <f t="shared" si="181"/>
        <v>2.773293963344558E-4</v>
      </c>
      <c r="H1252" s="65">
        <f t="shared" si="183"/>
        <v>3.7183333722679061E-2</v>
      </c>
    </row>
    <row r="1253" spans="1:8">
      <c r="A1253" s="68">
        <f t="shared" si="184"/>
        <v>1239</v>
      </c>
      <c r="B1253" s="69">
        <f t="shared" si="184"/>
        <v>46164</v>
      </c>
      <c r="C1253" s="90" t="str">
        <f t="shared" si="178"/>
        <v>구간7</v>
      </c>
      <c r="D1253" s="68">
        <f t="shared" si="179"/>
        <v>181</v>
      </c>
      <c r="E1253" s="54">
        <f>COUNTIF($C$15:C1253,C1253)</f>
        <v>142</v>
      </c>
      <c r="F1253" s="91">
        <f t="shared" si="180"/>
        <v>3.6906004326344603E-2</v>
      </c>
      <c r="G1253" s="91">
        <f t="shared" si="181"/>
        <v>2.79296271485764E-4</v>
      </c>
      <c r="H1253" s="65">
        <f t="shared" si="183"/>
        <v>3.7185300597830366E-2</v>
      </c>
    </row>
    <row r="1254" spans="1:8">
      <c r="A1254" s="68">
        <f t="shared" si="184"/>
        <v>1240</v>
      </c>
      <c r="B1254" s="69">
        <f t="shared" si="184"/>
        <v>46165</v>
      </c>
      <c r="C1254" s="90" t="str">
        <f t="shared" si="178"/>
        <v>구간7</v>
      </c>
      <c r="D1254" s="68">
        <f t="shared" si="179"/>
        <v>181</v>
      </c>
      <c r="E1254" s="54">
        <f>COUNTIF($C$15:C1254,C1254)</f>
        <v>143</v>
      </c>
      <c r="F1254" s="91">
        <f t="shared" si="180"/>
        <v>3.6906004326344603E-2</v>
      </c>
      <c r="G1254" s="91">
        <f t="shared" si="181"/>
        <v>2.8126314663707219E-4</v>
      </c>
      <c r="H1254" s="65">
        <f t="shared" si="183"/>
        <v>3.7187267472981678E-2</v>
      </c>
    </row>
    <row r="1255" spans="1:8">
      <c r="A1255" s="68">
        <f t="shared" si="184"/>
        <v>1241</v>
      </c>
      <c r="B1255" s="69">
        <f t="shared" si="184"/>
        <v>46166</v>
      </c>
      <c r="C1255" s="90" t="str">
        <f t="shared" si="178"/>
        <v>구간7</v>
      </c>
      <c r="D1255" s="68">
        <f t="shared" si="179"/>
        <v>181</v>
      </c>
      <c r="E1255" s="54">
        <f>COUNTIF($C$15:C1255,C1255)</f>
        <v>144</v>
      </c>
      <c r="F1255" s="91">
        <f t="shared" si="180"/>
        <v>3.6906004326344603E-2</v>
      </c>
      <c r="G1255" s="91">
        <f t="shared" si="181"/>
        <v>2.8323002178838038E-4</v>
      </c>
      <c r="H1255" s="65">
        <f t="shared" si="183"/>
        <v>3.7189234348132982E-2</v>
      </c>
    </row>
    <row r="1256" spans="1:8">
      <c r="A1256" s="68">
        <f t="shared" si="184"/>
        <v>1242</v>
      </c>
      <c r="B1256" s="69">
        <f t="shared" si="184"/>
        <v>46167</v>
      </c>
      <c r="C1256" s="90" t="str">
        <f t="shared" si="178"/>
        <v>구간7</v>
      </c>
      <c r="D1256" s="68">
        <f t="shared" si="179"/>
        <v>181</v>
      </c>
      <c r="E1256" s="54">
        <f>COUNTIF($C$15:C1256,C1256)</f>
        <v>145</v>
      </c>
      <c r="F1256" s="91">
        <f t="shared" si="180"/>
        <v>3.6906004326344603E-2</v>
      </c>
      <c r="G1256" s="91">
        <f t="shared" si="181"/>
        <v>2.8519689693968858E-4</v>
      </c>
      <c r="H1256" s="65">
        <f t="shared" si="183"/>
        <v>3.7191201223284294E-2</v>
      </c>
    </row>
    <row r="1257" spans="1:8">
      <c r="A1257" s="68">
        <f t="shared" si="184"/>
        <v>1243</v>
      </c>
      <c r="B1257" s="69">
        <f t="shared" si="184"/>
        <v>46168</v>
      </c>
      <c r="C1257" s="90" t="str">
        <f t="shared" si="178"/>
        <v>구간7</v>
      </c>
      <c r="D1257" s="68">
        <f t="shared" si="179"/>
        <v>181</v>
      </c>
      <c r="E1257" s="54">
        <f>COUNTIF($C$15:C1257,C1257)</f>
        <v>146</v>
      </c>
      <c r="F1257" s="91">
        <f t="shared" si="180"/>
        <v>3.6906004326344603E-2</v>
      </c>
      <c r="G1257" s="91">
        <f t="shared" si="181"/>
        <v>2.8716377209099677E-4</v>
      </c>
      <c r="H1257" s="65">
        <f t="shared" si="183"/>
        <v>3.7193168098435599E-2</v>
      </c>
    </row>
    <row r="1258" spans="1:8">
      <c r="A1258" s="68">
        <f t="shared" si="184"/>
        <v>1244</v>
      </c>
      <c r="B1258" s="69">
        <f t="shared" si="184"/>
        <v>46169</v>
      </c>
      <c r="C1258" s="90" t="str">
        <f t="shared" si="178"/>
        <v>구간7</v>
      </c>
      <c r="D1258" s="68">
        <f t="shared" si="179"/>
        <v>181</v>
      </c>
      <c r="E1258" s="54">
        <f>COUNTIF($C$15:C1258,C1258)</f>
        <v>147</v>
      </c>
      <c r="F1258" s="91">
        <f t="shared" si="180"/>
        <v>3.6906004326344603E-2</v>
      </c>
      <c r="G1258" s="91">
        <f t="shared" si="181"/>
        <v>2.8913064724230496E-4</v>
      </c>
      <c r="H1258" s="65">
        <f t="shared" si="183"/>
        <v>3.719513497358691E-2</v>
      </c>
    </row>
    <row r="1259" spans="1:8">
      <c r="A1259" s="68">
        <f t="shared" si="184"/>
        <v>1245</v>
      </c>
      <c r="B1259" s="69">
        <f t="shared" si="184"/>
        <v>46170</v>
      </c>
      <c r="C1259" s="90" t="str">
        <f t="shared" si="178"/>
        <v>구간7</v>
      </c>
      <c r="D1259" s="68">
        <f t="shared" si="179"/>
        <v>181</v>
      </c>
      <c r="E1259" s="54">
        <f>COUNTIF($C$15:C1259,C1259)</f>
        <v>148</v>
      </c>
      <c r="F1259" s="91">
        <f t="shared" si="180"/>
        <v>3.6906004326344603E-2</v>
      </c>
      <c r="G1259" s="91">
        <f t="shared" si="181"/>
        <v>2.9109752239361316E-4</v>
      </c>
      <c r="H1259" s="65">
        <f t="shared" si="183"/>
        <v>3.7197101848738215E-2</v>
      </c>
    </row>
    <row r="1260" spans="1:8">
      <c r="A1260" s="68">
        <f t="shared" si="184"/>
        <v>1246</v>
      </c>
      <c r="B1260" s="69">
        <f t="shared" si="184"/>
        <v>46171</v>
      </c>
      <c r="C1260" s="90" t="str">
        <f t="shared" si="178"/>
        <v>구간7</v>
      </c>
      <c r="D1260" s="68">
        <f t="shared" si="179"/>
        <v>181</v>
      </c>
      <c r="E1260" s="54">
        <f>COUNTIF($C$15:C1260,C1260)</f>
        <v>149</v>
      </c>
      <c r="F1260" s="91">
        <f t="shared" si="180"/>
        <v>3.6906004326344603E-2</v>
      </c>
      <c r="G1260" s="91">
        <f t="shared" si="181"/>
        <v>2.9306439754492135E-4</v>
      </c>
      <c r="H1260" s="65">
        <f t="shared" si="183"/>
        <v>3.7199068723889527E-2</v>
      </c>
    </row>
    <row r="1261" spans="1:8">
      <c r="A1261" s="68">
        <f t="shared" si="184"/>
        <v>1247</v>
      </c>
      <c r="B1261" s="69">
        <f t="shared" si="184"/>
        <v>46172</v>
      </c>
      <c r="C1261" s="90" t="str">
        <f t="shared" si="178"/>
        <v>구간7</v>
      </c>
      <c r="D1261" s="68">
        <f t="shared" si="179"/>
        <v>181</v>
      </c>
      <c r="E1261" s="54">
        <f>COUNTIF($C$15:C1261,C1261)</f>
        <v>150</v>
      </c>
      <c r="F1261" s="91">
        <f t="shared" si="180"/>
        <v>3.6906004326344603E-2</v>
      </c>
      <c r="G1261" s="91">
        <f t="shared" si="181"/>
        <v>2.9503127269622954E-4</v>
      </c>
      <c r="H1261" s="65">
        <f t="shared" si="183"/>
        <v>3.7201035599040831E-2</v>
      </c>
    </row>
    <row r="1262" spans="1:8">
      <c r="A1262" s="68">
        <f t="shared" si="184"/>
        <v>1248</v>
      </c>
      <c r="B1262" s="69">
        <f t="shared" si="184"/>
        <v>46173</v>
      </c>
      <c r="C1262" s="90" t="str">
        <f t="shared" si="178"/>
        <v>구간7</v>
      </c>
      <c r="D1262" s="68">
        <f t="shared" si="179"/>
        <v>181</v>
      </c>
      <c r="E1262" s="54">
        <f>COUNTIF($C$15:C1262,C1262)</f>
        <v>151</v>
      </c>
      <c r="F1262" s="91">
        <f t="shared" si="180"/>
        <v>3.6906004326344603E-2</v>
      </c>
      <c r="G1262" s="91">
        <f t="shared" si="181"/>
        <v>2.9699814784753774E-4</v>
      </c>
      <c r="H1262" s="65">
        <f t="shared" si="183"/>
        <v>3.7203002474192143E-2</v>
      </c>
    </row>
    <row r="1263" spans="1:8">
      <c r="A1263" s="68">
        <f t="shared" si="184"/>
        <v>1249</v>
      </c>
      <c r="B1263" s="69">
        <f t="shared" si="184"/>
        <v>46174</v>
      </c>
      <c r="C1263" s="90" t="str">
        <f t="shared" si="178"/>
        <v>구간7</v>
      </c>
      <c r="D1263" s="68">
        <f t="shared" si="179"/>
        <v>181</v>
      </c>
      <c r="E1263" s="54">
        <f>COUNTIF($C$15:C1263,C1263)</f>
        <v>152</v>
      </c>
      <c r="F1263" s="91">
        <f t="shared" si="180"/>
        <v>3.6906004326344603E-2</v>
      </c>
      <c r="G1263" s="91">
        <f t="shared" si="181"/>
        <v>2.9896502299884599E-4</v>
      </c>
      <c r="H1263" s="65">
        <f t="shared" si="183"/>
        <v>3.7204969349343447E-2</v>
      </c>
    </row>
    <row r="1264" spans="1:8">
      <c r="A1264" s="68">
        <f t="shared" ref="A1264:B1279" si="185">A1263+1</f>
        <v>1250</v>
      </c>
      <c r="B1264" s="69">
        <f t="shared" si="185"/>
        <v>46175</v>
      </c>
      <c r="C1264" s="90" t="str">
        <f t="shared" si="178"/>
        <v>구간7</v>
      </c>
      <c r="D1264" s="68">
        <f t="shared" si="179"/>
        <v>181</v>
      </c>
      <c r="E1264" s="54">
        <f>COUNTIF($C$15:C1264,C1264)</f>
        <v>153</v>
      </c>
      <c r="F1264" s="91">
        <f t="shared" si="180"/>
        <v>3.6906004326344603E-2</v>
      </c>
      <c r="G1264" s="91">
        <f t="shared" si="181"/>
        <v>3.0093189815015418E-4</v>
      </c>
      <c r="H1264" s="65">
        <f t="shared" si="183"/>
        <v>3.7206936224494759E-2</v>
      </c>
    </row>
    <row r="1265" spans="1:8">
      <c r="A1265" s="68">
        <f t="shared" si="185"/>
        <v>1251</v>
      </c>
      <c r="B1265" s="69">
        <f t="shared" si="185"/>
        <v>46176</v>
      </c>
      <c r="C1265" s="90" t="str">
        <f t="shared" si="178"/>
        <v>구간7</v>
      </c>
      <c r="D1265" s="68">
        <f t="shared" si="179"/>
        <v>181</v>
      </c>
      <c r="E1265" s="54">
        <f>COUNTIF($C$15:C1265,C1265)</f>
        <v>154</v>
      </c>
      <c r="F1265" s="91">
        <f t="shared" si="180"/>
        <v>3.6906004326344603E-2</v>
      </c>
      <c r="G1265" s="91">
        <f t="shared" si="181"/>
        <v>3.0289877330146237E-4</v>
      </c>
      <c r="H1265" s="65">
        <f t="shared" si="183"/>
        <v>3.7208903099646064E-2</v>
      </c>
    </row>
    <row r="1266" spans="1:8">
      <c r="A1266" s="68">
        <f t="shared" si="185"/>
        <v>1252</v>
      </c>
      <c r="B1266" s="69">
        <f t="shared" si="185"/>
        <v>46177</v>
      </c>
      <c r="C1266" s="90" t="str">
        <f t="shared" si="178"/>
        <v>구간7</v>
      </c>
      <c r="D1266" s="68">
        <f t="shared" si="179"/>
        <v>181</v>
      </c>
      <c r="E1266" s="54">
        <f>COUNTIF($C$15:C1266,C1266)</f>
        <v>155</v>
      </c>
      <c r="F1266" s="91">
        <f t="shared" si="180"/>
        <v>3.6906004326344603E-2</v>
      </c>
      <c r="G1266" s="91">
        <f t="shared" si="181"/>
        <v>3.0486564845277057E-4</v>
      </c>
      <c r="H1266" s="65">
        <f t="shared" si="183"/>
        <v>3.7210869974797375E-2</v>
      </c>
    </row>
    <row r="1267" spans="1:8">
      <c r="A1267" s="68">
        <f t="shared" si="185"/>
        <v>1253</v>
      </c>
      <c r="B1267" s="69">
        <f t="shared" si="185"/>
        <v>46178</v>
      </c>
      <c r="C1267" s="90" t="str">
        <f t="shared" si="178"/>
        <v>구간7</v>
      </c>
      <c r="D1267" s="68">
        <f t="shared" si="179"/>
        <v>181</v>
      </c>
      <c r="E1267" s="54">
        <f>COUNTIF($C$15:C1267,C1267)</f>
        <v>156</v>
      </c>
      <c r="F1267" s="91">
        <f t="shared" si="180"/>
        <v>3.6906004326344603E-2</v>
      </c>
      <c r="G1267" s="91">
        <f t="shared" si="181"/>
        <v>3.0683252360407876E-4</v>
      </c>
      <c r="H1267" s="65">
        <f t="shared" si="183"/>
        <v>3.721283684994868E-2</v>
      </c>
    </row>
    <row r="1268" spans="1:8">
      <c r="A1268" s="68">
        <f t="shared" si="185"/>
        <v>1254</v>
      </c>
      <c r="B1268" s="69">
        <f t="shared" si="185"/>
        <v>46179</v>
      </c>
      <c r="C1268" s="90" t="str">
        <f t="shared" si="178"/>
        <v>구간7</v>
      </c>
      <c r="D1268" s="68">
        <f t="shared" si="179"/>
        <v>181</v>
      </c>
      <c r="E1268" s="54">
        <f>COUNTIF($C$15:C1268,C1268)</f>
        <v>157</v>
      </c>
      <c r="F1268" s="91">
        <f t="shared" si="180"/>
        <v>3.6906004326344603E-2</v>
      </c>
      <c r="G1268" s="91">
        <f t="shared" si="181"/>
        <v>3.0879939875538695E-4</v>
      </c>
      <c r="H1268" s="65">
        <f t="shared" si="183"/>
        <v>3.7214803725099992E-2</v>
      </c>
    </row>
    <row r="1269" spans="1:8">
      <c r="A1269" s="68">
        <f t="shared" si="185"/>
        <v>1255</v>
      </c>
      <c r="B1269" s="69">
        <f t="shared" si="185"/>
        <v>46180</v>
      </c>
      <c r="C1269" s="90" t="str">
        <f t="shared" si="178"/>
        <v>구간7</v>
      </c>
      <c r="D1269" s="68">
        <f t="shared" si="179"/>
        <v>181</v>
      </c>
      <c r="E1269" s="54">
        <f>COUNTIF($C$15:C1269,C1269)</f>
        <v>158</v>
      </c>
      <c r="F1269" s="91">
        <f t="shared" si="180"/>
        <v>3.6906004326344603E-2</v>
      </c>
      <c r="G1269" s="91">
        <f t="shared" si="181"/>
        <v>3.1076627390669515E-4</v>
      </c>
      <c r="H1269" s="65">
        <f t="shared" si="183"/>
        <v>3.7216770600251296E-2</v>
      </c>
    </row>
    <row r="1270" spans="1:8">
      <c r="A1270" s="68">
        <f t="shared" si="185"/>
        <v>1256</v>
      </c>
      <c r="B1270" s="69">
        <f t="shared" si="185"/>
        <v>46181</v>
      </c>
      <c r="C1270" s="90" t="str">
        <f t="shared" si="178"/>
        <v>구간7</v>
      </c>
      <c r="D1270" s="68">
        <f t="shared" si="179"/>
        <v>181</v>
      </c>
      <c r="E1270" s="54">
        <f>COUNTIF($C$15:C1270,C1270)</f>
        <v>159</v>
      </c>
      <c r="F1270" s="91">
        <f t="shared" si="180"/>
        <v>3.6906004326344603E-2</v>
      </c>
      <c r="G1270" s="91">
        <f t="shared" si="181"/>
        <v>3.1273314905800334E-4</v>
      </c>
      <c r="H1270" s="65">
        <f t="shared" si="183"/>
        <v>3.7218737475402608E-2</v>
      </c>
    </row>
    <row r="1271" spans="1:8">
      <c r="A1271" s="68">
        <f t="shared" si="185"/>
        <v>1257</v>
      </c>
      <c r="B1271" s="69">
        <f t="shared" si="185"/>
        <v>46182</v>
      </c>
      <c r="C1271" s="90" t="str">
        <f t="shared" si="178"/>
        <v>구간7</v>
      </c>
      <c r="D1271" s="68">
        <f t="shared" si="179"/>
        <v>181</v>
      </c>
      <c r="E1271" s="54">
        <f>COUNTIF($C$15:C1271,C1271)</f>
        <v>160</v>
      </c>
      <c r="F1271" s="91">
        <f t="shared" si="180"/>
        <v>3.6906004326344603E-2</v>
      </c>
      <c r="G1271" s="91">
        <f t="shared" si="181"/>
        <v>3.1470002420931154E-4</v>
      </c>
      <c r="H1271" s="65">
        <f t="shared" si="183"/>
        <v>3.7220704350553913E-2</v>
      </c>
    </row>
    <row r="1272" spans="1:8">
      <c r="A1272" s="68">
        <f t="shared" si="185"/>
        <v>1258</v>
      </c>
      <c r="B1272" s="69">
        <f t="shared" si="185"/>
        <v>46183</v>
      </c>
      <c r="C1272" s="90" t="str">
        <f t="shared" si="178"/>
        <v>구간7</v>
      </c>
      <c r="D1272" s="68">
        <f t="shared" si="179"/>
        <v>181</v>
      </c>
      <c r="E1272" s="54">
        <f>COUNTIF($C$15:C1272,C1272)</f>
        <v>161</v>
      </c>
      <c r="F1272" s="91">
        <f t="shared" si="180"/>
        <v>3.6906004326344603E-2</v>
      </c>
      <c r="G1272" s="91">
        <f t="shared" si="181"/>
        <v>3.1666689936061973E-4</v>
      </c>
      <c r="H1272" s="65">
        <f t="shared" si="183"/>
        <v>3.7222671225705224E-2</v>
      </c>
    </row>
    <row r="1273" spans="1:8">
      <c r="A1273" s="68">
        <f t="shared" si="185"/>
        <v>1259</v>
      </c>
      <c r="B1273" s="69">
        <f t="shared" si="185"/>
        <v>46184</v>
      </c>
      <c r="C1273" s="90" t="str">
        <f t="shared" si="178"/>
        <v>구간7</v>
      </c>
      <c r="D1273" s="68">
        <f t="shared" si="179"/>
        <v>181</v>
      </c>
      <c r="E1273" s="54">
        <f>COUNTIF($C$15:C1273,C1273)</f>
        <v>162</v>
      </c>
      <c r="F1273" s="91">
        <f t="shared" si="180"/>
        <v>3.6906004326344603E-2</v>
      </c>
      <c r="G1273" s="91">
        <f t="shared" si="181"/>
        <v>3.1863377451192792E-4</v>
      </c>
      <c r="H1273" s="65">
        <f t="shared" si="183"/>
        <v>3.7224638100856529E-2</v>
      </c>
    </row>
    <row r="1274" spans="1:8">
      <c r="A1274" s="68">
        <f t="shared" si="185"/>
        <v>1260</v>
      </c>
      <c r="B1274" s="69">
        <f t="shared" si="185"/>
        <v>46185</v>
      </c>
      <c r="C1274" s="90" t="str">
        <f t="shared" si="178"/>
        <v>구간7</v>
      </c>
      <c r="D1274" s="68">
        <f t="shared" si="179"/>
        <v>181</v>
      </c>
      <c r="E1274" s="54">
        <f>COUNTIF($C$15:C1274,C1274)</f>
        <v>163</v>
      </c>
      <c r="F1274" s="91">
        <f t="shared" si="180"/>
        <v>3.6906004326344603E-2</v>
      </c>
      <c r="G1274" s="91">
        <f t="shared" si="181"/>
        <v>3.2060064966323612E-4</v>
      </c>
      <c r="H1274" s="65">
        <f t="shared" si="183"/>
        <v>3.722660497600784E-2</v>
      </c>
    </row>
    <row r="1275" spans="1:8">
      <c r="A1275" s="68">
        <f t="shared" si="185"/>
        <v>1261</v>
      </c>
      <c r="B1275" s="69">
        <f t="shared" si="185"/>
        <v>46186</v>
      </c>
      <c r="C1275" s="90" t="str">
        <f t="shared" si="178"/>
        <v>구간7</v>
      </c>
      <c r="D1275" s="68">
        <f t="shared" si="179"/>
        <v>181</v>
      </c>
      <c r="E1275" s="54">
        <f>COUNTIF($C$15:C1275,C1275)</f>
        <v>164</v>
      </c>
      <c r="F1275" s="91">
        <f t="shared" si="180"/>
        <v>3.6906004326344603E-2</v>
      </c>
      <c r="G1275" s="91">
        <f t="shared" si="181"/>
        <v>3.2256752481454431E-4</v>
      </c>
      <c r="H1275" s="65">
        <f t="shared" si="183"/>
        <v>3.7228571851159145E-2</v>
      </c>
    </row>
    <row r="1276" spans="1:8">
      <c r="A1276" s="68">
        <f t="shared" si="185"/>
        <v>1262</v>
      </c>
      <c r="B1276" s="69">
        <f t="shared" si="185"/>
        <v>46187</v>
      </c>
      <c r="C1276" s="90" t="str">
        <f t="shared" si="178"/>
        <v>구간7</v>
      </c>
      <c r="D1276" s="68">
        <f t="shared" si="179"/>
        <v>181</v>
      </c>
      <c r="E1276" s="54">
        <f>COUNTIF($C$15:C1276,C1276)</f>
        <v>165</v>
      </c>
      <c r="F1276" s="91">
        <f t="shared" si="180"/>
        <v>3.6906004326344603E-2</v>
      </c>
      <c r="G1276" s="91">
        <f t="shared" si="181"/>
        <v>3.245343999658525E-4</v>
      </c>
      <c r="H1276" s="65">
        <f t="shared" si="183"/>
        <v>3.7230538726310457E-2</v>
      </c>
    </row>
    <row r="1277" spans="1:8">
      <c r="A1277" s="68">
        <f t="shared" si="185"/>
        <v>1263</v>
      </c>
      <c r="B1277" s="69">
        <f t="shared" si="185"/>
        <v>46188</v>
      </c>
      <c r="C1277" s="90" t="str">
        <f t="shared" si="178"/>
        <v>구간7</v>
      </c>
      <c r="D1277" s="68">
        <f t="shared" si="179"/>
        <v>181</v>
      </c>
      <c r="E1277" s="54">
        <f>COUNTIF($C$15:C1277,C1277)</f>
        <v>166</v>
      </c>
      <c r="F1277" s="91">
        <f t="shared" si="180"/>
        <v>3.6906004326344603E-2</v>
      </c>
      <c r="G1277" s="91">
        <f t="shared" si="181"/>
        <v>3.265012751171607E-4</v>
      </c>
      <c r="H1277" s="65">
        <f t="shared" si="183"/>
        <v>3.7232505601461761E-2</v>
      </c>
    </row>
    <row r="1278" spans="1:8">
      <c r="A1278" s="68">
        <f t="shared" si="185"/>
        <v>1264</v>
      </c>
      <c r="B1278" s="69">
        <f t="shared" si="185"/>
        <v>46189</v>
      </c>
      <c r="C1278" s="90" t="str">
        <f t="shared" si="178"/>
        <v>구간7</v>
      </c>
      <c r="D1278" s="68">
        <f t="shared" si="179"/>
        <v>181</v>
      </c>
      <c r="E1278" s="54">
        <f>COUNTIF($C$15:C1278,C1278)</f>
        <v>167</v>
      </c>
      <c r="F1278" s="91">
        <f t="shared" si="180"/>
        <v>3.6906004326344603E-2</v>
      </c>
      <c r="G1278" s="91">
        <f t="shared" si="181"/>
        <v>3.2846815026846889E-4</v>
      </c>
      <c r="H1278" s="65">
        <f t="shared" si="183"/>
        <v>3.7234472476613073E-2</v>
      </c>
    </row>
    <row r="1279" spans="1:8">
      <c r="A1279" s="68">
        <f t="shared" si="185"/>
        <v>1265</v>
      </c>
      <c r="B1279" s="69">
        <f t="shared" si="185"/>
        <v>46190</v>
      </c>
      <c r="C1279" s="90" t="str">
        <f t="shared" si="178"/>
        <v>구간7</v>
      </c>
      <c r="D1279" s="68">
        <f t="shared" si="179"/>
        <v>181</v>
      </c>
      <c r="E1279" s="54">
        <f>COUNTIF($C$15:C1279,C1279)</f>
        <v>168</v>
      </c>
      <c r="F1279" s="91">
        <f t="shared" si="180"/>
        <v>3.6906004326344603E-2</v>
      </c>
      <c r="G1279" s="91">
        <f t="shared" si="181"/>
        <v>3.3043502541977709E-4</v>
      </c>
      <c r="H1279" s="65">
        <f t="shared" si="183"/>
        <v>3.7236439351764378E-2</v>
      </c>
    </row>
    <row r="1280" spans="1:8">
      <c r="A1280" s="68">
        <f t="shared" ref="A1280:B1295" si="186">A1279+1</f>
        <v>1266</v>
      </c>
      <c r="B1280" s="69">
        <f t="shared" si="186"/>
        <v>46191</v>
      </c>
      <c r="C1280" s="90" t="str">
        <f t="shared" si="178"/>
        <v>구간7</v>
      </c>
      <c r="D1280" s="68">
        <f t="shared" si="179"/>
        <v>181</v>
      </c>
      <c r="E1280" s="54">
        <f>COUNTIF($C$15:C1280,C1280)</f>
        <v>169</v>
      </c>
      <c r="F1280" s="91">
        <f t="shared" si="180"/>
        <v>3.6906004326344603E-2</v>
      </c>
      <c r="G1280" s="91">
        <f t="shared" si="181"/>
        <v>3.3240190057108533E-4</v>
      </c>
      <c r="H1280" s="65">
        <f t="shared" si="183"/>
        <v>3.7238406226915689E-2</v>
      </c>
    </row>
    <row r="1281" spans="1:8">
      <c r="A1281" s="68">
        <f t="shared" si="186"/>
        <v>1267</v>
      </c>
      <c r="B1281" s="69">
        <f t="shared" si="186"/>
        <v>46192</v>
      </c>
      <c r="C1281" s="90" t="str">
        <f t="shared" si="178"/>
        <v>구간7</v>
      </c>
      <c r="D1281" s="68">
        <f t="shared" si="179"/>
        <v>181</v>
      </c>
      <c r="E1281" s="54">
        <f>COUNTIF($C$15:C1281,C1281)</f>
        <v>170</v>
      </c>
      <c r="F1281" s="91">
        <f t="shared" si="180"/>
        <v>3.6906004326344603E-2</v>
      </c>
      <c r="G1281" s="91">
        <f t="shared" si="181"/>
        <v>3.3436877572239353E-4</v>
      </c>
      <c r="H1281" s="65">
        <f t="shared" si="183"/>
        <v>3.7240373102066994E-2</v>
      </c>
    </row>
    <row r="1282" spans="1:8">
      <c r="A1282" s="68">
        <f t="shared" si="186"/>
        <v>1268</v>
      </c>
      <c r="B1282" s="69">
        <f t="shared" si="186"/>
        <v>46193</v>
      </c>
      <c r="C1282" s="90" t="str">
        <f t="shared" si="178"/>
        <v>구간7</v>
      </c>
      <c r="D1282" s="68">
        <f t="shared" si="179"/>
        <v>181</v>
      </c>
      <c r="E1282" s="54">
        <f>COUNTIF($C$15:C1282,C1282)</f>
        <v>171</v>
      </c>
      <c r="F1282" s="91">
        <f t="shared" si="180"/>
        <v>3.6906004326344603E-2</v>
      </c>
      <c r="G1282" s="91">
        <f t="shared" si="181"/>
        <v>3.3633565087370172E-4</v>
      </c>
      <c r="H1282" s="65">
        <f t="shared" si="183"/>
        <v>3.7242339977218306E-2</v>
      </c>
    </row>
    <row r="1283" spans="1:8">
      <c r="A1283" s="68">
        <f t="shared" si="186"/>
        <v>1269</v>
      </c>
      <c r="B1283" s="69">
        <f t="shared" si="186"/>
        <v>46194</v>
      </c>
      <c r="C1283" s="90" t="str">
        <f t="shared" si="178"/>
        <v>구간7</v>
      </c>
      <c r="D1283" s="68">
        <f t="shared" si="179"/>
        <v>181</v>
      </c>
      <c r="E1283" s="54">
        <f>COUNTIF($C$15:C1283,C1283)</f>
        <v>172</v>
      </c>
      <c r="F1283" s="91">
        <f t="shared" si="180"/>
        <v>3.6906004326344603E-2</v>
      </c>
      <c r="G1283" s="91">
        <f t="shared" si="181"/>
        <v>3.3830252602500991E-4</v>
      </c>
      <c r="H1283" s="65">
        <f t="shared" si="183"/>
        <v>3.724430685236961E-2</v>
      </c>
    </row>
    <row r="1284" spans="1:8">
      <c r="A1284" s="68">
        <f t="shared" si="186"/>
        <v>1270</v>
      </c>
      <c r="B1284" s="69">
        <f t="shared" si="186"/>
        <v>46195</v>
      </c>
      <c r="C1284" s="90" t="str">
        <f t="shared" si="178"/>
        <v>구간7</v>
      </c>
      <c r="D1284" s="68">
        <f t="shared" si="179"/>
        <v>181</v>
      </c>
      <c r="E1284" s="54">
        <f>COUNTIF($C$15:C1284,C1284)</f>
        <v>173</v>
      </c>
      <c r="F1284" s="91">
        <f t="shared" si="180"/>
        <v>3.6906004326344603E-2</v>
      </c>
      <c r="G1284" s="91">
        <f t="shared" si="181"/>
        <v>3.4026940117631811E-4</v>
      </c>
      <c r="H1284" s="65">
        <f t="shared" si="183"/>
        <v>3.7246273727520922E-2</v>
      </c>
    </row>
    <row r="1285" spans="1:8">
      <c r="A1285" s="68">
        <f t="shared" si="186"/>
        <v>1271</v>
      </c>
      <c r="B1285" s="69">
        <f t="shared" si="186"/>
        <v>46196</v>
      </c>
      <c r="C1285" s="90" t="str">
        <f t="shared" si="178"/>
        <v>구간7</v>
      </c>
      <c r="D1285" s="68">
        <f t="shared" si="179"/>
        <v>181</v>
      </c>
      <c r="E1285" s="54">
        <f>COUNTIF($C$15:C1285,C1285)</f>
        <v>174</v>
      </c>
      <c r="F1285" s="91">
        <f t="shared" si="180"/>
        <v>3.6906004326344603E-2</v>
      </c>
      <c r="G1285" s="91">
        <f t="shared" si="181"/>
        <v>3.422362763276263E-4</v>
      </c>
      <c r="H1285" s="65">
        <f t="shared" si="183"/>
        <v>3.7248240602672227E-2</v>
      </c>
    </row>
    <row r="1286" spans="1:8">
      <c r="A1286" s="68">
        <f t="shared" si="186"/>
        <v>1272</v>
      </c>
      <c r="B1286" s="69">
        <f t="shared" si="186"/>
        <v>46197</v>
      </c>
      <c r="C1286" s="90" t="str">
        <f t="shared" si="178"/>
        <v>구간7</v>
      </c>
      <c r="D1286" s="68">
        <f t="shared" si="179"/>
        <v>181</v>
      </c>
      <c r="E1286" s="54">
        <f>COUNTIF($C$15:C1286,C1286)</f>
        <v>175</v>
      </c>
      <c r="F1286" s="91">
        <f t="shared" si="180"/>
        <v>3.6906004326344603E-2</v>
      </c>
      <c r="G1286" s="91">
        <f t="shared" si="181"/>
        <v>3.442031514789345E-4</v>
      </c>
      <c r="H1286" s="65">
        <f t="shared" si="183"/>
        <v>3.7250207477823538E-2</v>
      </c>
    </row>
    <row r="1287" spans="1:8">
      <c r="A1287" s="68">
        <f t="shared" si="186"/>
        <v>1273</v>
      </c>
      <c r="B1287" s="69">
        <f t="shared" si="186"/>
        <v>46198</v>
      </c>
      <c r="C1287" s="90" t="str">
        <f t="shared" si="178"/>
        <v>구간7</v>
      </c>
      <c r="D1287" s="68">
        <f t="shared" si="179"/>
        <v>181</v>
      </c>
      <c r="E1287" s="54">
        <f>COUNTIF($C$15:C1287,C1287)</f>
        <v>176</v>
      </c>
      <c r="F1287" s="91">
        <f t="shared" si="180"/>
        <v>3.6906004326344603E-2</v>
      </c>
      <c r="G1287" s="91">
        <f t="shared" si="181"/>
        <v>3.4617002663024269E-4</v>
      </c>
      <c r="H1287" s="65">
        <f t="shared" si="183"/>
        <v>3.7252174352974843E-2</v>
      </c>
    </row>
    <row r="1288" spans="1:8">
      <c r="A1288" s="68">
        <f t="shared" si="186"/>
        <v>1274</v>
      </c>
      <c r="B1288" s="69">
        <f t="shared" si="186"/>
        <v>46199</v>
      </c>
      <c r="C1288" s="90" t="str">
        <f t="shared" si="178"/>
        <v>구간7</v>
      </c>
      <c r="D1288" s="68">
        <f t="shared" si="179"/>
        <v>181</v>
      </c>
      <c r="E1288" s="54">
        <f>COUNTIF($C$15:C1288,C1288)</f>
        <v>177</v>
      </c>
      <c r="F1288" s="91">
        <f t="shared" si="180"/>
        <v>3.6906004326344603E-2</v>
      </c>
      <c r="G1288" s="91">
        <f t="shared" si="181"/>
        <v>3.4813690178155088E-4</v>
      </c>
      <c r="H1288" s="65">
        <f t="shared" si="183"/>
        <v>3.7254141228126154E-2</v>
      </c>
    </row>
    <row r="1289" spans="1:8">
      <c r="A1289" s="68">
        <f t="shared" si="186"/>
        <v>1275</v>
      </c>
      <c r="B1289" s="69">
        <f t="shared" si="186"/>
        <v>46200</v>
      </c>
      <c r="C1289" s="90" t="str">
        <f t="shared" si="178"/>
        <v>구간7</v>
      </c>
      <c r="D1289" s="68">
        <f t="shared" si="179"/>
        <v>181</v>
      </c>
      <c r="E1289" s="54">
        <f>COUNTIF($C$15:C1289,C1289)</f>
        <v>178</v>
      </c>
      <c r="F1289" s="91">
        <f t="shared" si="180"/>
        <v>3.6906004326344603E-2</v>
      </c>
      <c r="G1289" s="91">
        <f t="shared" si="181"/>
        <v>3.5010377693285908E-4</v>
      </c>
      <c r="H1289" s="65">
        <f t="shared" si="183"/>
        <v>3.7256108103277459E-2</v>
      </c>
    </row>
    <row r="1290" spans="1:8">
      <c r="A1290" s="68">
        <f t="shared" si="186"/>
        <v>1276</v>
      </c>
      <c r="B1290" s="69">
        <f t="shared" si="186"/>
        <v>46201</v>
      </c>
      <c r="C1290" s="90" t="str">
        <f t="shared" si="178"/>
        <v>구간7</v>
      </c>
      <c r="D1290" s="68">
        <f t="shared" si="179"/>
        <v>181</v>
      </c>
      <c r="E1290" s="54">
        <f>COUNTIF($C$15:C1290,C1290)</f>
        <v>179</v>
      </c>
      <c r="F1290" s="91">
        <f t="shared" si="180"/>
        <v>3.6906004326344603E-2</v>
      </c>
      <c r="G1290" s="91">
        <f t="shared" si="181"/>
        <v>3.5207065208416727E-4</v>
      </c>
      <c r="H1290" s="65">
        <f t="shared" si="183"/>
        <v>3.7258074978428771E-2</v>
      </c>
    </row>
    <row r="1291" spans="1:8">
      <c r="A1291" s="68">
        <f t="shared" si="186"/>
        <v>1277</v>
      </c>
      <c r="B1291" s="69">
        <f t="shared" si="186"/>
        <v>46202</v>
      </c>
      <c r="C1291" s="90" t="str">
        <f t="shared" si="178"/>
        <v>구간7</v>
      </c>
      <c r="D1291" s="68">
        <f t="shared" si="179"/>
        <v>181</v>
      </c>
      <c r="E1291" s="54">
        <f>COUNTIF($C$15:C1291,C1291)</f>
        <v>180</v>
      </c>
      <c r="F1291" s="91">
        <f t="shared" si="180"/>
        <v>3.6906004326344603E-2</v>
      </c>
      <c r="G1291" s="91">
        <f t="shared" si="181"/>
        <v>3.5403752723547546E-4</v>
      </c>
      <c r="H1291" s="65">
        <f t="shared" si="183"/>
        <v>3.7260041853580075E-2</v>
      </c>
    </row>
    <row r="1292" spans="1:8">
      <c r="A1292" s="68">
        <f t="shared" si="186"/>
        <v>1278</v>
      </c>
      <c r="B1292" s="69">
        <f t="shared" si="186"/>
        <v>46203</v>
      </c>
      <c r="C1292" s="90" t="str">
        <f t="shared" si="178"/>
        <v>구간7</v>
      </c>
      <c r="D1292" s="68">
        <f t="shared" si="179"/>
        <v>181</v>
      </c>
      <c r="E1292" s="54">
        <f>COUNTIF($C$15:C1292,C1292)</f>
        <v>181</v>
      </c>
      <c r="F1292" s="91">
        <f t="shared" si="180"/>
        <v>3.6906004326344603E-2</v>
      </c>
      <c r="G1292" s="91">
        <f t="shared" si="181"/>
        <v>3.5600440238678366E-4</v>
      </c>
      <c r="H1292" s="65">
        <f t="shared" si="183"/>
        <v>3.7262008728731387E-2</v>
      </c>
    </row>
    <row r="1293" spans="1:8">
      <c r="A1293" s="68">
        <f t="shared" si="186"/>
        <v>1279</v>
      </c>
      <c r="B1293" s="69">
        <f t="shared" si="186"/>
        <v>46204</v>
      </c>
      <c r="C1293" s="90" t="str">
        <f t="shared" si="178"/>
        <v>구간8</v>
      </c>
      <c r="D1293" s="68">
        <f t="shared" si="179"/>
        <v>184</v>
      </c>
      <c r="E1293" s="54">
        <f>COUNTIF($C$15:C1293,C1293)</f>
        <v>1</v>
      </c>
      <c r="F1293" s="91">
        <f t="shared" si="180"/>
        <v>3.7262008728731387E-2</v>
      </c>
      <c r="G1293" s="91">
        <f t="shared" si="181"/>
        <v>1.9379522938852167E-6</v>
      </c>
      <c r="H1293" s="65">
        <f t="shared" si="183"/>
        <v>3.726394668102527E-2</v>
      </c>
    </row>
    <row r="1294" spans="1:8">
      <c r="A1294" s="68">
        <f t="shared" si="186"/>
        <v>1280</v>
      </c>
      <c r="B1294" s="69">
        <f t="shared" si="186"/>
        <v>46205</v>
      </c>
      <c r="C1294" s="90" t="str">
        <f t="shared" si="178"/>
        <v>구간8</v>
      </c>
      <c r="D1294" s="68">
        <f t="shared" si="179"/>
        <v>184</v>
      </c>
      <c r="E1294" s="54">
        <f>COUNTIF($C$15:C1294,C1294)</f>
        <v>2</v>
      </c>
      <c r="F1294" s="91">
        <f t="shared" si="180"/>
        <v>3.7262008728731387E-2</v>
      </c>
      <c r="G1294" s="91">
        <f t="shared" si="181"/>
        <v>3.8759045877704335E-6</v>
      </c>
      <c r="H1294" s="65">
        <f t="shared" si="183"/>
        <v>3.726588463331916E-2</v>
      </c>
    </row>
    <row r="1295" spans="1:8">
      <c r="A1295" s="68">
        <f t="shared" si="186"/>
        <v>1281</v>
      </c>
      <c r="B1295" s="69">
        <f t="shared" si="186"/>
        <v>46206</v>
      </c>
      <c r="C1295" s="90" t="str">
        <f t="shared" ref="C1295:C1358" si="187">IF(IFERROR(HLOOKUP(B1295,$D$5:$S$6,2,FALSE),"")="",C1296,HLOOKUP(B1295,$D$5:$S$7,2,FALSE))</f>
        <v>구간8</v>
      </c>
      <c r="D1295" s="68">
        <f t="shared" ref="D1295:D1358" si="188">COUNTIF($C$15:$C$44084,C1295)</f>
        <v>184</v>
      </c>
      <c r="E1295" s="54">
        <f>COUNTIF($C$15:C1295,C1295)</f>
        <v>3</v>
      </c>
      <c r="F1295" s="91">
        <f t="shared" ref="F1295:F1358" si="189">HLOOKUP($C1295,$D$6:$S$11,6,FALSE)</f>
        <v>3.7262008728731387E-2</v>
      </c>
      <c r="G1295" s="91">
        <f t="shared" ref="G1295:G1358" si="190">HLOOKUP($C1295,$D$6:$S$11,5,FALSE)*(E1295)</f>
        <v>5.8138568816556502E-6</v>
      </c>
      <c r="H1295" s="65">
        <f t="shared" si="183"/>
        <v>3.7267822585613043E-2</v>
      </c>
    </row>
    <row r="1296" spans="1:8">
      <c r="A1296" s="68">
        <f t="shared" ref="A1296:B1311" si="191">A1295+1</f>
        <v>1282</v>
      </c>
      <c r="B1296" s="69">
        <f t="shared" si="191"/>
        <v>46207</v>
      </c>
      <c r="C1296" s="90" t="str">
        <f t="shared" si="187"/>
        <v>구간8</v>
      </c>
      <c r="D1296" s="68">
        <f t="shared" si="188"/>
        <v>184</v>
      </c>
      <c r="E1296" s="54">
        <f>COUNTIF($C$15:C1296,C1296)</f>
        <v>4</v>
      </c>
      <c r="F1296" s="91">
        <f t="shared" si="189"/>
        <v>3.7262008728731387E-2</v>
      </c>
      <c r="G1296" s="91">
        <f t="shared" si="190"/>
        <v>7.7518091755408669E-6</v>
      </c>
      <c r="H1296" s="65">
        <f t="shared" ref="H1296:H1359" si="192">F1296+G1296</f>
        <v>3.7269760537906926E-2</v>
      </c>
    </row>
    <row r="1297" spans="1:8">
      <c r="A1297" s="68">
        <f t="shared" si="191"/>
        <v>1283</v>
      </c>
      <c r="B1297" s="69">
        <f t="shared" si="191"/>
        <v>46208</v>
      </c>
      <c r="C1297" s="90" t="str">
        <f t="shared" si="187"/>
        <v>구간8</v>
      </c>
      <c r="D1297" s="68">
        <f t="shared" si="188"/>
        <v>184</v>
      </c>
      <c r="E1297" s="54">
        <f>COUNTIF($C$15:C1297,C1297)</f>
        <v>5</v>
      </c>
      <c r="F1297" s="91">
        <f t="shared" si="189"/>
        <v>3.7262008728731387E-2</v>
      </c>
      <c r="G1297" s="91">
        <f t="shared" si="190"/>
        <v>9.6897614694260828E-6</v>
      </c>
      <c r="H1297" s="65">
        <f t="shared" si="192"/>
        <v>3.7271698490200816E-2</v>
      </c>
    </row>
    <row r="1298" spans="1:8">
      <c r="A1298" s="68">
        <f t="shared" si="191"/>
        <v>1284</v>
      </c>
      <c r="B1298" s="69">
        <f t="shared" si="191"/>
        <v>46209</v>
      </c>
      <c r="C1298" s="90" t="str">
        <f t="shared" si="187"/>
        <v>구간8</v>
      </c>
      <c r="D1298" s="68">
        <f t="shared" si="188"/>
        <v>184</v>
      </c>
      <c r="E1298" s="54">
        <f>COUNTIF($C$15:C1298,C1298)</f>
        <v>6</v>
      </c>
      <c r="F1298" s="91">
        <f t="shared" si="189"/>
        <v>3.7262008728731387E-2</v>
      </c>
      <c r="G1298" s="91">
        <f t="shared" si="190"/>
        <v>1.16277137633113E-5</v>
      </c>
      <c r="H1298" s="65">
        <f t="shared" si="192"/>
        <v>3.7273636442494699E-2</v>
      </c>
    </row>
    <row r="1299" spans="1:8">
      <c r="A1299" s="68">
        <f t="shared" si="191"/>
        <v>1285</v>
      </c>
      <c r="B1299" s="69">
        <f t="shared" si="191"/>
        <v>46210</v>
      </c>
      <c r="C1299" s="90" t="str">
        <f t="shared" si="187"/>
        <v>구간8</v>
      </c>
      <c r="D1299" s="68">
        <f t="shared" si="188"/>
        <v>184</v>
      </c>
      <c r="E1299" s="54">
        <f>COUNTIF($C$15:C1299,C1299)</f>
        <v>7</v>
      </c>
      <c r="F1299" s="91">
        <f t="shared" si="189"/>
        <v>3.7262008728731387E-2</v>
      </c>
      <c r="G1299" s="91">
        <f t="shared" si="190"/>
        <v>1.3565666057196518E-5</v>
      </c>
      <c r="H1299" s="65">
        <f t="shared" si="192"/>
        <v>3.7275574394788583E-2</v>
      </c>
    </row>
    <row r="1300" spans="1:8">
      <c r="A1300" s="68">
        <f t="shared" si="191"/>
        <v>1286</v>
      </c>
      <c r="B1300" s="69">
        <f t="shared" si="191"/>
        <v>46211</v>
      </c>
      <c r="C1300" s="90" t="str">
        <f t="shared" si="187"/>
        <v>구간8</v>
      </c>
      <c r="D1300" s="68">
        <f t="shared" si="188"/>
        <v>184</v>
      </c>
      <c r="E1300" s="54">
        <f>COUNTIF($C$15:C1300,C1300)</f>
        <v>8</v>
      </c>
      <c r="F1300" s="91">
        <f t="shared" si="189"/>
        <v>3.7262008728731387E-2</v>
      </c>
      <c r="G1300" s="91">
        <f t="shared" si="190"/>
        <v>1.5503618351081734E-5</v>
      </c>
      <c r="H1300" s="65">
        <f t="shared" si="192"/>
        <v>3.7277512347082466E-2</v>
      </c>
    </row>
    <row r="1301" spans="1:8">
      <c r="A1301" s="68">
        <f t="shared" si="191"/>
        <v>1287</v>
      </c>
      <c r="B1301" s="69">
        <f t="shared" si="191"/>
        <v>46212</v>
      </c>
      <c r="C1301" s="90" t="str">
        <f t="shared" si="187"/>
        <v>구간8</v>
      </c>
      <c r="D1301" s="68">
        <f t="shared" si="188"/>
        <v>184</v>
      </c>
      <c r="E1301" s="54">
        <f>COUNTIF($C$15:C1301,C1301)</f>
        <v>9</v>
      </c>
      <c r="F1301" s="91">
        <f t="shared" si="189"/>
        <v>3.7262008728731387E-2</v>
      </c>
      <c r="G1301" s="91">
        <f t="shared" si="190"/>
        <v>1.744157064496695E-5</v>
      </c>
      <c r="H1301" s="65">
        <f t="shared" si="192"/>
        <v>3.7279450299376356E-2</v>
      </c>
    </row>
    <row r="1302" spans="1:8">
      <c r="A1302" s="68">
        <f t="shared" si="191"/>
        <v>1288</v>
      </c>
      <c r="B1302" s="69">
        <f t="shared" si="191"/>
        <v>46213</v>
      </c>
      <c r="C1302" s="90" t="str">
        <f t="shared" si="187"/>
        <v>구간8</v>
      </c>
      <c r="D1302" s="68">
        <f t="shared" si="188"/>
        <v>184</v>
      </c>
      <c r="E1302" s="54">
        <f>COUNTIF($C$15:C1302,C1302)</f>
        <v>10</v>
      </c>
      <c r="F1302" s="91">
        <f t="shared" si="189"/>
        <v>3.7262008728731387E-2</v>
      </c>
      <c r="G1302" s="91">
        <f t="shared" si="190"/>
        <v>1.9379522938852166E-5</v>
      </c>
      <c r="H1302" s="65">
        <f t="shared" si="192"/>
        <v>3.7281388251670239E-2</v>
      </c>
    </row>
    <row r="1303" spans="1:8">
      <c r="A1303" s="68">
        <f t="shared" si="191"/>
        <v>1289</v>
      </c>
      <c r="B1303" s="69">
        <f t="shared" si="191"/>
        <v>46214</v>
      </c>
      <c r="C1303" s="90" t="str">
        <f t="shared" si="187"/>
        <v>구간8</v>
      </c>
      <c r="D1303" s="68">
        <f t="shared" si="188"/>
        <v>184</v>
      </c>
      <c r="E1303" s="54">
        <f>COUNTIF($C$15:C1303,C1303)</f>
        <v>11</v>
      </c>
      <c r="F1303" s="91">
        <f t="shared" si="189"/>
        <v>3.7262008728731387E-2</v>
      </c>
      <c r="G1303" s="91">
        <f t="shared" si="190"/>
        <v>2.1317475232737385E-5</v>
      </c>
      <c r="H1303" s="65">
        <f t="shared" si="192"/>
        <v>3.7283326203964122E-2</v>
      </c>
    </row>
    <row r="1304" spans="1:8">
      <c r="A1304" s="68">
        <f t="shared" si="191"/>
        <v>1290</v>
      </c>
      <c r="B1304" s="69">
        <f t="shared" si="191"/>
        <v>46215</v>
      </c>
      <c r="C1304" s="90" t="str">
        <f t="shared" si="187"/>
        <v>구간8</v>
      </c>
      <c r="D1304" s="68">
        <f t="shared" si="188"/>
        <v>184</v>
      </c>
      <c r="E1304" s="54">
        <f>COUNTIF($C$15:C1304,C1304)</f>
        <v>12</v>
      </c>
      <c r="F1304" s="91">
        <f t="shared" si="189"/>
        <v>3.7262008728731387E-2</v>
      </c>
      <c r="G1304" s="91">
        <f t="shared" si="190"/>
        <v>2.3255427526622601E-5</v>
      </c>
      <c r="H1304" s="65">
        <f t="shared" si="192"/>
        <v>3.7285264156258012E-2</v>
      </c>
    </row>
    <row r="1305" spans="1:8">
      <c r="A1305" s="68">
        <f t="shared" si="191"/>
        <v>1291</v>
      </c>
      <c r="B1305" s="69">
        <f t="shared" si="191"/>
        <v>46216</v>
      </c>
      <c r="C1305" s="90" t="str">
        <f t="shared" si="187"/>
        <v>구간8</v>
      </c>
      <c r="D1305" s="68">
        <f t="shared" si="188"/>
        <v>184</v>
      </c>
      <c r="E1305" s="54">
        <f>COUNTIF($C$15:C1305,C1305)</f>
        <v>13</v>
      </c>
      <c r="F1305" s="91">
        <f t="shared" si="189"/>
        <v>3.7262008728731387E-2</v>
      </c>
      <c r="G1305" s="91">
        <f t="shared" si="190"/>
        <v>2.5193379820507817E-5</v>
      </c>
      <c r="H1305" s="65">
        <f t="shared" si="192"/>
        <v>3.7287202108551895E-2</v>
      </c>
    </row>
    <row r="1306" spans="1:8">
      <c r="A1306" s="68">
        <f t="shared" si="191"/>
        <v>1292</v>
      </c>
      <c r="B1306" s="69">
        <f t="shared" si="191"/>
        <v>46217</v>
      </c>
      <c r="C1306" s="90" t="str">
        <f t="shared" si="187"/>
        <v>구간8</v>
      </c>
      <c r="D1306" s="68">
        <f t="shared" si="188"/>
        <v>184</v>
      </c>
      <c r="E1306" s="54">
        <f>COUNTIF($C$15:C1306,C1306)</f>
        <v>14</v>
      </c>
      <c r="F1306" s="91">
        <f t="shared" si="189"/>
        <v>3.7262008728731387E-2</v>
      </c>
      <c r="G1306" s="91">
        <f t="shared" si="190"/>
        <v>2.7131332114393036E-5</v>
      </c>
      <c r="H1306" s="65">
        <f t="shared" si="192"/>
        <v>3.7289140060845778E-2</v>
      </c>
    </row>
    <row r="1307" spans="1:8">
      <c r="A1307" s="68">
        <f t="shared" si="191"/>
        <v>1293</v>
      </c>
      <c r="B1307" s="69">
        <f t="shared" si="191"/>
        <v>46218</v>
      </c>
      <c r="C1307" s="90" t="str">
        <f t="shared" si="187"/>
        <v>구간8</v>
      </c>
      <c r="D1307" s="68">
        <f t="shared" si="188"/>
        <v>184</v>
      </c>
      <c r="E1307" s="54">
        <f>COUNTIF($C$15:C1307,C1307)</f>
        <v>15</v>
      </c>
      <c r="F1307" s="91">
        <f t="shared" si="189"/>
        <v>3.7262008728731387E-2</v>
      </c>
      <c r="G1307" s="91">
        <f t="shared" si="190"/>
        <v>2.9069284408278252E-5</v>
      </c>
      <c r="H1307" s="65">
        <f t="shared" si="192"/>
        <v>3.7291078013139668E-2</v>
      </c>
    </row>
    <row r="1308" spans="1:8">
      <c r="A1308" s="68">
        <f t="shared" si="191"/>
        <v>1294</v>
      </c>
      <c r="B1308" s="69">
        <f t="shared" si="191"/>
        <v>46219</v>
      </c>
      <c r="C1308" s="90" t="str">
        <f t="shared" si="187"/>
        <v>구간8</v>
      </c>
      <c r="D1308" s="68">
        <f t="shared" si="188"/>
        <v>184</v>
      </c>
      <c r="E1308" s="54">
        <f>COUNTIF($C$15:C1308,C1308)</f>
        <v>16</v>
      </c>
      <c r="F1308" s="91">
        <f t="shared" si="189"/>
        <v>3.7262008728731387E-2</v>
      </c>
      <c r="G1308" s="91">
        <f t="shared" si="190"/>
        <v>3.1007236702163468E-5</v>
      </c>
      <c r="H1308" s="65">
        <f t="shared" si="192"/>
        <v>3.7293015965433551E-2</v>
      </c>
    </row>
    <row r="1309" spans="1:8">
      <c r="A1309" s="68">
        <f t="shared" si="191"/>
        <v>1295</v>
      </c>
      <c r="B1309" s="69">
        <f t="shared" si="191"/>
        <v>46220</v>
      </c>
      <c r="C1309" s="90" t="str">
        <f t="shared" si="187"/>
        <v>구간8</v>
      </c>
      <c r="D1309" s="68">
        <f t="shared" si="188"/>
        <v>184</v>
      </c>
      <c r="E1309" s="54">
        <f>COUNTIF($C$15:C1309,C1309)</f>
        <v>17</v>
      </c>
      <c r="F1309" s="91">
        <f t="shared" si="189"/>
        <v>3.7262008728731387E-2</v>
      </c>
      <c r="G1309" s="91">
        <f t="shared" si="190"/>
        <v>3.2945188996048687E-5</v>
      </c>
      <c r="H1309" s="65">
        <f t="shared" si="192"/>
        <v>3.7294953917727434E-2</v>
      </c>
    </row>
    <row r="1310" spans="1:8">
      <c r="A1310" s="68">
        <f t="shared" si="191"/>
        <v>1296</v>
      </c>
      <c r="B1310" s="69">
        <f t="shared" si="191"/>
        <v>46221</v>
      </c>
      <c r="C1310" s="90" t="str">
        <f t="shared" si="187"/>
        <v>구간8</v>
      </c>
      <c r="D1310" s="68">
        <f t="shared" si="188"/>
        <v>184</v>
      </c>
      <c r="E1310" s="54">
        <f>COUNTIF($C$15:C1310,C1310)</f>
        <v>18</v>
      </c>
      <c r="F1310" s="91">
        <f t="shared" si="189"/>
        <v>3.7262008728731387E-2</v>
      </c>
      <c r="G1310" s="91">
        <f t="shared" si="190"/>
        <v>3.48831412899339E-5</v>
      </c>
      <c r="H1310" s="65">
        <f t="shared" si="192"/>
        <v>3.7296891870021318E-2</v>
      </c>
    </row>
    <row r="1311" spans="1:8">
      <c r="A1311" s="68">
        <f t="shared" si="191"/>
        <v>1297</v>
      </c>
      <c r="B1311" s="69">
        <f t="shared" si="191"/>
        <v>46222</v>
      </c>
      <c r="C1311" s="90" t="str">
        <f t="shared" si="187"/>
        <v>구간8</v>
      </c>
      <c r="D1311" s="68">
        <f t="shared" si="188"/>
        <v>184</v>
      </c>
      <c r="E1311" s="54">
        <f>COUNTIF($C$15:C1311,C1311)</f>
        <v>19</v>
      </c>
      <c r="F1311" s="91">
        <f t="shared" si="189"/>
        <v>3.7262008728731387E-2</v>
      </c>
      <c r="G1311" s="91">
        <f t="shared" si="190"/>
        <v>3.6821093583819119E-5</v>
      </c>
      <c r="H1311" s="65">
        <f t="shared" si="192"/>
        <v>3.7298829822315208E-2</v>
      </c>
    </row>
    <row r="1312" spans="1:8">
      <c r="A1312" s="68">
        <f t="shared" ref="A1312:B1327" si="193">A1311+1</f>
        <v>1298</v>
      </c>
      <c r="B1312" s="69">
        <f t="shared" si="193"/>
        <v>46223</v>
      </c>
      <c r="C1312" s="90" t="str">
        <f t="shared" si="187"/>
        <v>구간8</v>
      </c>
      <c r="D1312" s="68">
        <f t="shared" si="188"/>
        <v>184</v>
      </c>
      <c r="E1312" s="54">
        <f>COUNTIF($C$15:C1312,C1312)</f>
        <v>20</v>
      </c>
      <c r="F1312" s="91">
        <f t="shared" si="189"/>
        <v>3.7262008728731387E-2</v>
      </c>
      <c r="G1312" s="91">
        <f t="shared" si="190"/>
        <v>3.8759045877704331E-5</v>
      </c>
      <c r="H1312" s="65">
        <f t="shared" si="192"/>
        <v>3.7300767774609091E-2</v>
      </c>
    </row>
    <row r="1313" spans="1:8">
      <c r="A1313" s="68">
        <f t="shared" si="193"/>
        <v>1299</v>
      </c>
      <c r="B1313" s="69">
        <f t="shared" si="193"/>
        <v>46224</v>
      </c>
      <c r="C1313" s="90" t="str">
        <f t="shared" si="187"/>
        <v>구간8</v>
      </c>
      <c r="D1313" s="68">
        <f t="shared" si="188"/>
        <v>184</v>
      </c>
      <c r="E1313" s="54">
        <f>COUNTIF($C$15:C1313,C1313)</f>
        <v>21</v>
      </c>
      <c r="F1313" s="91">
        <f t="shared" si="189"/>
        <v>3.7262008728731387E-2</v>
      </c>
      <c r="G1313" s="91">
        <f t="shared" si="190"/>
        <v>4.0696998171589551E-5</v>
      </c>
      <c r="H1313" s="65">
        <f t="shared" si="192"/>
        <v>3.7302705726902974E-2</v>
      </c>
    </row>
    <row r="1314" spans="1:8">
      <c r="A1314" s="68">
        <f t="shared" si="193"/>
        <v>1300</v>
      </c>
      <c r="B1314" s="69">
        <f t="shared" si="193"/>
        <v>46225</v>
      </c>
      <c r="C1314" s="90" t="str">
        <f t="shared" si="187"/>
        <v>구간8</v>
      </c>
      <c r="D1314" s="68">
        <f t="shared" si="188"/>
        <v>184</v>
      </c>
      <c r="E1314" s="54">
        <f>COUNTIF($C$15:C1314,C1314)</f>
        <v>22</v>
      </c>
      <c r="F1314" s="91">
        <f t="shared" si="189"/>
        <v>3.7262008728731387E-2</v>
      </c>
      <c r="G1314" s="91">
        <f t="shared" si="190"/>
        <v>4.263495046547477E-5</v>
      </c>
      <c r="H1314" s="65">
        <f t="shared" si="192"/>
        <v>3.7304643679196864E-2</v>
      </c>
    </row>
    <row r="1315" spans="1:8">
      <c r="A1315" s="68">
        <f t="shared" si="193"/>
        <v>1301</v>
      </c>
      <c r="B1315" s="69">
        <f t="shared" si="193"/>
        <v>46226</v>
      </c>
      <c r="C1315" s="90" t="str">
        <f t="shared" si="187"/>
        <v>구간8</v>
      </c>
      <c r="D1315" s="68">
        <f t="shared" si="188"/>
        <v>184</v>
      </c>
      <c r="E1315" s="54">
        <f>COUNTIF($C$15:C1315,C1315)</f>
        <v>23</v>
      </c>
      <c r="F1315" s="91">
        <f t="shared" si="189"/>
        <v>3.7262008728731387E-2</v>
      </c>
      <c r="G1315" s="91">
        <f t="shared" si="190"/>
        <v>4.4572902759359982E-5</v>
      </c>
      <c r="H1315" s="65">
        <f t="shared" si="192"/>
        <v>3.7306581631490747E-2</v>
      </c>
    </row>
    <row r="1316" spans="1:8">
      <c r="A1316" s="68">
        <f t="shared" si="193"/>
        <v>1302</v>
      </c>
      <c r="B1316" s="69">
        <f t="shared" si="193"/>
        <v>46227</v>
      </c>
      <c r="C1316" s="90" t="str">
        <f t="shared" si="187"/>
        <v>구간8</v>
      </c>
      <c r="D1316" s="68">
        <f t="shared" si="188"/>
        <v>184</v>
      </c>
      <c r="E1316" s="54">
        <f>COUNTIF($C$15:C1316,C1316)</f>
        <v>24</v>
      </c>
      <c r="F1316" s="91">
        <f t="shared" si="189"/>
        <v>3.7262008728731387E-2</v>
      </c>
      <c r="G1316" s="91">
        <f t="shared" si="190"/>
        <v>4.6510855053245202E-5</v>
      </c>
      <c r="H1316" s="65">
        <f t="shared" si="192"/>
        <v>3.730851958378463E-2</v>
      </c>
    </row>
    <row r="1317" spans="1:8">
      <c r="A1317" s="68">
        <f t="shared" si="193"/>
        <v>1303</v>
      </c>
      <c r="B1317" s="69">
        <f t="shared" si="193"/>
        <v>46228</v>
      </c>
      <c r="C1317" s="90" t="str">
        <f t="shared" si="187"/>
        <v>구간8</v>
      </c>
      <c r="D1317" s="68">
        <f t="shared" si="188"/>
        <v>184</v>
      </c>
      <c r="E1317" s="54">
        <f>COUNTIF($C$15:C1317,C1317)</f>
        <v>25</v>
      </c>
      <c r="F1317" s="91">
        <f t="shared" si="189"/>
        <v>3.7262008728731387E-2</v>
      </c>
      <c r="G1317" s="91">
        <f t="shared" si="190"/>
        <v>4.8448807347130421E-5</v>
      </c>
      <c r="H1317" s="65">
        <f t="shared" si="192"/>
        <v>3.731045753607852E-2</v>
      </c>
    </row>
    <row r="1318" spans="1:8">
      <c r="A1318" s="68">
        <f t="shared" si="193"/>
        <v>1304</v>
      </c>
      <c r="B1318" s="69">
        <f t="shared" si="193"/>
        <v>46229</v>
      </c>
      <c r="C1318" s="90" t="str">
        <f t="shared" si="187"/>
        <v>구간8</v>
      </c>
      <c r="D1318" s="68">
        <f t="shared" si="188"/>
        <v>184</v>
      </c>
      <c r="E1318" s="54">
        <f>COUNTIF($C$15:C1318,C1318)</f>
        <v>26</v>
      </c>
      <c r="F1318" s="91">
        <f t="shared" si="189"/>
        <v>3.7262008728731387E-2</v>
      </c>
      <c r="G1318" s="91">
        <f t="shared" si="190"/>
        <v>5.0386759641015633E-5</v>
      </c>
      <c r="H1318" s="65">
        <f t="shared" si="192"/>
        <v>3.7312395488372403E-2</v>
      </c>
    </row>
    <row r="1319" spans="1:8">
      <c r="A1319" s="68">
        <f t="shared" si="193"/>
        <v>1305</v>
      </c>
      <c r="B1319" s="69">
        <f t="shared" si="193"/>
        <v>46230</v>
      </c>
      <c r="C1319" s="90" t="str">
        <f t="shared" si="187"/>
        <v>구간8</v>
      </c>
      <c r="D1319" s="68">
        <f t="shared" si="188"/>
        <v>184</v>
      </c>
      <c r="E1319" s="54">
        <f>COUNTIF($C$15:C1319,C1319)</f>
        <v>27</v>
      </c>
      <c r="F1319" s="91">
        <f t="shared" si="189"/>
        <v>3.7262008728731387E-2</v>
      </c>
      <c r="G1319" s="91">
        <f t="shared" si="190"/>
        <v>5.2324711934900853E-5</v>
      </c>
      <c r="H1319" s="65">
        <f t="shared" si="192"/>
        <v>3.7314333440666286E-2</v>
      </c>
    </row>
    <row r="1320" spans="1:8">
      <c r="A1320" s="68">
        <f t="shared" si="193"/>
        <v>1306</v>
      </c>
      <c r="B1320" s="69">
        <f t="shared" si="193"/>
        <v>46231</v>
      </c>
      <c r="C1320" s="90" t="str">
        <f t="shared" si="187"/>
        <v>구간8</v>
      </c>
      <c r="D1320" s="68">
        <f t="shared" si="188"/>
        <v>184</v>
      </c>
      <c r="E1320" s="54">
        <f>COUNTIF($C$15:C1320,C1320)</f>
        <v>28</v>
      </c>
      <c r="F1320" s="91">
        <f t="shared" si="189"/>
        <v>3.7262008728731387E-2</v>
      </c>
      <c r="G1320" s="91">
        <f t="shared" si="190"/>
        <v>5.4262664228786072E-5</v>
      </c>
      <c r="H1320" s="65">
        <f t="shared" si="192"/>
        <v>3.7316271392960176E-2</v>
      </c>
    </row>
    <row r="1321" spans="1:8">
      <c r="A1321" s="68">
        <f t="shared" si="193"/>
        <v>1307</v>
      </c>
      <c r="B1321" s="69">
        <f t="shared" si="193"/>
        <v>46232</v>
      </c>
      <c r="C1321" s="90" t="str">
        <f t="shared" si="187"/>
        <v>구간8</v>
      </c>
      <c r="D1321" s="68">
        <f t="shared" si="188"/>
        <v>184</v>
      </c>
      <c r="E1321" s="54">
        <f>COUNTIF($C$15:C1321,C1321)</f>
        <v>29</v>
      </c>
      <c r="F1321" s="91">
        <f t="shared" si="189"/>
        <v>3.7262008728731387E-2</v>
      </c>
      <c r="G1321" s="91">
        <f t="shared" si="190"/>
        <v>5.6200616522671284E-5</v>
      </c>
      <c r="H1321" s="65">
        <f t="shared" si="192"/>
        <v>3.7318209345254059E-2</v>
      </c>
    </row>
    <row r="1322" spans="1:8">
      <c r="A1322" s="68">
        <f t="shared" si="193"/>
        <v>1308</v>
      </c>
      <c r="B1322" s="69">
        <f t="shared" si="193"/>
        <v>46233</v>
      </c>
      <c r="C1322" s="90" t="str">
        <f t="shared" si="187"/>
        <v>구간8</v>
      </c>
      <c r="D1322" s="68">
        <f t="shared" si="188"/>
        <v>184</v>
      </c>
      <c r="E1322" s="54">
        <f>COUNTIF($C$15:C1322,C1322)</f>
        <v>30</v>
      </c>
      <c r="F1322" s="91">
        <f t="shared" si="189"/>
        <v>3.7262008728731387E-2</v>
      </c>
      <c r="G1322" s="91">
        <f t="shared" si="190"/>
        <v>5.8138568816556504E-5</v>
      </c>
      <c r="H1322" s="65">
        <f t="shared" si="192"/>
        <v>3.7320147297547943E-2</v>
      </c>
    </row>
    <row r="1323" spans="1:8">
      <c r="A1323" s="68">
        <f t="shared" si="193"/>
        <v>1309</v>
      </c>
      <c r="B1323" s="69">
        <f t="shared" si="193"/>
        <v>46234</v>
      </c>
      <c r="C1323" s="90" t="str">
        <f t="shared" si="187"/>
        <v>구간8</v>
      </c>
      <c r="D1323" s="68">
        <f t="shared" si="188"/>
        <v>184</v>
      </c>
      <c r="E1323" s="54">
        <f>COUNTIF($C$15:C1323,C1323)</f>
        <v>31</v>
      </c>
      <c r="F1323" s="91">
        <f t="shared" si="189"/>
        <v>3.7262008728731387E-2</v>
      </c>
      <c r="G1323" s="91">
        <f t="shared" si="190"/>
        <v>6.0076521110441716E-5</v>
      </c>
      <c r="H1323" s="65">
        <f t="shared" si="192"/>
        <v>3.7322085249841826E-2</v>
      </c>
    </row>
    <row r="1324" spans="1:8">
      <c r="A1324" s="68">
        <f t="shared" si="193"/>
        <v>1310</v>
      </c>
      <c r="B1324" s="69">
        <f t="shared" si="193"/>
        <v>46235</v>
      </c>
      <c r="C1324" s="90" t="str">
        <f t="shared" si="187"/>
        <v>구간8</v>
      </c>
      <c r="D1324" s="68">
        <f t="shared" si="188"/>
        <v>184</v>
      </c>
      <c r="E1324" s="54">
        <f>COUNTIF($C$15:C1324,C1324)</f>
        <v>32</v>
      </c>
      <c r="F1324" s="91">
        <f t="shared" si="189"/>
        <v>3.7262008728731387E-2</v>
      </c>
      <c r="G1324" s="91">
        <f t="shared" si="190"/>
        <v>6.2014473404326936E-5</v>
      </c>
      <c r="H1324" s="65">
        <f t="shared" si="192"/>
        <v>3.7324023202135716E-2</v>
      </c>
    </row>
    <row r="1325" spans="1:8">
      <c r="A1325" s="68">
        <f t="shared" si="193"/>
        <v>1311</v>
      </c>
      <c r="B1325" s="69">
        <f t="shared" si="193"/>
        <v>46236</v>
      </c>
      <c r="C1325" s="90" t="str">
        <f t="shared" si="187"/>
        <v>구간8</v>
      </c>
      <c r="D1325" s="68">
        <f t="shared" si="188"/>
        <v>184</v>
      </c>
      <c r="E1325" s="54">
        <f>COUNTIF($C$15:C1325,C1325)</f>
        <v>33</v>
      </c>
      <c r="F1325" s="91">
        <f t="shared" si="189"/>
        <v>3.7262008728731387E-2</v>
      </c>
      <c r="G1325" s="91">
        <f t="shared" si="190"/>
        <v>6.3952425698212155E-5</v>
      </c>
      <c r="H1325" s="65">
        <f t="shared" si="192"/>
        <v>3.7325961154429599E-2</v>
      </c>
    </row>
    <row r="1326" spans="1:8">
      <c r="A1326" s="68">
        <f t="shared" si="193"/>
        <v>1312</v>
      </c>
      <c r="B1326" s="69">
        <f t="shared" si="193"/>
        <v>46237</v>
      </c>
      <c r="C1326" s="90" t="str">
        <f t="shared" si="187"/>
        <v>구간8</v>
      </c>
      <c r="D1326" s="68">
        <f t="shared" si="188"/>
        <v>184</v>
      </c>
      <c r="E1326" s="54">
        <f>COUNTIF($C$15:C1326,C1326)</f>
        <v>34</v>
      </c>
      <c r="F1326" s="91">
        <f t="shared" si="189"/>
        <v>3.7262008728731387E-2</v>
      </c>
      <c r="G1326" s="91">
        <f t="shared" si="190"/>
        <v>6.5890377992097374E-5</v>
      </c>
      <c r="H1326" s="65">
        <f t="shared" si="192"/>
        <v>3.7327899106723482E-2</v>
      </c>
    </row>
    <row r="1327" spans="1:8">
      <c r="A1327" s="68">
        <f t="shared" si="193"/>
        <v>1313</v>
      </c>
      <c r="B1327" s="69">
        <f t="shared" si="193"/>
        <v>46238</v>
      </c>
      <c r="C1327" s="90" t="str">
        <f t="shared" si="187"/>
        <v>구간8</v>
      </c>
      <c r="D1327" s="68">
        <f t="shared" si="188"/>
        <v>184</v>
      </c>
      <c r="E1327" s="54">
        <f>COUNTIF($C$15:C1327,C1327)</f>
        <v>35</v>
      </c>
      <c r="F1327" s="91">
        <f t="shared" si="189"/>
        <v>3.7262008728731387E-2</v>
      </c>
      <c r="G1327" s="91">
        <f t="shared" si="190"/>
        <v>6.782833028598258E-5</v>
      </c>
      <c r="H1327" s="65">
        <f t="shared" si="192"/>
        <v>3.7329837059017372E-2</v>
      </c>
    </row>
    <row r="1328" spans="1:8">
      <c r="A1328" s="68">
        <f t="shared" ref="A1328:B1343" si="194">A1327+1</f>
        <v>1314</v>
      </c>
      <c r="B1328" s="69">
        <f t="shared" si="194"/>
        <v>46239</v>
      </c>
      <c r="C1328" s="90" t="str">
        <f t="shared" si="187"/>
        <v>구간8</v>
      </c>
      <c r="D1328" s="68">
        <f t="shared" si="188"/>
        <v>184</v>
      </c>
      <c r="E1328" s="54">
        <f>COUNTIF($C$15:C1328,C1328)</f>
        <v>36</v>
      </c>
      <c r="F1328" s="91">
        <f t="shared" si="189"/>
        <v>3.7262008728731387E-2</v>
      </c>
      <c r="G1328" s="91">
        <f t="shared" si="190"/>
        <v>6.9766282579867799E-5</v>
      </c>
      <c r="H1328" s="65">
        <f t="shared" si="192"/>
        <v>3.7331775011311255E-2</v>
      </c>
    </row>
    <row r="1329" spans="1:8">
      <c r="A1329" s="68">
        <f t="shared" si="194"/>
        <v>1315</v>
      </c>
      <c r="B1329" s="69">
        <f t="shared" si="194"/>
        <v>46240</v>
      </c>
      <c r="C1329" s="90" t="str">
        <f t="shared" si="187"/>
        <v>구간8</v>
      </c>
      <c r="D1329" s="68">
        <f t="shared" si="188"/>
        <v>184</v>
      </c>
      <c r="E1329" s="54">
        <f>COUNTIF($C$15:C1329,C1329)</f>
        <v>37</v>
      </c>
      <c r="F1329" s="91">
        <f t="shared" si="189"/>
        <v>3.7262008728731387E-2</v>
      </c>
      <c r="G1329" s="91">
        <f t="shared" si="190"/>
        <v>7.1704234873753018E-5</v>
      </c>
      <c r="H1329" s="65">
        <f t="shared" si="192"/>
        <v>3.7333712963605138E-2</v>
      </c>
    </row>
    <row r="1330" spans="1:8">
      <c r="A1330" s="68">
        <f t="shared" si="194"/>
        <v>1316</v>
      </c>
      <c r="B1330" s="69">
        <f t="shared" si="194"/>
        <v>46241</v>
      </c>
      <c r="C1330" s="90" t="str">
        <f t="shared" si="187"/>
        <v>구간8</v>
      </c>
      <c r="D1330" s="68">
        <f t="shared" si="188"/>
        <v>184</v>
      </c>
      <c r="E1330" s="54">
        <f>COUNTIF($C$15:C1330,C1330)</f>
        <v>38</v>
      </c>
      <c r="F1330" s="91">
        <f t="shared" si="189"/>
        <v>3.7262008728731387E-2</v>
      </c>
      <c r="G1330" s="91">
        <f t="shared" si="190"/>
        <v>7.3642187167638238E-5</v>
      </c>
      <c r="H1330" s="65">
        <f t="shared" si="192"/>
        <v>3.7335650915899028E-2</v>
      </c>
    </row>
    <row r="1331" spans="1:8">
      <c r="A1331" s="68">
        <f t="shared" si="194"/>
        <v>1317</v>
      </c>
      <c r="B1331" s="69">
        <f t="shared" si="194"/>
        <v>46242</v>
      </c>
      <c r="C1331" s="90" t="str">
        <f t="shared" si="187"/>
        <v>구간8</v>
      </c>
      <c r="D1331" s="68">
        <f t="shared" si="188"/>
        <v>184</v>
      </c>
      <c r="E1331" s="54">
        <f>COUNTIF($C$15:C1331,C1331)</f>
        <v>39</v>
      </c>
      <c r="F1331" s="91">
        <f t="shared" si="189"/>
        <v>3.7262008728731387E-2</v>
      </c>
      <c r="G1331" s="91">
        <f t="shared" si="190"/>
        <v>7.5580139461523457E-5</v>
      </c>
      <c r="H1331" s="65">
        <f t="shared" si="192"/>
        <v>3.7337588868192911E-2</v>
      </c>
    </row>
    <row r="1332" spans="1:8">
      <c r="A1332" s="68">
        <f t="shared" si="194"/>
        <v>1318</v>
      </c>
      <c r="B1332" s="69">
        <f t="shared" si="194"/>
        <v>46243</v>
      </c>
      <c r="C1332" s="90" t="str">
        <f t="shared" si="187"/>
        <v>구간8</v>
      </c>
      <c r="D1332" s="68">
        <f t="shared" si="188"/>
        <v>184</v>
      </c>
      <c r="E1332" s="54">
        <f>COUNTIF($C$15:C1332,C1332)</f>
        <v>40</v>
      </c>
      <c r="F1332" s="91">
        <f t="shared" si="189"/>
        <v>3.7262008728731387E-2</v>
      </c>
      <c r="G1332" s="91">
        <f t="shared" si="190"/>
        <v>7.7518091755408663E-5</v>
      </c>
      <c r="H1332" s="65">
        <f t="shared" si="192"/>
        <v>3.7339526820486794E-2</v>
      </c>
    </row>
    <row r="1333" spans="1:8">
      <c r="A1333" s="68">
        <f t="shared" si="194"/>
        <v>1319</v>
      </c>
      <c r="B1333" s="69">
        <f t="shared" si="194"/>
        <v>46244</v>
      </c>
      <c r="C1333" s="90" t="str">
        <f t="shared" si="187"/>
        <v>구간8</v>
      </c>
      <c r="D1333" s="68">
        <f t="shared" si="188"/>
        <v>184</v>
      </c>
      <c r="E1333" s="54">
        <f>COUNTIF($C$15:C1333,C1333)</f>
        <v>41</v>
      </c>
      <c r="F1333" s="91">
        <f t="shared" si="189"/>
        <v>3.7262008728731387E-2</v>
      </c>
      <c r="G1333" s="91">
        <f t="shared" si="190"/>
        <v>7.9456044049293882E-5</v>
      </c>
      <c r="H1333" s="65">
        <f t="shared" si="192"/>
        <v>3.7341464772780678E-2</v>
      </c>
    </row>
    <row r="1334" spans="1:8">
      <c r="A1334" s="68">
        <f t="shared" si="194"/>
        <v>1320</v>
      </c>
      <c r="B1334" s="69">
        <f t="shared" si="194"/>
        <v>46245</v>
      </c>
      <c r="C1334" s="90" t="str">
        <f t="shared" si="187"/>
        <v>구간8</v>
      </c>
      <c r="D1334" s="68">
        <f t="shared" si="188"/>
        <v>184</v>
      </c>
      <c r="E1334" s="54">
        <f>COUNTIF($C$15:C1334,C1334)</f>
        <v>42</v>
      </c>
      <c r="F1334" s="91">
        <f t="shared" si="189"/>
        <v>3.7262008728731387E-2</v>
      </c>
      <c r="G1334" s="91">
        <f t="shared" si="190"/>
        <v>8.1393996343179101E-5</v>
      </c>
      <c r="H1334" s="65">
        <f t="shared" si="192"/>
        <v>3.7343402725074568E-2</v>
      </c>
    </row>
    <row r="1335" spans="1:8">
      <c r="A1335" s="68">
        <f t="shared" si="194"/>
        <v>1321</v>
      </c>
      <c r="B1335" s="69">
        <f t="shared" si="194"/>
        <v>46246</v>
      </c>
      <c r="C1335" s="90" t="str">
        <f t="shared" si="187"/>
        <v>구간8</v>
      </c>
      <c r="D1335" s="68">
        <f t="shared" si="188"/>
        <v>184</v>
      </c>
      <c r="E1335" s="54">
        <f>COUNTIF($C$15:C1335,C1335)</f>
        <v>43</v>
      </c>
      <c r="F1335" s="91">
        <f t="shared" si="189"/>
        <v>3.7262008728731387E-2</v>
      </c>
      <c r="G1335" s="91">
        <f t="shared" si="190"/>
        <v>8.333194863706432E-5</v>
      </c>
      <c r="H1335" s="65">
        <f t="shared" si="192"/>
        <v>3.7345340677368451E-2</v>
      </c>
    </row>
    <row r="1336" spans="1:8">
      <c r="A1336" s="68">
        <f t="shared" si="194"/>
        <v>1322</v>
      </c>
      <c r="B1336" s="69">
        <f t="shared" si="194"/>
        <v>46247</v>
      </c>
      <c r="C1336" s="90" t="str">
        <f t="shared" si="187"/>
        <v>구간8</v>
      </c>
      <c r="D1336" s="68">
        <f t="shared" si="188"/>
        <v>184</v>
      </c>
      <c r="E1336" s="54">
        <f>COUNTIF($C$15:C1336,C1336)</f>
        <v>44</v>
      </c>
      <c r="F1336" s="91">
        <f t="shared" si="189"/>
        <v>3.7262008728731387E-2</v>
      </c>
      <c r="G1336" s="91">
        <f t="shared" si="190"/>
        <v>8.526990093094954E-5</v>
      </c>
      <c r="H1336" s="65">
        <f t="shared" si="192"/>
        <v>3.7347278629662334E-2</v>
      </c>
    </row>
    <row r="1337" spans="1:8">
      <c r="A1337" s="68">
        <f t="shared" si="194"/>
        <v>1323</v>
      </c>
      <c r="B1337" s="69">
        <f t="shared" si="194"/>
        <v>46248</v>
      </c>
      <c r="C1337" s="90" t="str">
        <f t="shared" si="187"/>
        <v>구간8</v>
      </c>
      <c r="D1337" s="68">
        <f t="shared" si="188"/>
        <v>184</v>
      </c>
      <c r="E1337" s="54">
        <f>COUNTIF($C$15:C1337,C1337)</f>
        <v>45</v>
      </c>
      <c r="F1337" s="91">
        <f t="shared" si="189"/>
        <v>3.7262008728731387E-2</v>
      </c>
      <c r="G1337" s="91">
        <f t="shared" si="190"/>
        <v>8.7207853224834759E-5</v>
      </c>
      <c r="H1337" s="65">
        <f t="shared" si="192"/>
        <v>3.7349216581956224E-2</v>
      </c>
    </row>
    <row r="1338" spans="1:8">
      <c r="A1338" s="68">
        <f t="shared" si="194"/>
        <v>1324</v>
      </c>
      <c r="B1338" s="69">
        <f t="shared" si="194"/>
        <v>46249</v>
      </c>
      <c r="C1338" s="90" t="str">
        <f t="shared" si="187"/>
        <v>구간8</v>
      </c>
      <c r="D1338" s="68">
        <f t="shared" si="188"/>
        <v>184</v>
      </c>
      <c r="E1338" s="54">
        <f>COUNTIF($C$15:C1338,C1338)</f>
        <v>46</v>
      </c>
      <c r="F1338" s="91">
        <f t="shared" si="189"/>
        <v>3.7262008728731387E-2</v>
      </c>
      <c r="G1338" s="91">
        <f t="shared" si="190"/>
        <v>8.9145805518719965E-5</v>
      </c>
      <c r="H1338" s="65">
        <f t="shared" si="192"/>
        <v>3.7351154534250107E-2</v>
      </c>
    </row>
    <row r="1339" spans="1:8">
      <c r="A1339" s="68">
        <f t="shared" si="194"/>
        <v>1325</v>
      </c>
      <c r="B1339" s="69">
        <f t="shared" si="194"/>
        <v>46250</v>
      </c>
      <c r="C1339" s="90" t="str">
        <f t="shared" si="187"/>
        <v>구간8</v>
      </c>
      <c r="D1339" s="68">
        <f t="shared" si="188"/>
        <v>184</v>
      </c>
      <c r="E1339" s="54">
        <f>COUNTIF($C$15:C1339,C1339)</f>
        <v>47</v>
      </c>
      <c r="F1339" s="91">
        <f t="shared" si="189"/>
        <v>3.7262008728731387E-2</v>
      </c>
      <c r="G1339" s="91">
        <f t="shared" si="190"/>
        <v>9.1083757812605184E-5</v>
      </c>
      <c r="H1339" s="65">
        <f t="shared" si="192"/>
        <v>3.735309248654399E-2</v>
      </c>
    </row>
    <row r="1340" spans="1:8">
      <c r="A1340" s="68">
        <f t="shared" si="194"/>
        <v>1326</v>
      </c>
      <c r="B1340" s="69">
        <f t="shared" si="194"/>
        <v>46251</v>
      </c>
      <c r="C1340" s="90" t="str">
        <f t="shared" si="187"/>
        <v>구간8</v>
      </c>
      <c r="D1340" s="68">
        <f t="shared" si="188"/>
        <v>184</v>
      </c>
      <c r="E1340" s="54">
        <f>COUNTIF($C$15:C1340,C1340)</f>
        <v>48</v>
      </c>
      <c r="F1340" s="91">
        <f t="shared" si="189"/>
        <v>3.7262008728731387E-2</v>
      </c>
      <c r="G1340" s="91">
        <f t="shared" si="190"/>
        <v>9.3021710106490403E-5</v>
      </c>
      <c r="H1340" s="65">
        <f t="shared" si="192"/>
        <v>3.735503043883788E-2</v>
      </c>
    </row>
    <row r="1341" spans="1:8">
      <c r="A1341" s="68">
        <f t="shared" si="194"/>
        <v>1327</v>
      </c>
      <c r="B1341" s="69">
        <f t="shared" si="194"/>
        <v>46252</v>
      </c>
      <c r="C1341" s="90" t="str">
        <f t="shared" si="187"/>
        <v>구간8</v>
      </c>
      <c r="D1341" s="68">
        <f t="shared" si="188"/>
        <v>184</v>
      </c>
      <c r="E1341" s="54">
        <f>COUNTIF($C$15:C1341,C1341)</f>
        <v>49</v>
      </c>
      <c r="F1341" s="91">
        <f t="shared" si="189"/>
        <v>3.7262008728731387E-2</v>
      </c>
      <c r="G1341" s="91">
        <f t="shared" si="190"/>
        <v>9.4959662400375623E-5</v>
      </c>
      <c r="H1341" s="65">
        <f t="shared" si="192"/>
        <v>3.7356968391131763E-2</v>
      </c>
    </row>
    <row r="1342" spans="1:8">
      <c r="A1342" s="68">
        <f t="shared" si="194"/>
        <v>1328</v>
      </c>
      <c r="B1342" s="69">
        <f t="shared" si="194"/>
        <v>46253</v>
      </c>
      <c r="C1342" s="90" t="str">
        <f t="shared" si="187"/>
        <v>구간8</v>
      </c>
      <c r="D1342" s="68">
        <f t="shared" si="188"/>
        <v>184</v>
      </c>
      <c r="E1342" s="54">
        <f>COUNTIF($C$15:C1342,C1342)</f>
        <v>50</v>
      </c>
      <c r="F1342" s="91">
        <f t="shared" si="189"/>
        <v>3.7262008728731387E-2</v>
      </c>
      <c r="G1342" s="91">
        <f t="shared" si="190"/>
        <v>9.6897614694260842E-5</v>
      </c>
      <c r="H1342" s="65">
        <f t="shared" si="192"/>
        <v>3.7358906343425646E-2</v>
      </c>
    </row>
    <row r="1343" spans="1:8">
      <c r="A1343" s="68">
        <f t="shared" si="194"/>
        <v>1329</v>
      </c>
      <c r="B1343" s="69">
        <f t="shared" si="194"/>
        <v>46254</v>
      </c>
      <c r="C1343" s="90" t="str">
        <f t="shared" si="187"/>
        <v>구간8</v>
      </c>
      <c r="D1343" s="68">
        <f t="shared" si="188"/>
        <v>184</v>
      </c>
      <c r="E1343" s="54">
        <f>COUNTIF($C$15:C1343,C1343)</f>
        <v>51</v>
      </c>
      <c r="F1343" s="91">
        <f t="shared" si="189"/>
        <v>3.7262008728731387E-2</v>
      </c>
      <c r="G1343" s="91">
        <f t="shared" si="190"/>
        <v>9.8835566988146048E-5</v>
      </c>
      <c r="H1343" s="65">
        <f t="shared" si="192"/>
        <v>3.7360844295719536E-2</v>
      </c>
    </row>
    <row r="1344" spans="1:8">
      <c r="A1344" s="68">
        <f t="shared" ref="A1344:B1359" si="195">A1343+1</f>
        <v>1330</v>
      </c>
      <c r="B1344" s="69">
        <f t="shared" si="195"/>
        <v>46255</v>
      </c>
      <c r="C1344" s="90" t="str">
        <f t="shared" si="187"/>
        <v>구간8</v>
      </c>
      <c r="D1344" s="68">
        <f t="shared" si="188"/>
        <v>184</v>
      </c>
      <c r="E1344" s="54">
        <f>COUNTIF($C$15:C1344,C1344)</f>
        <v>52</v>
      </c>
      <c r="F1344" s="91">
        <f t="shared" si="189"/>
        <v>3.7262008728731387E-2</v>
      </c>
      <c r="G1344" s="91">
        <f t="shared" si="190"/>
        <v>1.0077351928203127E-4</v>
      </c>
      <c r="H1344" s="65">
        <f t="shared" si="192"/>
        <v>3.7362782248013419E-2</v>
      </c>
    </row>
    <row r="1345" spans="1:8">
      <c r="A1345" s="68">
        <f t="shared" si="195"/>
        <v>1331</v>
      </c>
      <c r="B1345" s="69">
        <f t="shared" si="195"/>
        <v>46256</v>
      </c>
      <c r="C1345" s="90" t="str">
        <f t="shared" si="187"/>
        <v>구간8</v>
      </c>
      <c r="D1345" s="68">
        <f t="shared" si="188"/>
        <v>184</v>
      </c>
      <c r="E1345" s="54">
        <f>COUNTIF($C$15:C1345,C1345)</f>
        <v>53</v>
      </c>
      <c r="F1345" s="91">
        <f t="shared" si="189"/>
        <v>3.7262008728731387E-2</v>
      </c>
      <c r="G1345" s="91">
        <f t="shared" si="190"/>
        <v>1.0271147157591649E-4</v>
      </c>
      <c r="H1345" s="65">
        <f t="shared" si="192"/>
        <v>3.7364720200307303E-2</v>
      </c>
    </row>
    <row r="1346" spans="1:8">
      <c r="A1346" s="68">
        <f t="shared" si="195"/>
        <v>1332</v>
      </c>
      <c r="B1346" s="69">
        <f t="shared" si="195"/>
        <v>46257</v>
      </c>
      <c r="C1346" s="90" t="str">
        <f t="shared" si="187"/>
        <v>구간8</v>
      </c>
      <c r="D1346" s="68">
        <f t="shared" si="188"/>
        <v>184</v>
      </c>
      <c r="E1346" s="54">
        <f>COUNTIF($C$15:C1346,C1346)</f>
        <v>54</v>
      </c>
      <c r="F1346" s="91">
        <f t="shared" si="189"/>
        <v>3.7262008728731387E-2</v>
      </c>
      <c r="G1346" s="91">
        <f t="shared" si="190"/>
        <v>1.0464942386980171E-4</v>
      </c>
      <c r="H1346" s="65">
        <f t="shared" si="192"/>
        <v>3.7366658152601186E-2</v>
      </c>
    </row>
    <row r="1347" spans="1:8">
      <c r="A1347" s="68">
        <f t="shared" si="195"/>
        <v>1333</v>
      </c>
      <c r="B1347" s="69">
        <f t="shared" si="195"/>
        <v>46258</v>
      </c>
      <c r="C1347" s="90" t="str">
        <f t="shared" si="187"/>
        <v>구간8</v>
      </c>
      <c r="D1347" s="68">
        <f t="shared" si="188"/>
        <v>184</v>
      </c>
      <c r="E1347" s="54">
        <f>COUNTIF($C$15:C1347,C1347)</f>
        <v>55</v>
      </c>
      <c r="F1347" s="91">
        <f t="shared" si="189"/>
        <v>3.7262008728731387E-2</v>
      </c>
      <c r="G1347" s="91">
        <f t="shared" si="190"/>
        <v>1.0658737616368692E-4</v>
      </c>
      <c r="H1347" s="65">
        <f t="shared" si="192"/>
        <v>3.7368596104895076E-2</v>
      </c>
    </row>
    <row r="1348" spans="1:8">
      <c r="A1348" s="68">
        <f t="shared" si="195"/>
        <v>1334</v>
      </c>
      <c r="B1348" s="69">
        <f t="shared" si="195"/>
        <v>46259</v>
      </c>
      <c r="C1348" s="90" t="str">
        <f t="shared" si="187"/>
        <v>구간8</v>
      </c>
      <c r="D1348" s="68">
        <f t="shared" si="188"/>
        <v>184</v>
      </c>
      <c r="E1348" s="54">
        <f>COUNTIF($C$15:C1348,C1348)</f>
        <v>56</v>
      </c>
      <c r="F1348" s="91">
        <f t="shared" si="189"/>
        <v>3.7262008728731387E-2</v>
      </c>
      <c r="G1348" s="91">
        <f t="shared" si="190"/>
        <v>1.0852532845757214E-4</v>
      </c>
      <c r="H1348" s="65">
        <f t="shared" si="192"/>
        <v>3.7370534057188959E-2</v>
      </c>
    </row>
    <row r="1349" spans="1:8">
      <c r="A1349" s="68">
        <f t="shared" si="195"/>
        <v>1335</v>
      </c>
      <c r="B1349" s="69">
        <f t="shared" si="195"/>
        <v>46260</v>
      </c>
      <c r="C1349" s="90" t="str">
        <f t="shared" si="187"/>
        <v>구간8</v>
      </c>
      <c r="D1349" s="68">
        <f t="shared" si="188"/>
        <v>184</v>
      </c>
      <c r="E1349" s="54">
        <f>COUNTIF($C$15:C1349,C1349)</f>
        <v>57</v>
      </c>
      <c r="F1349" s="91">
        <f t="shared" si="189"/>
        <v>3.7262008728731387E-2</v>
      </c>
      <c r="G1349" s="91">
        <f t="shared" si="190"/>
        <v>1.1046328075145735E-4</v>
      </c>
      <c r="H1349" s="65">
        <f t="shared" si="192"/>
        <v>3.7372472009482842E-2</v>
      </c>
    </row>
    <row r="1350" spans="1:8">
      <c r="A1350" s="68">
        <f t="shared" si="195"/>
        <v>1336</v>
      </c>
      <c r="B1350" s="69">
        <f t="shared" si="195"/>
        <v>46261</v>
      </c>
      <c r="C1350" s="90" t="str">
        <f t="shared" si="187"/>
        <v>구간8</v>
      </c>
      <c r="D1350" s="68">
        <f t="shared" si="188"/>
        <v>184</v>
      </c>
      <c r="E1350" s="54">
        <f>COUNTIF($C$15:C1350,C1350)</f>
        <v>58</v>
      </c>
      <c r="F1350" s="91">
        <f t="shared" si="189"/>
        <v>3.7262008728731387E-2</v>
      </c>
      <c r="G1350" s="91">
        <f t="shared" si="190"/>
        <v>1.1240123304534257E-4</v>
      </c>
      <c r="H1350" s="65">
        <f t="shared" si="192"/>
        <v>3.7374409961776732E-2</v>
      </c>
    </row>
    <row r="1351" spans="1:8">
      <c r="A1351" s="68">
        <f t="shared" si="195"/>
        <v>1337</v>
      </c>
      <c r="B1351" s="69">
        <f t="shared" si="195"/>
        <v>46262</v>
      </c>
      <c r="C1351" s="90" t="str">
        <f t="shared" si="187"/>
        <v>구간8</v>
      </c>
      <c r="D1351" s="68">
        <f t="shared" si="188"/>
        <v>184</v>
      </c>
      <c r="E1351" s="54">
        <f>COUNTIF($C$15:C1351,C1351)</f>
        <v>59</v>
      </c>
      <c r="F1351" s="91">
        <f t="shared" si="189"/>
        <v>3.7262008728731387E-2</v>
      </c>
      <c r="G1351" s="91">
        <f t="shared" si="190"/>
        <v>1.1433918533922779E-4</v>
      </c>
      <c r="H1351" s="65">
        <f t="shared" si="192"/>
        <v>3.7376347914070615E-2</v>
      </c>
    </row>
    <row r="1352" spans="1:8">
      <c r="A1352" s="68">
        <f t="shared" si="195"/>
        <v>1338</v>
      </c>
      <c r="B1352" s="69">
        <f t="shared" si="195"/>
        <v>46263</v>
      </c>
      <c r="C1352" s="90" t="str">
        <f t="shared" si="187"/>
        <v>구간8</v>
      </c>
      <c r="D1352" s="68">
        <f t="shared" si="188"/>
        <v>184</v>
      </c>
      <c r="E1352" s="54">
        <f>COUNTIF($C$15:C1352,C1352)</f>
        <v>60</v>
      </c>
      <c r="F1352" s="91">
        <f t="shared" si="189"/>
        <v>3.7262008728731387E-2</v>
      </c>
      <c r="G1352" s="91">
        <f t="shared" si="190"/>
        <v>1.1627713763311301E-4</v>
      </c>
      <c r="H1352" s="65">
        <f t="shared" si="192"/>
        <v>3.7378285866364498E-2</v>
      </c>
    </row>
    <row r="1353" spans="1:8">
      <c r="A1353" s="68">
        <f t="shared" si="195"/>
        <v>1339</v>
      </c>
      <c r="B1353" s="69">
        <f t="shared" si="195"/>
        <v>46264</v>
      </c>
      <c r="C1353" s="90" t="str">
        <f t="shared" si="187"/>
        <v>구간8</v>
      </c>
      <c r="D1353" s="68">
        <f t="shared" si="188"/>
        <v>184</v>
      </c>
      <c r="E1353" s="54">
        <f>COUNTIF($C$15:C1353,C1353)</f>
        <v>61</v>
      </c>
      <c r="F1353" s="91">
        <f t="shared" si="189"/>
        <v>3.7262008728731387E-2</v>
      </c>
      <c r="G1353" s="91">
        <f t="shared" si="190"/>
        <v>1.1821508992699823E-4</v>
      </c>
      <c r="H1353" s="65">
        <f t="shared" si="192"/>
        <v>3.7380223818658388E-2</v>
      </c>
    </row>
    <row r="1354" spans="1:8">
      <c r="A1354" s="68">
        <f t="shared" si="195"/>
        <v>1340</v>
      </c>
      <c r="B1354" s="69">
        <f t="shared" si="195"/>
        <v>46265</v>
      </c>
      <c r="C1354" s="90" t="str">
        <f t="shared" si="187"/>
        <v>구간8</v>
      </c>
      <c r="D1354" s="68">
        <f t="shared" si="188"/>
        <v>184</v>
      </c>
      <c r="E1354" s="54">
        <f>COUNTIF($C$15:C1354,C1354)</f>
        <v>62</v>
      </c>
      <c r="F1354" s="91">
        <f t="shared" si="189"/>
        <v>3.7262008728731387E-2</v>
      </c>
      <c r="G1354" s="91">
        <f t="shared" si="190"/>
        <v>1.2015304222088343E-4</v>
      </c>
      <c r="H1354" s="65">
        <f t="shared" si="192"/>
        <v>3.7382161770952271E-2</v>
      </c>
    </row>
    <row r="1355" spans="1:8">
      <c r="A1355" s="68">
        <f t="shared" si="195"/>
        <v>1341</v>
      </c>
      <c r="B1355" s="69">
        <f t="shared" si="195"/>
        <v>46266</v>
      </c>
      <c r="C1355" s="90" t="str">
        <f t="shared" si="187"/>
        <v>구간8</v>
      </c>
      <c r="D1355" s="68">
        <f t="shared" si="188"/>
        <v>184</v>
      </c>
      <c r="E1355" s="54">
        <f>COUNTIF($C$15:C1355,C1355)</f>
        <v>63</v>
      </c>
      <c r="F1355" s="91">
        <f t="shared" si="189"/>
        <v>3.7262008728731387E-2</v>
      </c>
      <c r="G1355" s="91">
        <f t="shared" si="190"/>
        <v>1.2209099451476865E-4</v>
      </c>
      <c r="H1355" s="65">
        <f t="shared" si="192"/>
        <v>3.7384099723246154E-2</v>
      </c>
    </row>
    <row r="1356" spans="1:8">
      <c r="A1356" s="68">
        <f t="shared" si="195"/>
        <v>1342</v>
      </c>
      <c r="B1356" s="69">
        <f t="shared" si="195"/>
        <v>46267</v>
      </c>
      <c r="C1356" s="90" t="str">
        <f t="shared" si="187"/>
        <v>구간8</v>
      </c>
      <c r="D1356" s="68">
        <f t="shared" si="188"/>
        <v>184</v>
      </c>
      <c r="E1356" s="54">
        <f>COUNTIF($C$15:C1356,C1356)</f>
        <v>64</v>
      </c>
      <c r="F1356" s="91">
        <f t="shared" si="189"/>
        <v>3.7262008728731387E-2</v>
      </c>
      <c r="G1356" s="91">
        <f t="shared" si="190"/>
        <v>1.2402894680865387E-4</v>
      </c>
      <c r="H1356" s="65">
        <f t="shared" si="192"/>
        <v>3.7386037675540038E-2</v>
      </c>
    </row>
    <row r="1357" spans="1:8">
      <c r="A1357" s="68">
        <f t="shared" si="195"/>
        <v>1343</v>
      </c>
      <c r="B1357" s="69">
        <f t="shared" si="195"/>
        <v>46268</v>
      </c>
      <c r="C1357" s="90" t="str">
        <f t="shared" si="187"/>
        <v>구간8</v>
      </c>
      <c r="D1357" s="68">
        <f t="shared" si="188"/>
        <v>184</v>
      </c>
      <c r="E1357" s="54">
        <f>COUNTIF($C$15:C1357,C1357)</f>
        <v>65</v>
      </c>
      <c r="F1357" s="91">
        <f t="shared" si="189"/>
        <v>3.7262008728731387E-2</v>
      </c>
      <c r="G1357" s="91">
        <f t="shared" si="190"/>
        <v>1.2596689910253909E-4</v>
      </c>
      <c r="H1357" s="65">
        <f t="shared" si="192"/>
        <v>3.7387975627833928E-2</v>
      </c>
    </row>
    <row r="1358" spans="1:8">
      <c r="A1358" s="68">
        <f t="shared" si="195"/>
        <v>1344</v>
      </c>
      <c r="B1358" s="69">
        <f t="shared" si="195"/>
        <v>46269</v>
      </c>
      <c r="C1358" s="90" t="str">
        <f t="shared" si="187"/>
        <v>구간8</v>
      </c>
      <c r="D1358" s="68">
        <f t="shared" si="188"/>
        <v>184</v>
      </c>
      <c r="E1358" s="54">
        <f>COUNTIF($C$15:C1358,C1358)</f>
        <v>66</v>
      </c>
      <c r="F1358" s="91">
        <f t="shared" si="189"/>
        <v>3.7262008728731387E-2</v>
      </c>
      <c r="G1358" s="91">
        <f t="shared" si="190"/>
        <v>1.2790485139642431E-4</v>
      </c>
      <c r="H1358" s="65">
        <f t="shared" si="192"/>
        <v>3.7389913580127811E-2</v>
      </c>
    </row>
    <row r="1359" spans="1:8">
      <c r="A1359" s="68">
        <f t="shared" si="195"/>
        <v>1345</v>
      </c>
      <c r="B1359" s="69">
        <f t="shared" si="195"/>
        <v>46270</v>
      </c>
      <c r="C1359" s="90" t="str">
        <f t="shared" ref="C1359:C1422" si="196">IF(IFERROR(HLOOKUP(B1359,$D$5:$S$6,2,FALSE),"")="",C1360,HLOOKUP(B1359,$D$5:$S$7,2,FALSE))</f>
        <v>구간8</v>
      </c>
      <c r="D1359" s="68">
        <f t="shared" ref="D1359:D1422" si="197">COUNTIF($C$15:$C$44084,C1359)</f>
        <v>184</v>
      </c>
      <c r="E1359" s="54">
        <f>COUNTIF($C$15:C1359,C1359)</f>
        <v>67</v>
      </c>
      <c r="F1359" s="91">
        <f t="shared" ref="F1359:F1422" si="198">HLOOKUP($C1359,$D$6:$S$11,6,FALSE)</f>
        <v>3.7262008728731387E-2</v>
      </c>
      <c r="G1359" s="91">
        <f t="shared" ref="G1359:G1422" si="199">HLOOKUP($C1359,$D$6:$S$11,5,FALSE)*(E1359)</f>
        <v>1.2984280369030953E-4</v>
      </c>
      <c r="H1359" s="65">
        <f t="shared" si="192"/>
        <v>3.7391851532421694E-2</v>
      </c>
    </row>
    <row r="1360" spans="1:8">
      <c r="A1360" s="68">
        <f t="shared" ref="A1360:B1375" si="200">A1359+1</f>
        <v>1346</v>
      </c>
      <c r="B1360" s="69">
        <f t="shared" si="200"/>
        <v>46271</v>
      </c>
      <c r="C1360" s="90" t="str">
        <f t="shared" si="196"/>
        <v>구간8</v>
      </c>
      <c r="D1360" s="68">
        <f t="shared" si="197"/>
        <v>184</v>
      </c>
      <c r="E1360" s="54">
        <f>COUNTIF($C$15:C1360,C1360)</f>
        <v>68</v>
      </c>
      <c r="F1360" s="91">
        <f t="shared" si="198"/>
        <v>3.7262008728731387E-2</v>
      </c>
      <c r="G1360" s="91">
        <f t="shared" si="199"/>
        <v>1.3178075598419475E-4</v>
      </c>
      <c r="H1360" s="65">
        <f t="shared" ref="H1360:H1423" si="201">F1360+G1360</f>
        <v>3.7393789484715584E-2</v>
      </c>
    </row>
    <row r="1361" spans="1:8">
      <c r="A1361" s="68">
        <f t="shared" si="200"/>
        <v>1347</v>
      </c>
      <c r="B1361" s="69">
        <f t="shared" si="200"/>
        <v>46272</v>
      </c>
      <c r="C1361" s="90" t="str">
        <f t="shared" si="196"/>
        <v>구간8</v>
      </c>
      <c r="D1361" s="68">
        <f t="shared" si="197"/>
        <v>184</v>
      </c>
      <c r="E1361" s="54">
        <f>COUNTIF($C$15:C1361,C1361)</f>
        <v>69</v>
      </c>
      <c r="F1361" s="91">
        <f t="shared" si="198"/>
        <v>3.7262008728731387E-2</v>
      </c>
      <c r="G1361" s="91">
        <f t="shared" si="199"/>
        <v>1.3371870827807997E-4</v>
      </c>
      <c r="H1361" s="65">
        <f t="shared" si="201"/>
        <v>3.7395727437009467E-2</v>
      </c>
    </row>
    <row r="1362" spans="1:8">
      <c r="A1362" s="68">
        <f t="shared" si="200"/>
        <v>1348</v>
      </c>
      <c r="B1362" s="69">
        <f t="shared" si="200"/>
        <v>46273</v>
      </c>
      <c r="C1362" s="90" t="str">
        <f t="shared" si="196"/>
        <v>구간8</v>
      </c>
      <c r="D1362" s="68">
        <f t="shared" si="197"/>
        <v>184</v>
      </c>
      <c r="E1362" s="54">
        <f>COUNTIF($C$15:C1362,C1362)</f>
        <v>70</v>
      </c>
      <c r="F1362" s="91">
        <f t="shared" si="198"/>
        <v>3.7262008728731387E-2</v>
      </c>
      <c r="G1362" s="91">
        <f t="shared" si="199"/>
        <v>1.3565666057196516E-4</v>
      </c>
      <c r="H1362" s="65">
        <f t="shared" si="201"/>
        <v>3.739766538930335E-2</v>
      </c>
    </row>
    <row r="1363" spans="1:8">
      <c r="A1363" s="68">
        <f t="shared" si="200"/>
        <v>1349</v>
      </c>
      <c r="B1363" s="69">
        <f t="shared" si="200"/>
        <v>46274</v>
      </c>
      <c r="C1363" s="90" t="str">
        <f t="shared" si="196"/>
        <v>구간8</v>
      </c>
      <c r="D1363" s="68">
        <f t="shared" si="197"/>
        <v>184</v>
      </c>
      <c r="E1363" s="54">
        <f>COUNTIF($C$15:C1363,C1363)</f>
        <v>71</v>
      </c>
      <c r="F1363" s="91">
        <f t="shared" si="198"/>
        <v>3.7262008728731387E-2</v>
      </c>
      <c r="G1363" s="91">
        <f t="shared" si="199"/>
        <v>1.3759461286585038E-4</v>
      </c>
      <c r="H1363" s="65">
        <f t="shared" si="201"/>
        <v>3.739960334159724E-2</v>
      </c>
    </row>
    <row r="1364" spans="1:8">
      <c r="A1364" s="68">
        <f t="shared" si="200"/>
        <v>1350</v>
      </c>
      <c r="B1364" s="69">
        <f t="shared" si="200"/>
        <v>46275</v>
      </c>
      <c r="C1364" s="90" t="str">
        <f t="shared" si="196"/>
        <v>구간8</v>
      </c>
      <c r="D1364" s="68">
        <f t="shared" si="197"/>
        <v>184</v>
      </c>
      <c r="E1364" s="54">
        <f>COUNTIF($C$15:C1364,C1364)</f>
        <v>72</v>
      </c>
      <c r="F1364" s="91">
        <f t="shared" si="198"/>
        <v>3.7262008728731387E-2</v>
      </c>
      <c r="G1364" s="91">
        <f t="shared" si="199"/>
        <v>1.395325651597356E-4</v>
      </c>
      <c r="H1364" s="65">
        <f t="shared" si="201"/>
        <v>3.7401541293891123E-2</v>
      </c>
    </row>
    <row r="1365" spans="1:8">
      <c r="A1365" s="68">
        <f t="shared" si="200"/>
        <v>1351</v>
      </c>
      <c r="B1365" s="69">
        <f t="shared" si="200"/>
        <v>46276</v>
      </c>
      <c r="C1365" s="90" t="str">
        <f t="shared" si="196"/>
        <v>구간8</v>
      </c>
      <c r="D1365" s="68">
        <f t="shared" si="197"/>
        <v>184</v>
      </c>
      <c r="E1365" s="54">
        <f>COUNTIF($C$15:C1365,C1365)</f>
        <v>73</v>
      </c>
      <c r="F1365" s="91">
        <f t="shared" si="198"/>
        <v>3.7262008728731387E-2</v>
      </c>
      <c r="G1365" s="91">
        <f t="shared" si="199"/>
        <v>1.4147051745362082E-4</v>
      </c>
      <c r="H1365" s="65">
        <f t="shared" si="201"/>
        <v>3.7403479246185006E-2</v>
      </c>
    </row>
    <row r="1366" spans="1:8">
      <c r="A1366" s="68">
        <f t="shared" si="200"/>
        <v>1352</v>
      </c>
      <c r="B1366" s="69">
        <f t="shared" si="200"/>
        <v>46277</v>
      </c>
      <c r="C1366" s="90" t="str">
        <f t="shared" si="196"/>
        <v>구간8</v>
      </c>
      <c r="D1366" s="68">
        <f t="shared" si="197"/>
        <v>184</v>
      </c>
      <c r="E1366" s="54">
        <f>COUNTIF($C$15:C1366,C1366)</f>
        <v>74</v>
      </c>
      <c r="F1366" s="91">
        <f t="shared" si="198"/>
        <v>3.7262008728731387E-2</v>
      </c>
      <c r="G1366" s="91">
        <f t="shared" si="199"/>
        <v>1.4340846974750604E-4</v>
      </c>
      <c r="H1366" s="65">
        <f t="shared" si="201"/>
        <v>3.7405417198478896E-2</v>
      </c>
    </row>
    <row r="1367" spans="1:8">
      <c r="A1367" s="68">
        <f t="shared" si="200"/>
        <v>1353</v>
      </c>
      <c r="B1367" s="69">
        <f t="shared" si="200"/>
        <v>46278</v>
      </c>
      <c r="C1367" s="90" t="str">
        <f t="shared" si="196"/>
        <v>구간8</v>
      </c>
      <c r="D1367" s="68">
        <f t="shared" si="197"/>
        <v>184</v>
      </c>
      <c r="E1367" s="54">
        <f>COUNTIF($C$15:C1367,C1367)</f>
        <v>75</v>
      </c>
      <c r="F1367" s="91">
        <f t="shared" si="198"/>
        <v>3.7262008728731387E-2</v>
      </c>
      <c r="G1367" s="91">
        <f t="shared" si="199"/>
        <v>1.4534642204139126E-4</v>
      </c>
      <c r="H1367" s="65">
        <f t="shared" si="201"/>
        <v>3.7407355150772779E-2</v>
      </c>
    </row>
    <row r="1368" spans="1:8">
      <c r="A1368" s="68">
        <f t="shared" si="200"/>
        <v>1354</v>
      </c>
      <c r="B1368" s="69">
        <f t="shared" si="200"/>
        <v>46279</v>
      </c>
      <c r="C1368" s="90" t="str">
        <f t="shared" si="196"/>
        <v>구간8</v>
      </c>
      <c r="D1368" s="68">
        <f t="shared" si="197"/>
        <v>184</v>
      </c>
      <c r="E1368" s="54">
        <f>COUNTIF($C$15:C1368,C1368)</f>
        <v>76</v>
      </c>
      <c r="F1368" s="91">
        <f t="shared" si="198"/>
        <v>3.7262008728731387E-2</v>
      </c>
      <c r="G1368" s="91">
        <f t="shared" si="199"/>
        <v>1.4728437433527648E-4</v>
      </c>
      <c r="H1368" s="65">
        <f t="shared" si="201"/>
        <v>3.7409293103066663E-2</v>
      </c>
    </row>
    <row r="1369" spans="1:8">
      <c r="A1369" s="68">
        <f t="shared" si="200"/>
        <v>1355</v>
      </c>
      <c r="B1369" s="69">
        <f t="shared" si="200"/>
        <v>46280</v>
      </c>
      <c r="C1369" s="90" t="str">
        <f t="shared" si="196"/>
        <v>구간8</v>
      </c>
      <c r="D1369" s="68">
        <f t="shared" si="197"/>
        <v>184</v>
      </c>
      <c r="E1369" s="54">
        <f>COUNTIF($C$15:C1369,C1369)</f>
        <v>77</v>
      </c>
      <c r="F1369" s="91">
        <f t="shared" si="198"/>
        <v>3.7262008728731387E-2</v>
      </c>
      <c r="G1369" s="91">
        <f t="shared" si="199"/>
        <v>1.4922232662916169E-4</v>
      </c>
      <c r="H1369" s="65">
        <f t="shared" si="201"/>
        <v>3.7411231055360546E-2</v>
      </c>
    </row>
    <row r="1370" spans="1:8">
      <c r="A1370" s="68">
        <f t="shared" si="200"/>
        <v>1356</v>
      </c>
      <c r="B1370" s="69">
        <f t="shared" si="200"/>
        <v>46281</v>
      </c>
      <c r="C1370" s="90" t="str">
        <f t="shared" si="196"/>
        <v>구간8</v>
      </c>
      <c r="D1370" s="68">
        <f t="shared" si="197"/>
        <v>184</v>
      </c>
      <c r="E1370" s="54">
        <f>COUNTIF($C$15:C1370,C1370)</f>
        <v>78</v>
      </c>
      <c r="F1370" s="91">
        <f t="shared" si="198"/>
        <v>3.7262008728731387E-2</v>
      </c>
      <c r="G1370" s="91">
        <f t="shared" si="199"/>
        <v>1.5116027892304691E-4</v>
      </c>
      <c r="H1370" s="65">
        <f t="shared" si="201"/>
        <v>3.7413169007654436E-2</v>
      </c>
    </row>
    <row r="1371" spans="1:8">
      <c r="A1371" s="68">
        <f t="shared" si="200"/>
        <v>1357</v>
      </c>
      <c r="B1371" s="69">
        <f t="shared" si="200"/>
        <v>46282</v>
      </c>
      <c r="C1371" s="90" t="str">
        <f t="shared" si="196"/>
        <v>구간8</v>
      </c>
      <c r="D1371" s="68">
        <f t="shared" si="197"/>
        <v>184</v>
      </c>
      <c r="E1371" s="54">
        <f>COUNTIF($C$15:C1371,C1371)</f>
        <v>79</v>
      </c>
      <c r="F1371" s="91">
        <f t="shared" si="198"/>
        <v>3.7262008728731387E-2</v>
      </c>
      <c r="G1371" s="91">
        <f t="shared" si="199"/>
        <v>1.5309823121693213E-4</v>
      </c>
      <c r="H1371" s="65">
        <f t="shared" si="201"/>
        <v>3.7415106959948319E-2</v>
      </c>
    </row>
    <row r="1372" spans="1:8">
      <c r="A1372" s="68">
        <f t="shared" si="200"/>
        <v>1358</v>
      </c>
      <c r="B1372" s="69">
        <f t="shared" si="200"/>
        <v>46283</v>
      </c>
      <c r="C1372" s="90" t="str">
        <f t="shared" si="196"/>
        <v>구간8</v>
      </c>
      <c r="D1372" s="68">
        <f t="shared" si="197"/>
        <v>184</v>
      </c>
      <c r="E1372" s="54">
        <f>COUNTIF($C$15:C1372,C1372)</f>
        <v>80</v>
      </c>
      <c r="F1372" s="91">
        <f t="shared" si="198"/>
        <v>3.7262008728731387E-2</v>
      </c>
      <c r="G1372" s="91">
        <f t="shared" si="199"/>
        <v>1.5503618351081733E-4</v>
      </c>
      <c r="H1372" s="65">
        <f t="shared" si="201"/>
        <v>3.7417044912242202E-2</v>
      </c>
    </row>
    <row r="1373" spans="1:8">
      <c r="A1373" s="68">
        <f t="shared" si="200"/>
        <v>1359</v>
      </c>
      <c r="B1373" s="69">
        <f t="shared" si="200"/>
        <v>46284</v>
      </c>
      <c r="C1373" s="90" t="str">
        <f t="shared" si="196"/>
        <v>구간8</v>
      </c>
      <c r="D1373" s="68">
        <f t="shared" si="197"/>
        <v>184</v>
      </c>
      <c r="E1373" s="54">
        <f>COUNTIF($C$15:C1373,C1373)</f>
        <v>81</v>
      </c>
      <c r="F1373" s="91">
        <f t="shared" si="198"/>
        <v>3.7262008728731387E-2</v>
      </c>
      <c r="G1373" s="91">
        <f t="shared" si="199"/>
        <v>1.5697413580470254E-4</v>
      </c>
      <c r="H1373" s="65">
        <f t="shared" si="201"/>
        <v>3.7418982864536092E-2</v>
      </c>
    </row>
    <row r="1374" spans="1:8">
      <c r="A1374" s="68">
        <f t="shared" si="200"/>
        <v>1360</v>
      </c>
      <c r="B1374" s="69">
        <f t="shared" si="200"/>
        <v>46285</v>
      </c>
      <c r="C1374" s="90" t="str">
        <f t="shared" si="196"/>
        <v>구간8</v>
      </c>
      <c r="D1374" s="68">
        <f t="shared" si="197"/>
        <v>184</v>
      </c>
      <c r="E1374" s="54">
        <f>COUNTIF($C$15:C1374,C1374)</f>
        <v>82</v>
      </c>
      <c r="F1374" s="91">
        <f t="shared" si="198"/>
        <v>3.7262008728731387E-2</v>
      </c>
      <c r="G1374" s="91">
        <f t="shared" si="199"/>
        <v>1.5891208809858776E-4</v>
      </c>
      <c r="H1374" s="65">
        <f t="shared" si="201"/>
        <v>3.7420920816829975E-2</v>
      </c>
    </row>
    <row r="1375" spans="1:8">
      <c r="A1375" s="68">
        <f t="shared" si="200"/>
        <v>1361</v>
      </c>
      <c r="B1375" s="69">
        <f t="shared" si="200"/>
        <v>46286</v>
      </c>
      <c r="C1375" s="90" t="str">
        <f t="shared" si="196"/>
        <v>구간8</v>
      </c>
      <c r="D1375" s="68">
        <f t="shared" si="197"/>
        <v>184</v>
      </c>
      <c r="E1375" s="54">
        <f>COUNTIF($C$15:C1375,C1375)</f>
        <v>83</v>
      </c>
      <c r="F1375" s="91">
        <f t="shared" si="198"/>
        <v>3.7262008728731387E-2</v>
      </c>
      <c r="G1375" s="91">
        <f t="shared" si="199"/>
        <v>1.6085004039247298E-4</v>
      </c>
      <c r="H1375" s="65">
        <f t="shared" si="201"/>
        <v>3.7422858769123858E-2</v>
      </c>
    </row>
    <row r="1376" spans="1:8">
      <c r="A1376" s="68">
        <f t="shared" ref="A1376:B1391" si="202">A1375+1</f>
        <v>1362</v>
      </c>
      <c r="B1376" s="69">
        <f t="shared" si="202"/>
        <v>46287</v>
      </c>
      <c r="C1376" s="90" t="str">
        <f t="shared" si="196"/>
        <v>구간8</v>
      </c>
      <c r="D1376" s="68">
        <f t="shared" si="197"/>
        <v>184</v>
      </c>
      <c r="E1376" s="54">
        <f>COUNTIF($C$15:C1376,C1376)</f>
        <v>84</v>
      </c>
      <c r="F1376" s="91">
        <f t="shared" si="198"/>
        <v>3.7262008728731387E-2</v>
      </c>
      <c r="G1376" s="91">
        <f t="shared" si="199"/>
        <v>1.627879926863582E-4</v>
      </c>
      <c r="H1376" s="65">
        <f t="shared" si="201"/>
        <v>3.7424796721417748E-2</v>
      </c>
    </row>
    <row r="1377" spans="1:8">
      <c r="A1377" s="68">
        <f t="shared" si="202"/>
        <v>1363</v>
      </c>
      <c r="B1377" s="69">
        <f t="shared" si="202"/>
        <v>46288</v>
      </c>
      <c r="C1377" s="90" t="str">
        <f t="shared" si="196"/>
        <v>구간8</v>
      </c>
      <c r="D1377" s="68">
        <f t="shared" si="197"/>
        <v>184</v>
      </c>
      <c r="E1377" s="54">
        <f>COUNTIF($C$15:C1377,C1377)</f>
        <v>85</v>
      </c>
      <c r="F1377" s="91">
        <f t="shared" si="198"/>
        <v>3.7262008728731387E-2</v>
      </c>
      <c r="G1377" s="91">
        <f t="shared" si="199"/>
        <v>1.6472594498024342E-4</v>
      </c>
      <c r="H1377" s="65">
        <f t="shared" si="201"/>
        <v>3.7426734673711631E-2</v>
      </c>
    </row>
    <row r="1378" spans="1:8">
      <c r="A1378" s="68">
        <f t="shared" si="202"/>
        <v>1364</v>
      </c>
      <c r="B1378" s="69">
        <f t="shared" si="202"/>
        <v>46289</v>
      </c>
      <c r="C1378" s="90" t="str">
        <f t="shared" si="196"/>
        <v>구간8</v>
      </c>
      <c r="D1378" s="68">
        <f t="shared" si="197"/>
        <v>184</v>
      </c>
      <c r="E1378" s="54">
        <f>COUNTIF($C$15:C1378,C1378)</f>
        <v>86</v>
      </c>
      <c r="F1378" s="91">
        <f t="shared" si="198"/>
        <v>3.7262008728731387E-2</v>
      </c>
      <c r="G1378" s="91">
        <f t="shared" si="199"/>
        <v>1.6666389727412864E-4</v>
      </c>
      <c r="H1378" s="65">
        <f t="shared" si="201"/>
        <v>3.7428672626005514E-2</v>
      </c>
    </row>
    <row r="1379" spans="1:8">
      <c r="A1379" s="68">
        <f t="shared" si="202"/>
        <v>1365</v>
      </c>
      <c r="B1379" s="69">
        <f t="shared" si="202"/>
        <v>46290</v>
      </c>
      <c r="C1379" s="90" t="str">
        <f t="shared" si="196"/>
        <v>구간8</v>
      </c>
      <c r="D1379" s="68">
        <f t="shared" si="197"/>
        <v>184</v>
      </c>
      <c r="E1379" s="54">
        <f>COUNTIF($C$15:C1379,C1379)</f>
        <v>87</v>
      </c>
      <c r="F1379" s="91">
        <f t="shared" si="198"/>
        <v>3.7262008728731387E-2</v>
      </c>
      <c r="G1379" s="91">
        <f t="shared" si="199"/>
        <v>1.6860184956801386E-4</v>
      </c>
      <c r="H1379" s="65">
        <f t="shared" si="201"/>
        <v>3.7430610578299398E-2</v>
      </c>
    </row>
    <row r="1380" spans="1:8">
      <c r="A1380" s="68">
        <f t="shared" si="202"/>
        <v>1366</v>
      </c>
      <c r="B1380" s="69">
        <f t="shared" si="202"/>
        <v>46291</v>
      </c>
      <c r="C1380" s="90" t="str">
        <f t="shared" si="196"/>
        <v>구간8</v>
      </c>
      <c r="D1380" s="68">
        <f t="shared" si="197"/>
        <v>184</v>
      </c>
      <c r="E1380" s="54">
        <f>COUNTIF($C$15:C1380,C1380)</f>
        <v>88</v>
      </c>
      <c r="F1380" s="91">
        <f t="shared" si="198"/>
        <v>3.7262008728731387E-2</v>
      </c>
      <c r="G1380" s="91">
        <f t="shared" si="199"/>
        <v>1.7053980186189908E-4</v>
      </c>
      <c r="H1380" s="65">
        <f t="shared" si="201"/>
        <v>3.7432548530593288E-2</v>
      </c>
    </row>
    <row r="1381" spans="1:8">
      <c r="A1381" s="68">
        <f t="shared" si="202"/>
        <v>1367</v>
      </c>
      <c r="B1381" s="69">
        <f t="shared" si="202"/>
        <v>46292</v>
      </c>
      <c r="C1381" s="90" t="str">
        <f t="shared" si="196"/>
        <v>구간8</v>
      </c>
      <c r="D1381" s="68">
        <f t="shared" si="197"/>
        <v>184</v>
      </c>
      <c r="E1381" s="54">
        <f>COUNTIF($C$15:C1381,C1381)</f>
        <v>89</v>
      </c>
      <c r="F1381" s="91">
        <f t="shared" si="198"/>
        <v>3.7262008728731387E-2</v>
      </c>
      <c r="G1381" s="91">
        <f t="shared" si="199"/>
        <v>1.724777541557843E-4</v>
      </c>
      <c r="H1381" s="65">
        <f t="shared" si="201"/>
        <v>3.7434486482887171E-2</v>
      </c>
    </row>
    <row r="1382" spans="1:8">
      <c r="A1382" s="68">
        <f t="shared" si="202"/>
        <v>1368</v>
      </c>
      <c r="B1382" s="69">
        <f t="shared" si="202"/>
        <v>46293</v>
      </c>
      <c r="C1382" s="90" t="str">
        <f t="shared" si="196"/>
        <v>구간8</v>
      </c>
      <c r="D1382" s="68">
        <f t="shared" si="197"/>
        <v>184</v>
      </c>
      <c r="E1382" s="54">
        <f>COUNTIF($C$15:C1382,C1382)</f>
        <v>90</v>
      </c>
      <c r="F1382" s="91">
        <f t="shared" si="198"/>
        <v>3.7262008728731387E-2</v>
      </c>
      <c r="G1382" s="91">
        <f t="shared" si="199"/>
        <v>1.7441570644966952E-4</v>
      </c>
      <c r="H1382" s="65">
        <f t="shared" si="201"/>
        <v>3.7436424435181054E-2</v>
      </c>
    </row>
    <row r="1383" spans="1:8">
      <c r="A1383" s="68">
        <f t="shared" si="202"/>
        <v>1369</v>
      </c>
      <c r="B1383" s="69">
        <f t="shared" si="202"/>
        <v>46294</v>
      </c>
      <c r="C1383" s="90" t="str">
        <f t="shared" si="196"/>
        <v>구간8</v>
      </c>
      <c r="D1383" s="68">
        <f t="shared" si="197"/>
        <v>184</v>
      </c>
      <c r="E1383" s="54">
        <f>COUNTIF($C$15:C1383,C1383)</f>
        <v>91</v>
      </c>
      <c r="F1383" s="91">
        <f t="shared" si="198"/>
        <v>3.7262008728731387E-2</v>
      </c>
      <c r="G1383" s="91">
        <f t="shared" si="199"/>
        <v>1.7635365874355471E-4</v>
      </c>
      <c r="H1383" s="65">
        <f t="shared" si="201"/>
        <v>3.7438362387474944E-2</v>
      </c>
    </row>
    <row r="1384" spans="1:8">
      <c r="A1384" s="68">
        <f t="shared" si="202"/>
        <v>1370</v>
      </c>
      <c r="B1384" s="69">
        <f t="shared" si="202"/>
        <v>46295</v>
      </c>
      <c r="C1384" s="90" t="str">
        <f t="shared" si="196"/>
        <v>구간8</v>
      </c>
      <c r="D1384" s="68">
        <f t="shared" si="197"/>
        <v>184</v>
      </c>
      <c r="E1384" s="54">
        <f>COUNTIF($C$15:C1384,C1384)</f>
        <v>92</v>
      </c>
      <c r="F1384" s="91">
        <f t="shared" si="198"/>
        <v>3.7262008728731387E-2</v>
      </c>
      <c r="G1384" s="91">
        <f t="shared" si="199"/>
        <v>1.7829161103743993E-4</v>
      </c>
      <c r="H1384" s="65">
        <f t="shared" si="201"/>
        <v>3.7440300339768827E-2</v>
      </c>
    </row>
    <row r="1385" spans="1:8">
      <c r="A1385" s="68">
        <f t="shared" si="202"/>
        <v>1371</v>
      </c>
      <c r="B1385" s="69">
        <f t="shared" si="202"/>
        <v>46296</v>
      </c>
      <c r="C1385" s="90" t="str">
        <f t="shared" si="196"/>
        <v>구간8</v>
      </c>
      <c r="D1385" s="68">
        <f t="shared" si="197"/>
        <v>184</v>
      </c>
      <c r="E1385" s="54">
        <f>COUNTIF($C$15:C1385,C1385)</f>
        <v>93</v>
      </c>
      <c r="F1385" s="91">
        <f t="shared" si="198"/>
        <v>3.7262008728731387E-2</v>
      </c>
      <c r="G1385" s="91">
        <f t="shared" si="199"/>
        <v>1.8022956333132515E-4</v>
      </c>
      <c r="H1385" s="65">
        <f t="shared" si="201"/>
        <v>3.744223829206271E-2</v>
      </c>
    </row>
    <row r="1386" spans="1:8">
      <c r="A1386" s="68">
        <f t="shared" si="202"/>
        <v>1372</v>
      </c>
      <c r="B1386" s="69">
        <f t="shared" si="202"/>
        <v>46297</v>
      </c>
      <c r="C1386" s="90" t="str">
        <f t="shared" si="196"/>
        <v>구간8</v>
      </c>
      <c r="D1386" s="68">
        <f t="shared" si="197"/>
        <v>184</v>
      </c>
      <c r="E1386" s="54">
        <f>COUNTIF($C$15:C1386,C1386)</f>
        <v>94</v>
      </c>
      <c r="F1386" s="91">
        <f t="shared" si="198"/>
        <v>3.7262008728731387E-2</v>
      </c>
      <c r="G1386" s="91">
        <f t="shared" si="199"/>
        <v>1.8216751562521037E-4</v>
      </c>
      <c r="H1386" s="65">
        <f t="shared" si="201"/>
        <v>3.74441762443566E-2</v>
      </c>
    </row>
    <row r="1387" spans="1:8">
      <c r="A1387" s="68">
        <f t="shared" si="202"/>
        <v>1373</v>
      </c>
      <c r="B1387" s="69">
        <f t="shared" si="202"/>
        <v>46298</v>
      </c>
      <c r="C1387" s="90" t="str">
        <f t="shared" si="196"/>
        <v>구간8</v>
      </c>
      <c r="D1387" s="68">
        <f t="shared" si="197"/>
        <v>184</v>
      </c>
      <c r="E1387" s="54">
        <f>COUNTIF($C$15:C1387,C1387)</f>
        <v>95</v>
      </c>
      <c r="F1387" s="91">
        <f t="shared" si="198"/>
        <v>3.7262008728731387E-2</v>
      </c>
      <c r="G1387" s="91">
        <f t="shared" si="199"/>
        <v>1.8410546791909559E-4</v>
      </c>
      <c r="H1387" s="65">
        <f t="shared" si="201"/>
        <v>3.7446114196650483E-2</v>
      </c>
    </row>
    <row r="1388" spans="1:8">
      <c r="A1388" s="68">
        <f t="shared" si="202"/>
        <v>1374</v>
      </c>
      <c r="B1388" s="69">
        <f t="shared" si="202"/>
        <v>46299</v>
      </c>
      <c r="C1388" s="90" t="str">
        <f t="shared" si="196"/>
        <v>구간8</v>
      </c>
      <c r="D1388" s="68">
        <f t="shared" si="197"/>
        <v>184</v>
      </c>
      <c r="E1388" s="54">
        <f>COUNTIF($C$15:C1388,C1388)</f>
        <v>96</v>
      </c>
      <c r="F1388" s="91">
        <f t="shared" si="198"/>
        <v>3.7262008728731387E-2</v>
      </c>
      <c r="G1388" s="91">
        <f t="shared" si="199"/>
        <v>1.8604342021298081E-4</v>
      </c>
      <c r="H1388" s="65">
        <f t="shared" si="201"/>
        <v>3.7448052148944366E-2</v>
      </c>
    </row>
    <row r="1389" spans="1:8">
      <c r="A1389" s="68">
        <f t="shared" si="202"/>
        <v>1375</v>
      </c>
      <c r="B1389" s="69">
        <f t="shared" si="202"/>
        <v>46300</v>
      </c>
      <c r="C1389" s="90" t="str">
        <f t="shared" si="196"/>
        <v>구간8</v>
      </c>
      <c r="D1389" s="68">
        <f t="shared" si="197"/>
        <v>184</v>
      </c>
      <c r="E1389" s="54">
        <f>COUNTIF($C$15:C1389,C1389)</f>
        <v>97</v>
      </c>
      <c r="F1389" s="91">
        <f t="shared" si="198"/>
        <v>3.7262008728731387E-2</v>
      </c>
      <c r="G1389" s="91">
        <f t="shared" si="199"/>
        <v>1.8798137250686603E-4</v>
      </c>
      <c r="H1389" s="65">
        <f t="shared" si="201"/>
        <v>3.7449990101238256E-2</v>
      </c>
    </row>
    <row r="1390" spans="1:8">
      <c r="A1390" s="68">
        <f t="shared" si="202"/>
        <v>1376</v>
      </c>
      <c r="B1390" s="69">
        <f t="shared" si="202"/>
        <v>46301</v>
      </c>
      <c r="C1390" s="90" t="str">
        <f t="shared" si="196"/>
        <v>구간8</v>
      </c>
      <c r="D1390" s="68">
        <f t="shared" si="197"/>
        <v>184</v>
      </c>
      <c r="E1390" s="54">
        <f>COUNTIF($C$15:C1390,C1390)</f>
        <v>98</v>
      </c>
      <c r="F1390" s="91">
        <f t="shared" si="198"/>
        <v>3.7262008728731387E-2</v>
      </c>
      <c r="G1390" s="91">
        <f t="shared" si="199"/>
        <v>1.8991932480075125E-4</v>
      </c>
      <c r="H1390" s="65">
        <f t="shared" si="201"/>
        <v>3.7451928053532139E-2</v>
      </c>
    </row>
    <row r="1391" spans="1:8">
      <c r="A1391" s="68">
        <f t="shared" si="202"/>
        <v>1377</v>
      </c>
      <c r="B1391" s="69">
        <f t="shared" si="202"/>
        <v>46302</v>
      </c>
      <c r="C1391" s="90" t="str">
        <f t="shared" si="196"/>
        <v>구간8</v>
      </c>
      <c r="D1391" s="68">
        <f t="shared" si="197"/>
        <v>184</v>
      </c>
      <c r="E1391" s="54">
        <f>COUNTIF($C$15:C1391,C1391)</f>
        <v>99</v>
      </c>
      <c r="F1391" s="91">
        <f t="shared" si="198"/>
        <v>3.7262008728731387E-2</v>
      </c>
      <c r="G1391" s="91">
        <f t="shared" si="199"/>
        <v>1.9185727709463646E-4</v>
      </c>
      <c r="H1391" s="65">
        <f t="shared" si="201"/>
        <v>3.7453866005826023E-2</v>
      </c>
    </row>
    <row r="1392" spans="1:8">
      <c r="A1392" s="68">
        <f t="shared" ref="A1392:B1407" si="203">A1391+1</f>
        <v>1378</v>
      </c>
      <c r="B1392" s="69">
        <f t="shared" si="203"/>
        <v>46303</v>
      </c>
      <c r="C1392" s="90" t="str">
        <f t="shared" si="196"/>
        <v>구간8</v>
      </c>
      <c r="D1392" s="68">
        <f t="shared" si="197"/>
        <v>184</v>
      </c>
      <c r="E1392" s="54">
        <f>COUNTIF($C$15:C1392,C1392)</f>
        <v>100</v>
      </c>
      <c r="F1392" s="91">
        <f t="shared" si="198"/>
        <v>3.7262008728731387E-2</v>
      </c>
      <c r="G1392" s="91">
        <f t="shared" si="199"/>
        <v>1.9379522938852168E-4</v>
      </c>
      <c r="H1392" s="65">
        <f t="shared" si="201"/>
        <v>3.7455803958119906E-2</v>
      </c>
    </row>
    <row r="1393" spans="1:8">
      <c r="A1393" s="68">
        <f t="shared" si="203"/>
        <v>1379</v>
      </c>
      <c r="B1393" s="69">
        <f t="shared" si="203"/>
        <v>46304</v>
      </c>
      <c r="C1393" s="90" t="str">
        <f t="shared" si="196"/>
        <v>구간8</v>
      </c>
      <c r="D1393" s="68">
        <f t="shared" si="197"/>
        <v>184</v>
      </c>
      <c r="E1393" s="54">
        <f>COUNTIF($C$15:C1393,C1393)</f>
        <v>101</v>
      </c>
      <c r="F1393" s="91">
        <f t="shared" si="198"/>
        <v>3.7262008728731387E-2</v>
      </c>
      <c r="G1393" s="91">
        <f t="shared" si="199"/>
        <v>1.957331816824069E-4</v>
      </c>
      <c r="H1393" s="65">
        <f t="shared" si="201"/>
        <v>3.7457741910413796E-2</v>
      </c>
    </row>
    <row r="1394" spans="1:8">
      <c r="A1394" s="68">
        <f t="shared" si="203"/>
        <v>1380</v>
      </c>
      <c r="B1394" s="69">
        <f t="shared" si="203"/>
        <v>46305</v>
      </c>
      <c r="C1394" s="90" t="str">
        <f t="shared" si="196"/>
        <v>구간8</v>
      </c>
      <c r="D1394" s="68">
        <f t="shared" si="197"/>
        <v>184</v>
      </c>
      <c r="E1394" s="54">
        <f>COUNTIF($C$15:C1394,C1394)</f>
        <v>102</v>
      </c>
      <c r="F1394" s="91">
        <f t="shared" si="198"/>
        <v>3.7262008728731387E-2</v>
      </c>
      <c r="G1394" s="91">
        <f t="shared" si="199"/>
        <v>1.976711339762921E-4</v>
      </c>
      <c r="H1394" s="65">
        <f t="shared" si="201"/>
        <v>3.7459679862707679E-2</v>
      </c>
    </row>
    <row r="1395" spans="1:8">
      <c r="A1395" s="68">
        <f t="shared" si="203"/>
        <v>1381</v>
      </c>
      <c r="B1395" s="69">
        <f t="shared" si="203"/>
        <v>46306</v>
      </c>
      <c r="C1395" s="90" t="str">
        <f t="shared" si="196"/>
        <v>구간8</v>
      </c>
      <c r="D1395" s="68">
        <f t="shared" si="197"/>
        <v>184</v>
      </c>
      <c r="E1395" s="54">
        <f>COUNTIF($C$15:C1395,C1395)</f>
        <v>103</v>
      </c>
      <c r="F1395" s="91">
        <f t="shared" si="198"/>
        <v>3.7262008728731387E-2</v>
      </c>
      <c r="G1395" s="91">
        <f t="shared" si="199"/>
        <v>1.9960908627017731E-4</v>
      </c>
      <c r="H1395" s="65">
        <f t="shared" si="201"/>
        <v>3.7461617815001562E-2</v>
      </c>
    </row>
    <row r="1396" spans="1:8">
      <c r="A1396" s="68">
        <f t="shared" si="203"/>
        <v>1382</v>
      </c>
      <c r="B1396" s="69">
        <f t="shared" si="203"/>
        <v>46307</v>
      </c>
      <c r="C1396" s="90" t="str">
        <f t="shared" si="196"/>
        <v>구간8</v>
      </c>
      <c r="D1396" s="68">
        <f t="shared" si="197"/>
        <v>184</v>
      </c>
      <c r="E1396" s="54">
        <f>COUNTIF($C$15:C1396,C1396)</f>
        <v>104</v>
      </c>
      <c r="F1396" s="91">
        <f t="shared" si="198"/>
        <v>3.7262008728731387E-2</v>
      </c>
      <c r="G1396" s="91">
        <f t="shared" si="199"/>
        <v>2.0154703856406253E-4</v>
      </c>
      <c r="H1396" s="65">
        <f t="shared" si="201"/>
        <v>3.7463555767295452E-2</v>
      </c>
    </row>
    <row r="1397" spans="1:8">
      <c r="A1397" s="68">
        <f t="shared" si="203"/>
        <v>1383</v>
      </c>
      <c r="B1397" s="69">
        <f t="shared" si="203"/>
        <v>46308</v>
      </c>
      <c r="C1397" s="90" t="str">
        <f t="shared" si="196"/>
        <v>구간8</v>
      </c>
      <c r="D1397" s="68">
        <f t="shared" si="197"/>
        <v>184</v>
      </c>
      <c r="E1397" s="54">
        <f>COUNTIF($C$15:C1397,C1397)</f>
        <v>105</v>
      </c>
      <c r="F1397" s="91">
        <f t="shared" si="198"/>
        <v>3.7262008728731387E-2</v>
      </c>
      <c r="G1397" s="91">
        <f t="shared" si="199"/>
        <v>2.0348499085794775E-4</v>
      </c>
      <c r="H1397" s="65">
        <f t="shared" si="201"/>
        <v>3.7465493719589335E-2</v>
      </c>
    </row>
    <row r="1398" spans="1:8">
      <c r="A1398" s="68">
        <f t="shared" si="203"/>
        <v>1384</v>
      </c>
      <c r="B1398" s="69">
        <f t="shared" si="203"/>
        <v>46309</v>
      </c>
      <c r="C1398" s="90" t="str">
        <f t="shared" si="196"/>
        <v>구간8</v>
      </c>
      <c r="D1398" s="68">
        <f t="shared" si="197"/>
        <v>184</v>
      </c>
      <c r="E1398" s="54">
        <f>COUNTIF($C$15:C1398,C1398)</f>
        <v>106</v>
      </c>
      <c r="F1398" s="91">
        <f t="shared" si="198"/>
        <v>3.7262008728731387E-2</v>
      </c>
      <c r="G1398" s="91">
        <f t="shared" si="199"/>
        <v>2.0542294315183297E-4</v>
      </c>
      <c r="H1398" s="65">
        <f t="shared" si="201"/>
        <v>3.7467431671883218E-2</v>
      </c>
    </row>
    <row r="1399" spans="1:8">
      <c r="A1399" s="68">
        <f t="shared" si="203"/>
        <v>1385</v>
      </c>
      <c r="B1399" s="69">
        <f t="shared" si="203"/>
        <v>46310</v>
      </c>
      <c r="C1399" s="90" t="str">
        <f t="shared" si="196"/>
        <v>구간8</v>
      </c>
      <c r="D1399" s="68">
        <f t="shared" si="197"/>
        <v>184</v>
      </c>
      <c r="E1399" s="54">
        <f>COUNTIF($C$15:C1399,C1399)</f>
        <v>107</v>
      </c>
      <c r="F1399" s="91">
        <f t="shared" si="198"/>
        <v>3.7262008728731387E-2</v>
      </c>
      <c r="G1399" s="91">
        <f t="shared" si="199"/>
        <v>2.0736089544571819E-4</v>
      </c>
      <c r="H1399" s="65">
        <f t="shared" si="201"/>
        <v>3.7469369624177108E-2</v>
      </c>
    </row>
    <row r="1400" spans="1:8">
      <c r="A1400" s="68">
        <f t="shared" si="203"/>
        <v>1386</v>
      </c>
      <c r="B1400" s="69">
        <f t="shared" si="203"/>
        <v>46311</v>
      </c>
      <c r="C1400" s="90" t="str">
        <f t="shared" si="196"/>
        <v>구간8</v>
      </c>
      <c r="D1400" s="68">
        <f t="shared" si="197"/>
        <v>184</v>
      </c>
      <c r="E1400" s="54">
        <f>COUNTIF($C$15:C1400,C1400)</f>
        <v>108</v>
      </c>
      <c r="F1400" s="91">
        <f t="shared" si="198"/>
        <v>3.7262008728731387E-2</v>
      </c>
      <c r="G1400" s="91">
        <f t="shared" si="199"/>
        <v>2.0929884773960341E-4</v>
      </c>
      <c r="H1400" s="65">
        <f t="shared" si="201"/>
        <v>3.7471307576470991E-2</v>
      </c>
    </row>
    <row r="1401" spans="1:8">
      <c r="A1401" s="68">
        <f t="shared" si="203"/>
        <v>1387</v>
      </c>
      <c r="B1401" s="69">
        <f t="shared" si="203"/>
        <v>46312</v>
      </c>
      <c r="C1401" s="90" t="str">
        <f t="shared" si="196"/>
        <v>구간8</v>
      </c>
      <c r="D1401" s="68">
        <f t="shared" si="197"/>
        <v>184</v>
      </c>
      <c r="E1401" s="54">
        <f>COUNTIF($C$15:C1401,C1401)</f>
        <v>109</v>
      </c>
      <c r="F1401" s="91">
        <f t="shared" si="198"/>
        <v>3.7262008728731387E-2</v>
      </c>
      <c r="G1401" s="91">
        <f t="shared" si="199"/>
        <v>2.1123680003348863E-4</v>
      </c>
      <c r="H1401" s="65">
        <f t="shared" si="201"/>
        <v>3.7473245528764874E-2</v>
      </c>
    </row>
    <row r="1402" spans="1:8">
      <c r="A1402" s="68">
        <f t="shared" si="203"/>
        <v>1388</v>
      </c>
      <c r="B1402" s="69">
        <f t="shared" si="203"/>
        <v>46313</v>
      </c>
      <c r="C1402" s="90" t="str">
        <f t="shared" si="196"/>
        <v>구간8</v>
      </c>
      <c r="D1402" s="68">
        <f t="shared" si="197"/>
        <v>184</v>
      </c>
      <c r="E1402" s="54">
        <f>COUNTIF($C$15:C1402,C1402)</f>
        <v>110</v>
      </c>
      <c r="F1402" s="91">
        <f t="shared" si="198"/>
        <v>3.7262008728731387E-2</v>
      </c>
      <c r="G1402" s="91">
        <f t="shared" si="199"/>
        <v>2.1317475232737385E-4</v>
      </c>
      <c r="H1402" s="65">
        <f t="shared" si="201"/>
        <v>3.7475183481058758E-2</v>
      </c>
    </row>
    <row r="1403" spans="1:8">
      <c r="A1403" s="68">
        <f t="shared" si="203"/>
        <v>1389</v>
      </c>
      <c r="B1403" s="69">
        <f t="shared" si="203"/>
        <v>46314</v>
      </c>
      <c r="C1403" s="90" t="str">
        <f t="shared" si="196"/>
        <v>구간8</v>
      </c>
      <c r="D1403" s="68">
        <f t="shared" si="197"/>
        <v>184</v>
      </c>
      <c r="E1403" s="54">
        <f>COUNTIF($C$15:C1403,C1403)</f>
        <v>111</v>
      </c>
      <c r="F1403" s="91">
        <f t="shared" si="198"/>
        <v>3.7262008728731387E-2</v>
      </c>
      <c r="G1403" s="91">
        <f t="shared" si="199"/>
        <v>2.1511270462125907E-4</v>
      </c>
      <c r="H1403" s="65">
        <f t="shared" si="201"/>
        <v>3.7477121433352648E-2</v>
      </c>
    </row>
    <row r="1404" spans="1:8">
      <c r="A1404" s="68">
        <f t="shared" si="203"/>
        <v>1390</v>
      </c>
      <c r="B1404" s="69">
        <f t="shared" si="203"/>
        <v>46315</v>
      </c>
      <c r="C1404" s="90" t="str">
        <f t="shared" si="196"/>
        <v>구간8</v>
      </c>
      <c r="D1404" s="68">
        <f t="shared" si="197"/>
        <v>184</v>
      </c>
      <c r="E1404" s="54">
        <f>COUNTIF($C$15:C1404,C1404)</f>
        <v>112</v>
      </c>
      <c r="F1404" s="91">
        <f t="shared" si="198"/>
        <v>3.7262008728731387E-2</v>
      </c>
      <c r="G1404" s="91">
        <f t="shared" si="199"/>
        <v>2.1705065691514429E-4</v>
      </c>
      <c r="H1404" s="65">
        <f t="shared" si="201"/>
        <v>3.7479059385646531E-2</v>
      </c>
    </row>
    <row r="1405" spans="1:8">
      <c r="A1405" s="68">
        <f t="shared" si="203"/>
        <v>1391</v>
      </c>
      <c r="B1405" s="69">
        <f t="shared" si="203"/>
        <v>46316</v>
      </c>
      <c r="C1405" s="90" t="str">
        <f t="shared" si="196"/>
        <v>구간8</v>
      </c>
      <c r="D1405" s="68">
        <f t="shared" si="197"/>
        <v>184</v>
      </c>
      <c r="E1405" s="54">
        <f>COUNTIF($C$15:C1405,C1405)</f>
        <v>113</v>
      </c>
      <c r="F1405" s="91">
        <f t="shared" si="198"/>
        <v>3.7262008728731387E-2</v>
      </c>
      <c r="G1405" s="91">
        <f t="shared" si="199"/>
        <v>2.1898860920902948E-4</v>
      </c>
      <c r="H1405" s="65">
        <f t="shared" si="201"/>
        <v>3.7480997337940414E-2</v>
      </c>
    </row>
    <row r="1406" spans="1:8">
      <c r="A1406" s="68">
        <f t="shared" si="203"/>
        <v>1392</v>
      </c>
      <c r="B1406" s="69">
        <f t="shared" si="203"/>
        <v>46317</v>
      </c>
      <c r="C1406" s="90" t="str">
        <f t="shared" si="196"/>
        <v>구간8</v>
      </c>
      <c r="D1406" s="68">
        <f t="shared" si="197"/>
        <v>184</v>
      </c>
      <c r="E1406" s="54">
        <f>COUNTIF($C$15:C1406,C1406)</f>
        <v>114</v>
      </c>
      <c r="F1406" s="91">
        <f t="shared" si="198"/>
        <v>3.7262008728731387E-2</v>
      </c>
      <c r="G1406" s="91">
        <f t="shared" si="199"/>
        <v>2.209265615029147E-4</v>
      </c>
      <c r="H1406" s="65">
        <f t="shared" si="201"/>
        <v>3.7482935290234304E-2</v>
      </c>
    </row>
    <row r="1407" spans="1:8">
      <c r="A1407" s="68">
        <f t="shared" si="203"/>
        <v>1393</v>
      </c>
      <c r="B1407" s="69">
        <f t="shared" si="203"/>
        <v>46318</v>
      </c>
      <c r="C1407" s="90" t="str">
        <f t="shared" si="196"/>
        <v>구간8</v>
      </c>
      <c r="D1407" s="68">
        <f t="shared" si="197"/>
        <v>184</v>
      </c>
      <c r="E1407" s="54">
        <f>COUNTIF($C$15:C1407,C1407)</f>
        <v>115</v>
      </c>
      <c r="F1407" s="91">
        <f t="shared" si="198"/>
        <v>3.7262008728731387E-2</v>
      </c>
      <c r="G1407" s="91">
        <f t="shared" si="199"/>
        <v>2.2286451379679992E-4</v>
      </c>
      <c r="H1407" s="65">
        <f t="shared" si="201"/>
        <v>3.7484873242528187E-2</v>
      </c>
    </row>
    <row r="1408" spans="1:8">
      <c r="A1408" s="68">
        <f t="shared" ref="A1408:B1423" si="204">A1407+1</f>
        <v>1394</v>
      </c>
      <c r="B1408" s="69">
        <f t="shared" si="204"/>
        <v>46319</v>
      </c>
      <c r="C1408" s="90" t="str">
        <f t="shared" si="196"/>
        <v>구간8</v>
      </c>
      <c r="D1408" s="68">
        <f t="shared" si="197"/>
        <v>184</v>
      </c>
      <c r="E1408" s="54">
        <f>COUNTIF($C$15:C1408,C1408)</f>
        <v>116</v>
      </c>
      <c r="F1408" s="91">
        <f t="shared" si="198"/>
        <v>3.7262008728731387E-2</v>
      </c>
      <c r="G1408" s="91">
        <f t="shared" si="199"/>
        <v>2.2480246609068514E-4</v>
      </c>
      <c r="H1408" s="65">
        <f t="shared" si="201"/>
        <v>3.748681119482207E-2</v>
      </c>
    </row>
    <row r="1409" spans="1:8">
      <c r="A1409" s="68">
        <f t="shared" si="204"/>
        <v>1395</v>
      </c>
      <c r="B1409" s="69">
        <f t="shared" si="204"/>
        <v>46320</v>
      </c>
      <c r="C1409" s="90" t="str">
        <f t="shared" si="196"/>
        <v>구간8</v>
      </c>
      <c r="D1409" s="68">
        <f t="shared" si="197"/>
        <v>184</v>
      </c>
      <c r="E1409" s="54">
        <f>COUNTIF($C$15:C1409,C1409)</f>
        <v>117</v>
      </c>
      <c r="F1409" s="91">
        <f t="shared" si="198"/>
        <v>3.7262008728731387E-2</v>
      </c>
      <c r="G1409" s="91">
        <f t="shared" si="199"/>
        <v>2.2674041838457036E-4</v>
      </c>
      <c r="H1409" s="65">
        <f t="shared" si="201"/>
        <v>3.748874914711596E-2</v>
      </c>
    </row>
    <row r="1410" spans="1:8">
      <c r="A1410" s="68">
        <f t="shared" si="204"/>
        <v>1396</v>
      </c>
      <c r="B1410" s="69">
        <f t="shared" si="204"/>
        <v>46321</v>
      </c>
      <c r="C1410" s="90" t="str">
        <f t="shared" si="196"/>
        <v>구간8</v>
      </c>
      <c r="D1410" s="68">
        <f t="shared" si="197"/>
        <v>184</v>
      </c>
      <c r="E1410" s="54">
        <f>COUNTIF($C$15:C1410,C1410)</f>
        <v>118</v>
      </c>
      <c r="F1410" s="91">
        <f t="shared" si="198"/>
        <v>3.7262008728731387E-2</v>
      </c>
      <c r="G1410" s="91">
        <f t="shared" si="199"/>
        <v>2.2867837067845558E-4</v>
      </c>
      <c r="H1410" s="65">
        <f t="shared" si="201"/>
        <v>3.7490687099409843E-2</v>
      </c>
    </row>
    <row r="1411" spans="1:8">
      <c r="A1411" s="68">
        <f t="shared" si="204"/>
        <v>1397</v>
      </c>
      <c r="B1411" s="69">
        <f t="shared" si="204"/>
        <v>46322</v>
      </c>
      <c r="C1411" s="90" t="str">
        <f t="shared" si="196"/>
        <v>구간8</v>
      </c>
      <c r="D1411" s="68">
        <f t="shared" si="197"/>
        <v>184</v>
      </c>
      <c r="E1411" s="54">
        <f>COUNTIF($C$15:C1411,C1411)</f>
        <v>119</v>
      </c>
      <c r="F1411" s="91">
        <f t="shared" si="198"/>
        <v>3.7262008728731387E-2</v>
      </c>
      <c r="G1411" s="91">
        <f t="shared" si="199"/>
        <v>2.306163229723408E-4</v>
      </c>
      <c r="H1411" s="65">
        <f t="shared" si="201"/>
        <v>3.7492625051703726E-2</v>
      </c>
    </row>
    <row r="1412" spans="1:8">
      <c r="A1412" s="68">
        <f t="shared" si="204"/>
        <v>1398</v>
      </c>
      <c r="B1412" s="69">
        <f t="shared" si="204"/>
        <v>46323</v>
      </c>
      <c r="C1412" s="90" t="str">
        <f t="shared" si="196"/>
        <v>구간8</v>
      </c>
      <c r="D1412" s="68">
        <f t="shared" si="197"/>
        <v>184</v>
      </c>
      <c r="E1412" s="54">
        <f>COUNTIF($C$15:C1412,C1412)</f>
        <v>120</v>
      </c>
      <c r="F1412" s="91">
        <f t="shared" si="198"/>
        <v>3.7262008728731387E-2</v>
      </c>
      <c r="G1412" s="91">
        <f t="shared" si="199"/>
        <v>2.3255427526622601E-4</v>
      </c>
      <c r="H1412" s="65">
        <f t="shared" si="201"/>
        <v>3.7494563003997616E-2</v>
      </c>
    </row>
    <row r="1413" spans="1:8">
      <c r="A1413" s="68">
        <f t="shared" si="204"/>
        <v>1399</v>
      </c>
      <c r="B1413" s="69">
        <f t="shared" si="204"/>
        <v>46324</v>
      </c>
      <c r="C1413" s="90" t="str">
        <f t="shared" si="196"/>
        <v>구간8</v>
      </c>
      <c r="D1413" s="68">
        <f t="shared" si="197"/>
        <v>184</v>
      </c>
      <c r="E1413" s="54">
        <f>COUNTIF($C$15:C1413,C1413)</f>
        <v>121</v>
      </c>
      <c r="F1413" s="91">
        <f t="shared" si="198"/>
        <v>3.7262008728731387E-2</v>
      </c>
      <c r="G1413" s="91">
        <f t="shared" si="199"/>
        <v>2.3449222756011123E-4</v>
      </c>
      <c r="H1413" s="65">
        <f t="shared" si="201"/>
        <v>3.7496500956291499E-2</v>
      </c>
    </row>
    <row r="1414" spans="1:8">
      <c r="A1414" s="68">
        <f t="shared" si="204"/>
        <v>1400</v>
      </c>
      <c r="B1414" s="69">
        <f t="shared" si="204"/>
        <v>46325</v>
      </c>
      <c r="C1414" s="90" t="str">
        <f t="shared" si="196"/>
        <v>구간8</v>
      </c>
      <c r="D1414" s="68">
        <f t="shared" si="197"/>
        <v>184</v>
      </c>
      <c r="E1414" s="54">
        <f>COUNTIF($C$15:C1414,C1414)</f>
        <v>122</v>
      </c>
      <c r="F1414" s="91">
        <f t="shared" si="198"/>
        <v>3.7262008728731387E-2</v>
      </c>
      <c r="G1414" s="91">
        <f t="shared" si="199"/>
        <v>2.3643017985399645E-4</v>
      </c>
      <c r="H1414" s="65">
        <f t="shared" si="201"/>
        <v>3.7498438908585383E-2</v>
      </c>
    </row>
    <row r="1415" spans="1:8">
      <c r="A1415" s="68">
        <f t="shared" si="204"/>
        <v>1401</v>
      </c>
      <c r="B1415" s="69">
        <f t="shared" si="204"/>
        <v>46326</v>
      </c>
      <c r="C1415" s="90" t="str">
        <f t="shared" si="196"/>
        <v>구간8</v>
      </c>
      <c r="D1415" s="68">
        <f t="shared" si="197"/>
        <v>184</v>
      </c>
      <c r="E1415" s="54">
        <f>COUNTIF($C$15:C1415,C1415)</f>
        <v>123</v>
      </c>
      <c r="F1415" s="91">
        <f t="shared" si="198"/>
        <v>3.7262008728731387E-2</v>
      </c>
      <c r="G1415" s="91">
        <f t="shared" si="199"/>
        <v>2.3836813214788165E-4</v>
      </c>
      <c r="H1415" s="65">
        <f t="shared" si="201"/>
        <v>3.7500376860879266E-2</v>
      </c>
    </row>
    <row r="1416" spans="1:8">
      <c r="A1416" s="68">
        <f t="shared" si="204"/>
        <v>1402</v>
      </c>
      <c r="B1416" s="69">
        <f t="shared" si="204"/>
        <v>46327</v>
      </c>
      <c r="C1416" s="90" t="str">
        <f t="shared" si="196"/>
        <v>구간8</v>
      </c>
      <c r="D1416" s="68">
        <f t="shared" si="197"/>
        <v>184</v>
      </c>
      <c r="E1416" s="54">
        <f>COUNTIF($C$15:C1416,C1416)</f>
        <v>124</v>
      </c>
      <c r="F1416" s="91">
        <f t="shared" si="198"/>
        <v>3.7262008728731387E-2</v>
      </c>
      <c r="G1416" s="91">
        <f t="shared" si="199"/>
        <v>2.4030608444176686E-4</v>
      </c>
      <c r="H1416" s="65">
        <f t="shared" si="201"/>
        <v>3.7502314813173156E-2</v>
      </c>
    </row>
    <row r="1417" spans="1:8">
      <c r="A1417" s="68">
        <f t="shared" si="204"/>
        <v>1403</v>
      </c>
      <c r="B1417" s="69">
        <f t="shared" si="204"/>
        <v>46328</v>
      </c>
      <c r="C1417" s="90" t="str">
        <f t="shared" si="196"/>
        <v>구간8</v>
      </c>
      <c r="D1417" s="68">
        <f t="shared" si="197"/>
        <v>184</v>
      </c>
      <c r="E1417" s="54">
        <f>COUNTIF($C$15:C1417,C1417)</f>
        <v>125</v>
      </c>
      <c r="F1417" s="91">
        <f t="shared" si="198"/>
        <v>3.7262008728731387E-2</v>
      </c>
      <c r="G1417" s="91">
        <f t="shared" si="199"/>
        <v>2.4224403673565208E-4</v>
      </c>
      <c r="H1417" s="65">
        <f t="shared" si="201"/>
        <v>3.7504252765467039E-2</v>
      </c>
    </row>
    <row r="1418" spans="1:8">
      <c r="A1418" s="68">
        <f t="shared" si="204"/>
        <v>1404</v>
      </c>
      <c r="B1418" s="69">
        <f t="shared" si="204"/>
        <v>46329</v>
      </c>
      <c r="C1418" s="90" t="str">
        <f t="shared" si="196"/>
        <v>구간8</v>
      </c>
      <c r="D1418" s="68">
        <f t="shared" si="197"/>
        <v>184</v>
      </c>
      <c r="E1418" s="54">
        <f>COUNTIF($C$15:C1418,C1418)</f>
        <v>126</v>
      </c>
      <c r="F1418" s="91">
        <f t="shared" si="198"/>
        <v>3.7262008728731387E-2</v>
      </c>
      <c r="G1418" s="91">
        <f t="shared" si="199"/>
        <v>2.441819890295373E-4</v>
      </c>
      <c r="H1418" s="65">
        <f t="shared" si="201"/>
        <v>3.7506190717760922E-2</v>
      </c>
    </row>
    <row r="1419" spans="1:8">
      <c r="A1419" s="68">
        <f t="shared" si="204"/>
        <v>1405</v>
      </c>
      <c r="B1419" s="69">
        <f t="shared" si="204"/>
        <v>46330</v>
      </c>
      <c r="C1419" s="90" t="str">
        <f t="shared" si="196"/>
        <v>구간8</v>
      </c>
      <c r="D1419" s="68">
        <f t="shared" si="197"/>
        <v>184</v>
      </c>
      <c r="E1419" s="54">
        <f>COUNTIF($C$15:C1419,C1419)</f>
        <v>127</v>
      </c>
      <c r="F1419" s="91">
        <f t="shared" si="198"/>
        <v>3.7262008728731387E-2</v>
      </c>
      <c r="G1419" s="91">
        <f t="shared" si="199"/>
        <v>2.4611994132342252E-4</v>
      </c>
      <c r="H1419" s="65">
        <f t="shared" si="201"/>
        <v>3.7508128670054812E-2</v>
      </c>
    </row>
    <row r="1420" spans="1:8">
      <c r="A1420" s="68">
        <f t="shared" si="204"/>
        <v>1406</v>
      </c>
      <c r="B1420" s="69">
        <f t="shared" si="204"/>
        <v>46331</v>
      </c>
      <c r="C1420" s="90" t="str">
        <f t="shared" si="196"/>
        <v>구간8</v>
      </c>
      <c r="D1420" s="68">
        <f t="shared" si="197"/>
        <v>184</v>
      </c>
      <c r="E1420" s="54">
        <f>COUNTIF($C$15:C1420,C1420)</f>
        <v>128</v>
      </c>
      <c r="F1420" s="91">
        <f t="shared" si="198"/>
        <v>3.7262008728731387E-2</v>
      </c>
      <c r="G1420" s="91">
        <f t="shared" si="199"/>
        <v>2.4805789361730774E-4</v>
      </c>
      <c r="H1420" s="65">
        <f t="shared" si="201"/>
        <v>3.7510066622348695E-2</v>
      </c>
    </row>
    <row r="1421" spans="1:8">
      <c r="A1421" s="68">
        <f t="shared" si="204"/>
        <v>1407</v>
      </c>
      <c r="B1421" s="69">
        <f t="shared" si="204"/>
        <v>46332</v>
      </c>
      <c r="C1421" s="90" t="str">
        <f t="shared" si="196"/>
        <v>구간8</v>
      </c>
      <c r="D1421" s="68">
        <f t="shared" si="197"/>
        <v>184</v>
      </c>
      <c r="E1421" s="54">
        <f>COUNTIF($C$15:C1421,C1421)</f>
        <v>129</v>
      </c>
      <c r="F1421" s="91">
        <f t="shared" si="198"/>
        <v>3.7262008728731387E-2</v>
      </c>
      <c r="G1421" s="91">
        <f t="shared" si="199"/>
        <v>2.4999584591119296E-4</v>
      </c>
      <c r="H1421" s="65">
        <f t="shared" si="201"/>
        <v>3.7512004574642578E-2</v>
      </c>
    </row>
    <row r="1422" spans="1:8">
      <c r="A1422" s="68">
        <f t="shared" si="204"/>
        <v>1408</v>
      </c>
      <c r="B1422" s="69">
        <f t="shared" si="204"/>
        <v>46333</v>
      </c>
      <c r="C1422" s="90" t="str">
        <f t="shared" si="196"/>
        <v>구간8</v>
      </c>
      <c r="D1422" s="68">
        <f t="shared" si="197"/>
        <v>184</v>
      </c>
      <c r="E1422" s="54">
        <f>COUNTIF($C$15:C1422,C1422)</f>
        <v>130</v>
      </c>
      <c r="F1422" s="91">
        <f t="shared" si="198"/>
        <v>3.7262008728731387E-2</v>
      </c>
      <c r="G1422" s="91">
        <f t="shared" si="199"/>
        <v>2.5193379820507818E-4</v>
      </c>
      <c r="H1422" s="65">
        <f t="shared" si="201"/>
        <v>3.7513942526936468E-2</v>
      </c>
    </row>
    <row r="1423" spans="1:8">
      <c r="A1423" s="68">
        <f t="shared" si="204"/>
        <v>1409</v>
      </c>
      <c r="B1423" s="69">
        <f t="shared" si="204"/>
        <v>46334</v>
      </c>
      <c r="C1423" s="90" t="str">
        <f t="shared" ref="C1423:C1475" si="205">IF(IFERROR(HLOOKUP(B1423,$D$5:$S$6,2,FALSE),"")="",C1424,HLOOKUP(B1423,$D$5:$S$7,2,FALSE))</f>
        <v>구간8</v>
      </c>
      <c r="D1423" s="68">
        <f t="shared" ref="D1423:D1476" si="206">COUNTIF($C$15:$C$44084,C1423)</f>
        <v>184</v>
      </c>
      <c r="E1423" s="54">
        <f>COUNTIF($C$15:C1423,C1423)</f>
        <v>131</v>
      </c>
      <c r="F1423" s="91">
        <f t="shared" ref="F1423:F1476" si="207">HLOOKUP($C1423,$D$6:$S$11,6,FALSE)</f>
        <v>3.7262008728731387E-2</v>
      </c>
      <c r="G1423" s="91">
        <f t="shared" ref="G1423:G1476" si="208">HLOOKUP($C1423,$D$6:$S$11,5,FALSE)*(E1423)</f>
        <v>2.538717504989634E-4</v>
      </c>
      <c r="H1423" s="65">
        <f t="shared" si="201"/>
        <v>3.7515880479230351E-2</v>
      </c>
    </row>
    <row r="1424" spans="1:8">
      <c r="A1424" s="68">
        <f t="shared" ref="A1424:B1439" si="209">A1423+1</f>
        <v>1410</v>
      </c>
      <c r="B1424" s="69">
        <f t="shared" si="209"/>
        <v>46335</v>
      </c>
      <c r="C1424" s="90" t="str">
        <f t="shared" si="205"/>
        <v>구간8</v>
      </c>
      <c r="D1424" s="68">
        <f t="shared" si="206"/>
        <v>184</v>
      </c>
      <c r="E1424" s="54">
        <f>COUNTIF($C$15:C1424,C1424)</f>
        <v>132</v>
      </c>
      <c r="F1424" s="91">
        <f t="shared" si="207"/>
        <v>3.7262008728731387E-2</v>
      </c>
      <c r="G1424" s="91">
        <f t="shared" si="208"/>
        <v>2.5580970279284862E-4</v>
      </c>
      <c r="H1424" s="65">
        <f t="shared" ref="H1424:H1476" si="210">F1424+G1424</f>
        <v>3.7517818431524234E-2</v>
      </c>
    </row>
    <row r="1425" spans="1:8">
      <c r="A1425" s="68">
        <f t="shared" si="209"/>
        <v>1411</v>
      </c>
      <c r="B1425" s="69">
        <f t="shared" si="209"/>
        <v>46336</v>
      </c>
      <c r="C1425" s="90" t="str">
        <f t="shared" si="205"/>
        <v>구간8</v>
      </c>
      <c r="D1425" s="68">
        <f t="shared" si="206"/>
        <v>184</v>
      </c>
      <c r="E1425" s="54">
        <f>COUNTIF($C$15:C1425,C1425)</f>
        <v>133</v>
      </c>
      <c r="F1425" s="91">
        <f t="shared" si="207"/>
        <v>3.7262008728731387E-2</v>
      </c>
      <c r="G1425" s="91">
        <f t="shared" si="208"/>
        <v>2.5774765508673384E-4</v>
      </c>
      <c r="H1425" s="65">
        <f t="shared" si="210"/>
        <v>3.7519756383818118E-2</v>
      </c>
    </row>
    <row r="1426" spans="1:8">
      <c r="A1426" s="68">
        <f t="shared" si="209"/>
        <v>1412</v>
      </c>
      <c r="B1426" s="69">
        <f t="shared" si="209"/>
        <v>46337</v>
      </c>
      <c r="C1426" s="90" t="str">
        <f t="shared" si="205"/>
        <v>구간8</v>
      </c>
      <c r="D1426" s="68">
        <f t="shared" si="206"/>
        <v>184</v>
      </c>
      <c r="E1426" s="54">
        <f>COUNTIF($C$15:C1426,C1426)</f>
        <v>134</v>
      </c>
      <c r="F1426" s="91">
        <f t="shared" si="207"/>
        <v>3.7262008728731387E-2</v>
      </c>
      <c r="G1426" s="91">
        <f t="shared" si="208"/>
        <v>2.5968560738061906E-4</v>
      </c>
      <c r="H1426" s="65">
        <f t="shared" si="210"/>
        <v>3.7521694336112008E-2</v>
      </c>
    </row>
    <row r="1427" spans="1:8">
      <c r="A1427" s="68">
        <f t="shared" si="209"/>
        <v>1413</v>
      </c>
      <c r="B1427" s="69">
        <f t="shared" si="209"/>
        <v>46338</v>
      </c>
      <c r="C1427" s="90" t="str">
        <f t="shared" si="205"/>
        <v>구간8</v>
      </c>
      <c r="D1427" s="68">
        <f t="shared" si="206"/>
        <v>184</v>
      </c>
      <c r="E1427" s="54">
        <f>COUNTIF($C$15:C1427,C1427)</f>
        <v>135</v>
      </c>
      <c r="F1427" s="91">
        <f t="shared" si="207"/>
        <v>3.7262008728731387E-2</v>
      </c>
      <c r="G1427" s="91">
        <f t="shared" si="208"/>
        <v>2.6162355967450428E-4</v>
      </c>
      <c r="H1427" s="65">
        <f t="shared" si="210"/>
        <v>3.7523632288405891E-2</v>
      </c>
    </row>
    <row r="1428" spans="1:8">
      <c r="A1428" s="68">
        <f t="shared" si="209"/>
        <v>1414</v>
      </c>
      <c r="B1428" s="69">
        <f t="shared" si="209"/>
        <v>46339</v>
      </c>
      <c r="C1428" s="90" t="str">
        <f t="shared" si="205"/>
        <v>구간8</v>
      </c>
      <c r="D1428" s="68">
        <f t="shared" si="206"/>
        <v>184</v>
      </c>
      <c r="E1428" s="54">
        <f>COUNTIF($C$15:C1428,C1428)</f>
        <v>136</v>
      </c>
      <c r="F1428" s="91">
        <f t="shared" si="207"/>
        <v>3.7262008728731387E-2</v>
      </c>
      <c r="G1428" s="91">
        <f t="shared" si="208"/>
        <v>2.635615119683895E-4</v>
      </c>
      <c r="H1428" s="65">
        <f t="shared" si="210"/>
        <v>3.7525570240699774E-2</v>
      </c>
    </row>
    <row r="1429" spans="1:8">
      <c r="A1429" s="68">
        <f t="shared" si="209"/>
        <v>1415</v>
      </c>
      <c r="B1429" s="69">
        <f t="shared" si="209"/>
        <v>46340</v>
      </c>
      <c r="C1429" s="90" t="str">
        <f t="shared" si="205"/>
        <v>구간8</v>
      </c>
      <c r="D1429" s="68">
        <f t="shared" si="206"/>
        <v>184</v>
      </c>
      <c r="E1429" s="54">
        <f>COUNTIF($C$15:C1429,C1429)</f>
        <v>137</v>
      </c>
      <c r="F1429" s="91">
        <f t="shared" si="207"/>
        <v>3.7262008728731387E-2</v>
      </c>
      <c r="G1429" s="91">
        <f t="shared" si="208"/>
        <v>2.6549946426227472E-4</v>
      </c>
      <c r="H1429" s="65">
        <f t="shared" si="210"/>
        <v>3.7527508192993664E-2</v>
      </c>
    </row>
    <row r="1430" spans="1:8">
      <c r="A1430" s="68">
        <f t="shared" si="209"/>
        <v>1416</v>
      </c>
      <c r="B1430" s="69">
        <f t="shared" si="209"/>
        <v>46341</v>
      </c>
      <c r="C1430" s="90" t="str">
        <f t="shared" si="205"/>
        <v>구간8</v>
      </c>
      <c r="D1430" s="68">
        <f t="shared" si="206"/>
        <v>184</v>
      </c>
      <c r="E1430" s="54">
        <f>COUNTIF($C$15:C1430,C1430)</f>
        <v>138</v>
      </c>
      <c r="F1430" s="91">
        <f t="shared" si="207"/>
        <v>3.7262008728731387E-2</v>
      </c>
      <c r="G1430" s="91">
        <f t="shared" si="208"/>
        <v>2.6743741655615993E-4</v>
      </c>
      <c r="H1430" s="65">
        <f t="shared" si="210"/>
        <v>3.7529446145287547E-2</v>
      </c>
    </row>
    <row r="1431" spans="1:8">
      <c r="A1431" s="68">
        <f t="shared" si="209"/>
        <v>1417</v>
      </c>
      <c r="B1431" s="69">
        <f t="shared" si="209"/>
        <v>46342</v>
      </c>
      <c r="C1431" s="90" t="str">
        <f t="shared" si="205"/>
        <v>구간8</v>
      </c>
      <c r="D1431" s="68">
        <f t="shared" si="206"/>
        <v>184</v>
      </c>
      <c r="E1431" s="54">
        <f>COUNTIF($C$15:C1431,C1431)</f>
        <v>139</v>
      </c>
      <c r="F1431" s="91">
        <f t="shared" si="207"/>
        <v>3.7262008728731387E-2</v>
      </c>
      <c r="G1431" s="91">
        <f t="shared" si="208"/>
        <v>2.693753688500451E-4</v>
      </c>
      <c r="H1431" s="65">
        <f t="shared" si="210"/>
        <v>3.753138409758143E-2</v>
      </c>
    </row>
    <row r="1432" spans="1:8">
      <c r="A1432" s="68">
        <f t="shared" si="209"/>
        <v>1418</v>
      </c>
      <c r="B1432" s="69">
        <f t="shared" si="209"/>
        <v>46343</v>
      </c>
      <c r="C1432" s="90" t="str">
        <f t="shared" si="205"/>
        <v>구간8</v>
      </c>
      <c r="D1432" s="68">
        <f t="shared" si="206"/>
        <v>184</v>
      </c>
      <c r="E1432" s="54">
        <f>COUNTIF($C$15:C1432,C1432)</f>
        <v>140</v>
      </c>
      <c r="F1432" s="91">
        <f t="shared" si="207"/>
        <v>3.7262008728731387E-2</v>
      </c>
      <c r="G1432" s="91">
        <f t="shared" si="208"/>
        <v>2.7131332114393032E-4</v>
      </c>
      <c r="H1432" s="65">
        <f t="shared" si="210"/>
        <v>3.753332204987532E-2</v>
      </c>
    </row>
    <row r="1433" spans="1:8">
      <c r="A1433" s="68">
        <f t="shared" si="209"/>
        <v>1419</v>
      </c>
      <c r="B1433" s="69">
        <f t="shared" si="209"/>
        <v>46344</v>
      </c>
      <c r="C1433" s="90" t="str">
        <f t="shared" si="205"/>
        <v>구간8</v>
      </c>
      <c r="D1433" s="68">
        <f t="shared" si="206"/>
        <v>184</v>
      </c>
      <c r="E1433" s="54">
        <f>COUNTIF($C$15:C1433,C1433)</f>
        <v>141</v>
      </c>
      <c r="F1433" s="91">
        <f t="shared" si="207"/>
        <v>3.7262008728731387E-2</v>
      </c>
      <c r="G1433" s="91">
        <f t="shared" si="208"/>
        <v>2.7325127343781554E-4</v>
      </c>
      <c r="H1433" s="65">
        <f t="shared" si="210"/>
        <v>3.7535260002169203E-2</v>
      </c>
    </row>
    <row r="1434" spans="1:8">
      <c r="A1434" s="68">
        <f t="shared" si="209"/>
        <v>1420</v>
      </c>
      <c r="B1434" s="69">
        <f t="shared" si="209"/>
        <v>46345</v>
      </c>
      <c r="C1434" s="90" t="str">
        <f t="shared" si="205"/>
        <v>구간8</v>
      </c>
      <c r="D1434" s="68">
        <f t="shared" si="206"/>
        <v>184</v>
      </c>
      <c r="E1434" s="54">
        <f>COUNTIF($C$15:C1434,C1434)</f>
        <v>142</v>
      </c>
      <c r="F1434" s="91">
        <f t="shared" si="207"/>
        <v>3.7262008728731387E-2</v>
      </c>
      <c r="G1434" s="91">
        <f t="shared" si="208"/>
        <v>2.7518922573170076E-4</v>
      </c>
      <c r="H1434" s="65">
        <f t="shared" si="210"/>
        <v>3.7537197954463086E-2</v>
      </c>
    </row>
    <row r="1435" spans="1:8">
      <c r="A1435" s="68">
        <f t="shared" si="209"/>
        <v>1421</v>
      </c>
      <c r="B1435" s="69">
        <f t="shared" si="209"/>
        <v>46346</v>
      </c>
      <c r="C1435" s="90" t="str">
        <f t="shared" si="205"/>
        <v>구간8</v>
      </c>
      <c r="D1435" s="68">
        <f t="shared" si="206"/>
        <v>184</v>
      </c>
      <c r="E1435" s="54">
        <f>COUNTIF($C$15:C1435,C1435)</f>
        <v>143</v>
      </c>
      <c r="F1435" s="91">
        <f t="shared" si="207"/>
        <v>3.7262008728731387E-2</v>
      </c>
      <c r="G1435" s="91">
        <f t="shared" si="208"/>
        <v>2.7712717802558598E-4</v>
      </c>
      <c r="H1435" s="65">
        <f t="shared" si="210"/>
        <v>3.7539135906756976E-2</v>
      </c>
    </row>
    <row r="1436" spans="1:8">
      <c r="A1436" s="68">
        <f t="shared" si="209"/>
        <v>1422</v>
      </c>
      <c r="B1436" s="69">
        <f t="shared" si="209"/>
        <v>46347</v>
      </c>
      <c r="C1436" s="90" t="str">
        <f t="shared" si="205"/>
        <v>구간8</v>
      </c>
      <c r="D1436" s="68">
        <f t="shared" si="206"/>
        <v>184</v>
      </c>
      <c r="E1436" s="54">
        <f>COUNTIF($C$15:C1436,C1436)</f>
        <v>144</v>
      </c>
      <c r="F1436" s="91">
        <f t="shared" si="207"/>
        <v>3.7262008728731387E-2</v>
      </c>
      <c r="G1436" s="91">
        <f t="shared" si="208"/>
        <v>2.790651303194712E-4</v>
      </c>
      <c r="H1436" s="65">
        <f t="shared" si="210"/>
        <v>3.7541073859050859E-2</v>
      </c>
    </row>
    <row r="1437" spans="1:8">
      <c r="A1437" s="68">
        <f t="shared" si="209"/>
        <v>1423</v>
      </c>
      <c r="B1437" s="69">
        <f t="shared" si="209"/>
        <v>46348</v>
      </c>
      <c r="C1437" s="90" t="str">
        <f t="shared" si="205"/>
        <v>구간8</v>
      </c>
      <c r="D1437" s="68">
        <f t="shared" si="206"/>
        <v>184</v>
      </c>
      <c r="E1437" s="54">
        <f>COUNTIF($C$15:C1437,C1437)</f>
        <v>145</v>
      </c>
      <c r="F1437" s="91">
        <f t="shared" si="207"/>
        <v>3.7262008728731387E-2</v>
      </c>
      <c r="G1437" s="91">
        <f t="shared" si="208"/>
        <v>2.8100308261335642E-4</v>
      </c>
      <c r="H1437" s="65">
        <f t="shared" si="210"/>
        <v>3.7543011811344743E-2</v>
      </c>
    </row>
    <row r="1438" spans="1:8">
      <c r="A1438" s="68">
        <f t="shared" si="209"/>
        <v>1424</v>
      </c>
      <c r="B1438" s="69">
        <f t="shared" si="209"/>
        <v>46349</v>
      </c>
      <c r="C1438" s="90" t="str">
        <f t="shared" si="205"/>
        <v>구간8</v>
      </c>
      <c r="D1438" s="68">
        <f t="shared" si="206"/>
        <v>184</v>
      </c>
      <c r="E1438" s="54">
        <f>COUNTIF($C$15:C1438,C1438)</f>
        <v>146</v>
      </c>
      <c r="F1438" s="91">
        <f t="shared" si="207"/>
        <v>3.7262008728731387E-2</v>
      </c>
      <c r="G1438" s="91">
        <f t="shared" si="208"/>
        <v>2.8294103490724163E-4</v>
      </c>
      <c r="H1438" s="65">
        <f t="shared" si="210"/>
        <v>3.7544949763638626E-2</v>
      </c>
    </row>
    <row r="1439" spans="1:8">
      <c r="A1439" s="68">
        <f t="shared" si="209"/>
        <v>1425</v>
      </c>
      <c r="B1439" s="69">
        <f t="shared" si="209"/>
        <v>46350</v>
      </c>
      <c r="C1439" s="90" t="str">
        <f t="shared" si="205"/>
        <v>구간8</v>
      </c>
      <c r="D1439" s="68">
        <f t="shared" si="206"/>
        <v>184</v>
      </c>
      <c r="E1439" s="54">
        <f>COUNTIF($C$15:C1439,C1439)</f>
        <v>147</v>
      </c>
      <c r="F1439" s="91">
        <f t="shared" si="207"/>
        <v>3.7262008728731387E-2</v>
      </c>
      <c r="G1439" s="91">
        <f t="shared" si="208"/>
        <v>2.8487898720112685E-4</v>
      </c>
      <c r="H1439" s="65">
        <f t="shared" si="210"/>
        <v>3.7546887715932516E-2</v>
      </c>
    </row>
    <row r="1440" spans="1:8">
      <c r="A1440" s="68">
        <f t="shared" ref="A1440:B1455" si="211">A1439+1</f>
        <v>1426</v>
      </c>
      <c r="B1440" s="69">
        <f t="shared" si="211"/>
        <v>46351</v>
      </c>
      <c r="C1440" s="90" t="str">
        <f t="shared" si="205"/>
        <v>구간8</v>
      </c>
      <c r="D1440" s="68">
        <f t="shared" si="206"/>
        <v>184</v>
      </c>
      <c r="E1440" s="54">
        <f>COUNTIF($C$15:C1440,C1440)</f>
        <v>148</v>
      </c>
      <c r="F1440" s="91">
        <f t="shared" si="207"/>
        <v>3.7262008728731387E-2</v>
      </c>
      <c r="G1440" s="91">
        <f t="shared" si="208"/>
        <v>2.8681693949501207E-4</v>
      </c>
      <c r="H1440" s="65">
        <f t="shared" si="210"/>
        <v>3.7548825668226399E-2</v>
      </c>
    </row>
    <row r="1441" spans="1:8">
      <c r="A1441" s="68">
        <f t="shared" si="211"/>
        <v>1427</v>
      </c>
      <c r="B1441" s="69">
        <f t="shared" si="211"/>
        <v>46352</v>
      </c>
      <c r="C1441" s="90" t="str">
        <f t="shared" si="205"/>
        <v>구간8</v>
      </c>
      <c r="D1441" s="68">
        <f t="shared" si="206"/>
        <v>184</v>
      </c>
      <c r="E1441" s="54">
        <f>COUNTIF($C$15:C1441,C1441)</f>
        <v>149</v>
      </c>
      <c r="F1441" s="91">
        <f t="shared" si="207"/>
        <v>3.7262008728731387E-2</v>
      </c>
      <c r="G1441" s="91">
        <f t="shared" si="208"/>
        <v>2.8875489178889729E-4</v>
      </c>
      <c r="H1441" s="65">
        <f t="shared" si="210"/>
        <v>3.7550763620520282E-2</v>
      </c>
    </row>
    <row r="1442" spans="1:8">
      <c r="A1442" s="68">
        <f t="shared" si="211"/>
        <v>1428</v>
      </c>
      <c r="B1442" s="69">
        <f t="shared" si="211"/>
        <v>46353</v>
      </c>
      <c r="C1442" s="90" t="str">
        <f t="shared" si="205"/>
        <v>구간8</v>
      </c>
      <c r="D1442" s="68">
        <f t="shared" si="206"/>
        <v>184</v>
      </c>
      <c r="E1442" s="54">
        <f>COUNTIF($C$15:C1442,C1442)</f>
        <v>150</v>
      </c>
      <c r="F1442" s="91">
        <f t="shared" si="207"/>
        <v>3.7262008728731387E-2</v>
      </c>
      <c r="G1442" s="91">
        <f t="shared" si="208"/>
        <v>2.9069284408278251E-4</v>
      </c>
      <c r="H1442" s="65">
        <f t="shared" si="210"/>
        <v>3.7552701572814172E-2</v>
      </c>
    </row>
    <row r="1443" spans="1:8">
      <c r="A1443" s="68">
        <f t="shared" si="211"/>
        <v>1429</v>
      </c>
      <c r="B1443" s="69">
        <f t="shared" si="211"/>
        <v>46354</v>
      </c>
      <c r="C1443" s="90" t="str">
        <f t="shared" si="205"/>
        <v>구간8</v>
      </c>
      <c r="D1443" s="68">
        <f t="shared" si="206"/>
        <v>184</v>
      </c>
      <c r="E1443" s="54">
        <f>COUNTIF($C$15:C1443,C1443)</f>
        <v>151</v>
      </c>
      <c r="F1443" s="91">
        <f t="shared" si="207"/>
        <v>3.7262008728731387E-2</v>
      </c>
      <c r="G1443" s="91">
        <f t="shared" si="208"/>
        <v>2.9263079637666773E-4</v>
      </c>
      <c r="H1443" s="65">
        <f t="shared" si="210"/>
        <v>3.7554639525108055E-2</v>
      </c>
    </row>
    <row r="1444" spans="1:8">
      <c r="A1444" s="68">
        <f t="shared" si="211"/>
        <v>1430</v>
      </c>
      <c r="B1444" s="69">
        <f t="shared" si="211"/>
        <v>46355</v>
      </c>
      <c r="C1444" s="90" t="str">
        <f t="shared" si="205"/>
        <v>구간8</v>
      </c>
      <c r="D1444" s="68">
        <f t="shared" si="206"/>
        <v>184</v>
      </c>
      <c r="E1444" s="54">
        <f>COUNTIF($C$15:C1444,C1444)</f>
        <v>152</v>
      </c>
      <c r="F1444" s="91">
        <f t="shared" si="207"/>
        <v>3.7262008728731387E-2</v>
      </c>
      <c r="G1444" s="91">
        <f t="shared" si="208"/>
        <v>2.9456874867055295E-4</v>
      </c>
      <c r="H1444" s="65">
        <f t="shared" si="210"/>
        <v>3.7556577477401938E-2</v>
      </c>
    </row>
    <row r="1445" spans="1:8">
      <c r="A1445" s="68">
        <f t="shared" si="211"/>
        <v>1431</v>
      </c>
      <c r="B1445" s="69">
        <f t="shared" si="211"/>
        <v>46356</v>
      </c>
      <c r="C1445" s="90" t="str">
        <f t="shared" si="205"/>
        <v>구간8</v>
      </c>
      <c r="D1445" s="68">
        <f t="shared" si="206"/>
        <v>184</v>
      </c>
      <c r="E1445" s="54">
        <f>COUNTIF($C$15:C1445,C1445)</f>
        <v>153</v>
      </c>
      <c r="F1445" s="91">
        <f t="shared" si="207"/>
        <v>3.7262008728731387E-2</v>
      </c>
      <c r="G1445" s="91">
        <f t="shared" si="208"/>
        <v>2.9650670096443817E-4</v>
      </c>
      <c r="H1445" s="65">
        <f t="shared" si="210"/>
        <v>3.7558515429695828E-2</v>
      </c>
    </row>
    <row r="1446" spans="1:8">
      <c r="A1446" s="68">
        <f t="shared" si="211"/>
        <v>1432</v>
      </c>
      <c r="B1446" s="69">
        <f t="shared" si="211"/>
        <v>46357</v>
      </c>
      <c r="C1446" s="90" t="str">
        <f t="shared" si="205"/>
        <v>구간8</v>
      </c>
      <c r="D1446" s="68">
        <f t="shared" si="206"/>
        <v>184</v>
      </c>
      <c r="E1446" s="54">
        <f>COUNTIF($C$15:C1446,C1446)</f>
        <v>154</v>
      </c>
      <c r="F1446" s="91">
        <f t="shared" si="207"/>
        <v>3.7262008728731387E-2</v>
      </c>
      <c r="G1446" s="91">
        <f t="shared" si="208"/>
        <v>2.9844465325832339E-4</v>
      </c>
      <c r="H1446" s="65">
        <f t="shared" si="210"/>
        <v>3.7560453381989711E-2</v>
      </c>
    </row>
    <row r="1447" spans="1:8">
      <c r="A1447" s="68">
        <f t="shared" si="211"/>
        <v>1433</v>
      </c>
      <c r="B1447" s="69">
        <f t="shared" si="211"/>
        <v>46358</v>
      </c>
      <c r="C1447" s="90" t="str">
        <f t="shared" si="205"/>
        <v>구간8</v>
      </c>
      <c r="D1447" s="68">
        <f t="shared" si="206"/>
        <v>184</v>
      </c>
      <c r="E1447" s="54">
        <f>COUNTIF($C$15:C1447,C1447)</f>
        <v>155</v>
      </c>
      <c r="F1447" s="91">
        <f t="shared" si="207"/>
        <v>3.7262008728731387E-2</v>
      </c>
      <c r="G1447" s="91">
        <f t="shared" si="208"/>
        <v>3.0038260555220861E-4</v>
      </c>
      <c r="H1447" s="65">
        <f t="shared" si="210"/>
        <v>3.7562391334283594E-2</v>
      </c>
    </row>
    <row r="1448" spans="1:8">
      <c r="A1448" s="68">
        <f t="shared" si="211"/>
        <v>1434</v>
      </c>
      <c r="B1448" s="69">
        <f t="shared" si="211"/>
        <v>46359</v>
      </c>
      <c r="C1448" s="90" t="str">
        <f t="shared" si="205"/>
        <v>구간8</v>
      </c>
      <c r="D1448" s="68">
        <f t="shared" si="206"/>
        <v>184</v>
      </c>
      <c r="E1448" s="54">
        <f>COUNTIF($C$15:C1448,C1448)</f>
        <v>156</v>
      </c>
      <c r="F1448" s="91">
        <f t="shared" si="207"/>
        <v>3.7262008728731387E-2</v>
      </c>
      <c r="G1448" s="91">
        <f t="shared" si="208"/>
        <v>3.0232055784609383E-4</v>
      </c>
      <c r="H1448" s="65">
        <f t="shared" si="210"/>
        <v>3.7564329286577477E-2</v>
      </c>
    </row>
    <row r="1449" spans="1:8">
      <c r="A1449" s="68">
        <f t="shared" si="211"/>
        <v>1435</v>
      </c>
      <c r="B1449" s="69">
        <f t="shared" si="211"/>
        <v>46360</v>
      </c>
      <c r="C1449" s="90" t="str">
        <f t="shared" si="205"/>
        <v>구간8</v>
      </c>
      <c r="D1449" s="68">
        <f t="shared" si="206"/>
        <v>184</v>
      </c>
      <c r="E1449" s="54">
        <f>COUNTIF($C$15:C1449,C1449)</f>
        <v>157</v>
      </c>
      <c r="F1449" s="91">
        <f t="shared" si="207"/>
        <v>3.7262008728731387E-2</v>
      </c>
      <c r="G1449" s="91">
        <f t="shared" si="208"/>
        <v>3.0425851013997905E-4</v>
      </c>
      <c r="H1449" s="65">
        <f t="shared" si="210"/>
        <v>3.7566267238871368E-2</v>
      </c>
    </row>
    <row r="1450" spans="1:8">
      <c r="A1450" s="68">
        <f t="shared" si="211"/>
        <v>1436</v>
      </c>
      <c r="B1450" s="69">
        <f t="shared" si="211"/>
        <v>46361</v>
      </c>
      <c r="C1450" s="90" t="str">
        <f t="shared" si="205"/>
        <v>구간8</v>
      </c>
      <c r="D1450" s="68">
        <f t="shared" si="206"/>
        <v>184</v>
      </c>
      <c r="E1450" s="54">
        <f>COUNTIF($C$15:C1450,C1450)</f>
        <v>158</v>
      </c>
      <c r="F1450" s="91">
        <f t="shared" si="207"/>
        <v>3.7262008728731387E-2</v>
      </c>
      <c r="G1450" s="91">
        <f t="shared" si="208"/>
        <v>3.0619646243386427E-4</v>
      </c>
      <c r="H1450" s="65">
        <f t="shared" si="210"/>
        <v>3.7568205191165251E-2</v>
      </c>
    </row>
    <row r="1451" spans="1:8">
      <c r="A1451" s="68">
        <f t="shared" si="211"/>
        <v>1437</v>
      </c>
      <c r="B1451" s="69">
        <f t="shared" si="211"/>
        <v>46362</v>
      </c>
      <c r="C1451" s="90" t="str">
        <f t="shared" si="205"/>
        <v>구간8</v>
      </c>
      <c r="D1451" s="68">
        <f t="shared" si="206"/>
        <v>184</v>
      </c>
      <c r="E1451" s="54">
        <f>COUNTIF($C$15:C1451,C1451)</f>
        <v>159</v>
      </c>
      <c r="F1451" s="91">
        <f t="shared" si="207"/>
        <v>3.7262008728731387E-2</v>
      </c>
      <c r="G1451" s="91">
        <f t="shared" si="208"/>
        <v>3.0813441472774949E-4</v>
      </c>
      <c r="H1451" s="65">
        <f t="shared" si="210"/>
        <v>3.7570143143459134E-2</v>
      </c>
    </row>
    <row r="1452" spans="1:8">
      <c r="A1452" s="68">
        <f t="shared" si="211"/>
        <v>1438</v>
      </c>
      <c r="B1452" s="69">
        <f t="shared" si="211"/>
        <v>46363</v>
      </c>
      <c r="C1452" s="90" t="str">
        <f t="shared" si="205"/>
        <v>구간8</v>
      </c>
      <c r="D1452" s="68">
        <f t="shared" si="206"/>
        <v>184</v>
      </c>
      <c r="E1452" s="54">
        <f>COUNTIF($C$15:C1452,C1452)</f>
        <v>160</v>
      </c>
      <c r="F1452" s="91">
        <f t="shared" si="207"/>
        <v>3.7262008728731387E-2</v>
      </c>
      <c r="G1452" s="91">
        <f t="shared" si="208"/>
        <v>3.1007236702163465E-4</v>
      </c>
      <c r="H1452" s="65">
        <f t="shared" si="210"/>
        <v>3.7572081095753024E-2</v>
      </c>
    </row>
    <row r="1453" spans="1:8">
      <c r="A1453" s="68">
        <f t="shared" si="211"/>
        <v>1439</v>
      </c>
      <c r="B1453" s="69">
        <f t="shared" si="211"/>
        <v>46364</v>
      </c>
      <c r="C1453" s="90" t="str">
        <f t="shared" si="205"/>
        <v>구간8</v>
      </c>
      <c r="D1453" s="68">
        <f t="shared" si="206"/>
        <v>184</v>
      </c>
      <c r="E1453" s="54">
        <f>COUNTIF($C$15:C1453,C1453)</f>
        <v>161</v>
      </c>
      <c r="F1453" s="91">
        <f t="shared" si="207"/>
        <v>3.7262008728731387E-2</v>
      </c>
      <c r="G1453" s="91">
        <f t="shared" si="208"/>
        <v>3.1201031931551987E-4</v>
      </c>
      <c r="H1453" s="65">
        <f t="shared" si="210"/>
        <v>3.7574019048046907E-2</v>
      </c>
    </row>
    <row r="1454" spans="1:8">
      <c r="A1454" s="68">
        <f t="shared" si="211"/>
        <v>1440</v>
      </c>
      <c r="B1454" s="69">
        <f t="shared" si="211"/>
        <v>46365</v>
      </c>
      <c r="C1454" s="90" t="str">
        <f t="shared" si="205"/>
        <v>구간8</v>
      </c>
      <c r="D1454" s="68">
        <f t="shared" si="206"/>
        <v>184</v>
      </c>
      <c r="E1454" s="54">
        <f>COUNTIF($C$15:C1454,C1454)</f>
        <v>162</v>
      </c>
      <c r="F1454" s="91">
        <f t="shared" si="207"/>
        <v>3.7262008728731387E-2</v>
      </c>
      <c r="G1454" s="91">
        <f t="shared" si="208"/>
        <v>3.1394827160940509E-4</v>
      </c>
      <c r="H1454" s="65">
        <f t="shared" si="210"/>
        <v>3.757595700034079E-2</v>
      </c>
    </row>
    <row r="1455" spans="1:8">
      <c r="A1455" s="68">
        <f t="shared" si="211"/>
        <v>1441</v>
      </c>
      <c r="B1455" s="69">
        <f t="shared" si="211"/>
        <v>46366</v>
      </c>
      <c r="C1455" s="90" t="str">
        <f t="shared" si="205"/>
        <v>구간8</v>
      </c>
      <c r="D1455" s="68">
        <f t="shared" si="206"/>
        <v>184</v>
      </c>
      <c r="E1455" s="54">
        <f>COUNTIF($C$15:C1455,C1455)</f>
        <v>163</v>
      </c>
      <c r="F1455" s="91">
        <f t="shared" si="207"/>
        <v>3.7262008728731387E-2</v>
      </c>
      <c r="G1455" s="91">
        <f t="shared" si="208"/>
        <v>3.1588622390329031E-4</v>
      </c>
      <c r="H1455" s="65">
        <f t="shared" si="210"/>
        <v>3.757789495263468E-2</v>
      </c>
    </row>
    <row r="1456" spans="1:8">
      <c r="A1456" s="68">
        <f t="shared" ref="A1456:B1471" si="212">A1455+1</f>
        <v>1442</v>
      </c>
      <c r="B1456" s="69">
        <f t="shared" si="212"/>
        <v>46367</v>
      </c>
      <c r="C1456" s="90" t="str">
        <f t="shared" si="205"/>
        <v>구간8</v>
      </c>
      <c r="D1456" s="68">
        <f t="shared" si="206"/>
        <v>184</v>
      </c>
      <c r="E1456" s="54">
        <f>COUNTIF($C$15:C1456,C1456)</f>
        <v>164</v>
      </c>
      <c r="F1456" s="91">
        <f t="shared" si="207"/>
        <v>3.7262008728731387E-2</v>
      </c>
      <c r="G1456" s="91">
        <f t="shared" si="208"/>
        <v>3.1782417619717553E-4</v>
      </c>
      <c r="H1456" s="65">
        <f t="shared" si="210"/>
        <v>3.7579832904928563E-2</v>
      </c>
    </row>
    <row r="1457" spans="1:8">
      <c r="A1457" s="68">
        <f t="shared" si="212"/>
        <v>1443</v>
      </c>
      <c r="B1457" s="69">
        <f t="shared" si="212"/>
        <v>46368</v>
      </c>
      <c r="C1457" s="90" t="str">
        <f t="shared" si="205"/>
        <v>구간8</v>
      </c>
      <c r="D1457" s="68">
        <f t="shared" si="206"/>
        <v>184</v>
      </c>
      <c r="E1457" s="54">
        <f>COUNTIF($C$15:C1457,C1457)</f>
        <v>165</v>
      </c>
      <c r="F1457" s="91">
        <f t="shared" si="207"/>
        <v>3.7262008728731387E-2</v>
      </c>
      <c r="G1457" s="91">
        <f t="shared" si="208"/>
        <v>3.1976212849106075E-4</v>
      </c>
      <c r="H1457" s="65">
        <f t="shared" si="210"/>
        <v>3.7581770857222446E-2</v>
      </c>
    </row>
    <row r="1458" spans="1:8">
      <c r="A1458" s="68">
        <f t="shared" si="212"/>
        <v>1444</v>
      </c>
      <c r="B1458" s="69">
        <f t="shared" si="212"/>
        <v>46369</v>
      </c>
      <c r="C1458" s="90" t="str">
        <f t="shared" si="205"/>
        <v>구간8</v>
      </c>
      <c r="D1458" s="68">
        <f t="shared" si="206"/>
        <v>184</v>
      </c>
      <c r="E1458" s="54">
        <f>COUNTIF($C$15:C1458,C1458)</f>
        <v>166</v>
      </c>
      <c r="F1458" s="91">
        <f t="shared" si="207"/>
        <v>3.7262008728731387E-2</v>
      </c>
      <c r="G1458" s="91">
        <f t="shared" si="208"/>
        <v>3.2170008078494597E-4</v>
      </c>
      <c r="H1458" s="65">
        <f t="shared" si="210"/>
        <v>3.7583708809516336E-2</v>
      </c>
    </row>
    <row r="1459" spans="1:8">
      <c r="A1459" s="68">
        <f t="shared" si="212"/>
        <v>1445</v>
      </c>
      <c r="B1459" s="69">
        <f t="shared" si="212"/>
        <v>46370</v>
      </c>
      <c r="C1459" s="90" t="str">
        <f t="shared" si="205"/>
        <v>구간8</v>
      </c>
      <c r="D1459" s="68">
        <f t="shared" si="206"/>
        <v>184</v>
      </c>
      <c r="E1459" s="54">
        <f>COUNTIF($C$15:C1459,C1459)</f>
        <v>167</v>
      </c>
      <c r="F1459" s="91">
        <f t="shared" si="207"/>
        <v>3.7262008728731387E-2</v>
      </c>
      <c r="G1459" s="91">
        <f t="shared" si="208"/>
        <v>3.2363803307883119E-4</v>
      </c>
      <c r="H1459" s="65">
        <f t="shared" si="210"/>
        <v>3.7585646761810219E-2</v>
      </c>
    </row>
    <row r="1460" spans="1:8">
      <c r="A1460" s="68">
        <f t="shared" si="212"/>
        <v>1446</v>
      </c>
      <c r="B1460" s="69">
        <f t="shared" si="212"/>
        <v>46371</v>
      </c>
      <c r="C1460" s="90" t="str">
        <f t="shared" si="205"/>
        <v>구간8</v>
      </c>
      <c r="D1460" s="68">
        <f t="shared" si="206"/>
        <v>184</v>
      </c>
      <c r="E1460" s="54">
        <f>COUNTIF($C$15:C1460,C1460)</f>
        <v>168</v>
      </c>
      <c r="F1460" s="91">
        <f t="shared" si="207"/>
        <v>3.7262008728731387E-2</v>
      </c>
      <c r="G1460" s="91">
        <f t="shared" si="208"/>
        <v>3.255759853727164E-4</v>
      </c>
      <c r="H1460" s="65">
        <f t="shared" si="210"/>
        <v>3.7587584714104103E-2</v>
      </c>
    </row>
    <row r="1461" spans="1:8">
      <c r="A1461" s="68">
        <f t="shared" si="212"/>
        <v>1447</v>
      </c>
      <c r="B1461" s="69">
        <f t="shared" si="212"/>
        <v>46372</v>
      </c>
      <c r="C1461" s="90" t="str">
        <f t="shared" si="205"/>
        <v>구간8</v>
      </c>
      <c r="D1461" s="68">
        <f t="shared" si="206"/>
        <v>184</v>
      </c>
      <c r="E1461" s="54">
        <f>COUNTIF($C$15:C1461,C1461)</f>
        <v>169</v>
      </c>
      <c r="F1461" s="91">
        <f t="shared" si="207"/>
        <v>3.7262008728731387E-2</v>
      </c>
      <c r="G1461" s="91">
        <f t="shared" si="208"/>
        <v>3.2751393766660162E-4</v>
      </c>
      <c r="H1461" s="65">
        <f t="shared" si="210"/>
        <v>3.7589522666397986E-2</v>
      </c>
    </row>
    <row r="1462" spans="1:8">
      <c r="A1462" s="68">
        <f t="shared" si="212"/>
        <v>1448</v>
      </c>
      <c r="B1462" s="69">
        <f t="shared" si="212"/>
        <v>46373</v>
      </c>
      <c r="C1462" s="90" t="str">
        <f t="shared" si="205"/>
        <v>구간8</v>
      </c>
      <c r="D1462" s="68">
        <f t="shared" si="206"/>
        <v>184</v>
      </c>
      <c r="E1462" s="54">
        <f>COUNTIF($C$15:C1462,C1462)</f>
        <v>170</v>
      </c>
      <c r="F1462" s="91">
        <f t="shared" si="207"/>
        <v>3.7262008728731387E-2</v>
      </c>
      <c r="G1462" s="91">
        <f t="shared" si="208"/>
        <v>3.2945188996048684E-4</v>
      </c>
      <c r="H1462" s="65">
        <f t="shared" si="210"/>
        <v>3.7591460618691876E-2</v>
      </c>
    </row>
    <row r="1463" spans="1:8">
      <c r="A1463" s="68">
        <f t="shared" si="212"/>
        <v>1449</v>
      </c>
      <c r="B1463" s="69">
        <f t="shared" si="212"/>
        <v>46374</v>
      </c>
      <c r="C1463" s="90" t="str">
        <f t="shared" si="205"/>
        <v>구간8</v>
      </c>
      <c r="D1463" s="68">
        <f t="shared" si="206"/>
        <v>184</v>
      </c>
      <c r="E1463" s="54">
        <f>COUNTIF($C$15:C1463,C1463)</f>
        <v>171</v>
      </c>
      <c r="F1463" s="91">
        <f t="shared" si="207"/>
        <v>3.7262008728731387E-2</v>
      </c>
      <c r="G1463" s="91">
        <f t="shared" si="208"/>
        <v>3.3138984225437206E-4</v>
      </c>
      <c r="H1463" s="65">
        <f t="shared" si="210"/>
        <v>3.7593398570985759E-2</v>
      </c>
    </row>
    <row r="1464" spans="1:8">
      <c r="A1464" s="68">
        <f t="shared" si="212"/>
        <v>1450</v>
      </c>
      <c r="B1464" s="69">
        <f t="shared" si="212"/>
        <v>46375</v>
      </c>
      <c r="C1464" s="90" t="str">
        <f t="shared" si="205"/>
        <v>구간8</v>
      </c>
      <c r="D1464" s="68">
        <f t="shared" si="206"/>
        <v>184</v>
      </c>
      <c r="E1464" s="54">
        <f>COUNTIF($C$15:C1464,C1464)</f>
        <v>172</v>
      </c>
      <c r="F1464" s="91">
        <f t="shared" si="207"/>
        <v>3.7262008728731387E-2</v>
      </c>
      <c r="G1464" s="91">
        <f t="shared" si="208"/>
        <v>3.3332779454825728E-4</v>
      </c>
      <c r="H1464" s="65">
        <f t="shared" si="210"/>
        <v>3.7595336523279642E-2</v>
      </c>
    </row>
    <row r="1465" spans="1:8">
      <c r="A1465" s="68">
        <f t="shared" si="212"/>
        <v>1451</v>
      </c>
      <c r="B1465" s="69">
        <f t="shared" si="212"/>
        <v>46376</v>
      </c>
      <c r="C1465" s="90" t="str">
        <f t="shared" si="205"/>
        <v>구간8</v>
      </c>
      <c r="D1465" s="68">
        <f t="shared" si="206"/>
        <v>184</v>
      </c>
      <c r="E1465" s="54">
        <f>COUNTIF($C$15:C1465,C1465)</f>
        <v>173</v>
      </c>
      <c r="F1465" s="91">
        <f t="shared" si="207"/>
        <v>3.7262008728731387E-2</v>
      </c>
      <c r="G1465" s="91">
        <f t="shared" si="208"/>
        <v>3.352657468421425E-4</v>
      </c>
      <c r="H1465" s="65">
        <f t="shared" si="210"/>
        <v>3.7597274475573532E-2</v>
      </c>
    </row>
    <row r="1466" spans="1:8">
      <c r="A1466" s="68">
        <f t="shared" si="212"/>
        <v>1452</v>
      </c>
      <c r="B1466" s="69">
        <f t="shared" si="212"/>
        <v>46377</v>
      </c>
      <c r="C1466" s="90" t="str">
        <f t="shared" si="205"/>
        <v>구간8</v>
      </c>
      <c r="D1466" s="68">
        <f t="shared" si="206"/>
        <v>184</v>
      </c>
      <c r="E1466" s="54">
        <f>COUNTIF($C$15:C1466,C1466)</f>
        <v>174</v>
      </c>
      <c r="F1466" s="91">
        <f t="shared" si="207"/>
        <v>3.7262008728731387E-2</v>
      </c>
      <c r="G1466" s="91">
        <f t="shared" si="208"/>
        <v>3.3720369913602772E-4</v>
      </c>
      <c r="H1466" s="65">
        <f t="shared" si="210"/>
        <v>3.7599212427867415E-2</v>
      </c>
    </row>
    <row r="1467" spans="1:8">
      <c r="A1467" s="68">
        <f t="shared" si="212"/>
        <v>1453</v>
      </c>
      <c r="B1467" s="69">
        <f t="shared" si="212"/>
        <v>46378</v>
      </c>
      <c r="C1467" s="90" t="str">
        <f t="shared" si="205"/>
        <v>구간8</v>
      </c>
      <c r="D1467" s="68">
        <f t="shared" si="206"/>
        <v>184</v>
      </c>
      <c r="E1467" s="54">
        <f>COUNTIF($C$15:C1467,C1467)</f>
        <v>175</v>
      </c>
      <c r="F1467" s="91">
        <f t="shared" si="207"/>
        <v>3.7262008728731387E-2</v>
      </c>
      <c r="G1467" s="91">
        <f t="shared" si="208"/>
        <v>3.3914165142991294E-4</v>
      </c>
      <c r="H1467" s="65">
        <f t="shared" si="210"/>
        <v>3.7601150380161298E-2</v>
      </c>
    </row>
    <row r="1468" spans="1:8">
      <c r="A1468" s="68">
        <f t="shared" si="212"/>
        <v>1454</v>
      </c>
      <c r="B1468" s="69">
        <f t="shared" si="212"/>
        <v>46379</v>
      </c>
      <c r="C1468" s="90" t="str">
        <f t="shared" si="205"/>
        <v>구간8</v>
      </c>
      <c r="D1468" s="68">
        <f t="shared" si="206"/>
        <v>184</v>
      </c>
      <c r="E1468" s="54">
        <f>COUNTIF($C$15:C1468,C1468)</f>
        <v>176</v>
      </c>
      <c r="F1468" s="91">
        <f t="shared" si="207"/>
        <v>3.7262008728731387E-2</v>
      </c>
      <c r="G1468" s="91">
        <f t="shared" si="208"/>
        <v>3.4107960372379816E-4</v>
      </c>
      <c r="H1468" s="65">
        <f t="shared" si="210"/>
        <v>3.7603088332455188E-2</v>
      </c>
    </row>
    <row r="1469" spans="1:8">
      <c r="A1469" s="68">
        <f t="shared" si="212"/>
        <v>1455</v>
      </c>
      <c r="B1469" s="69">
        <f t="shared" si="212"/>
        <v>46380</v>
      </c>
      <c r="C1469" s="90" t="str">
        <f t="shared" si="205"/>
        <v>구간8</v>
      </c>
      <c r="D1469" s="68">
        <f t="shared" si="206"/>
        <v>184</v>
      </c>
      <c r="E1469" s="54">
        <f>COUNTIF($C$15:C1469,C1469)</f>
        <v>177</v>
      </c>
      <c r="F1469" s="91">
        <f t="shared" si="207"/>
        <v>3.7262008728731387E-2</v>
      </c>
      <c r="G1469" s="91">
        <f t="shared" si="208"/>
        <v>3.4301755601768338E-4</v>
      </c>
      <c r="H1469" s="65">
        <f t="shared" si="210"/>
        <v>3.7605026284749071E-2</v>
      </c>
    </row>
    <row r="1470" spans="1:8">
      <c r="A1470" s="68">
        <f t="shared" si="212"/>
        <v>1456</v>
      </c>
      <c r="B1470" s="69">
        <f t="shared" si="212"/>
        <v>46381</v>
      </c>
      <c r="C1470" s="90" t="str">
        <f t="shared" si="205"/>
        <v>구간8</v>
      </c>
      <c r="D1470" s="68">
        <f t="shared" si="206"/>
        <v>184</v>
      </c>
      <c r="E1470" s="54">
        <f>COUNTIF($C$15:C1470,C1470)</f>
        <v>178</v>
      </c>
      <c r="F1470" s="91">
        <f t="shared" si="207"/>
        <v>3.7262008728731387E-2</v>
      </c>
      <c r="G1470" s="91">
        <f t="shared" si="208"/>
        <v>3.449555083115686E-4</v>
      </c>
      <c r="H1470" s="65">
        <f t="shared" si="210"/>
        <v>3.7606964237042954E-2</v>
      </c>
    </row>
    <row r="1471" spans="1:8">
      <c r="A1471" s="68">
        <f t="shared" si="212"/>
        <v>1457</v>
      </c>
      <c r="B1471" s="69">
        <f t="shared" si="212"/>
        <v>46382</v>
      </c>
      <c r="C1471" s="90" t="str">
        <f t="shared" si="205"/>
        <v>구간8</v>
      </c>
      <c r="D1471" s="68">
        <f t="shared" si="206"/>
        <v>184</v>
      </c>
      <c r="E1471" s="54">
        <f>COUNTIF($C$15:C1471,C1471)</f>
        <v>179</v>
      </c>
      <c r="F1471" s="91">
        <f t="shared" si="207"/>
        <v>3.7262008728731387E-2</v>
      </c>
      <c r="G1471" s="91">
        <f t="shared" si="208"/>
        <v>3.4689346060545382E-4</v>
      </c>
      <c r="H1471" s="65">
        <f t="shared" si="210"/>
        <v>3.7608902189336837E-2</v>
      </c>
    </row>
    <row r="1472" spans="1:8">
      <c r="A1472" s="68">
        <f t="shared" ref="A1472:B1476" si="213">A1471+1</f>
        <v>1458</v>
      </c>
      <c r="B1472" s="69">
        <f t="shared" si="213"/>
        <v>46383</v>
      </c>
      <c r="C1472" s="90" t="str">
        <f t="shared" si="205"/>
        <v>구간8</v>
      </c>
      <c r="D1472" s="68">
        <f t="shared" si="206"/>
        <v>184</v>
      </c>
      <c r="E1472" s="54">
        <f>COUNTIF($C$15:C1472,C1472)</f>
        <v>180</v>
      </c>
      <c r="F1472" s="91">
        <f t="shared" si="207"/>
        <v>3.7262008728731387E-2</v>
      </c>
      <c r="G1472" s="91">
        <f t="shared" si="208"/>
        <v>3.4883141289933904E-4</v>
      </c>
      <c r="H1472" s="65">
        <f t="shared" si="210"/>
        <v>3.7610840141630728E-2</v>
      </c>
    </row>
    <row r="1473" spans="1:8">
      <c r="A1473" s="68">
        <f t="shared" si="213"/>
        <v>1459</v>
      </c>
      <c r="B1473" s="69">
        <f t="shared" si="213"/>
        <v>46384</v>
      </c>
      <c r="C1473" s="90" t="str">
        <f t="shared" si="205"/>
        <v>구간8</v>
      </c>
      <c r="D1473" s="68">
        <f t="shared" si="206"/>
        <v>184</v>
      </c>
      <c r="E1473" s="54">
        <f>COUNTIF($C$15:C1473,C1473)</f>
        <v>181</v>
      </c>
      <c r="F1473" s="91">
        <f t="shared" si="207"/>
        <v>3.7262008728731387E-2</v>
      </c>
      <c r="G1473" s="91">
        <f t="shared" si="208"/>
        <v>3.5076936519322426E-4</v>
      </c>
      <c r="H1473" s="65">
        <f t="shared" si="210"/>
        <v>3.7612778093924611E-2</v>
      </c>
    </row>
    <row r="1474" spans="1:8">
      <c r="A1474" s="68">
        <f t="shared" si="213"/>
        <v>1460</v>
      </c>
      <c r="B1474" s="69">
        <f t="shared" si="213"/>
        <v>46385</v>
      </c>
      <c r="C1474" s="90" t="str">
        <f t="shared" si="205"/>
        <v>구간8</v>
      </c>
      <c r="D1474" s="68">
        <f t="shared" si="206"/>
        <v>184</v>
      </c>
      <c r="E1474" s="54">
        <f>COUNTIF($C$15:C1474,C1474)</f>
        <v>182</v>
      </c>
      <c r="F1474" s="91">
        <f t="shared" si="207"/>
        <v>3.7262008728731387E-2</v>
      </c>
      <c r="G1474" s="91">
        <f t="shared" si="208"/>
        <v>3.5270731748710942E-4</v>
      </c>
      <c r="H1474" s="65">
        <f t="shared" si="210"/>
        <v>3.7614716046218494E-2</v>
      </c>
    </row>
    <row r="1475" spans="1:8">
      <c r="A1475" s="68">
        <f t="shared" si="213"/>
        <v>1461</v>
      </c>
      <c r="B1475" s="69">
        <f t="shared" si="213"/>
        <v>46386</v>
      </c>
      <c r="C1475" s="90" t="str">
        <f t="shared" si="205"/>
        <v>구간8</v>
      </c>
      <c r="D1475" s="68">
        <f t="shared" si="206"/>
        <v>184</v>
      </c>
      <c r="E1475" s="54">
        <f>COUNTIF($C$15:C1475,C1475)</f>
        <v>183</v>
      </c>
      <c r="F1475" s="91">
        <f t="shared" si="207"/>
        <v>3.7262008728731387E-2</v>
      </c>
      <c r="G1475" s="91">
        <f t="shared" si="208"/>
        <v>3.5464526978099464E-4</v>
      </c>
      <c r="H1475" s="65">
        <f t="shared" si="210"/>
        <v>3.7616653998512384E-2</v>
      </c>
    </row>
    <row r="1476" spans="1:8">
      <c r="A1476" s="68">
        <f t="shared" si="213"/>
        <v>1462</v>
      </c>
      <c r="B1476" s="69">
        <f t="shared" si="213"/>
        <v>46387</v>
      </c>
      <c r="C1476" s="90" t="str">
        <f>IF(IFERROR(HLOOKUP(B1476,$D$5:$S$6,2,FALSE),"")="",#REF!,HLOOKUP(B1476,$D$5:$S$7,2,FALSE))</f>
        <v>구간8</v>
      </c>
      <c r="D1476" s="68">
        <f t="shared" si="206"/>
        <v>184</v>
      </c>
      <c r="E1476" s="54">
        <f>COUNTIF($C$15:C1476,C1476)</f>
        <v>184</v>
      </c>
      <c r="F1476" s="91">
        <f t="shared" si="207"/>
        <v>3.7262008728731387E-2</v>
      </c>
      <c r="G1476" s="91">
        <f t="shared" si="208"/>
        <v>3.5658322207487986E-4</v>
      </c>
      <c r="H1476" s="65">
        <f t="shared" si="210"/>
        <v>3.7618591950806267E-2</v>
      </c>
    </row>
    <row r="1477" spans="1:8">
      <c r="B1477" s="69"/>
      <c r="C1477" s="90"/>
      <c r="E1477" s="54"/>
      <c r="F1477" s="91"/>
      <c r="G1477" s="91"/>
      <c r="H1477" s="65"/>
    </row>
    <row r="1478" spans="1:8">
      <c r="B1478" s="69"/>
      <c r="C1478" s="90"/>
      <c r="E1478" s="54"/>
      <c r="F1478" s="91"/>
      <c r="G1478" s="91"/>
      <c r="H1478" s="65"/>
    </row>
    <row r="1479" spans="1:8">
      <c r="B1479" s="69"/>
      <c r="C1479" s="90"/>
      <c r="E1479" s="54"/>
      <c r="F1479" s="91"/>
      <c r="G1479" s="91"/>
      <c r="H1479" s="65"/>
    </row>
    <row r="1480" spans="1:8">
      <c r="B1480" s="69"/>
      <c r="C1480" s="90"/>
      <c r="E1480" s="54"/>
      <c r="F1480" s="91"/>
      <c r="G1480" s="91"/>
      <c r="H1480" s="65"/>
    </row>
    <row r="1481" spans="1:8">
      <c r="B1481" s="69"/>
      <c r="C1481" s="90"/>
      <c r="E1481" s="54"/>
      <c r="F1481" s="91"/>
      <c r="G1481" s="91"/>
      <c r="H1481" s="65"/>
    </row>
    <row r="1482" spans="1:8">
      <c r="B1482" s="69"/>
      <c r="C1482" s="90"/>
      <c r="E1482" s="54"/>
      <c r="F1482" s="91"/>
      <c r="G1482" s="91"/>
      <c r="H1482" s="65"/>
    </row>
    <row r="1483" spans="1:8">
      <c r="B1483" s="69"/>
      <c r="C1483" s="90"/>
      <c r="E1483" s="54"/>
      <c r="F1483" s="91"/>
      <c r="G1483" s="91"/>
      <c r="H1483" s="65"/>
    </row>
    <row r="1484" spans="1:8">
      <c r="B1484" s="69"/>
      <c r="C1484" s="90"/>
      <c r="E1484" s="54"/>
      <c r="F1484" s="91"/>
      <c r="G1484" s="91"/>
      <c r="H1484" s="65"/>
    </row>
    <row r="1485" spans="1:8">
      <c r="B1485" s="69"/>
      <c r="C1485" s="90"/>
      <c r="E1485" s="54"/>
      <c r="F1485" s="91"/>
      <c r="G1485" s="91"/>
      <c r="H1485" s="65"/>
    </row>
    <row r="1486" spans="1:8">
      <c r="B1486" s="69"/>
      <c r="C1486" s="90"/>
      <c r="E1486" s="54"/>
      <c r="F1486" s="91"/>
      <c r="G1486" s="91"/>
      <c r="H1486" s="65"/>
    </row>
    <row r="1487" spans="1:8">
      <c r="B1487" s="69"/>
      <c r="C1487" s="90"/>
      <c r="E1487" s="54"/>
      <c r="F1487" s="91"/>
      <c r="G1487" s="91"/>
      <c r="H1487" s="65"/>
    </row>
    <row r="1488" spans="1:8">
      <c r="B1488" s="69"/>
      <c r="C1488" s="90"/>
      <c r="E1488" s="54"/>
      <c r="F1488" s="91"/>
      <c r="G1488" s="91"/>
      <c r="H1488" s="65"/>
    </row>
    <row r="1489" spans="2:8">
      <c r="B1489" s="69"/>
      <c r="C1489" s="90"/>
      <c r="E1489" s="54"/>
      <c r="F1489" s="91"/>
      <c r="G1489" s="91"/>
      <c r="H1489" s="65"/>
    </row>
    <row r="1490" spans="2:8">
      <c r="B1490" s="69"/>
      <c r="C1490" s="90"/>
      <c r="E1490" s="54"/>
      <c r="F1490" s="91"/>
      <c r="G1490" s="91"/>
      <c r="H1490" s="65"/>
    </row>
    <row r="1491" spans="2:8">
      <c r="B1491" s="69"/>
      <c r="C1491" s="90"/>
      <c r="E1491" s="54"/>
      <c r="F1491" s="91"/>
      <c r="G1491" s="91"/>
      <c r="H1491" s="65"/>
    </row>
    <row r="1492" spans="2:8">
      <c r="B1492" s="69"/>
      <c r="C1492" s="90"/>
      <c r="E1492" s="54"/>
      <c r="F1492" s="91"/>
      <c r="G1492" s="91"/>
      <c r="H1492" s="65"/>
    </row>
    <row r="1493" spans="2:8">
      <c r="B1493" s="69"/>
      <c r="C1493" s="90"/>
      <c r="E1493" s="54"/>
      <c r="F1493" s="91"/>
      <c r="G1493" s="91"/>
      <c r="H1493" s="65"/>
    </row>
    <row r="1494" spans="2:8">
      <c r="B1494" s="69"/>
      <c r="C1494" s="90"/>
      <c r="E1494" s="54"/>
      <c r="F1494" s="91"/>
      <c r="G1494" s="91"/>
      <c r="H1494" s="65"/>
    </row>
    <row r="1495" spans="2:8">
      <c r="B1495" s="69"/>
      <c r="C1495" s="90"/>
      <c r="E1495" s="54"/>
      <c r="F1495" s="91"/>
      <c r="G1495" s="91"/>
      <c r="H1495" s="65"/>
    </row>
    <row r="1496" spans="2:8">
      <c r="B1496" s="69"/>
      <c r="C1496" s="90"/>
      <c r="E1496" s="54"/>
      <c r="F1496" s="91"/>
      <c r="G1496" s="91"/>
      <c r="H1496" s="65"/>
    </row>
    <row r="1497" spans="2:8">
      <c r="B1497" s="69"/>
      <c r="C1497" s="90"/>
      <c r="E1497" s="54"/>
      <c r="F1497" s="91"/>
      <c r="G1497" s="91"/>
      <c r="H1497" s="65"/>
    </row>
    <row r="1498" spans="2:8">
      <c r="B1498" s="69"/>
      <c r="C1498" s="90"/>
      <c r="E1498" s="54"/>
      <c r="F1498" s="91"/>
      <c r="G1498" s="91"/>
      <c r="H1498" s="65"/>
    </row>
    <row r="1499" spans="2:8">
      <c r="B1499" s="69"/>
      <c r="C1499" s="90"/>
      <c r="E1499" s="54"/>
      <c r="F1499" s="91"/>
      <c r="G1499" s="91"/>
      <c r="H1499" s="65"/>
    </row>
    <row r="1500" spans="2:8">
      <c r="B1500" s="69"/>
      <c r="C1500" s="90"/>
      <c r="E1500" s="54"/>
      <c r="F1500" s="91"/>
      <c r="G1500" s="91"/>
      <c r="H1500" s="65"/>
    </row>
    <row r="1501" spans="2:8">
      <c r="B1501" s="69"/>
      <c r="C1501" s="90"/>
      <c r="E1501" s="54"/>
      <c r="F1501" s="91"/>
      <c r="G1501" s="91"/>
      <c r="H1501" s="65"/>
    </row>
    <row r="1502" spans="2:8">
      <c r="B1502" s="69"/>
      <c r="C1502" s="90"/>
      <c r="E1502" s="54"/>
      <c r="F1502" s="91"/>
      <c r="G1502" s="91"/>
      <c r="H1502" s="65"/>
    </row>
    <row r="1503" spans="2:8">
      <c r="B1503" s="69"/>
      <c r="C1503" s="90"/>
      <c r="E1503" s="54"/>
      <c r="F1503" s="91"/>
      <c r="G1503" s="91"/>
      <c r="H1503" s="65"/>
    </row>
    <row r="1504" spans="2:8">
      <c r="B1504" s="69"/>
      <c r="C1504" s="90"/>
      <c r="E1504" s="54"/>
      <c r="F1504" s="91"/>
      <c r="G1504" s="91"/>
      <c r="H1504" s="65"/>
    </row>
    <row r="1505" spans="2:8">
      <c r="B1505" s="69"/>
      <c r="C1505" s="90"/>
      <c r="E1505" s="54"/>
      <c r="F1505" s="91"/>
      <c r="G1505" s="91"/>
      <c r="H1505" s="65"/>
    </row>
    <row r="1506" spans="2:8">
      <c r="B1506" s="69"/>
      <c r="C1506" s="90"/>
      <c r="E1506" s="54"/>
      <c r="F1506" s="91"/>
      <c r="G1506" s="91"/>
      <c r="H1506" s="65"/>
    </row>
    <row r="1507" spans="2:8">
      <c r="B1507" s="69"/>
      <c r="C1507" s="90"/>
      <c r="E1507" s="54"/>
      <c r="F1507" s="91"/>
      <c r="G1507" s="91"/>
      <c r="H1507" s="65"/>
    </row>
    <row r="1508" spans="2:8">
      <c r="B1508" s="69"/>
      <c r="C1508" s="90"/>
      <c r="E1508" s="54"/>
      <c r="F1508" s="91"/>
      <c r="G1508" s="91"/>
      <c r="H1508" s="65"/>
    </row>
    <row r="1509" spans="2:8">
      <c r="B1509" s="69"/>
      <c r="C1509" s="90"/>
      <c r="E1509" s="54"/>
      <c r="F1509" s="91"/>
      <c r="G1509" s="91"/>
      <c r="H1509" s="65"/>
    </row>
    <row r="1510" spans="2:8">
      <c r="B1510" s="69"/>
      <c r="C1510" s="90"/>
      <c r="E1510" s="54"/>
      <c r="F1510" s="91"/>
      <c r="G1510" s="91"/>
      <c r="H1510" s="65"/>
    </row>
    <row r="1511" spans="2:8">
      <c r="B1511" s="69"/>
      <c r="C1511" s="90"/>
      <c r="E1511" s="54"/>
      <c r="F1511" s="91"/>
      <c r="G1511" s="91"/>
      <c r="H1511" s="65"/>
    </row>
    <row r="1512" spans="2:8">
      <c r="B1512" s="69"/>
      <c r="C1512" s="90"/>
      <c r="E1512" s="54"/>
      <c r="F1512" s="91"/>
      <c r="G1512" s="91"/>
      <c r="H1512" s="65"/>
    </row>
    <row r="1513" spans="2:8">
      <c r="B1513" s="69"/>
      <c r="C1513" s="90"/>
      <c r="E1513" s="54"/>
      <c r="F1513" s="91"/>
      <c r="G1513" s="91"/>
      <c r="H1513" s="65"/>
    </row>
    <row r="1514" spans="2:8">
      <c r="B1514" s="69"/>
      <c r="C1514" s="90"/>
      <c r="E1514" s="54"/>
      <c r="F1514" s="91"/>
      <c r="G1514" s="91"/>
      <c r="H1514" s="65"/>
    </row>
    <row r="1515" spans="2:8">
      <c r="B1515" s="69"/>
      <c r="C1515" s="90"/>
      <c r="E1515" s="54"/>
      <c r="F1515" s="91"/>
      <c r="G1515" s="91"/>
      <c r="H1515" s="65"/>
    </row>
    <row r="1516" spans="2:8">
      <c r="B1516" s="69"/>
      <c r="C1516" s="90"/>
      <c r="E1516" s="54"/>
      <c r="F1516" s="91"/>
      <c r="G1516" s="91"/>
      <c r="H1516" s="65"/>
    </row>
    <row r="1517" spans="2:8">
      <c r="B1517" s="69"/>
      <c r="C1517" s="90"/>
      <c r="E1517" s="54"/>
      <c r="F1517" s="91"/>
      <c r="G1517" s="91"/>
      <c r="H1517" s="65"/>
    </row>
    <row r="1518" spans="2:8">
      <c r="B1518" s="69"/>
      <c r="C1518" s="90"/>
      <c r="E1518" s="54"/>
      <c r="F1518" s="91"/>
      <c r="G1518" s="91"/>
      <c r="H1518" s="65"/>
    </row>
    <row r="1519" spans="2:8">
      <c r="B1519" s="69"/>
      <c r="C1519" s="90"/>
      <c r="E1519" s="54"/>
      <c r="F1519" s="91"/>
      <c r="G1519" s="91"/>
      <c r="H1519" s="65"/>
    </row>
    <row r="1520" spans="2:8">
      <c r="B1520" s="69"/>
      <c r="C1520" s="90"/>
      <c r="E1520" s="54"/>
      <c r="F1520" s="91"/>
      <c r="G1520" s="91"/>
      <c r="H1520" s="65"/>
    </row>
    <row r="1521" spans="2:8">
      <c r="B1521" s="69"/>
      <c r="C1521" s="90"/>
      <c r="E1521" s="54"/>
      <c r="F1521" s="91"/>
      <c r="G1521" s="91"/>
      <c r="H1521" s="65"/>
    </row>
    <row r="1522" spans="2:8">
      <c r="B1522" s="69"/>
      <c r="C1522" s="90"/>
      <c r="E1522" s="54"/>
      <c r="F1522" s="91"/>
      <c r="G1522" s="91"/>
      <c r="H1522" s="65"/>
    </row>
    <row r="1523" spans="2:8">
      <c r="B1523" s="69"/>
      <c r="C1523" s="90"/>
      <c r="E1523" s="54"/>
      <c r="F1523" s="91"/>
      <c r="G1523" s="91"/>
      <c r="H1523" s="65"/>
    </row>
    <row r="1524" spans="2:8">
      <c r="B1524" s="69"/>
      <c r="C1524" s="90"/>
      <c r="E1524" s="54"/>
      <c r="F1524" s="91"/>
      <c r="G1524" s="91"/>
      <c r="H1524" s="65"/>
    </row>
    <row r="1525" spans="2:8">
      <c r="B1525" s="69"/>
      <c r="C1525" s="90"/>
      <c r="E1525" s="54"/>
      <c r="F1525" s="91"/>
      <c r="G1525" s="91"/>
      <c r="H1525" s="65"/>
    </row>
    <row r="1526" spans="2:8">
      <c r="B1526" s="69"/>
      <c r="C1526" s="90"/>
      <c r="E1526" s="54"/>
      <c r="F1526" s="91"/>
      <c r="G1526" s="91"/>
      <c r="H1526" s="65"/>
    </row>
    <row r="1527" spans="2:8">
      <c r="B1527" s="69"/>
      <c r="C1527" s="90"/>
      <c r="E1527" s="54"/>
      <c r="F1527" s="91"/>
      <c r="G1527" s="91"/>
      <c r="H1527" s="65"/>
    </row>
    <row r="1528" spans="2:8">
      <c r="B1528" s="69"/>
      <c r="C1528" s="90"/>
      <c r="E1528" s="54"/>
      <c r="F1528" s="91"/>
      <c r="G1528" s="91"/>
      <c r="H1528" s="65"/>
    </row>
    <row r="1529" spans="2:8">
      <c r="B1529" s="69"/>
      <c r="C1529" s="90"/>
      <c r="E1529" s="54"/>
      <c r="F1529" s="91"/>
      <c r="G1529" s="91"/>
      <c r="H1529" s="65"/>
    </row>
    <row r="1530" spans="2:8">
      <c r="B1530" s="69"/>
      <c r="C1530" s="90"/>
      <c r="E1530" s="54"/>
      <c r="F1530" s="91"/>
      <c r="G1530" s="91"/>
      <c r="H1530" s="65"/>
    </row>
    <row r="1531" spans="2:8">
      <c r="B1531" s="69"/>
      <c r="C1531" s="90"/>
      <c r="E1531" s="54"/>
      <c r="F1531" s="91"/>
      <c r="G1531" s="91"/>
      <c r="H1531" s="65"/>
    </row>
    <row r="1532" spans="2:8">
      <c r="B1532" s="69"/>
      <c r="C1532" s="90"/>
      <c r="E1532" s="54"/>
      <c r="F1532" s="91"/>
      <c r="G1532" s="91"/>
      <c r="H1532" s="65"/>
    </row>
    <row r="1533" spans="2:8">
      <c r="B1533" s="69"/>
      <c r="C1533" s="90"/>
      <c r="E1533" s="54"/>
      <c r="F1533" s="91"/>
      <c r="G1533" s="91"/>
      <c r="H1533" s="65"/>
    </row>
    <row r="1534" spans="2:8">
      <c r="B1534" s="69"/>
      <c r="C1534" s="90"/>
      <c r="E1534" s="54"/>
      <c r="F1534" s="91"/>
      <c r="G1534" s="91"/>
      <c r="H1534" s="65"/>
    </row>
    <row r="1535" spans="2:8">
      <c r="B1535" s="69"/>
      <c r="C1535" s="90"/>
      <c r="E1535" s="54"/>
      <c r="F1535" s="91"/>
      <c r="G1535" s="91"/>
      <c r="H1535" s="65"/>
    </row>
    <row r="1536" spans="2:8">
      <c r="B1536" s="69"/>
      <c r="C1536" s="90"/>
      <c r="E1536" s="54"/>
      <c r="F1536" s="91"/>
      <c r="G1536" s="91"/>
      <c r="H1536" s="65"/>
    </row>
    <row r="1537" spans="2:8">
      <c r="B1537" s="69"/>
      <c r="C1537" s="90"/>
      <c r="E1537" s="54"/>
      <c r="F1537" s="91"/>
      <c r="G1537" s="91"/>
      <c r="H1537" s="65"/>
    </row>
    <row r="1538" spans="2:8">
      <c r="B1538" s="69"/>
      <c r="C1538" s="90"/>
      <c r="E1538" s="54"/>
      <c r="F1538" s="91"/>
      <c r="G1538" s="91"/>
      <c r="H1538" s="65"/>
    </row>
    <row r="1539" spans="2:8">
      <c r="B1539" s="69"/>
      <c r="C1539" s="90"/>
      <c r="E1539" s="54"/>
      <c r="F1539" s="91"/>
      <c r="G1539" s="91"/>
      <c r="H1539" s="65"/>
    </row>
    <row r="1540" spans="2:8">
      <c r="B1540" s="69"/>
      <c r="C1540" s="90"/>
      <c r="E1540" s="54"/>
      <c r="F1540" s="91"/>
      <c r="G1540" s="91"/>
      <c r="H1540" s="65"/>
    </row>
    <row r="1541" spans="2:8">
      <c r="B1541" s="69"/>
      <c r="C1541" s="90"/>
      <c r="E1541" s="54"/>
      <c r="F1541" s="91"/>
      <c r="G1541" s="91"/>
      <c r="H1541" s="65"/>
    </row>
    <row r="1542" spans="2:8">
      <c r="B1542" s="69"/>
      <c r="C1542" s="90"/>
      <c r="E1542" s="54"/>
      <c r="F1542" s="91"/>
      <c r="G1542" s="91"/>
      <c r="H1542" s="65"/>
    </row>
    <row r="1543" spans="2:8">
      <c r="B1543" s="69"/>
      <c r="C1543" s="90"/>
      <c r="E1543" s="54"/>
      <c r="F1543" s="91"/>
      <c r="G1543" s="91"/>
      <c r="H1543" s="65"/>
    </row>
    <row r="1544" spans="2:8">
      <c r="B1544" s="69"/>
      <c r="C1544" s="90"/>
      <c r="E1544" s="54"/>
      <c r="F1544" s="91"/>
      <c r="G1544" s="91"/>
      <c r="H1544" s="65"/>
    </row>
    <row r="1545" spans="2:8">
      <c r="B1545" s="69"/>
      <c r="C1545" s="90"/>
      <c r="E1545" s="54"/>
      <c r="F1545" s="91"/>
      <c r="G1545" s="91"/>
      <c r="H1545" s="65"/>
    </row>
    <row r="1546" spans="2:8">
      <c r="B1546" s="69"/>
      <c r="C1546" s="90"/>
      <c r="E1546" s="54"/>
      <c r="F1546" s="91"/>
      <c r="G1546" s="91"/>
      <c r="H1546" s="65"/>
    </row>
    <row r="1547" spans="2:8">
      <c r="B1547" s="69"/>
      <c r="C1547" s="90"/>
      <c r="E1547" s="54"/>
      <c r="F1547" s="91"/>
      <c r="G1547" s="91"/>
      <c r="H1547" s="65"/>
    </row>
    <row r="1548" spans="2:8">
      <c r="B1548" s="69"/>
      <c r="C1548" s="90"/>
      <c r="E1548" s="54"/>
      <c r="F1548" s="91"/>
      <c r="G1548" s="91"/>
      <c r="H1548" s="65"/>
    </row>
    <row r="1549" spans="2:8">
      <c r="B1549" s="69"/>
      <c r="C1549" s="90"/>
      <c r="E1549" s="54"/>
      <c r="F1549" s="91"/>
      <c r="G1549" s="91"/>
      <c r="H1549" s="65"/>
    </row>
    <row r="1550" spans="2:8">
      <c r="B1550" s="69"/>
      <c r="C1550" s="90"/>
      <c r="E1550" s="54"/>
      <c r="F1550" s="91"/>
      <c r="G1550" s="91"/>
      <c r="H1550" s="65"/>
    </row>
    <row r="1551" spans="2:8">
      <c r="B1551" s="69"/>
      <c r="C1551" s="90"/>
      <c r="E1551" s="54"/>
      <c r="F1551" s="91"/>
      <c r="G1551" s="91"/>
      <c r="H1551" s="65"/>
    </row>
    <row r="1552" spans="2:8">
      <c r="B1552" s="69"/>
      <c r="C1552" s="90"/>
      <c r="E1552" s="54"/>
      <c r="F1552" s="91"/>
      <c r="G1552" s="91"/>
      <c r="H1552" s="65"/>
    </row>
    <row r="1553" spans="2:8">
      <c r="B1553" s="69"/>
      <c r="C1553" s="90"/>
      <c r="E1553" s="54"/>
      <c r="F1553" s="91"/>
      <c r="G1553" s="91"/>
      <c r="H1553" s="65"/>
    </row>
    <row r="1554" spans="2:8">
      <c r="B1554" s="69"/>
      <c r="C1554" s="90"/>
      <c r="E1554" s="54"/>
      <c r="F1554" s="91"/>
      <c r="G1554" s="91"/>
      <c r="H1554" s="65"/>
    </row>
    <row r="1555" spans="2:8">
      <c r="B1555" s="69"/>
      <c r="C1555" s="90"/>
      <c r="E1555" s="54"/>
      <c r="F1555" s="91"/>
      <c r="G1555" s="91"/>
      <c r="H1555" s="65"/>
    </row>
    <row r="1556" spans="2:8">
      <c r="B1556" s="69"/>
      <c r="C1556" s="90"/>
      <c r="E1556" s="54"/>
      <c r="F1556" s="91"/>
      <c r="G1556" s="91"/>
      <c r="H1556" s="65"/>
    </row>
    <row r="1557" spans="2:8">
      <c r="B1557" s="69"/>
      <c r="C1557" s="90"/>
      <c r="E1557" s="54"/>
      <c r="F1557" s="91"/>
      <c r="G1557" s="91"/>
      <c r="H1557" s="65"/>
    </row>
    <row r="1558" spans="2:8">
      <c r="B1558" s="69"/>
      <c r="C1558" s="90"/>
      <c r="E1558" s="54"/>
      <c r="F1558" s="91"/>
      <c r="G1558" s="91"/>
      <c r="H1558" s="65"/>
    </row>
    <row r="1559" spans="2:8">
      <c r="B1559" s="69"/>
      <c r="C1559" s="90"/>
      <c r="E1559" s="54"/>
      <c r="F1559" s="91"/>
      <c r="G1559" s="91"/>
      <c r="H1559" s="65"/>
    </row>
    <row r="1560" spans="2:8">
      <c r="B1560" s="69"/>
      <c r="C1560" s="90"/>
      <c r="E1560" s="54"/>
      <c r="F1560" s="91"/>
      <c r="G1560" s="91"/>
      <c r="H1560" s="65"/>
    </row>
    <row r="1561" spans="2:8">
      <c r="B1561" s="69"/>
      <c r="C1561" s="90"/>
      <c r="E1561" s="54"/>
      <c r="F1561" s="91"/>
      <c r="G1561" s="91"/>
      <c r="H1561" s="65"/>
    </row>
    <row r="1562" spans="2:8">
      <c r="B1562" s="69"/>
      <c r="C1562" s="90"/>
      <c r="E1562" s="54"/>
      <c r="F1562" s="91"/>
      <c r="G1562" s="91"/>
      <c r="H1562" s="65"/>
    </row>
    <row r="1563" spans="2:8">
      <c r="B1563" s="69"/>
      <c r="C1563" s="90"/>
      <c r="E1563" s="54"/>
      <c r="F1563" s="91"/>
      <c r="G1563" s="91"/>
      <c r="H1563" s="65"/>
    </row>
    <row r="1564" spans="2:8">
      <c r="B1564" s="69"/>
      <c r="C1564" s="90"/>
      <c r="E1564" s="54"/>
      <c r="F1564" s="91"/>
      <c r="G1564" s="91"/>
      <c r="H1564" s="65"/>
    </row>
    <row r="1565" spans="2:8">
      <c r="B1565" s="69"/>
      <c r="C1565" s="90"/>
      <c r="E1565" s="54"/>
      <c r="F1565" s="91"/>
      <c r="G1565" s="91"/>
      <c r="H1565" s="65"/>
    </row>
    <row r="1566" spans="2:8">
      <c r="B1566" s="69"/>
      <c r="C1566" s="90"/>
      <c r="E1566" s="54"/>
      <c r="F1566" s="91"/>
      <c r="G1566" s="91"/>
      <c r="H1566" s="65"/>
    </row>
    <row r="1567" spans="2:8">
      <c r="B1567" s="69"/>
      <c r="C1567" s="90"/>
      <c r="E1567" s="54"/>
      <c r="F1567" s="91"/>
      <c r="G1567" s="91"/>
      <c r="H1567" s="65"/>
    </row>
    <row r="1568" spans="2:8">
      <c r="B1568" s="69"/>
      <c r="C1568" s="90"/>
      <c r="E1568" s="54"/>
      <c r="F1568" s="91"/>
      <c r="G1568" s="91"/>
      <c r="H1568" s="65"/>
    </row>
    <row r="1569" spans="2:8">
      <c r="B1569" s="69"/>
      <c r="C1569" s="90"/>
      <c r="E1569" s="54"/>
      <c r="F1569" s="91"/>
      <c r="G1569" s="91"/>
      <c r="H1569" s="65"/>
    </row>
    <row r="1570" spans="2:8">
      <c r="B1570" s="69"/>
      <c r="C1570" s="90"/>
      <c r="E1570" s="54"/>
      <c r="F1570" s="91"/>
      <c r="G1570" s="91"/>
      <c r="H1570" s="65"/>
    </row>
    <row r="1571" spans="2:8">
      <c r="B1571" s="69"/>
      <c r="C1571" s="90"/>
      <c r="E1571" s="54"/>
      <c r="F1571" s="91"/>
      <c r="G1571" s="91"/>
      <c r="H1571" s="65"/>
    </row>
    <row r="1572" spans="2:8">
      <c r="B1572" s="69"/>
      <c r="C1572" s="90"/>
      <c r="E1572" s="54"/>
      <c r="F1572" s="91"/>
      <c r="G1572" s="91"/>
      <c r="H1572" s="65"/>
    </row>
    <row r="1573" spans="2:8">
      <c r="B1573" s="69"/>
      <c r="C1573" s="90"/>
      <c r="E1573" s="54"/>
      <c r="F1573" s="91"/>
      <c r="G1573" s="91"/>
      <c r="H1573" s="65"/>
    </row>
    <row r="1574" spans="2:8">
      <c r="B1574" s="69"/>
      <c r="C1574" s="90"/>
      <c r="E1574" s="54"/>
      <c r="F1574" s="91"/>
      <c r="G1574" s="91"/>
      <c r="H1574" s="65"/>
    </row>
    <row r="1575" spans="2:8">
      <c r="B1575" s="69"/>
      <c r="C1575" s="90"/>
      <c r="E1575" s="54"/>
      <c r="F1575" s="91"/>
      <c r="G1575" s="91"/>
      <c r="H1575" s="65"/>
    </row>
    <row r="1576" spans="2:8">
      <c r="B1576" s="69"/>
      <c r="C1576" s="90"/>
      <c r="E1576" s="54"/>
      <c r="F1576" s="91"/>
      <c r="G1576" s="91"/>
      <c r="H1576" s="65"/>
    </row>
    <row r="1577" spans="2:8">
      <c r="B1577" s="69"/>
      <c r="C1577" s="90"/>
      <c r="E1577" s="54"/>
      <c r="F1577" s="91"/>
      <c r="G1577" s="91"/>
      <c r="H1577" s="65"/>
    </row>
    <row r="1578" spans="2:8">
      <c r="B1578" s="69"/>
      <c r="C1578" s="90"/>
      <c r="E1578" s="54"/>
      <c r="F1578" s="91"/>
      <c r="G1578" s="91"/>
      <c r="H1578" s="65"/>
    </row>
    <row r="1579" spans="2:8">
      <c r="B1579" s="69"/>
      <c r="C1579" s="90"/>
      <c r="E1579" s="54"/>
      <c r="F1579" s="91"/>
      <c r="G1579" s="91"/>
      <c r="H1579" s="65"/>
    </row>
    <row r="1580" spans="2:8">
      <c r="B1580" s="69"/>
      <c r="C1580" s="90"/>
      <c r="E1580" s="54"/>
      <c r="F1580" s="91"/>
      <c r="G1580" s="91"/>
      <c r="H1580" s="65"/>
    </row>
    <row r="1581" spans="2:8">
      <c r="B1581" s="69"/>
      <c r="C1581" s="90"/>
      <c r="E1581" s="54"/>
      <c r="F1581" s="91"/>
      <c r="G1581" s="91"/>
      <c r="H1581" s="65"/>
    </row>
    <row r="1582" spans="2:8">
      <c r="B1582" s="69"/>
      <c r="C1582" s="90"/>
      <c r="E1582" s="54"/>
      <c r="F1582" s="91"/>
      <c r="G1582" s="91"/>
      <c r="H1582" s="65"/>
    </row>
    <row r="1583" spans="2:8">
      <c r="B1583" s="69"/>
      <c r="C1583" s="90"/>
      <c r="E1583" s="54"/>
      <c r="F1583" s="91"/>
      <c r="G1583" s="91"/>
      <c r="H1583" s="65"/>
    </row>
    <row r="1584" spans="2:8">
      <c r="B1584" s="69"/>
      <c r="C1584" s="90"/>
      <c r="E1584" s="54"/>
      <c r="F1584" s="91"/>
      <c r="G1584" s="91"/>
      <c r="H1584" s="65"/>
    </row>
    <row r="1585" spans="2:8">
      <c r="B1585" s="69"/>
      <c r="C1585" s="90"/>
      <c r="E1585" s="54"/>
      <c r="F1585" s="91"/>
      <c r="G1585" s="91"/>
      <c r="H1585" s="65"/>
    </row>
    <row r="1586" spans="2:8">
      <c r="B1586" s="69"/>
      <c r="C1586" s="90"/>
      <c r="E1586" s="54"/>
      <c r="F1586" s="91"/>
      <c r="G1586" s="91"/>
      <c r="H1586" s="65"/>
    </row>
    <row r="1587" spans="2:8">
      <c r="B1587" s="69"/>
      <c r="C1587" s="90"/>
      <c r="E1587" s="54"/>
      <c r="F1587" s="91"/>
      <c r="G1587" s="91"/>
      <c r="H1587" s="65"/>
    </row>
    <row r="1588" spans="2:8">
      <c r="B1588" s="69"/>
      <c r="C1588" s="90"/>
      <c r="E1588" s="54"/>
      <c r="F1588" s="91"/>
      <c r="G1588" s="91"/>
      <c r="H1588" s="65"/>
    </row>
    <row r="1589" spans="2:8">
      <c r="B1589" s="69"/>
      <c r="C1589" s="90"/>
      <c r="E1589" s="54"/>
      <c r="F1589" s="91"/>
      <c r="G1589" s="91"/>
      <c r="H1589" s="65"/>
    </row>
    <row r="1590" spans="2:8">
      <c r="B1590" s="69"/>
      <c r="C1590" s="90"/>
      <c r="E1590" s="54"/>
      <c r="F1590" s="91"/>
      <c r="G1590" s="91"/>
      <c r="H1590" s="65"/>
    </row>
    <row r="1591" spans="2:8">
      <c r="B1591" s="69"/>
      <c r="C1591" s="90"/>
      <c r="E1591" s="54"/>
      <c r="F1591" s="91"/>
      <c r="G1591" s="91"/>
      <c r="H1591" s="65"/>
    </row>
    <row r="1592" spans="2:8">
      <c r="B1592" s="69"/>
      <c r="C1592" s="90"/>
      <c r="E1592" s="54"/>
      <c r="F1592" s="91"/>
      <c r="G1592" s="91"/>
      <c r="H1592" s="65"/>
    </row>
    <row r="1593" spans="2:8">
      <c r="B1593" s="69"/>
      <c r="C1593" s="90"/>
      <c r="E1593" s="54"/>
      <c r="F1593" s="91"/>
      <c r="G1593" s="91"/>
      <c r="H1593" s="65"/>
    </row>
    <row r="1594" spans="2:8">
      <c r="B1594" s="69"/>
      <c r="C1594" s="90"/>
      <c r="E1594" s="54"/>
      <c r="F1594" s="91"/>
      <c r="G1594" s="91"/>
      <c r="H1594" s="65"/>
    </row>
    <row r="1595" spans="2:8">
      <c r="B1595" s="69"/>
      <c r="C1595" s="90"/>
      <c r="E1595" s="54"/>
      <c r="F1595" s="91"/>
      <c r="G1595" s="91"/>
      <c r="H1595" s="65"/>
    </row>
    <row r="1596" spans="2:8">
      <c r="B1596" s="69"/>
      <c r="C1596" s="90"/>
      <c r="E1596" s="54"/>
      <c r="F1596" s="91"/>
      <c r="G1596" s="91"/>
      <c r="H1596" s="65"/>
    </row>
    <row r="1597" spans="2:8">
      <c r="B1597" s="69"/>
      <c r="C1597" s="90"/>
      <c r="E1597" s="54"/>
      <c r="F1597" s="91"/>
      <c r="G1597" s="91"/>
      <c r="H1597" s="65"/>
    </row>
    <row r="1598" spans="2:8">
      <c r="B1598" s="69"/>
      <c r="C1598" s="90"/>
      <c r="E1598" s="54"/>
      <c r="F1598" s="91"/>
      <c r="G1598" s="91"/>
      <c r="H1598" s="65"/>
    </row>
    <row r="1599" spans="2:8">
      <c r="B1599" s="69"/>
      <c r="C1599" s="90"/>
      <c r="E1599" s="54"/>
      <c r="F1599" s="91"/>
      <c r="G1599" s="91"/>
      <c r="H1599" s="65"/>
    </row>
    <row r="1600" spans="2:8">
      <c r="B1600" s="69"/>
      <c r="C1600" s="90"/>
      <c r="E1600" s="54"/>
      <c r="F1600" s="91"/>
      <c r="G1600" s="91"/>
      <c r="H1600" s="65"/>
    </row>
    <row r="1601" spans="2:8">
      <c r="B1601" s="69"/>
      <c r="C1601" s="90"/>
      <c r="E1601" s="54"/>
      <c r="F1601" s="91"/>
      <c r="G1601" s="91"/>
      <c r="H1601" s="65"/>
    </row>
    <row r="1602" spans="2:8">
      <c r="B1602" s="69"/>
      <c r="C1602" s="90"/>
      <c r="E1602" s="54"/>
      <c r="F1602" s="91"/>
      <c r="G1602" s="91"/>
      <c r="H1602" s="65"/>
    </row>
    <row r="1603" spans="2:8">
      <c r="B1603" s="69"/>
      <c r="C1603" s="90"/>
      <c r="E1603" s="54"/>
      <c r="F1603" s="91"/>
      <c r="G1603" s="91"/>
      <c r="H1603" s="65"/>
    </row>
    <row r="1604" spans="2:8">
      <c r="B1604" s="69"/>
      <c r="C1604" s="90"/>
      <c r="E1604" s="54"/>
      <c r="F1604" s="91"/>
      <c r="G1604" s="91"/>
      <c r="H1604" s="65"/>
    </row>
    <row r="1605" spans="2:8">
      <c r="B1605" s="69"/>
      <c r="C1605" s="90"/>
      <c r="E1605" s="54"/>
      <c r="F1605" s="91"/>
      <c r="G1605" s="91"/>
      <c r="H1605" s="65"/>
    </row>
    <row r="1606" spans="2:8">
      <c r="B1606" s="69"/>
      <c r="C1606" s="90"/>
      <c r="E1606" s="54"/>
      <c r="F1606" s="91"/>
      <c r="G1606" s="91"/>
      <c r="H1606" s="65"/>
    </row>
    <row r="1607" spans="2:8">
      <c r="B1607" s="69"/>
      <c r="C1607" s="90"/>
      <c r="E1607" s="54"/>
      <c r="F1607" s="91"/>
      <c r="G1607" s="91"/>
      <c r="H1607" s="65"/>
    </row>
    <row r="1608" spans="2:8">
      <c r="B1608" s="69"/>
      <c r="C1608" s="90"/>
      <c r="E1608" s="54"/>
      <c r="F1608" s="91"/>
      <c r="G1608" s="91"/>
      <c r="H1608" s="65"/>
    </row>
    <row r="1609" spans="2:8">
      <c r="B1609" s="69"/>
      <c r="C1609" s="90"/>
      <c r="E1609" s="54"/>
      <c r="F1609" s="91"/>
      <c r="G1609" s="91"/>
      <c r="H1609" s="65"/>
    </row>
    <row r="1610" spans="2:8">
      <c r="B1610" s="69"/>
      <c r="C1610" s="90"/>
      <c r="E1610" s="54"/>
      <c r="F1610" s="91"/>
      <c r="G1610" s="91"/>
      <c r="H1610" s="65"/>
    </row>
    <row r="1611" spans="2:8">
      <c r="B1611" s="69"/>
      <c r="C1611" s="90"/>
      <c r="E1611" s="54"/>
      <c r="F1611" s="91"/>
      <c r="G1611" s="91"/>
      <c r="H1611" s="65"/>
    </row>
    <row r="1612" spans="2:8">
      <c r="B1612" s="69"/>
      <c r="C1612" s="90"/>
      <c r="E1612" s="54"/>
      <c r="F1612" s="91"/>
      <c r="G1612" s="91"/>
      <c r="H1612" s="65"/>
    </row>
    <row r="1613" spans="2:8">
      <c r="B1613" s="69"/>
      <c r="C1613" s="90"/>
      <c r="E1613" s="54"/>
      <c r="F1613" s="91"/>
      <c r="G1613" s="91"/>
      <c r="H1613" s="65"/>
    </row>
    <row r="1614" spans="2:8">
      <c r="B1614" s="69"/>
      <c r="C1614" s="90"/>
      <c r="E1614" s="54"/>
      <c r="F1614" s="91"/>
      <c r="G1614" s="91"/>
      <c r="H1614" s="65"/>
    </row>
    <row r="1615" spans="2:8">
      <c r="B1615" s="69"/>
      <c r="C1615" s="90"/>
      <c r="E1615" s="54"/>
      <c r="F1615" s="91"/>
      <c r="G1615" s="91"/>
      <c r="H1615" s="65"/>
    </row>
    <row r="1616" spans="2:8">
      <c r="B1616" s="69"/>
      <c r="C1616" s="90"/>
      <c r="E1616" s="54"/>
      <c r="F1616" s="91"/>
      <c r="G1616" s="91"/>
      <c r="H1616" s="65"/>
    </row>
    <row r="1617" spans="2:8">
      <c r="B1617" s="69"/>
      <c r="C1617" s="90"/>
      <c r="E1617" s="54"/>
      <c r="F1617" s="91"/>
      <c r="G1617" s="91"/>
      <c r="H1617" s="65"/>
    </row>
    <row r="1618" spans="2:8">
      <c r="B1618" s="69"/>
      <c r="C1618" s="90"/>
      <c r="E1618" s="54"/>
      <c r="F1618" s="91"/>
      <c r="G1618" s="91"/>
      <c r="H1618" s="65"/>
    </row>
    <row r="1619" spans="2:8">
      <c r="B1619" s="69"/>
      <c r="C1619" s="90"/>
      <c r="E1619" s="54"/>
      <c r="F1619" s="91"/>
      <c r="G1619" s="91"/>
      <c r="H1619" s="65"/>
    </row>
    <row r="1620" spans="2:8">
      <c r="B1620" s="69"/>
      <c r="C1620" s="90"/>
      <c r="E1620" s="54"/>
      <c r="F1620" s="91"/>
      <c r="G1620" s="91"/>
      <c r="H1620" s="65"/>
    </row>
    <row r="1621" spans="2:8">
      <c r="B1621" s="69"/>
      <c r="C1621" s="90"/>
      <c r="E1621" s="54"/>
      <c r="F1621" s="91"/>
      <c r="G1621" s="91"/>
      <c r="H1621" s="65"/>
    </row>
    <row r="1622" spans="2:8">
      <c r="B1622" s="69"/>
      <c r="C1622" s="90"/>
      <c r="E1622" s="54"/>
      <c r="F1622" s="91"/>
      <c r="G1622" s="91"/>
      <c r="H1622" s="65"/>
    </row>
    <row r="1623" spans="2:8">
      <c r="B1623" s="69"/>
      <c r="C1623" s="90"/>
      <c r="E1623" s="54"/>
      <c r="F1623" s="91"/>
      <c r="G1623" s="91"/>
      <c r="H1623" s="6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계약서</vt:lpstr>
      <vt:lpstr>보고서</vt:lpstr>
      <vt:lpstr>RCPS_22년말_시가조정리픽싱&amp;희석효과</vt:lpstr>
      <vt:lpstr>변동성</vt:lpstr>
      <vt:lpstr>YTM</vt:lpstr>
      <vt:lpstr>분기 Bootstrapping(위험)_기말</vt:lpstr>
      <vt:lpstr>위험이자율보간법_분기_기말</vt:lpstr>
      <vt:lpstr>반기 Bootstrapping(무위험)_기말</vt:lpstr>
      <vt:lpstr>무위험이자율보간법_반기_기말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Ki Feel</dc:creator>
  <cp:lastModifiedBy>Hyogeun Kim</cp:lastModifiedBy>
  <cp:lastPrinted>2021-11-26T04:05:54Z</cp:lastPrinted>
  <dcterms:created xsi:type="dcterms:W3CDTF">2021-08-09T02:54:00Z</dcterms:created>
  <dcterms:modified xsi:type="dcterms:W3CDTF">2024-12-03T17:20:02Z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2021-08-09T02:54:05Z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de5b08cc-0dd8-4c91-80ec-91e673803d18</vt:lpwstr>
  </property>
  <property fmtid="{D5CDD505-2E9C-101B-9397-08002B2CF9AE}" pid="8" name="MSIP_Label_ea60d57e-af5b-4752-ac57-3e4f28ca11dc_ContentBits">
    <vt:lpwstr>0</vt:lpwstr>
  </property>
</Properties>
</file>