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01_강의자료\02_2기\02_강의파일\01_복합금융상품_1일차\"/>
    </mc:Choice>
  </mc:AlternateContent>
  <xr:revisionPtr revIDLastSave="0" documentId="13_ncr:1_{172C579B-0B90-43EC-9DF2-FC311B789D15}" xr6:coauthVersionLast="47" xr6:coauthVersionMax="47" xr10:uidLastSave="{00000000-0000-0000-0000-000000000000}"/>
  <bookViews>
    <workbookView xWindow="-108" yWindow="-108" windowWidth="22008" windowHeight="13176" xr2:uid="{FB4B8A8B-DA0E-4879-91DD-D814E688D9F8}"/>
  </bookViews>
  <sheets>
    <sheet name="예시1" sheetId="1" r:id="rId1"/>
    <sheet name="예시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4" l="1"/>
  <c r="T22" i="4"/>
  <c r="T32" i="4"/>
  <c r="Q29" i="4"/>
  <c r="Q29" i="1"/>
  <c r="Q19" i="1"/>
  <c r="Q18" i="1"/>
  <c r="Q21" i="4"/>
  <c r="Q31" i="4" s="1"/>
  <c r="N21" i="4"/>
  <c r="N31" i="4" s="1"/>
  <c r="L8" i="4"/>
  <c r="C8" i="4"/>
  <c r="P7" i="4"/>
  <c r="O7" i="4"/>
  <c r="N7" i="4"/>
  <c r="M7" i="4"/>
  <c r="L7" i="4"/>
  <c r="L9" i="4" s="1"/>
  <c r="K7" i="4"/>
  <c r="G7" i="4"/>
  <c r="F7" i="4"/>
  <c r="E7" i="4"/>
  <c r="D7" i="4"/>
  <c r="C7" i="4"/>
  <c r="C9" i="4" s="1"/>
  <c r="L2" i="4"/>
  <c r="D2" i="4"/>
  <c r="E2" i="4" s="1"/>
  <c r="L2" i="1"/>
  <c r="L8" i="1" s="1"/>
  <c r="L9" i="1" s="1"/>
  <c r="C8" i="1"/>
  <c r="C9" i="1" s="1"/>
  <c r="D2" i="1"/>
  <c r="D8" i="1" s="1"/>
  <c r="D9" i="1" s="1"/>
  <c r="P7" i="1"/>
  <c r="O7" i="1"/>
  <c r="N7" i="1"/>
  <c r="M7" i="1"/>
  <c r="L7" i="1"/>
  <c r="K7" i="1"/>
  <c r="G7" i="1"/>
  <c r="F7" i="1"/>
  <c r="E7" i="1"/>
  <c r="D7" i="1"/>
  <c r="C7" i="1"/>
  <c r="Q21" i="1"/>
  <c r="Q31" i="1" s="1"/>
  <c r="N21" i="1"/>
  <c r="N31" i="1" s="1"/>
  <c r="N18" i="1"/>
  <c r="E8" i="4" l="1"/>
  <c r="E9" i="4" s="1"/>
  <c r="N2" i="4"/>
  <c r="N8" i="4" s="1"/>
  <c r="F2" i="4"/>
  <c r="N9" i="4"/>
  <c r="M2" i="4"/>
  <c r="M8" i="4" s="1"/>
  <c r="M9" i="4" s="1"/>
  <c r="D8" i="4"/>
  <c r="D9" i="4" s="1"/>
  <c r="E2" i="1"/>
  <c r="M2" i="1"/>
  <c r="M8" i="1" s="1"/>
  <c r="M9" i="1" s="1"/>
  <c r="F8" i="4" l="1"/>
  <c r="F9" i="4" s="1"/>
  <c r="O2" i="4"/>
  <c r="O8" i="4" s="1"/>
  <c r="O9" i="4" s="1"/>
  <c r="G2" i="4"/>
  <c r="E8" i="1"/>
  <c r="E9" i="1" s="1"/>
  <c r="N2" i="1"/>
  <c r="N8" i="1" s="1"/>
  <c r="N9" i="1" s="1"/>
  <c r="F2" i="1"/>
  <c r="P2" i="4" l="1"/>
  <c r="P8" i="4" s="1"/>
  <c r="G8" i="4"/>
  <c r="G2" i="1"/>
  <c r="F8" i="1"/>
  <c r="F9" i="1" s="1"/>
  <c r="O2" i="1"/>
  <c r="O8" i="1" s="1"/>
  <c r="O9" i="1" s="1"/>
  <c r="C10" i="4" l="1"/>
  <c r="G9" i="4"/>
  <c r="P9" i="4"/>
  <c r="K10" i="4"/>
  <c r="G8" i="1"/>
  <c r="G9" i="1" s="1"/>
  <c r="C10" i="1" s="1"/>
  <c r="P2" i="1"/>
  <c r="P8" i="1" s="1"/>
  <c r="Q27" i="4" l="1"/>
  <c r="Q30" i="4" s="1"/>
  <c r="Q32" i="4" s="1"/>
  <c r="U32" i="4" s="1"/>
  <c r="N27" i="4"/>
  <c r="N30" i="4" s="1"/>
  <c r="N32" i="4" s="1"/>
  <c r="Q17" i="4"/>
  <c r="Q20" i="4" s="1"/>
  <c r="Q22" i="4" s="1"/>
  <c r="N17" i="4"/>
  <c r="N20" i="4" s="1"/>
  <c r="N22" i="4" s="1"/>
  <c r="P9" i="1"/>
  <c r="K10" i="1"/>
  <c r="Q17" i="1"/>
  <c r="Q20" i="1" s="1"/>
  <c r="Q22" i="1" s="1"/>
  <c r="T22" i="1" s="1"/>
  <c r="N17" i="1"/>
  <c r="N20" i="1" s="1"/>
  <c r="N22" i="1" s="1"/>
  <c r="U22" i="4" l="1"/>
  <c r="N27" i="1"/>
  <c r="N30" i="1" s="1"/>
  <c r="N32" i="1" s="1"/>
  <c r="Q27" i="1"/>
  <c r="Q30" i="1" s="1"/>
  <c r="Q32" i="1" s="1"/>
  <c r="T32" i="1" s="1"/>
  <c r="U22" i="1"/>
  <c r="U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X1 GEN9</author>
  </authors>
  <commentList>
    <comment ref="N19" authorId="0" shapeId="0" xr:uid="{9158A8CB-A905-46D7-B7D6-D3BDB94BA595}">
      <text>
        <r>
          <rPr>
            <sz val="9"/>
            <color indexed="81"/>
            <rFont val="Tahoma"/>
            <family val="2"/>
          </rPr>
          <t xml:space="preserve">BS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Q19" authorId="0" shapeId="0" xr:uid="{2B84B8F1-7992-4340-A9BE-7BAD7115A1B6}">
      <text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간주하므로</t>
        </r>
        <r>
          <rPr>
            <sz val="9"/>
            <color indexed="81"/>
            <rFont val="Tahoma"/>
            <family val="2"/>
          </rPr>
          <t xml:space="preserve"> IBD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  <comment ref="N29" authorId="0" shapeId="0" xr:uid="{6DC62CA0-7291-4426-A65C-176C0E90481F}">
      <text>
        <r>
          <rPr>
            <sz val="9"/>
            <color indexed="81"/>
            <rFont val="Tahoma"/>
            <family val="2"/>
          </rPr>
          <t xml:space="preserve">BS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Q29" authorId="0" shapeId="0" xr:uid="{9F34CB4A-5902-4877-97EA-C9B13094AF68}">
      <text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간주하므로</t>
        </r>
        <r>
          <rPr>
            <sz val="9"/>
            <color indexed="81"/>
            <rFont val="Tahoma"/>
            <family val="2"/>
          </rPr>
          <t xml:space="preserve"> IBD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X1 GEN9</author>
  </authors>
  <commentList>
    <comment ref="N18" authorId="0" shapeId="0" xr:uid="{3B05F9B9-ECC4-483F-9F1D-D7D36EA1FEE5}">
      <text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돋움"/>
            <family val="3"/>
            <charset val="129"/>
          </rPr>
          <t>월말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발행금액이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납입되지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>, 7</t>
        </r>
        <r>
          <rPr>
            <sz val="9"/>
            <color indexed="81"/>
            <rFont val="돋움"/>
            <family val="3"/>
            <charset val="129"/>
          </rPr>
          <t>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납입금액을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Q18" authorId="0" shapeId="0" xr:uid="{CA66A42F-4FED-4335-9E3D-F2314A736C4B}">
      <text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돋움"/>
            <family val="3"/>
            <charset val="129"/>
          </rPr>
          <t>월말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전이며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우선주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N19" authorId="0" shapeId="0" xr:uid="{F71A68F1-3C94-4493-93C8-F08DCE8B41E9}">
      <text>
        <r>
          <rPr>
            <sz val="9"/>
            <color indexed="81"/>
            <rFont val="Tahoma"/>
            <family val="2"/>
          </rPr>
          <t xml:space="preserve">NOA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발행금액을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반영하였지만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우선주가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Q19" authorId="0" shapeId="0" xr:uid="{19C2E150-ED8D-4E34-AD19-560B1EF255CC}">
      <text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돋움"/>
            <family val="3"/>
            <charset val="129"/>
          </rPr>
          <t>월말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전이며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우선주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N29" authorId="0" shapeId="0" xr:uid="{54B07E21-A8E2-4BA8-8B1D-E0943F6ECF59}">
      <text>
        <r>
          <rPr>
            <sz val="9"/>
            <color indexed="81"/>
            <rFont val="Tahoma"/>
            <family val="2"/>
          </rPr>
          <t xml:space="preserve">BS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Q29" authorId="0" shapeId="0" xr:uid="{75E26D84-0CEE-4C3E-964D-E9490F8145D8}">
      <text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간주하므로</t>
        </r>
        <r>
          <rPr>
            <sz val="9"/>
            <color indexed="81"/>
            <rFont val="Tahoma"/>
            <family val="2"/>
          </rPr>
          <t xml:space="preserve"> IBD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</text>
    </comment>
  </commentList>
</comments>
</file>

<file path=xl/sharedStrings.xml><?xml version="1.0" encoding="utf-8"?>
<sst xmlns="http://schemas.openxmlformats.org/spreadsheetml/2006/main" count="145" uniqueCount="44">
  <si>
    <t>발행</t>
    <phoneticPr fontId="1" type="noConversion"/>
  </si>
  <si>
    <t>5월말</t>
    <phoneticPr fontId="1" type="noConversion"/>
  </si>
  <si>
    <t>6월말</t>
    <phoneticPr fontId="1" type="noConversion"/>
  </si>
  <si>
    <t>현금</t>
    <phoneticPr fontId="1" type="noConversion"/>
  </si>
  <si>
    <t>부채</t>
    <phoneticPr fontId="1" type="noConversion"/>
  </si>
  <si>
    <t>영업가치</t>
    <phoneticPr fontId="1" type="noConversion"/>
  </si>
  <si>
    <t>NOA</t>
    <phoneticPr fontId="1" type="noConversion"/>
  </si>
  <si>
    <t>IBD</t>
    <phoneticPr fontId="1" type="noConversion"/>
  </si>
  <si>
    <t>주식가치</t>
    <phoneticPr fontId="1" type="noConversion"/>
  </si>
  <si>
    <t>주식수</t>
    <phoneticPr fontId="1" type="noConversion"/>
  </si>
  <si>
    <t>보통주</t>
    <phoneticPr fontId="1" type="noConversion"/>
  </si>
  <si>
    <t>우선주</t>
    <phoneticPr fontId="1" type="noConversion"/>
  </si>
  <si>
    <t>전환가정</t>
    <phoneticPr fontId="1" type="noConversion"/>
  </si>
  <si>
    <t>기준FS</t>
    <phoneticPr fontId="1" type="noConversion"/>
  </si>
  <si>
    <t>주당가치</t>
    <phoneticPr fontId="1" type="noConversion"/>
  </si>
  <si>
    <t>노드반영</t>
    <phoneticPr fontId="1" type="noConversion"/>
  </si>
  <si>
    <t>1년</t>
    <phoneticPr fontId="1" type="noConversion"/>
  </si>
  <si>
    <t>2년</t>
  </si>
  <si>
    <t>3년</t>
  </si>
  <si>
    <t>4년</t>
  </si>
  <si>
    <t>5년</t>
  </si>
  <si>
    <t>0년</t>
    <phoneticPr fontId="1" type="noConversion"/>
  </si>
  <si>
    <t>FCFF</t>
    <phoneticPr fontId="1" type="noConversion"/>
  </si>
  <si>
    <t>1년뒤</t>
    <phoneticPr fontId="1" type="noConversion"/>
  </si>
  <si>
    <t>기계</t>
    <phoneticPr fontId="1" type="noConversion"/>
  </si>
  <si>
    <t>BS</t>
    <phoneticPr fontId="1" type="noConversion"/>
  </si>
  <si>
    <t>NOPLAT</t>
    <phoneticPr fontId="1" type="noConversion"/>
  </si>
  <si>
    <t>CAPEX</t>
    <phoneticPr fontId="1" type="noConversion"/>
  </si>
  <si>
    <t>기타조정</t>
    <phoneticPr fontId="1" type="noConversion"/>
  </si>
  <si>
    <t>발행시점</t>
    <phoneticPr fontId="1" type="noConversion"/>
  </si>
  <si>
    <t>1년뒤 시점</t>
    <phoneticPr fontId="1" type="noConversion"/>
  </si>
  <si>
    <t>발행시점 영업가치</t>
    <phoneticPr fontId="1" type="noConversion"/>
  </si>
  <si>
    <t>1년시점 영업가치</t>
    <phoneticPr fontId="1" type="noConversion"/>
  </si>
  <si>
    <t>WACC</t>
    <phoneticPr fontId="1" type="noConversion"/>
  </si>
  <si>
    <t>현가계수</t>
    <phoneticPr fontId="1" type="noConversion"/>
  </si>
  <si>
    <t>KIFRS</t>
    <phoneticPr fontId="1" type="noConversion"/>
  </si>
  <si>
    <t>7월말</t>
    <phoneticPr fontId="1" type="noConversion"/>
  </si>
  <si>
    <t>노드 상 희석반영</t>
    <phoneticPr fontId="1" type="noConversion"/>
  </si>
  <si>
    <t>노드 상 희석반영</t>
  </si>
  <si>
    <t>현금</t>
  </si>
  <si>
    <t>부채</t>
  </si>
  <si>
    <t>BS(6월말; 평가기준일)</t>
  </si>
  <si>
    <t>BS(6월말; 평가기준일)</t>
    <phoneticPr fontId="1" type="noConversion"/>
  </si>
  <si>
    <t>BS(7월말; 발행일)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</si>
</sst>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-;\(#,##0\);&quot;-&quot;_-"/>
    <numFmt numFmtId="177" formatCode="0.0000"/>
    <numFmt numFmtId="178" formatCode="0.0%"/>
    <numFmt numFmtId="179" formatCode="#,##0.0_-;\(#,##0.0\);&quot;-&quot;_-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8057-3941-4EC2-950C-900A77A1CCE8}">
  <dimension ref="A1:U53"/>
  <sheetViews>
    <sheetView showGridLines="0" tabSelected="1" zoomScale="85" zoomScaleNormal="85" workbookViewId="0"/>
  </sheetViews>
  <sheetFormatPr defaultColWidth="9.109375" defaultRowHeight="15.6" x14ac:dyDescent="0.35"/>
  <cols>
    <col min="1" max="1" width="2.77734375" style="1" customWidth="1"/>
    <col min="2" max="2" width="17.21875" style="1" customWidth="1"/>
    <col min="3" max="9" width="9.109375" style="1"/>
    <col min="10" max="10" width="17.5546875" style="1" customWidth="1"/>
    <col min="11" max="17" width="9.109375" style="1"/>
    <col min="18" max="18" width="1.5546875" style="1" customWidth="1"/>
    <col min="19" max="16384" width="9.109375" style="1"/>
  </cols>
  <sheetData>
    <row r="1" spans="2:18" x14ac:dyDescent="0.35">
      <c r="R1" s="2"/>
    </row>
    <row r="2" spans="2:18" x14ac:dyDescent="0.35">
      <c r="C2" s="1">
        <v>0.5</v>
      </c>
      <c r="D2" s="1">
        <f>C2+1</f>
        <v>1.5</v>
      </c>
      <c r="E2" s="1">
        <f t="shared" ref="E2:G2" si="0">D2+1</f>
        <v>2.5</v>
      </c>
      <c r="F2" s="1">
        <f t="shared" si="0"/>
        <v>3.5</v>
      </c>
      <c r="G2" s="1">
        <f t="shared" si="0"/>
        <v>4.5</v>
      </c>
      <c r="L2" s="1">
        <f>C2</f>
        <v>0.5</v>
      </c>
      <c r="M2" s="1">
        <f t="shared" ref="M2:P2" si="1">D2</f>
        <v>1.5</v>
      </c>
      <c r="N2" s="1">
        <f t="shared" si="1"/>
        <v>2.5</v>
      </c>
      <c r="O2" s="1">
        <f t="shared" si="1"/>
        <v>3.5</v>
      </c>
      <c r="P2" s="1">
        <f t="shared" si="1"/>
        <v>4.5</v>
      </c>
      <c r="R2" s="2"/>
    </row>
    <row r="3" spans="2:18" x14ac:dyDescent="0.35">
      <c r="B3" s="3" t="s">
        <v>29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J3" s="3" t="s">
        <v>30</v>
      </c>
      <c r="K3" s="3" t="s">
        <v>21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R3" s="2"/>
    </row>
    <row r="4" spans="2:18" x14ac:dyDescent="0.35">
      <c r="B4" s="1" t="s">
        <v>26</v>
      </c>
      <c r="C4" s="4">
        <v>100</v>
      </c>
      <c r="D4" s="4">
        <v>100</v>
      </c>
      <c r="E4" s="4">
        <v>100</v>
      </c>
      <c r="F4" s="4">
        <v>100</v>
      </c>
      <c r="G4" s="4">
        <v>100</v>
      </c>
      <c r="H4" s="4"/>
      <c r="J4" s="1" t="s">
        <v>26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R4" s="2"/>
    </row>
    <row r="5" spans="2:18" x14ac:dyDescent="0.35">
      <c r="B5" s="1" t="s">
        <v>27</v>
      </c>
      <c r="C5" s="4">
        <v>-100</v>
      </c>
      <c r="D5" s="4"/>
      <c r="E5" s="4"/>
      <c r="F5" s="4"/>
      <c r="G5" s="4"/>
      <c r="H5" s="4"/>
      <c r="I5" s="4"/>
      <c r="J5" s="1" t="s">
        <v>27</v>
      </c>
      <c r="K5" s="4">
        <v>-100</v>
      </c>
      <c r="L5" s="4"/>
      <c r="M5" s="4"/>
      <c r="N5" s="4"/>
      <c r="O5" s="4"/>
      <c r="R5" s="2"/>
    </row>
    <row r="6" spans="2:18" x14ac:dyDescent="0.35">
      <c r="B6" s="1" t="s">
        <v>28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1" t="s">
        <v>28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R6" s="2"/>
    </row>
    <row r="7" spans="2:18" x14ac:dyDescent="0.35">
      <c r="B7" s="1" t="s">
        <v>22</v>
      </c>
      <c r="C7" s="4">
        <f>SUM(C4:C6)</f>
        <v>0</v>
      </c>
      <c r="D7" s="4">
        <f t="shared" ref="D7:G7" si="2">SUM(D4:D6)</f>
        <v>100</v>
      </c>
      <c r="E7" s="4">
        <f t="shared" si="2"/>
        <v>100</v>
      </c>
      <c r="F7" s="4">
        <f t="shared" si="2"/>
        <v>100</v>
      </c>
      <c r="G7" s="4">
        <f t="shared" si="2"/>
        <v>100</v>
      </c>
      <c r="H7" s="4"/>
      <c r="I7" s="4"/>
      <c r="J7" s="1" t="s">
        <v>22</v>
      </c>
      <c r="K7" s="4">
        <f>SUM(K4:K6)</f>
        <v>0</v>
      </c>
      <c r="L7" s="4">
        <f t="shared" ref="L7:P7" si="3">SUM(L4:L6)</f>
        <v>100</v>
      </c>
      <c r="M7" s="4">
        <f t="shared" si="3"/>
        <v>100</v>
      </c>
      <c r="N7" s="4">
        <f t="shared" si="3"/>
        <v>100</v>
      </c>
      <c r="O7" s="4">
        <f t="shared" si="3"/>
        <v>100</v>
      </c>
      <c r="P7" s="4">
        <f t="shared" si="3"/>
        <v>100</v>
      </c>
      <c r="R7" s="2"/>
    </row>
    <row r="8" spans="2:18" x14ac:dyDescent="0.35">
      <c r="B8" s="1" t="s">
        <v>34</v>
      </c>
      <c r="C8" s="5">
        <f>1/($C$11+1)^C2</f>
        <v>0.95540135222684153</v>
      </c>
      <c r="D8" s="5">
        <f>1/($C$11+1)^D2</f>
        <v>0.87208246636324949</v>
      </c>
      <c r="E8" s="5">
        <f>1/($C$11+1)^E2</f>
        <v>0.79602967524127544</v>
      </c>
      <c r="F8" s="5">
        <f>1/($C$11+1)^F2</f>
        <v>0.72660931540938711</v>
      </c>
      <c r="G8" s="5">
        <f>1/($C$11+1)^G2</f>
        <v>0.66324298410065419</v>
      </c>
      <c r="H8" s="4"/>
      <c r="I8" s="4"/>
      <c r="J8" s="1" t="s">
        <v>34</v>
      </c>
      <c r="K8" s="4"/>
      <c r="L8" s="5">
        <f>1/($C$11+1)^L2</f>
        <v>0.95540135222684153</v>
      </c>
      <c r="M8" s="5">
        <f t="shared" ref="M8:P8" si="4">1/($C$11+1)^M2</f>
        <v>0.87208246636324949</v>
      </c>
      <c r="N8" s="5">
        <f t="shared" si="4"/>
        <v>0.79602967524127544</v>
      </c>
      <c r="O8" s="5">
        <f t="shared" si="4"/>
        <v>0.72660931540938711</v>
      </c>
      <c r="P8" s="5">
        <f t="shared" si="4"/>
        <v>0.66324298410065419</v>
      </c>
      <c r="R8" s="2"/>
    </row>
    <row r="9" spans="2:18" x14ac:dyDescent="0.35">
      <c r="C9" s="4">
        <f>C7*C8</f>
        <v>0</v>
      </c>
      <c r="D9" s="4">
        <f t="shared" ref="D9:G9" si="5">D7*D8</f>
        <v>87.208246636324944</v>
      </c>
      <c r="E9" s="4">
        <f t="shared" si="5"/>
        <v>79.60296752412755</v>
      </c>
      <c r="F9" s="4">
        <f t="shared" si="5"/>
        <v>72.660931540938705</v>
      </c>
      <c r="G9" s="4">
        <f t="shared" si="5"/>
        <v>66.324298410065424</v>
      </c>
      <c r="I9" s="4"/>
      <c r="K9" s="6"/>
      <c r="L9" s="4">
        <f>L7*L8</f>
        <v>95.540135222684157</v>
      </c>
      <c r="M9" s="4">
        <f t="shared" ref="M9:P9" si="6">M7*M8</f>
        <v>87.208246636324944</v>
      </c>
      <c r="N9" s="4">
        <f t="shared" si="6"/>
        <v>79.60296752412755</v>
      </c>
      <c r="O9" s="4">
        <f t="shared" si="6"/>
        <v>72.660931540938705</v>
      </c>
      <c r="P9" s="4">
        <f t="shared" si="6"/>
        <v>66.324298410065424</v>
      </c>
      <c r="R9" s="2"/>
    </row>
    <row r="10" spans="2:18" x14ac:dyDescent="0.35">
      <c r="B10" s="1" t="s">
        <v>31</v>
      </c>
      <c r="C10" s="4">
        <f>G7/C11*G8+SUM(C9:G9)</f>
        <v>999.99989075807662</v>
      </c>
      <c r="D10" s="4"/>
      <c r="E10" s="4"/>
      <c r="F10" s="4"/>
      <c r="G10" s="4"/>
      <c r="H10" s="4"/>
      <c r="I10" s="4"/>
      <c r="J10" s="1" t="s">
        <v>31</v>
      </c>
      <c r="K10" s="4">
        <f>P7/C11*P8+SUM(L9:P9)</f>
        <v>1095.5400259807607</v>
      </c>
      <c r="L10" s="4"/>
      <c r="M10" s="4"/>
      <c r="R10" s="2"/>
    </row>
    <row r="11" spans="2:18" x14ac:dyDescent="0.35">
      <c r="B11" s="1" t="s">
        <v>33</v>
      </c>
      <c r="C11" s="7">
        <v>9.5540145659673434E-2</v>
      </c>
      <c r="R11" s="2"/>
    </row>
    <row r="12" spans="2:18" x14ac:dyDescent="0.35">
      <c r="R12" s="2"/>
    </row>
    <row r="13" spans="2:18" x14ac:dyDescent="0.35">
      <c r="B13" s="1" t="s">
        <v>32</v>
      </c>
      <c r="R13" s="2"/>
    </row>
    <row r="14" spans="2:18" x14ac:dyDescent="0.35">
      <c r="R14" s="2"/>
    </row>
    <row r="15" spans="2:18" x14ac:dyDescent="0.35">
      <c r="C15" s="1" t="s">
        <v>35</v>
      </c>
      <c r="M15" s="3" t="s">
        <v>12</v>
      </c>
      <c r="N15" s="3"/>
      <c r="O15" s="3"/>
      <c r="P15" s="3" t="s">
        <v>15</v>
      </c>
      <c r="Q15" s="3"/>
      <c r="R15" s="2"/>
    </row>
    <row r="16" spans="2:18" x14ac:dyDescent="0.35">
      <c r="F16" s="1" t="s">
        <v>42</v>
      </c>
      <c r="R16" s="2"/>
    </row>
    <row r="17" spans="1:21" x14ac:dyDescent="0.35">
      <c r="C17" s="1" t="s">
        <v>0</v>
      </c>
      <c r="D17" s="1" t="s">
        <v>1</v>
      </c>
      <c r="F17" s="1" t="s">
        <v>3</v>
      </c>
      <c r="G17" s="1">
        <v>100</v>
      </c>
      <c r="H17" s="1" t="s">
        <v>4</v>
      </c>
      <c r="I17" s="1">
        <v>100</v>
      </c>
      <c r="M17" s="1" t="s">
        <v>5</v>
      </c>
      <c r="N17" s="4">
        <f>C10</f>
        <v>999.99989075807662</v>
      </c>
      <c r="P17" s="1" t="s">
        <v>5</v>
      </c>
      <c r="Q17" s="4">
        <f>C10</f>
        <v>999.99989075807662</v>
      </c>
      <c r="R17" s="2"/>
    </row>
    <row r="18" spans="1:21" x14ac:dyDescent="0.35">
      <c r="C18" s="1" t="s">
        <v>13</v>
      </c>
      <c r="D18" s="1" t="s">
        <v>2</v>
      </c>
      <c r="M18" s="1" t="s">
        <v>6</v>
      </c>
      <c r="N18" s="4">
        <f>G17</f>
        <v>100</v>
      </c>
      <c r="P18" s="1" t="s">
        <v>6</v>
      </c>
      <c r="Q18" s="4">
        <f>G17</f>
        <v>100</v>
      </c>
      <c r="R18" s="2"/>
    </row>
    <row r="19" spans="1:21" x14ac:dyDescent="0.35">
      <c r="C19" s="1" t="s">
        <v>10</v>
      </c>
      <c r="D19" s="4">
        <v>100</v>
      </c>
      <c r="M19" s="1" t="s">
        <v>7</v>
      </c>
      <c r="N19" s="4">
        <v>0</v>
      </c>
      <c r="P19" s="1" t="s">
        <v>7</v>
      </c>
      <c r="Q19" s="4">
        <f>-I17</f>
        <v>-100</v>
      </c>
      <c r="R19" s="2"/>
    </row>
    <row r="20" spans="1:21" x14ac:dyDescent="0.35">
      <c r="C20" s="1" t="s">
        <v>11</v>
      </c>
      <c r="D20" s="4">
        <v>15</v>
      </c>
      <c r="M20" s="1" t="s">
        <v>8</v>
      </c>
      <c r="N20" s="4">
        <f>SUM(N17:N19)</f>
        <v>1099.9998907580766</v>
      </c>
      <c r="P20" s="1" t="s">
        <v>8</v>
      </c>
      <c r="Q20" s="4">
        <f>SUM(Q17:Q19)</f>
        <v>999.99989075807662</v>
      </c>
      <c r="R20" s="2"/>
    </row>
    <row r="21" spans="1:21" x14ac:dyDescent="0.35">
      <c r="M21" s="1" t="s">
        <v>9</v>
      </c>
      <c r="N21" s="4">
        <f>D19+D20</f>
        <v>115</v>
      </c>
      <c r="P21" s="1" t="s">
        <v>9</v>
      </c>
      <c r="Q21" s="4">
        <f>D19</f>
        <v>100</v>
      </c>
      <c r="R21" s="2"/>
      <c r="T21" s="1" t="s">
        <v>37</v>
      </c>
    </row>
    <row r="22" spans="1:21" x14ac:dyDescent="0.35">
      <c r="M22" s="1" t="s">
        <v>14</v>
      </c>
      <c r="N22" s="8">
        <f>N20/N21</f>
        <v>9.565216441374579</v>
      </c>
      <c r="P22" s="1" t="s">
        <v>14</v>
      </c>
      <c r="Q22" s="8">
        <f>Q20/Q21</f>
        <v>9.9999989075807658</v>
      </c>
      <c r="R22" s="2"/>
      <c r="T22" s="8">
        <f>(Q22*Q21+G17)/(D19+D20)</f>
        <v>9.565216441374579</v>
      </c>
      <c r="U22" s="1" t="b">
        <f>T22=N22</f>
        <v>1</v>
      </c>
    </row>
    <row r="23" spans="1:21" x14ac:dyDescent="0.35">
      <c r="R23" s="2"/>
    </row>
    <row r="24" spans="1:21" ht="3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1" x14ac:dyDescent="0.35">
      <c r="M25" s="3" t="s">
        <v>12</v>
      </c>
      <c r="N25" s="3"/>
      <c r="O25" s="3"/>
      <c r="P25" s="3" t="s">
        <v>15</v>
      </c>
      <c r="Q25" s="3"/>
      <c r="R25" s="2"/>
    </row>
    <row r="26" spans="1:21" x14ac:dyDescent="0.35">
      <c r="F26" s="1" t="s">
        <v>25</v>
      </c>
      <c r="R26" s="2"/>
    </row>
    <row r="27" spans="1:21" x14ac:dyDescent="0.35">
      <c r="C27" s="1" t="s">
        <v>23</v>
      </c>
      <c r="F27" s="1" t="s">
        <v>24</v>
      </c>
      <c r="G27" s="1">
        <v>100</v>
      </c>
      <c r="H27" s="1" t="s">
        <v>4</v>
      </c>
      <c r="I27" s="1">
        <v>100</v>
      </c>
      <c r="M27" s="1" t="s">
        <v>5</v>
      </c>
      <c r="N27" s="4">
        <f>K10</f>
        <v>1095.5400259807607</v>
      </c>
      <c r="P27" s="1" t="s">
        <v>5</v>
      </c>
      <c r="Q27" s="4">
        <f>K10</f>
        <v>1095.5400259807607</v>
      </c>
      <c r="R27" s="2"/>
    </row>
    <row r="28" spans="1:21" x14ac:dyDescent="0.35">
      <c r="M28" s="1" t="s">
        <v>6</v>
      </c>
      <c r="N28" s="4">
        <v>0</v>
      </c>
      <c r="P28" s="1" t="s">
        <v>6</v>
      </c>
      <c r="Q28" s="4">
        <v>0</v>
      </c>
      <c r="R28" s="2"/>
    </row>
    <row r="29" spans="1:21" x14ac:dyDescent="0.35">
      <c r="M29" s="1" t="s">
        <v>7</v>
      </c>
      <c r="N29" s="4">
        <v>0</v>
      </c>
      <c r="P29" s="1" t="s">
        <v>7</v>
      </c>
      <c r="Q29" s="4">
        <f>-I27</f>
        <v>-100</v>
      </c>
      <c r="R29" s="2"/>
    </row>
    <row r="30" spans="1:21" x14ac:dyDescent="0.35">
      <c r="M30" s="1" t="s">
        <v>8</v>
      </c>
      <c r="N30" s="4">
        <f>SUM(N27:N29)</f>
        <v>1095.5400259807607</v>
      </c>
      <c r="P30" s="1" t="s">
        <v>8</v>
      </c>
      <c r="Q30" s="4">
        <f>SUM(Q27:Q29)</f>
        <v>995.54002598076067</v>
      </c>
      <c r="R30" s="2"/>
    </row>
    <row r="31" spans="1:21" x14ac:dyDescent="0.35">
      <c r="M31" s="1" t="s">
        <v>9</v>
      </c>
      <c r="N31" s="4">
        <f>N21</f>
        <v>115</v>
      </c>
      <c r="P31" s="1" t="s">
        <v>9</v>
      </c>
      <c r="Q31" s="4">
        <f>Q21</f>
        <v>100</v>
      </c>
      <c r="R31" s="2"/>
      <c r="T31" s="1" t="s">
        <v>38</v>
      </c>
    </row>
    <row r="32" spans="1:21" x14ac:dyDescent="0.35">
      <c r="M32" s="1" t="s">
        <v>14</v>
      </c>
      <c r="N32" s="8">
        <f>N30/N31</f>
        <v>9.5264350085283542</v>
      </c>
      <c r="P32" s="1" t="s">
        <v>14</v>
      </c>
      <c r="Q32" s="8">
        <f>Q30/Q31</f>
        <v>9.9554002598076075</v>
      </c>
      <c r="R32" s="2"/>
      <c r="T32" s="8">
        <f>(Q32*Q31+G17)/(D19+D20)</f>
        <v>9.5264350085283542</v>
      </c>
      <c r="U32" s="1" t="b">
        <f>T32=N32</f>
        <v>1</v>
      </c>
    </row>
    <row r="33" spans="1:18" ht="5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52" spans="4:4" x14ac:dyDescent="0.35">
      <c r="D52" s="4"/>
    </row>
    <row r="53" spans="4:4" x14ac:dyDescent="0.35">
      <c r="D53" s="4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77A8-B6AD-47DD-9883-506D5064C031}">
  <dimension ref="A1:U53"/>
  <sheetViews>
    <sheetView showGridLines="0" zoomScale="85" zoomScaleNormal="85" workbookViewId="0"/>
  </sheetViews>
  <sheetFormatPr defaultColWidth="9.109375" defaultRowHeight="15.6" x14ac:dyDescent="0.35"/>
  <cols>
    <col min="1" max="1" width="2.77734375" style="1" customWidth="1"/>
    <col min="2" max="2" width="17.21875" style="1" customWidth="1"/>
    <col min="3" max="9" width="9.109375" style="1"/>
    <col min="10" max="10" width="17.5546875" style="1" customWidth="1"/>
    <col min="11" max="17" width="9.109375" style="1"/>
    <col min="18" max="18" width="1.5546875" style="1" customWidth="1"/>
    <col min="19" max="16384" width="9.109375" style="1"/>
  </cols>
  <sheetData>
    <row r="1" spans="2:18" x14ac:dyDescent="0.35">
      <c r="R1" s="2"/>
    </row>
    <row r="2" spans="2:18" x14ac:dyDescent="0.35">
      <c r="C2" s="1">
        <v>0.5</v>
      </c>
      <c r="D2" s="1">
        <f>C2+1</f>
        <v>1.5</v>
      </c>
      <c r="E2" s="1">
        <f t="shared" ref="E2:G2" si="0">D2+1</f>
        <v>2.5</v>
      </c>
      <c r="F2" s="1">
        <f t="shared" si="0"/>
        <v>3.5</v>
      </c>
      <c r="G2" s="1">
        <f t="shared" si="0"/>
        <v>4.5</v>
      </c>
      <c r="L2" s="1">
        <f>C2</f>
        <v>0.5</v>
      </c>
      <c r="M2" s="1">
        <f t="shared" ref="M2:P2" si="1">D2</f>
        <v>1.5</v>
      </c>
      <c r="N2" s="1">
        <f t="shared" si="1"/>
        <v>2.5</v>
      </c>
      <c r="O2" s="1">
        <f t="shared" si="1"/>
        <v>3.5</v>
      </c>
      <c r="P2" s="1">
        <f t="shared" si="1"/>
        <v>4.5</v>
      </c>
      <c r="R2" s="2"/>
    </row>
    <row r="3" spans="2:18" x14ac:dyDescent="0.35">
      <c r="B3" s="3" t="s">
        <v>29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J3" s="3" t="s">
        <v>30</v>
      </c>
      <c r="K3" s="3" t="s">
        <v>21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R3" s="2"/>
    </row>
    <row r="4" spans="2:18" x14ac:dyDescent="0.35">
      <c r="B4" s="1" t="s">
        <v>26</v>
      </c>
      <c r="C4" s="4">
        <v>100</v>
      </c>
      <c r="D4" s="4">
        <v>100</v>
      </c>
      <c r="E4" s="4">
        <v>100</v>
      </c>
      <c r="F4" s="4">
        <v>100</v>
      </c>
      <c r="G4" s="4">
        <v>100</v>
      </c>
      <c r="H4" s="4"/>
      <c r="J4" s="1" t="s">
        <v>26</v>
      </c>
      <c r="K4" s="4">
        <v>100</v>
      </c>
      <c r="L4" s="4">
        <v>100</v>
      </c>
      <c r="M4" s="4">
        <v>100</v>
      </c>
      <c r="N4" s="4">
        <v>100</v>
      </c>
      <c r="O4" s="4">
        <v>100</v>
      </c>
      <c r="P4" s="4">
        <v>100</v>
      </c>
      <c r="R4" s="2"/>
    </row>
    <row r="5" spans="2:18" x14ac:dyDescent="0.35">
      <c r="B5" s="1" t="s">
        <v>27</v>
      </c>
      <c r="C5" s="4">
        <v>-100</v>
      </c>
      <c r="D5" s="4"/>
      <c r="E5" s="4"/>
      <c r="F5" s="4"/>
      <c r="G5" s="4"/>
      <c r="H5" s="4"/>
      <c r="I5" s="4"/>
      <c r="J5" s="1" t="s">
        <v>27</v>
      </c>
      <c r="K5" s="4">
        <v>-100</v>
      </c>
      <c r="L5" s="4"/>
      <c r="M5" s="4"/>
      <c r="N5" s="4"/>
      <c r="O5" s="4"/>
      <c r="R5" s="2"/>
    </row>
    <row r="6" spans="2:18" x14ac:dyDescent="0.35">
      <c r="B6" s="1" t="s">
        <v>28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1" t="s">
        <v>28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R6" s="2"/>
    </row>
    <row r="7" spans="2:18" x14ac:dyDescent="0.35">
      <c r="B7" s="1" t="s">
        <v>22</v>
      </c>
      <c r="C7" s="4">
        <f>SUM(C4:C6)</f>
        <v>0</v>
      </c>
      <c r="D7" s="4">
        <f t="shared" ref="D7:G7" si="2">SUM(D4:D6)</f>
        <v>100</v>
      </c>
      <c r="E7" s="4">
        <f t="shared" si="2"/>
        <v>100</v>
      </c>
      <c r="F7" s="4">
        <f t="shared" si="2"/>
        <v>100</v>
      </c>
      <c r="G7" s="4">
        <f t="shared" si="2"/>
        <v>100</v>
      </c>
      <c r="H7" s="4"/>
      <c r="I7" s="4"/>
      <c r="J7" s="1" t="s">
        <v>22</v>
      </c>
      <c r="K7" s="4">
        <f>SUM(K4:K6)</f>
        <v>0</v>
      </c>
      <c r="L7" s="4">
        <f t="shared" ref="L7:P7" si="3">SUM(L4:L6)</f>
        <v>100</v>
      </c>
      <c r="M7" s="4">
        <f t="shared" si="3"/>
        <v>100</v>
      </c>
      <c r="N7" s="4">
        <f t="shared" si="3"/>
        <v>100</v>
      </c>
      <c r="O7" s="4">
        <f t="shared" si="3"/>
        <v>100</v>
      </c>
      <c r="P7" s="4">
        <f t="shared" si="3"/>
        <v>100</v>
      </c>
      <c r="R7" s="2"/>
    </row>
    <row r="8" spans="2:18" x14ac:dyDescent="0.35">
      <c r="B8" s="1" t="s">
        <v>34</v>
      </c>
      <c r="C8" s="5">
        <f>1/($C$11+1)^C2</f>
        <v>0.95540135222684153</v>
      </c>
      <c r="D8" s="5">
        <f>1/($C$11+1)^D2</f>
        <v>0.87208246636324949</v>
      </c>
      <c r="E8" s="5">
        <f>1/($C$11+1)^E2</f>
        <v>0.79602967524127544</v>
      </c>
      <c r="F8" s="5">
        <f>1/($C$11+1)^F2</f>
        <v>0.72660931540938711</v>
      </c>
      <c r="G8" s="5">
        <f>1/($C$11+1)^G2</f>
        <v>0.66324298410065419</v>
      </c>
      <c r="H8" s="4"/>
      <c r="I8" s="4"/>
      <c r="J8" s="1" t="s">
        <v>34</v>
      </c>
      <c r="K8" s="4"/>
      <c r="L8" s="5">
        <f>1/($C$11+1)^L2</f>
        <v>0.95540135222684153</v>
      </c>
      <c r="M8" s="5">
        <f t="shared" ref="M8:P8" si="4">1/($C$11+1)^M2</f>
        <v>0.87208246636324949</v>
      </c>
      <c r="N8" s="5">
        <f t="shared" si="4"/>
        <v>0.79602967524127544</v>
      </c>
      <c r="O8" s="5">
        <f t="shared" si="4"/>
        <v>0.72660931540938711</v>
      </c>
      <c r="P8" s="5">
        <f t="shared" si="4"/>
        <v>0.66324298410065419</v>
      </c>
      <c r="R8" s="2"/>
    </row>
    <row r="9" spans="2:18" x14ac:dyDescent="0.35">
      <c r="C9" s="4">
        <f>C7*C8</f>
        <v>0</v>
      </c>
      <c r="D9" s="4">
        <f t="shared" ref="D9:G9" si="5">D7*D8</f>
        <v>87.208246636324944</v>
      </c>
      <c r="E9" s="4">
        <f t="shared" si="5"/>
        <v>79.60296752412755</v>
      </c>
      <c r="F9" s="4">
        <f t="shared" si="5"/>
        <v>72.660931540938705</v>
      </c>
      <c r="G9" s="4">
        <f t="shared" si="5"/>
        <v>66.324298410065424</v>
      </c>
      <c r="I9" s="4"/>
      <c r="K9" s="6"/>
      <c r="L9" s="4">
        <f>L7*L8</f>
        <v>95.540135222684157</v>
      </c>
      <c r="M9" s="4">
        <f t="shared" ref="M9:P9" si="6">M7*M8</f>
        <v>87.208246636324944</v>
      </c>
      <c r="N9" s="4">
        <f t="shared" si="6"/>
        <v>79.60296752412755</v>
      </c>
      <c r="O9" s="4">
        <f t="shared" si="6"/>
        <v>72.660931540938705</v>
      </c>
      <c r="P9" s="4">
        <f t="shared" si="6"/>
        <v>66.324298410065424</v>
      </c>
      <c r="R9" s="2"/>
    </row>
    <row r="10" spans="2:18" x14ac:dyDescent="0.35">
      <c r="B10" s="1" t="s">
        <v>31</v>
      </c>
      <c r="C10" s="4">
        <f>G7/C11*G8+SUM(C9:G9)</f>
        <v>999.99989075807662</v>
      </c>
      <c r="D10" s="4"/>
      <c r="E10" s="4"/>
      <c r="F10" s="4"/>
      <c r="G10" s="4"/>
      <c r="H10" s="4"/>
      <c r="I10" s="4"/>
      <c r="J10" s="1" t="s">
        <v>31</v>
      </c>
      <c r="K10" s="4">
        <f>P7/C11*P8+SUM(L9:P9)</f>
        <v>1095.5400259807607</v>
      </c>
      <c r="L10" s="4"/>
      <c r="M10" s="4"/>
      <c r="R10" s="2"/>
    </row>
    <row r="11" spans="2:18" x14ac:dyDescent="0.35">
      <c r="B11" s="1" t="s">
        <v>33</v>
      </c>
      <c r="C11" s="7">
        <v>9.5540145659673434E-2</v>
      </c>
      <c r="R11" s="2"/>
    </row>
    <row r="12" spans="2:18" x14ac:dyDescent="0.35">
      <c r="R12" s="2"/>
    </row>
    <row r="13" spans="2:18" x14ac:dyDescent="0.35">
      <c r="B13" s="1" t="s">
        <v>32</v>
      </c>
      <c r="R13" s="2"/>
    </row>
    <row r="14" spans="2:18" x14ac:dyDescent="0.35">
      <c r="R14" s="2"/>
    </row>
    <row r="15" spans="2:18" x14ac:dyDescent="0.35">
      <c r="C15" s="1" t="s">
        <v>35</v>
      </c>
      <c r="M15" s="3" t="s">
        <v>12</v>
      </c>
      <c r="N15" s="3"/>
      <c r="O15" s="3"/>
      <c r="P15" s="3" t="s">
        <v>15</v>
      </c>
      <c r="Q15" s="3"/>
      <c r="R15" s="2"/>
    </row>
    <row r="16" spans="2:18" x14ac:dyDescent="0.35">
      <c r="F16" s="1" t="s">
        <v>41</v>
      </c>
      <c r="R16" s="2"/>
    </row>
    <row r="17" spans="1:21" x14ac:dyDescent="0.35">
      <c r="C17" s="1" t="s">
        <v>0</v>
      </c>
      <c r="D17" s="1" t="s">
        <v>36</v>
      </c>
      <c r="F17" s="1" t="s">
        <v>3</v>
      </c>
      <c r="G17" s="1">
        <v>0</v>
      </c>
      <c r="H17" s="1" t="s">
        <v>4</v>
      </c>
      <c r="I17" s="1">
        <v>0</v>
      </c>
      <c r="M17" s="1" t="s">
        <v>5</v>
      </c>
      <c r="N17" s="4">
        <f>C10</f>
        <v>999.99989075807662</v>
      </c>
      <c r="P17" s="1" t="s">
        <v>5</v>
      </c>
      <c r="Q17" s="4">
        <f>C10</f>
        <v>999.99989075807662</v>
      </c>
      <c r="R17" s="2"/>
    </row>
    <row r="18" spans="1:21" x14ac:dyDescent="0.35">
      <c r="C18" s="1" t="s">
        <v>13</v>
      </c>
      <c r="D18" s="1" t="s">
        <v>2</v>
      </c>
      <c r="M18" s="1" t="s">
        <v>6</v>
      </c>
      <c r="N18" s="4">
        <f>G20</f>
        <v>100</v>
      </c>
      <c r="P18" s="1" t="s">
        <v>6</v>
      </c>
      <c r="Q18" s="4">
        <v>0</v>
      </c>
      <c r="R18" s="2"/>
    </row>
    <row r="19" spans="1:21" x14ac:dyDescent="0.35">
      <c r="C19" s="1" t="s">
        <v>10</v>
      </c>
      <c r="D19" s="4">
        <v>100</v>
      </c>
      <c r="F19" s="1" t="s">
        <v>43</v>
      </c>
      <c r="M19" s="1" t="s">
        <v>7</v>
      </c>
      <c r="N19" s="4">
        <v>0</v>
      </c>
      <c r="P19" s="1" t="s">
        <v>7</v>
      </c>
      <c r="Q19" s="4">
        <v>0</v>
      </c>
      <c r="R19" s="2"/>
    </row>
    <row r="20" spans="1:21" x14ac:dyDescent="0.35">
      <c r="C20" s="1" t="s">
        <v>11</v>
      </c>
      <c r="D20" s="4">
        <v>15</v>
      </c>
      <c r="F20" s="1" t="s">
        <v>39</v>
      </c>
      <c r="G20" s="1">
        <v>100</v>
      </c>
      <c r="H20" s="1" t="s">
        <v>40</v>
      </c>
      <c r="I20" s="1">
        <v>100</v>
      </c>
      <c r="M20" s="1" t="s">
        <v>8</v>
      </c>
      <c r="N20" s="4">
        <f>SUM(N17:N19)</f>
        <v>1099.9998907580766</v>
      </c>
      <c r="P20" s="1" t="s">
        <v>8</v>
      </c>
      <c r="Q20" s="4">
        <f>SUM(Q17:Q19)</f>
        <v>999.99989075807662</v>
      </c>
      <c r="R20" s="2"/>
    </row>
    <row r="21" spans="1:21" x14ac:dyDescent="0.35">
      <c r="M21" s="1" t="s">
        <v>9</v>
      </c>
      <c r="N21" s="4">
        <f>D19+D20</f>
        <v>115</v>
      </c>
      <c r="P21" s="1" t="s">
        <v>9</v>
      </c>
      <c r="Q21" s="4">
        <f>D19</f>
        <v>100</v>
      </c>
      <c r="R21" s="2"/>
      <c r="T21" s="1" t="s">
        <v>38</v>
      </c>
    </row>
    <row r="22" spans="1:21" x14ac:dyDescent="0.35">
      <c r="M22" s="1" t="s">
        <v>14</v>
      </c>
      <c r="N22" s="8">
        <f>N20/N21</f>
        <v>9.565216441374579</v>
      </c>
      <c r="P22" s="1" t="s">
        <v>14</v>
      </c>
      <c r="Q22" s="8">
        <f>Q20/Q21</f>
        <v>9.9999989075807658</v>
      </c>
      <c r="R22" s="2"/>
      <c r="T22" s="8">
        <f>(Q22*Q21+G20)/(D19+D20)</f>
        <v>9.565216441374579</v>
      </c>
      <c r="U22" s="1" t="b">
        <f>T22=N22</f>
        <v>1</v>
      </c>
    </row>
    <row r="23" spans="1:21" x14ac:dyDescent="0.35">
      <c r="R23" s="2"/>
    </row>
    <row r="24" spans="1:21" ht="3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1" x14ac:dyDescent="0.35">
      <c r="M25" s="3" t="s">
        <v>12</v>
      </c>
      <c r="N25" s="3"/>
      <c r="O25" s="3"/>
      <c r="P25" s="3" t="s">
        <v>15</v>
      </c>
      <c r="Q25" s="3"/>
      <c r="R25" s="2"/>
    </row>
    <row r="26" spans="1:21" x14ac:dyDescent="0.35">
      <c r="F26" s="1" t="s">
        <v>25</v>
      </c>
      <c r="R26" s="2"/>
    </row>
    <row r="27" spans="1:21" x14ac:dyDescent="0.35">
      <c r="C27" s="1" t="s">
        <v>23</v>
      </c>
      <c r="F27" s="1" t="s">
        <v>24</v>
      </c>
      <c r="G27" s="1">
        <v>100</v>
      </c>
      <c r="H27" s="1" t="s">
        <v>4</v>
      </c>
      <c r="I27" s="1">
        <v>100</v>
      </c>
      <c r="M27" s="1" t="s">
        <v>5</v>
      </c>
      <c r="N27" s="4">
        <f>K10</f>
        <v>1095.5400259807607</v>
      </c>
      <c r="P27" s="1" t="s">
        <v>5</v>
      </c>
      <c r="Q27" s="4">
        <f>K10</f>
        <v>1095.5400259807607</v>
      </c>
      <c r="R27" s="2"/>
    </row>
    <row r="28" spans="1:21" x14ac:dyDescent="0.35">
      <c r="M28" s="1" t="s">
        <v>6</v>
      </c>
      <c r="N28" s="4">
        <v>0</v>
      </c>
      <c r="P28" s="1" t="s">
        <v>6</v>
      </c>
      <c r="Q28" s="4">
        <v>0</v>
      </c>
      <c r="R28" s="2"/>
    </row>
    <row r="29" spans="1:21" x14ac:dyDescent="0.35">
      <c r="M29" s="1" t="s">
        <v>7</v>
      </c>
      <c r="N29" s="4">
        <v>0</v>
      </c>
      <c r="P29" s="1" t="s">
        <v>7</v>
      </c>
      <c r="Q29" s="4">
        <f>-I27</f>
        <v>-100</v>
      </c>
      <c r="R29" s="2"/>
    </row>
    <row r="30" spans="1:21" x14ac:dyDescent="0.35">
      <c r="M30" s="1" t="s">
        <v>8</v>
      </c>
      <c r="N30" s="4">
        <f>SUM(N27:N29)</f>
        <v>1095.5400259807607</v>
      </c>
      <c r="P30" s="1" t="s">
        <v>8</v>
      </c>
      <c r="Q30" s="4">
        <f>SUM(Q27:Q29)</f>
        <v>995.54002598076067</v>
      </c>
      <c r="R30" s="2"/>
    </row>
    <row r="31" spans="1:21" x14ac:dyDescent="0.35">
      <c r="M31" s="1" t="s">
        <v>9</v>
      </c>
      <c r="N31" s="4">
        <f>N21</f>
        <v>115</v>
      </c>
      <c r="P31" s="1" t="s">
        <v>9</v>
      </c>
      <c r="Q31" s="4">
        <f>Q21</f>
        <v>100</v>
      </c>
      <c r="R31" s="2"/>
      <c r="T31" s="1" t="s">
        <v>38</v>
      </c>
    </row>
    <row r="32" spans="1:21" x14ac:dyDescent="0.35">
      <c r="M32" s="1" t="s">
        <v>14</v>
      </c>
      <c r="N32" s="8">
        <f>N30/N31</f>
        <v>9.5264350085283542</v>
      </c>
      <c r="P32" s="1" t="s">
        <v>14</v>
      </c>
      <c r="Q32" s="8">
        <f>Q30/Q31</f>
        <v>9.9554002598076075</v>
      </c>
      <c r="R32" s="2"/>
      <c r="T32" s="8">
        <f>(Q32*Q31+G20)/(D19+D20)</f>
        <v>9.5264350085283542</v>
      </c>
      <c r="U32" s="1" t="b">
        <f>T32=N32</f>
        <v>1</v>
      </c>
    </row>
    <row r="33" spans="1:18" ht="5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52" spans="4:4" x14ac:dyDescent="0.35">
      <c r="D52" s="4"/>
    </row>
    <row r="53" spans="4:4" x14ac:dyDescent="0.35">
      <c r="D53" s="4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예시1</vt:lpstr>
      <vt:lpstr>예시2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GEN9</dc:creator>
  <cp:lastModifiedBy>Hyogeun Kim</cp:lastModifiedBy>
  <dcterms:created xsi:type="dcterms:W3CDTF">2023-05-29T04:12:04Z</dcterms:created>
  <dcterms:modified xsi:type="dcterms:W3CDTF">2024-05-20T14:56:18Z</dcterms:modified>
</cp:coreProperties>
</file>