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wchae23\Desktop\★★대체평가3팀 세미나 자료\채동우\ch12 Closure in Valuation _ Estimating Terminal Value\"/>
    </mc:Choice>
  </mc:AlternateContent>
  <xr:revisionPtr revIDLastSave="0" documentId="13_ncr:1_{2253E6D8-BA2D-4051-9508-72F27FBE29F6}" xr6:coauthVersionLast="47" xr6:coauthVersionMax="47" xr10:uidLastSave="{00000000-0000-0000-0000-000000000000}"/>
  <bookViews>
    <workbookView xWindow="-120" yWindow="-120" windowWidth="29040" windowHeight="15720" xr2:uid="{91AC3E23-9873-43F9-93E3-B9F4CC748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F13" i="1"/>
  <c r="C12" i="1"/>
  <c r="C20" i="1" s="1"/>
  <c r="E16" i="1" l="1"/>
  <c r="G16" i="1" s="1"/>
  <c r="E17" i="1"/>
  <c r="G17" i="1" s="1"/>
  <c r="E18" i="1"/>
  <c r="G18" i="1" s="1"/>
  <c r="E19" i="1"/>
  <c r="G19" i="1" s="1"/>
  <c r="C16" i="1"/>
  <c r="D16" i="1" s="1"/>
  <c r="C17" i="1"/>
  <c r="D17" i="1" s="1"/>
  <c r="C18" i="1"/>
  <c r="D18" i="1" s="1"/>
  <c r="C19" i="1"/>
  <c r="D19" i="1" s="1"/>
  <c r="F20" i="1" l="1"/>
  <c r="E20" i="1"/>
  <c r="G20" i="1" l="1"/>
  <c r="D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다.채동우</author>
  </authors>
  <commentList>
    <comment ref="D20" authorId="0" shapeId="0" xr:uid="{66DE7643-A79B-4AC2-A241-22650E6A0F49}">
      <text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채동우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안정성장기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재투자율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sharedStrings.xml><?xml version="1.0" encoding="utf-8"?>
<sst xmlns="http://schemas.openxmlformats.org/spreadsheetml/2006/main" count="19" uniqueCount="19">
  <si>
    <t>고성장</t>
    <phoneticPr fontId="3" type="noConversion"/>
  </si>
  <si>
    <t>안정성장</t>
    <phoneticPr fontId="3" type="noConversion"/>
  </si>
  <si>
    <t>ROC</t>
    <phoneticPr fontId="3" type="noConversion"/>
  </si>
  <si>
    <t>Reinvestment Rate</t>
    <phoneticPr fontId="3" type="noConversion"/>
  </si>
  <si>
    <t>Expected Growth</t>
    <phoneticPr fontId="3" type="noConversion"/>
  </si>
  <si>
    <t>Cost of Capital</t>
    <phoneticPr fontId="3" type="noConversion"/>
  </si>
  <si>
    <t>Terminal Value</t>
    <phoneticPr fontId="3" type="noConversion"/>
  </si>
  <si>
    <t>Value of Firm Today</t>
    <phoneticPr fontId="3" type="noConversion"/>
  </si>
  <si>
    <t>Current EBIT(1-t)</t>
    <phoneticPr fontId="3" type="noConversion"/>
  </si>
  <si>
    <t>CF</t>
    <phoneticPr fontId="3" type="noConversion"/>
  </si>
  <si>
    <t>PV</t>
    <phoneticPr fontId="3" type="noConversion"/>
  </si>
  <si>
    <t>Expected EBIT(1-t)</t>
    <phoneticPr fontId="3" type="noConversion"/>
  </si>
  <si>
    <t>Reinvestment</t>
    <phoneticPr fontId="3" type="noConversion"/>
  </si>
  <si>
    <t>Reinvestment and Retention Ratios</t>
    <phoneticPr fontId="3" type="noConversion"/>
  </si>
  <si>
    <t>Put simply, when there are no excess returns, your terminal value is unaffected by your assumptions about expected growth.</t>
    <phoneticPr fontId="3" type="noConversion"/>
  </si>
  <si>
    <t>x5까지는 고속성장, 이후 안정성장 가정</t>
    <phoneticPr fontId="3" type="noConversion"/>
  </si>
  <si>
    <t>cf추정 마지막 연도의 재투자율은 안정성장 재투자율을 적용</t>
    <phoneticPr fontId="3" type="noConversion"/>
  </si>
  <si>
    <t>안정성장기의 재투자율을 올려서 TV를 상승시켜도, CF 하락분과</t>
    <phoneticPr fontId="3" type="noConversion"/>
  </si>
  <si>
    <t>정확히 상쇄됨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</si>
</sst>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[Red]_)\(#,##0\);\-_)"/>
    <numFmt numFmtId="177" formatCode="0.0%"/>
    <numFmt numFmtId="178" formatCode="#,##0.0;[Red]_)\(#,##0.0\);\-_)"/>
  </numFmts>
  <fonts count="10" x14ac:knownFonts="1"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center" vertical="center"/>
    </xf>
    <xf numFmtId="176" fontId="0" fillId="0" borderId="2" xfId="0" applyNumberFormat="1" applyFont="1" applyBorder="1">
      <alignment vertical="center"/>
    </xf>
    <xf numFmtId="9" fontId="0" fillId="2" borderId="2" xfId="1" applyFont="1" applyFill="1" applyBorder="1">
      <alignment vertical="center"/>
    </xf>
    <xf numFmtId="9" fontId="4" fillId="2" borderId="2" xfId="1" applyFont="1" applyFill="1" applyBorder="1">
      <alignment vertical="center"/>
    </xf>
    <xf numFmtId="9" fontId="4" fillId="2" borderId="3" xfId="1" applyFont="1" applyFill="1" applyBorder="1">
      <alignment vertical="center"/>
    </xf>
    <xf numFmtId="176" fontId="0" fillId="0" borderId="3" xfId="0" applyNumberFormat="1" applyFont="1" applyBorder="1">
      <alignment vertical="center"/>
    </xf>
    <xf numFmtId="176" fontId="0" fillId="0" borderId="8" xfId="0" applyNumberFormat="1" applyFont="1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9" fontId="0" fillId="2" borderId="8" xfId="1" applyFont="1" applyFill="1" applyBorder="1">
      <alignment vertical="center"/>
    </xf>
    <xf numFmtId="176" fontId="0" fillId="0" borderId="10" xfId="0" applyNumberFormat="1" applyFont="1" applyBorder="1">
      <alignment vertical="center"/>
    </xf>
    <xf numFmtId="176" fontId="0" fillId="0" borderId="11" xfId="0" applyNumberFormat="1" applyFont="1" applyBorder="1">
      <alignment vertical="center"/>
    </xf>
    <xf numFmtId="176" fontId="0" fillId="0" borderId="12" xfId="0" applyNumberFormat="1" applyFont="1" applyBorder="1">
      <alignment vertical="center"/>
    </xf>
    <xf numFmtId="176" fontId="0" fillId="0" borderId="13" xfId="0" applyNumberFormat="1" applyFont="1" applyBorder="1">
      <alignment vertical="center"/>
    </xf>
    <xf numFmtId="176" fontId="0" fillId="0" borderId="14" xfId="0" applyNumberFormat="1" applyFont="1" applyBorder="1">
      <alignment vertical="center"/>
    </xf>
    <xf numFmtId="176" fontId="0" fillId="0" borderId="15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176" fontId="0" fillId="0" borderId="16" xfId="0" applyNumberFormat="1" applyFont="1" applyBorder="1">
      <alignment vertical="center"/>
    </xf>
    <xf numFmtId="176" fontId="0" fillId="0" borderId="0" xfId="0" applyNumberFormat="1" applyFont="1" applyBorder="1">
      <alignment vertical="center"/>
    </xf>
    <xf numFmtId="176" fontId="0" fillId="0" borderId="17" xfId="0" applyNumberFormat="1" applyFont="1" applyBorder="1">
      <alignment vertical="center"/>
    </xf>
    <xf numFmtId="176" fontId="0" fillId="2" borderId="11" xfId="0" applyNumberFormat="1" applyFont="1" applyFill="1" applyBorder="1">
      <alignment vertical="center"/>
    </xf>
    <xf numFmtId="176" fontId="0" fillId="0" borderId="9" xfId="0" applyNumberFormat="1" applyFont="1" applyBorder="1">
      <alignment vertical="center"/>
    </xf>
    <xf numFmtId="176" fontId="4" fillId="0" borderId="4" xfId="0" applyNumberFormat="1" applyFont="1" applyBorder="1" applyAlignment="1">
      <alignment horizontal="center" vertical="center"/>
    </xf>
    <xf numFmtId="176" fontId="0" fillId="0" borderId="18" xfId="0" applyNumberFormat="1" applyFont="1" applyBorder="1">
      <alignment vertical="center"/>
    </xf>
    <xf numFmtId="176" fontId="0" fillId="0" borderId="19" xfId="0" applyNumberFormat="1" applyFont="1" applyBorder="1">
      <alignment vertical="center"/>
    </xf>
    <xf numFmtId="9" fontId="0" fillId="2" borderId="5" xfId="1" applyFont="1" applyFill="1" applyBorder="1">
      <alignment vertical="center"/>
    </xf>
    <xf numFmtId="176" fontId="4" fillId="0" borderId="19" xfId="0" applyNumberFormat="1" applyFont="1" applyBorder="1">
      <alignment vertical="center"/>
    </xf>
    <xf numFmtId="176" fontId="4" fillId="0" borderId="20" xfId="0" applyNumberFormat="1" applyFont="1" applyBorder="1">
      <alignment vertical="center"/>
    </xf>
    <xf numFmtId="9" fontId="0" fillId="5" borderId="7" xfId="1" applyFont="1" applyFill="1" applyBorder="1">
      <alignment vertical="center"/>
    </xf>
    <xf numFmtId="9" fontId="4" fillId="5" borderId="6" xfId="1" applyFont="1" applyFill="1" applyBorder="1">
      <alignment vertical="center"/>
    </xf>
    <xf numFmtId="176" fontId="4" fillId="5" borderId="0" xfId="0" applyNumberFormat="1" applyFont="1" applyFill="1" applyBorder="1">
      <alignment vertical="center"/>
    </xf>
    <xf numFmtId="176" fontId="0" fillId="5" borderId="0" xfId="0" applyNumberFormat="1" applyFont="1" applyFill="1" applyBorder="1">
      <alignment vertical="center"/>
    </xf>
    <xf numFmtId="176" fontId="5" fillId="4" borderId="10" xfId="0" applyNumberFormat="1" applyFont="1" applyFill="1" applyBorder="1">
      <alignment vertical="center"/>
    </xf>
    <xf numFmtId="176" fontId="2" fillId="4" borderId="11" xfId="0" applyNumberFormat="1" applyFont="1" applyFill="1" applyBorder="1">
      <alignment vertical="center"/>
    </xf>
    <xf numFmtId="176" fontId="2" fillId="4" borderId="12" xfId="0" applyNumberFormat="1" applyFont="1" applyFill="1" applyBorder="1">
      <alignment vertical="center"/>
    </xf>
    <xf numFmtId="176" fontId="0" fillId="5" borderId="17" xfId="0" applyNumberFormat="1" applyFont="1" applyFill="1" applyBorder="1">
      <alignment vertical="center"/>
    </xf>
    <xf numFmtId="176" fontId="0" fillId="0" borderId="9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176" fontId="0" fillId="0" borderId="20" xfId="0" applyNumberFormat="1" applyFont="1" applyBorder="1">
      <alignment vertical="center"/>
    </xf>
    <xf numFmtId="176" fontId="4" fillId="3" borderId="16" xfId="0" applyNumberFormat="1" applyFont="1" applyFill="1" applyBorder="1">
      <alignment vertical="center"/>
    </xf>
    <xf numFmtId="176" fontId="0" fillId="3" borderId="0" xfId="0" applyNumberFormat="1" applyFont="1" applyFill="1" applyBorder="1">
      <alignment vertical="center"/>
    </xf>
    <xf numFmtId="176" fontId="4" fillId="3" borderId="0" xfId="0" applyNumberFormat="1" applyFont="1" applyFill="1" applyBorder="1">
      <alignment vertical="center"/>
    </xf>
    <xf numFmtId="177" fontId="0" fillId="0" borderId="0" xfId="1" applyNumberFormat="1" applyFont="1" applyBorder="1">
      <alignment vertical="center"/>
    </xf>
    <xf numFmtId="177" fontId="4" fillId="2" borderId="5" xfId="1" applyNumberFormat="1" applyFont="1" applyFill="1" applyBorder="1">
      <alignment vertical="center"/>
    </xf>
    <xf numFmtId="178" fontId="0" fillId="0" borderId="8" xfId="0" applyNumberFormat="1" applyFont="1" applyBorder="1">
      <alignment vertical="center"/>
    </xf>
    <xf numFmtId="178" fontId="0" fillId="0" borderId="2" xfId="0" applyNumberFormat="1" applyFont="1" applyBorder="1">
      <alignment vertical="center"/>
    </xf>
    <xf numFmtId="178" fontId="0" fillId="0" borderId="3" xfId="0" applyNumberFormat="1" applyFont="1" applyBorder="1">
      <alignment vertical="center"/>
    </xf>
    <xf numFmtId="178" fontId="0" fillId="5" borderId="3" xfId="0" applyNumberFormat="1" applyFon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300405</xdr:colOff>
      <xdr:row>3</xdr:row>
      <xdr:rowOff>25815</xdr:rowOff>
    </xdr:from>
    <xdr:to>
      <xdr:col>15</xdr:col>
      <xdr:colOff>183173</xdr:colOff>
      <xdr:row>4</xdr:row>
      <xdr:rowOff>145862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7411A18-83A5-9D75-A7CF-0615E0793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5982" y="597315"/>
          <a:ext cx="3531576" cy="310547"/>
        </a:xfrm>
        <a:prstGeom prst="rect">
          <a:avLst/>
        </a:prstGeom>
      </xdr:spPr>
    </xdr:pic>
    <xdr:clientData/>
  </xdr:twoCellAnchor>
  <xdr:twoCellAnchor editAs="oneCell">
    <xdr:from>
      <xdr:col>9</xdr:col>
      <xdr:colOff>296443</xdr:colOff>
      <xdr:row>5</xdr:row>
      <xdr:rowOff>73268</xdr:rowOff>
    </xdr:from>
    <xdr:to>
      <xdr:col>18</xdr:col>
      <xdr:colOff>324824</xdr:colOff>
      <xdr:row>16</xdr:row>
      <xdr:rowOff>113945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C49993A-D61E-E40A-74C2-4539BDB19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2020" y="1025768"/>
          <a:ext cx="5501593" cy="2136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3567-3C45-4013-8143-3D66723B311D}">
  <dimension ref="B1:I24"/>
  <sheetViews>
    <sheetView showGridLines="0" tabSelected="1" zoomScale="115" zoomScaleNormal="115" workbookViewId="0">
      <selection activeCell="F16" sqref="F16"/>
    </sheetView>
  </sheetViews>
  <sheetFormatPr defaultRowHeight="15" customHeight="1" x14ac:dyDescent="0.2"/>
  <cols>
    <col min="1" max="1" width="0.7109375" style="1" customWidth="1"/>
    <col min="2" max="2" width="18.140625" style="1" bestFit="1" customWidth="1"/>
    <col min="3" max="3" width="16.42578125" style="1" bestFit="1" customWidth="1"/>
    <col min="4" max="7" width="20.7109375" style="1" customWidth="1"/>
    <col min="8" max="8" width="2.42578125" style="1" customWidth="1"/>
    <col min="9" max="16384" width="9.140625" style="1"/>
  </cols>
  <sheetData>
    <row r="1" spans="2:9" ht="7.5" customHeight="1" x14ac:dyDescent="0.2"/>
    <row r="2" spans="2:9" ht="15" customHeight="1" x14ac:dyDescent="0.2">
      <c r="B2" s="33" t="s">
        <v>13</v>
      </c>
      <c r="C2" s="34"/>
      <c r="D2" s="34"/>
      <c r="E2" s="34"/>
      <c r="F2" s="34"/>
      <c r="G2" s="34"/>
      <c r="H2" s="34"/>
      <c r="I2" s="35"/>
    </row>
    <row r="3" spans="2:9" ht="15" customHeight="1" x14ac:dyDescent="0.2">
      <c r="B3" s="18"/>
      <c r="C3" s="19"/>
      <c r="D3" s="19"/>
      <c r="E3" s="19"/>
      <c r="F3" s="19"/>
      <c r="G3" s="19"/>
      <c r="H3" s="19"/>
      <c r="I3" s="20"/>
    </row>
    <row r="4" spans="2:9" ht="15" customHeight="1" x14ac:dyDescent="0.2">
      <c r="B4" s="17" t="s">
        <v>14</v>
      </c>
      <c r="C4" s="12"/>
      <c r="D4" s="12"/>
      <c r="E4" s="12"/>
      <c r="F4" s="12"/>
      <c r="G4" s="12"/>
      <c r="H4" s="12"/>
      <c r="I4" s="13"/>
    </row>
    <row r="5" spans="2:9" ht="15" customHeight="1" x14ac:dyDescent="0.2">
      <c r="B5" s="14"/>
      <c r="C5" s="15"/>
      <c r="D5" s="15"/>
      <c r="E5" s="15"/>
      <c r="F5" s="15"/>
      <c r="G5" s="15"/>
      <c r="H5" s="15"/>
      <c r="I5" s="16"/>
    </row>
    <row r="6" spans="2:9" ht="15" customHeight="1" x14ac:dyDescent="0.2">
      <c r="B6" s="18"/>
      <c r="C6" s="19"/>
      <c r="D6" s="19"/>
      <c r="E6" s="19"/>
      <c r="F6" s="19"/>
      <c r="G6" s="19"/>
      <c r="H6" s="19"/>
      <c r="I6" s="20"/>
    </row>
    <row r="7" spans="2:9" ht="15" customHeight="1" x14ac:dyDescent="0.2">
      <c r="B7" s="11" t="s">
        <v>8</v>
      </c>
      <c r="C7" s="21">
        <v>100</v>
      </c>
      <c r="D7" s="13"/>
      <c r="E7" s="19"/>
      <c r="F7" s="19" t="s">
        <v>15</v>
      </c>
      <c r="G7" s="19"/>
      <c r="H7" s="19"/>
      <c r="I7" s="20"/>
    </row>
    <row r="8" spans="2:9" ht="15" customHeight="1" x14ac:dyDescent="0.2">
      <c r="B8" s="18"/>
      <c r="C8" s="19"/>
      <c r="D8" s="20"/>
      <c r="E8" s="19"/>
      <c r="F8" s="19" t="s">
        <v>16</v>
      </c>
      <c r="G8" s="19"/>
      <c r="H8" s="19"/>
      <c r="I8" s="20"/>
    </row>
    <row r="9" spans="2:9" ht="15" customHeight="1" x14ac:dyDescent="0.2">
      <c r="B9" s="22"/>
      <c r="C9" s="9" t="s">
        <v>0</v>
      </c>
      <c r="D9" s="23" t="s">
        <v>1</v>
      </c>
      <c r="E9" s="19"/>
      <c r="F9" s="19" t="s">
        <v>17</v>
      </c>
      <c r="G9" s="19"/>
      <c r="H9" s="19"/>
      <c r="I9" s="20"/>
    </row>
    <row r="10" spans="2:9" ht="15" customHeight="1" x14ac:dyDescent="0.2">
      <c r="B10" s="24" t="s">
        <v>2</v>
      </c>
      <c r="C10" s="10">
        <v>0.2</v>
      </c>
      <c r="D10" s="29">
        <v>0.1</v>
      </c>
      <c r="E10" s="19"/>
      <c r="F10" s="19" t="s">
        <v>18</v>
      </c>
      <c r="G10" s="19"/>
      <c r="H10" s="19"/>
      <c r="I10" s="20"/>
    </row>
    <row r="11" spans="2:9" ht="15" customHeight="1" x14ac:dyDescent="0.2">
      <c r="B11" s="25" t="s">
        <v>3</v>
      </c>
      <c r="C11" s="4">
        <v>0.5</v>
      </c>
      <c r="D11" s="26">
        <f>D12/D10</f>
        <v>0.5</v>
      </c>
      <c r="E11" s="19"/>
      <c r="F11" s="19"/>
      <c r="G11" s="19"/>
      <c r="H11" s="19"/>
      <c r="I11" s="20"/>
    </row>
    <row r="12" spans="2:9" ht="15" customHeight="1" x14ac:dyDescent="0.2">
      <c r="B12" s="27" t="s">
        <v>4</v>
      </c>
      <c r="C12" s="5">
        <f>C10*C11</f>
        <v>0.1</v>
      </c>
      <c r="D12" s="45">
        <v>0.05</v>
      </c>
      <c r="E12" s="19"/>
      <c r="F12" s="19"/>
      <c r="G12" s="19"/>
      <c r="H12" s="19"/>
      <c r="I12" s="20"/>
    </row>
    <row r="13" spans="2:9" ht="15" customHeight="1" x14ac:dyDescent="0.2">
      <c r="B13" s="28" t="s">
        <v>5</v>
      </c>
      <c r="C13" s="6">
        <v>0.1</v>
      </c>
      <c r="D13" s="30">
        <v>0.1</v>
      </c>
      <c r="E13" s="19"/>
      <c r="F13" s="31" t="str">
        <f>IF(D10=D13,"자본의 비용과 리턴이 동일하므로 성장이 TV에 영향을 주지 못함","성장률이 TV에 영향을 미침")</f>
        <v>자본의 비용과 리턴이 동일하므로 성장이 TV에 영향을 주지 못함</v>
      </c>
      <c r="G13" s="32"/>
      <c r="H13" s="32"/>
      <c r="I13" s="36"/>
    </row>
    <row r="14" spans="2:9" ht="15" customHeight="1" x14ac:dyDescent="0.2">
      <c r="B14" s="18"/>
      <c r="C14" s="19"/>
      <c r="D14" s="19"/>
      <c r="E14" s="19"/>
      <c r="F14" s="19"/>
      <c r="G14" s="19"/>
      <c r="H14" s="19"/>
      <c r="I14" s="20"/>
    </row>
    <row r="15" spans="2:9" s="2" customFormat="1" ht="15" customHeight="1" x14ac:dyDescent="0.2">
      <c r="B15" s="37"/>
      <c r="C15" s="9" t="s">
        <v>11</v>
      </c>
      <c r="D15" s="9" t="s">
        <v>12</v>
      </c>
      <c r="E15" s="9" t="s">
        <v>9</v>
      </c>
      <c r="F15" s="9" t="s">
        <v>6</v>
      </c>
      <c r="G15" s="9" t="s">
        <v>10</v>
      </c>
      <c r="H15" s="38"/>
      <c r="I15" s="39"/>
    </row>
    <row r="16" spans="2:9" ht="15" customHeight="1" x14ac:dyDescent="0.2">
      <c r="B16" s="24">
        <v>1</v>
      </c>
      <c r="C16" s="46">
        <f>$C$7*(1+$C$12)^B16</f>
        <v>110.00000000000001</v>
      </c>
      <c r="D16" s="46">
        <f>C16*$C$11</f>
        <v>55.000000000000007</v>
      </c>
      <c r="E16" s="46">
        <f>$C$7*(1+$C$12)^B16*(1-$C$11)</f>
        <v>55.000000000000007</v>
      </c>
      <c r="F16" s="46"/>
      <c r="G16" s="8">
        <f>SUM(E16:F16)/(1+$C$13)^B16</f>
        <v>50</v>
      </c>
      <c r="H16" s="19"/>
      <c r="I16" s="20"/>
    </row>
    <row r="17" spans="2:9" ht="15" customHeight="1" x14ac:dyDescent="0.2">
      <c r="B17" s="25">
        <v>2</v>
      </c>
      <c r="C17" s="47">
        <f t="shared" ref="C17:C20" si="0">$C$7*(1+$C$12)^B17</f>
        <v>121.00000000000001</v>
      </c>
      <c r="D17" s="47">
        <f>C17*$C$11</f>
        <v>60.500000000000007</v>
      </c>
      <c r="E17" s="47">
        <f>$C$7*(1+$C$12)^B17*(1-$C$11)</f>
        <v>60.500000000000007</v>
      </c>
      <c r="F17" s="47"/>
      <c r="G17" s="3">
        <f>SUM(E17:F17)/(1+$C$13)^B17</f>
        <v>50</v>
      </c>
      <c r="H17" s="19"/>
      <c r="I17" s="20"/>
    </row>
    <row r="18" spans="2:9" ht="15" customHeight="1" x14ac:dyDescent="0.2">
      <c r="B18" s="25">
        <v>3</v>
      </c>
      <c r="C18" s="47">
        <f t="shared" si="0"/>
        <v>133.10000000000005</v>
      </c>
      <c r="D18" s="47">
        <f>C18*$C$11</f>
        <v>66.550000000000026</v>
      </c>
      <c r="E18" s="47">
        <f>$C$7*(1+$C$12)^B18*(1-$C$11)</f>
        <v>66.550000000000026</v>
      </c>
      <c r="F18" s="47"/>
      <c r="G18" s="3">
        <f>SUM(E18:F18)/(1+$C$13)^B18</f>
        <v>50.000000000000007</v>
      </c>
      <c r="H18" s="19"/>
      <c r="I18" s="20"/>
    </row>
    <row r="19" spans="2:9" ht="15" customHeight="1" x14ac:dyDescent="0.2">
      <c r="B19" s="25">
        <v>4</v>
      </c>
      <c r="C19" s="47">
        <f t="shared" si="0"/>
        <v>146.41000000000005</v>
      </c>
      <c r="D19" s="47">
        <f>C19*$C$11</f>
        <v>73.205000000000027</v>
      </c>
      <c r="E19" s="47">
        <f>$C$7*(1+$C$12)^B19*(1-$C$11)</f>
        <v>73.205000000000027</v>
      </c>
      <c r="F19" s="47"/>
      <c r="G19" s="3">
        <f>SUM(E19:F19)/(1+$C$13)^B19</f>
        <v>50.000000000000007</v>
      </c>
      <c r="H19" s="19"/>
      <c r="I19" s="20"/>
    </row>
    <row r="20" spans="2:9" ht="15" customHeight="1" x14ac:dyDescent="0.2">
      <c r="B20" s="40">
        <v>5</v>
      </c>
      <c r="C20" s="48">
        <f t="shared" si="0"/>
        <v>161.05100000000004</v>
      </c>
      <c r="D20" s="48">
        <f>C20*$D$11</f>
        <v>80.525500000000022</v>
      </c>
      <c r="E20" s="49">
        <f>C20-D20</f>
        <v>80.525500000000022</v>
      </c>
      <c r="F20" s="49">
        <f>((C7*(1+C12)^B20)*(1+D12)*(1-D11))/(D13-D12)</f>
        <v>1691.0355000000004</v>
      </c>
      <c r="G20" s="7">
        <f>(E20+F20)/(1+$C$13)^B20</f>
        <v>1099.9999999999998</v>
      </c>
      <c r="H20" s="19"/>
      <c r="I20" s="20"/>
    </row>
    <row r="21" spans="2:9" ht="15" customHeight="1" x14ac:dyDescent="0.2">
      <c r="B21" s="18"/>
      <c r="C21" s="19"/>
      <c r="D21" s="19"/>
      <c r="E21" s="19"/>
      <c r="F21" s="19"/>
      <c r="G21" s="19"/>
      <c r="H21" s="19"/>
      <c r="I21" s="20"/>
    </row>
    <row r="22" spans="2:9" ht="15" customHeight="1" x14ac:dyDescent="0.2">
      <c r="B22" s="18"/>
      <c r="C22" s="19"/>
      <c r="D22" s="19"/>
      <c r="E22" s="19"/>
      <c r="G22" s="19"/>
      <c r="H22" s="19"/>
      <c r="I22" s="20"/>
    </row>
    <row r="23" spans="2:9" ht="15" customHeight="1" x14ac:dyDescent="0.2">
      <c r="B23" s="41" t="s">
        <v>7</v>
      </c>
      <c r="C23" s="42"/>
      <c r="D23" s="43">
        <f>SUM(G16:G20)</f>
        <v>1299.9999999999998</v>
      </c>
      <c r="E23" s="19"/>
      <c r="F23" s="44"/>
      <c r="G23" s="44"/>
      <c r="H23" s="19"/>
      <c r="I23" s="20"/>
    </row>
    <row r="24" spans="2:9" ht="15" customHeight="1" x14ac:dyDescent="0.2">
      <c r="B24" s="14"/>
      <c r="C24" s="15"/>
      <c r="D24" s="15"/>
      <c r="E24" s="15"/>
      <c r="F24" s="15"/>
      <c r="G24" s="15"/>
      <c r="H24" s="15"/>
      <c r="I24" s="16"/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채동우</dc:creator>
  <cp:lastModifiedBy>채동우</cp:lastModifiedBy>
  <dcterms:created xsi:type="dcterms:W3CDTF">2025-03-28T06:09:45Z</dcterms:created>
  <dcterms:modified xsi:type="dcterms:W3CDTF">2025-03-28T08:55:43Z</dcterms:modified>
</cp:coreProperties>
</file>