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ts\Desktop\"/>
    </mc:Choice>
  </mc:AlternateContent>
  <bookViews>
    <workbookView xWindow="0" yWindow="0" windowWidth="28800" windowHeight="11925"/>
  </bookViews>
  <sheets>
    <sheet name="보고" sheetId="2" r:id="rId1"/>
    <sheet name="Sheet1" sheetId="1" r:id="rId2"/>
  </sheets>
  <definedNames>
    <definedName name="_xlnm.Print_Area" localSheetId="0">보고!$A$1:$L$43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19" i="1"/>
  <c r="F21" i="1"/>
  <c r="F20" i="1"/>
  <c r="F19" i="1"/>
  <c r="E21" i="1"/>
  <c r="E20" i="1"/>
  <c r="D21" i="1"/>
  <c r="D19" i="1"/>
  <c r="D20" i="1"/>
  <c r="E19" i="1"/>
  <c r="H21" i="1" l="1"/>
  <c r="H19" i="1"/>
  <c r="H20" i="1"/>
  <c r="E13" i="1"/>
  <c r="D13" i="1"/>
  <c r="C21" i="1" s="1"/>
  <c r="D8" i="1"/>
  <c r="C20" i="1" s="1"/>
  <c r="D14" i="1" l="1"/>
  <c r="E8" i="1"/>
  <c r="E14" i="1"/>
  <c r="F8" i="1"/>
  <c r="F13" i="1"/>
  <c r="F14" i="1" s="1"/>
  <c r="I22" i="2"/>
  <c r="I23" i="2" s="1"/>
  <c r="F22" i="2"/>
  <c r="G22" i="2" s="1"/>
  <c r="C22" i="2"/>
  <c r="D22" i="2" s="1"/>
  <c r="K21" i="2"/>
  <c r="E21" i="2"/>
  <c r="K20" i="2"/>
  <c r="H20" i="2"/>
  <c r="H22" i="2" s="1"/>
  <c r="E20" i="2"/>
  <c r="E22" i="2" s="1"/>
  <c r="J22" i="2" l="1"/>
  <c r="J23" i="2" s="1"/>
  <c r="C23" i="2"/>
  <c r="E23" i="2" s="1"/>
  <c r="F23" i="2"/>
  <c r="H23" i="2" s="1"/>
  <c r="K22" i="2"/>
  <c r="K23" i="2" s="1"/>
</calcChain>
</file>

<file path=xl/sharedStrings.xml><?xml version="1.0" encoding="utf-8"?>
<sst xmlns="http://schemas.openxmlformats.org/spreadsheetml/2006/main" count="94" uniqueCount="71">
  <si>
    <t>구분</t>
    <phoneticPr fontId="2" type="noConversion"/>
  </si>
  <si>
    <t>금리</t>
    <phoneticPr fontId="2" type="noConversion"/>
  </si>
  <si>
    <t>이자/월</t>
    <phoneticPr fontId="2" type="noConversion"/>
  </si>
  <si>
    <t>대출금액</t>
    <phoneticPr fontId="2" type="noConversion"/>
  </si>
  <si>
    <t>선순위</t>
    <phoneticPr fontId="2" type="noConversion"/>
  </si>
  <si>
    <t>후순위</t>
    <phoneticPr fontId="2" type="noConversion"/>
  </si>
  <si>
    <t>■ 홈플러스 울산동구점 담보대출 연장 추진 보고</t>
    <phoneticPr fontId="2" type="noConversion"/>
  </si>
  <si>
    <t>1. 담보대출 연장 추진 경과</t>
    <phoneticPr fontId="2" type="noConversion"/>
  </si>
  <si>
    <t>2. 담보대출 연장 조건 검토</t>
    <phoneticPr fontId="2" type="noConversion"/>
  </si>
  <si>
    <t>[단위 : 백만원]</t>
    <phoneticPr fontId="2" type="noConversion"/>
  </si>
  <si>
    <t>합 계</t>
    <phoneticPr fontId="2" type="noConversion"/>
  </si>
  <si>
    <t>주선수수료
포함 금리</t>
    <phoneticPr fontId="2" type="noConversion"/>
  </si>
  <si>
    <t>현 재</t>
    <phoneticPr fontId="2" type="noConversion"/>
  </si>
  <si>
    <t>보 고 (2024.05)</t>
    <phoneticPr fontId="2" type="noConversion"/>
  </si>
  <si>
    <t>3. 주주사 수익률 변동 검토</t>
    <phoneticPr fontId="2" type="noConversion"/>
  </si>
  <si>
    <t>배당금</t>
    <phoneticPr fontId="2" type="noConversion"/>
  </si>
  <si>
    <t>수익률</t>
    <phoneticPr fontId="2" type="noConversion"/>
  </si>
  <si>
    <t>1~12기(평균)</t>
    <phoneticPr fontId="2" type="noConversion"/>
  </si>
  <si>
    <t>13기 ('24.08)</t>
    <phoneticPr fontId="2" type="noConversion"/>
  </si>
  <si>
    <t>14기 ('25.02)</t>
    <phoneticPr fontId="2" type="noConversion"/>
  </si>
  <si>
    <t>15기 ('25.08)</t>
    <phoneticPr fontId="2" type="noConversion"/>
  </si>
  <si>
    <t>16기 ('26.02)</t>
    <phoneticPr fontId="2" type="noConversion"/>
  </si>
  <si>
    <t>17기 ('26.06)</t>
    <phoneticPr fontId="2" type="noConversion"/>
  </si>
  <si>
    <t>-</t>
    <phoneticPr fontId="2" type="noConversion"/>
  </si>
  <si>
    <r>
      <t>평균</t>
    </r>
    <r>
      <rPr>
        <b/>
        <sz val="8"/>
        <color theme="1"/>
        <rFont val="맑은 고딕"/>
        <family val="3"/>
        <charset val="129"/>
        <scheme val="minor"/>
      </rPr>
      <t>(처분이익 제외)</t>
    </r>
    <phoneticPr fontId="2" type="noConversion"/>
  </si>
  <si>
    <r>
      <t>평균</t>
    </r>
    <r>
      <rPr>
        <b/>
        <sz val="8"/>
        <color theme="1"/>
        <rFont val="맑은 고딕"/>
        <family val="3"/>
        <charset val="129"/>
        <scheme val="minor"/>
      </rPr>
      <t>(처분이익 포함)</t>
    </r>
    <phoneticPr fontId="2" type="noConversion"/>
  </si>
  <si>
    <t xml:space="preserve"> [검토조건]</t>
    <phoneticPr fontId="2" type="noConversion"/>
  </si>
  <si>
    <t>리파이낸싱 부대비용 절감</t>
    <phoneticPr fontId="2" type="noConversion"/>
  </si>
  <si>
    <t>대출이자 증가</t>
    <phoneticPr fontId="2" type="noConversion"/>
  </si>
  <si>
    <t>연 장 (2024.07)</t>
    <phoneticPr fontId="2" type="noConversion"/>
  </si>
  <si>
    <t>변 동 (2024.07)</t>
    <phoneticPr fontId="2" type="noConversion"/>
  </si>
  <si>
    <t>대출이자 증가, 리파이낸싱 부대비용 발생</t>
    <phoneticPr fontId="2" type="noConversion"/>
  </si>
  <si>
    <t>4. 향후 추진방안</t>
    <phoneticPr fontId="2" type="noConversion"/>
  </si>
  <si>
    <t>기존 선/후순위 담보대출 1년 연장을 추진하게 됨</t>
    <phoneticPr fontId="2" type="noConversion"/>
  </si>
  <si>
    <t xml:space="preserve"> * ALL-IN 금리, 선순위 90,500백만원 = LTV 56.8%, 가중평균 금리 5.70%</t>
    <phoneticPr fontId="2" type="noConversion"/>
  </si>
  <si>
    <t xml:space="preserve"> - 리파이낸싱 추진(2025.03) 및 비용 절감 등 모색하여 주주사 수익률 제고 노력</t>
    <phoneticPr fontId="2" type="noConversion"/>
  </si>
  <si>
    <t xml:space="preserve"> - 대출금리 : 선순위 5.25%, 후순위 8.00% / 대출기간 : 1년 연장 (~2025.07.30) / 기타 : 주선수수료 없음</t>
    <phoneticPr fontId="2" type="noConversion"/>
  </si>
  <si>
    <r>
      <t xml:space="preserve"> - 기존 </t>
    </r>
    <r>
      <rPr>
        <b/>
        <sz val="10"/>
        <color theme="1"/>
        <rFont val="맑은 고딕"/>
        <family val="3"/>
        <charset val="129"/>
        <scheme val="minor"/>
      </rPr>
      <t>선순위 대주단 및 신규 단위농협</t>
    </r>
    <r>
      <rPr>
        <sz val="10"/>
        <color theme="1"/>
        <rFont val="맑은 고딕"/>
        <family val="3"/>
        <charset val="129"/>
        <scheme val="minor"/>
      </rPr>
      <t xml:space="preserve">으로부터 자금조달하여 </t>
    </r>
    <r>
      <rPr>
        <b/>
        <sz val="10"/>
        <color theme="1"/>
        <rFont val="맑은 고딕"/>
        <family val="3"/>
        <charset val="129"/>
        <scheme val="minor"/>
      </rPr>
      <t>단일 선순위 트랜치로 리파이낸싱을 추진</t>
    </r>
    <r>
      <rPr>
        <sz val="10"/>
        <color theme="1"/>
        <rFont val="맑은 고딕"/>
        <family val="3"/>
        <charset val="129"/>
        <scheme val="minor"/>
      </rPr>
      <t>하였으나,</t>
    </r>
    <phoneticPr fontId="2" type="noConversion"/>
  </si>
  <si>
    <r>
      <rPr>
        <u/>
        <sz val="10"/>
        <color theme="1"/>
        <rFont val="맑은 고딕"/>
        <family val="3"/>
        <charset val="129"/>
        <scheme val="minor"/>
      </rPr>
      <t>① 대구은행 대출규모 축소</t>
    </r>
    <r>
      <rPr>
        <u/>
        <sz val="9"/>
        <color theme="1"/>
        <rFont val="맑은 고딕"/>
        <family val="3"/>
        <charset val="129"/>
        <scheme val="minor"/>
      </rPr>
      <t>(300억→150억)</t>
    </r>
    <r>
      <rPr>
        <u/>
        <sz val="10"/>
        <color theme="1"/>
        <rFont val="맑은 고딕"/>
        <family val="3"/>
        <charset val="129"/>
        <scheme val="minor"/>
      </rPr>
      <t xml:space="preserve"> 및 금리인상 조건</t>
    </r>
    <r>
      <rPr>
        <sz val="10"/>
        <color theme="1"/>
        <rFont val="맑은 고딕"/>
        <family val="3"/>
        <charset val="129"/>
        <scheme val="minor"/>
      </rPr>
      <t xml:space="preserve">  </t>
    </r>
    <r>
      <rPr>
        <u/>
        <sz val="10"/>
        <color theme="1"/>
        <rFont val="맑은 고딕"/>
        <family val="3"/>
        <charset val="129"/>
        <scheme val="minor"/>
      </rPr>
      <t>② 타 시중은행</t>
    </r>
    <r>
      <rPr>
        <u/>
        <sz val="9"/>
        <color theme="1"/>
        <rFont val="맑은 고딕"/>
        <family val="3"/>
        <charset val="129"/>
        <scheme val="minor"/>
      </rPr>
      <t>(국민, 하나)</t>
    </r>
    <r>
      <rPr>
        <u/>
        <sz val="10"/>
        <color theme="1"/>
        <rFont val="맑은 고딕"/>
        <family val="3"/>
        <charset val="129"/>
        <scheme val="minor"/>
      </rPr>
      <t xml:space="preserve"> 태핑 결과 검토불가</t>
    </r>
    <r>
      <rPr>
        <sz val="10"/>
        <color theme="1"/>
        <rFont val="맑은 고딕"/>
        <family val="3"/>
        <charset val="129"/>
        <scheme val="minor"/>
      </rPr>
      <t xml:space="preserve"> 의견에</t>
    </r>
    <phoneticPr fontId="2" type="noConversion"/>
  </si>
  <si>
    <r>
      <t xml:space="preserve"> - 선순위 대주단 입장에서 단일 트랜치 구조일 경우, </t>
    </r>
    <r>
      <rPr>
        <b/>
        <sz val="10"/>
        <color theme="1"/>
        <rFont val="맑은 고딕"/>
        <family val="3"/>
        <charset val="129"/>
        <scheme val="minor"/>
      </rPr>
      <t>담보가치 하락</t>
    </r>
    <r>
      <rPr>
        <b/>
        <sz val="9"/>
        <color theme="1"/>
        <rFont val="맑은 고딕"/>
        <family val="3"/>
        <charset val="129"/>
        <scheme val="minor"/>
      </rPr>
      <t>(LTV 60% 초과)</t>
    </r>
    <r>
      <rPr>
        <b/>
        <sz val="10"/>
        <color theme="1"/>
        <rFont val="맑은 고딕"/>
        <family val="3"/>
        <charset val="129"/>
        <scheme val="minor"/>
      </rPr>
      <t>에 대한 이슈</t>
    </r>
    <r>
      <rPr>
        <sz val="10"/>
        <color theme="1"/>
        <rFont val="맑은 고딕"/>
        <family val="3"/>
        <charset val="129"/>
        <scheme val="minor"/>
      </rPr>
      <t xml:space="preserve">가 있었고, </t>
    </r>
    <phoneticPr fontId="2" type="noConversion"/>
  </si>
  <si>
    <r>
      <t xml:space="preserve">향후 </t>
    </r>
    <r>
      <rPr>
        <b/>
        <sz val="10"/>
        <color theme="1"/>
        <rFont val="맑은 고딕"/>
        <family val="3"/>
        <charset val="129"/>
        <scheme val="minor"/>
      </rPr>
      <t>홈플러스 전망에 대한 우려</t>
    </r>
    <r>
      <rPr>
        <sz val="10"/>
        <color theme="1"/>
        <rFont val="맑은 고딕"/>
        <family val="3"/>
        <charset val="129"/>
        <scheme val="minor"/>
      </rPr>
      <t>가 있는 상황이었음</t>
    </r>
    <phoneticPr fontId="2" type="noConversion"/>
  </si>
  <si>
    <t>※ 기존 선순위 금리 : 가중평균 금리(대주단별 상이)</t>
    <phoneticPr fontId="2" type="noConversion"/>
  </si>
  <si>
    <t>선순위</t>
    <phoneticPr fontId="2" type="noConversion"/>
  </si>
  <si>
    <t xml:space="preserve"> - 상기 조건으로 연장 시, 대출이자 약 30백만원/월 증가 예상되며, 대주단 심사 과정에서 일부 조건 변동될 수 있음</t>
    <phoneticPr fontId="2" type="noConversion"/>
  </si>
  <si>
    <t>비 고</t>
    <phoneticPr fontId="2" type="noConversion"/>
  </si>
  <si>
    <t>구 분</t>
    <phoneticPr fontId="2" type="noConversion"/>
  </si>
  <si>
    <t>후순위</t>
    <phoneticPr fontId="2" type="noConversion"/>
  </si>
  <si>
    <t>대주명</t>
    <phoneticPr fontId="2" type="noConversion"/>
  </si>
  <si>
    <t>㈜우리은행</t>
    <phoneticPr fontId="2" type="noConversion"/>
  </si>
  <si>
    <t>㈜대구은행</t>
    <phoneticPr fontId="2" type="noConversion"/>
  </si>
  <si>
    <t>㈜전북은행</t>
    <phoneticPr fontId="2" type="noConversion"/>
  </si>
  <si>
    <t>소 계</t>
    <phoneticPr fontId="2" type="noConversion"/>
  </si>
  <si>
    <t xml:space="preserve">후순위 </t>
    <phoneticPr fontId="2" type="noConversion"/>
  </si>
  <si>
    <t>㈜대신저축은행</t>
    <phoneticPr fontId="2" type="noConversion"/>
  </si>
  <si>
    <t>㈜케이비저축은행</t>
    <phoneticPr fontId="2" type="noConversion"/>
  </si>
  <si>
    <t>㈜예가람저축은행</t>
    <phoneticPr fontId="2" type="noConversion"/>
  </si>
  <si>
    <t>㈜하나저축은행</t>
    <phoneticPr fontId="2" type="noConversion"/>
  </si>
  <si>
    <t>총 합계</t>
    <phoneticPr fontId="2" type="noConversion"/>
  </si>
  <si>
    <t>대출금액(원)</t>
    <phoneticPr fontId="2" type="noConversion"/>
  </si>
  <si>
    <t>금리(현재)</t>
    <phoneticPr fontId="2" type="noConversion"/>
  </si>
  <si>
    <t>금리(연장)</t>
    <phoneticPr fontId="2" type="noConversion"/>
  </si>
  <si>
    <t>◎ 금리 가중평균</t>
    <phoneticPr fontId="2" type="noConversion"/>
  </si>
  <si>
    <t>담보평가</t>
    <phoneticPr fontId="2" type="noConversion"/>
  </si>
  <si>
    <t>구 분</t>
    <phoneticPr fontId="2" type="noConversion"/>
  </si>
  <si>
    <t>2021년 6월</t>
    <phoneticPr fontId="2" type="noConversion"/>
  </si>
  <si>
    <t>2024년 7월</t>
    <phoneticPr fontId="2" type="noConversion"/>
  </si>
  <si>
    <t>보증금</t>
    <phoneticPr fontId="2" type="noConversion"/>
  </si>
  <si>
    <t>LTV</t>
    <phoneticPr fontId="2" type="noConversion"/>
  </si>
  <si>
    <t>◎ LTV 검토</t>
    <phoneticPr fontId="2" type="noConversion"/>
  </si>
  <si>
    <t>리파이낸싱 추진 시 동일 평가금액 가정</t>
    <phoneticPr fontId="2" type="noConversion"/>
  </si>
  <si>
    <t xml:space="preserve"> - 리파이낸싱 추진 시기 : 2025.03월 / 선순위 - 90,500백만, 5.50% / 후순위 - 10,000백만원, 7.50%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</si>
</sst>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.0"/>
    <numFmt numFmtId="177" formatCode="0.0%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b/>
      <sz val="9"/>
      <color theme="0" tint="-0.499984740745262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u/>
      <sz val="10"/>
      <color theme="1"/>
      <name val="맑은 고딕"/>
      <family val="3"/>
      <charset val="129"/>
      <scheme val="minor"/>
    </font>
    <font>
      <u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9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C00000"/>
      </left>
      <right style="hair">
        <color auto="1"/>
      </right>
      <top style="medium">
        <color rgb="FFC0000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rgb="FFC00000"/>
      </top>
      <bottom style="hair">
        <color auto="1"/>
      </bottom>
      <diagonal/>
    </border>
    <border>
      <left style="hair">
        <color auto="1"/>
      </left>
      <right style="medium">
        <color rgb="FFC00000"/>
      </right>
      <top style="medium">
        <color rgb="FFC00000"/>
      </top>
      <bottom style="hair">
        <color auto="1"/>
      </bottom>
      <diagonal/>
    </border>
    <border>
      <left style="medium">
        <color rgb="FFC00000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rgb="FFC00000"/>
      </right>
      <top style="hair">
        <color auto="1"/>
      </top>
      <bottom style="thin">
        <color auto="1"/>
      </bottom>
      <diagonal/>
    </border>
    <border>
      <left style="medium">
        <color rgb="FFC0000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rgb="FFC00000"/>
      </right>
      <top/>
      <bottom style="hair">
        <color auto="1"/>
      </bottom>
      <diagonal/>
    </border>
    <border>
      <left style="medium">
        <color rgb="FFC0000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rgb="FFC00000"/>
      </right>
      <top style="hair">
        <color auto="1"/>
      </top>
      <bottom/>
      <diagonal/>
    </border>
    <border>
      <left style="medium">
        <color rgb="FFC00000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rgb="FFC00000"/>
      </right>
      <top style="thin">
        <color auto="1"/>
      </top>
      <bottom style="thin">
        <color auto="1"/>
      </bottom>
      <diagonal/>
    </border>
    <border>
      <left style="medium">
        <color rgb="FFC00000"/>
      </left>
      <right style="hair">
        <color auto="1"/>
      </right>
      <top style="thin">
        <color auto="1"/>
      </top>
      <bottom style="medium">
        <color rgb="FFC00000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rgb="FFC00000"/>
      </bottom>
      <diagonal/>
    </border>
    <border>
      <left style="hair">
        <color auto="1"/>
      </left>
      <right style="medium">
        <color rgb="FFC00000"/>
      </right>
      <top style="thin">
        <color auto="1"/>
      </top>
      <bottom style="medium">
        <color rgb="FFC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C00000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C00000"/>
      </left>
      <right/>
      <top style="medium">
        <color rgb="FFC00000"/>
      </top>
      <bottom style="thin">
        <color auto="1"/>
      </bottom>
      <diagonal/>
    </border>
    <border>
      <left/>
      <right/>
      <top style="medium">
        <color rgb="FFC00000"/>
      </top>
      <bottom style="thin">
        <color auto="1"/>
      </bottom>
      <diagonal/>
    </border>
    <border>
      <left/>
      <right style="medium">
        <color rgb="FFC00000"/>
      </right>
      <top style="medium">
        <color rgb="FFC00000"/>
      </top>
      <bottom style="thin">
        <color auto="1"/>
      </bottom>
      <diagonal/>
    </border>
    <border>
      <left style="medium">
        <color rgb="FFC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00000"/>
      </left>
      <right style="thin">
        <color auto="1"/>
      </right>
      <top style="thin">
        <color auto="1"/>
      </top>
      <bottom style="medium">
        <color rgb="FFC00000"/>
      </bottom>
      <diagonal/>
    </border>
    <border>
      <left style="thin">
        <color auto="1"/>
      </left>
      <right/>
      <top style="thin">
        <color auto="1"/>
      </top>
      <bottom style="medium">
        <color rgb="FFC00000"/>
      </bottom>
      <diagonal/>
    </border>
    <border>
      <left/>
      <right style="medium">
        <color rgb="FFC00000"/>
      </right>
      <top style="thin">
        <color auto="1"/>
      </top>
      <bottom style="medium">
        <color rgb="FFC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rgb="FFC00000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rgb="FFC00000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rgb="FFC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rgb="FFC00000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rgb="FFC00000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rgb="FFC00000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3" fontId="7" fillId="0" borderId="0" xfId="1" applyNumberFormat="1" applyFont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3" fontId="7" fillId="0" borderId="0" xfId="1" applyNumberFormat="1" applyFont="1" applyAlignment="1">
      <alignment horizontal="left" vertical="center"/>
    </xf>
    <xf numFmtId="3" fontId="4" fillId="0" borderId="0" xfId="1" applyNumberFormat="1" applyFont="1" applyAlignment="1">
      <alignment horizontal="left" vertical="center"/>
    </xf>
    <xf numFmtId="3" fontId="8" fillId="0" borderId="0" xfId="1" applyNumberFormat="1" applyFont="1" applyAlignment="1">
      <alignment horizontal="center" vertical="center"/>
    </xf>
    <xf numFmtId="3" fontId="3" fillId="0" borderId="0" xfId="1" applyNumberFormat="1" applyFont="1" applyAlignment="1">
      <alignment horizontal="center" vertical="center"/>
    </xf>
    <xf numFmtId="3" fontId="3" fillId="0" borderId="0" xfId="1" applyNumberFormat="1" applyFont="1" applyAlignment="1">
      <alignment horizontal="left" vertical="center"/>
    </xf>
    <xf numFmtId="10" fontId="3" fillId="0" borderId="0" xfId="1" applyNumberFormat="1" applyFont="1" applyAlignment="1">
      <alignment horizontal="center" vertical="center"/>
    </xf>
    <xf numFmtId="3" fontId="4" fillId="0" borderId="0" xfId="1" applyNumberFormat="1" applyFont="1" applyAlignment="1">
      <alignment horizontal="left" vertical="center" indent="1"/>
    </xf>
    <xf numFmtId="3" fontId="7" fillId="0" borderId="6" xfId="1" applyNumberFormat="1" applyFont="1" applyBorder="1" applyAlignment="1">
      <alignment horizontal="center" vertical="center"/>
    </xf>
    <xf numFmtId="10" fontId="7" fillId="0" borderId="7" xfId="1" applyNumberFormat="1" applyFont="1" applyBorder="1" applyAlignment="1">
      <alignment horizontal="center" vertical="center"/>
    </xf>
    <xf numFmtId="3" fontId="7" fillId="0" borderId="8" xfId="1" applyNumberFormat="1" applyFont="1" applyBorder="1" applyAlignment="1">
      <alignment horizontal="center" vertical="center"/>
    </xf>
    <xf numFmtId="3" fontId="7" fillId="0" borderId="9" xfId="1" applyNumberFormat="1" applyFont="1" applyBorder="1" applyAlignment="1">
      <alignment horizontal="center" vertical="center"/>
    </xf>
    <xf numFmtId="3" fontId="7" fillId="0" borderId="11" xfId="1" applyNumberFormat="1" applyFont="1" applyBorder="1" applyAlignment="1">
      <alignment horizontal="center" vertical="center"/>
    </xf>
    <xf numFmtId="3" fontId="7" fillId="0" borderId="12" xfId="1" applyNumberFormat="1" applyFont="1" applyBorder="1" applyAlignment="1">
      <alignment horizontal="center" vertical="center"/>
    </xf>
    <xf numFmtId="10" fontId="7" fillId="0" borderId="13" xfId="1" applyNumberFormat="1" applyFont="1" applyBorder="1" applyAlignment="1">
      <alignment horizontal="center" vertical="center"/>
    </xf>
    <xf numFmtId="3" fontId="7" fillId="0" borderId="14" xfId="1" applyNumberFormat="1" applyFont="1" applyBorder="1" applyAlignment="1">
      <alignment horizontal="center" vertical="center"/>
    </xf>
    <xf numFmtId="10" fontId="7" fillId="0" borderId="10" xfId="1" applyNumberFormat="1" applyFont="1" applyBorder="1" applyAlignment="1">
      <alignment horizontal="center" vertical="center"/>
    </xf>
    <xf numFmtId="3" fontId="7" fillId="0" borderId="28" xfId="1" applyNumberFormat="1" applyFont="1" applyBorder="1" applyAlignment="1">
      <alignment horizontal="center" vertical="center"/>
    </xf>
    <xf numFmtId="3" fontId="7" fillId="0" borderId="29" xfId="1" applyNumberFormat="1" applyFont="1" applyBorder="1" applyAlignment="1">
      <alignment horizontal="center" vertical="center"/>
    </xf>
    <xf numFmtId="3" fontId="7" fillId="0" borderId="30" xfId="1" applyNumberFormat="1" applyFont="1" applyBorder="1" applyAlignment="1">
      <alignment horizontal="center" vertical="center"/>
    </xf>
    <xf numFmtId="3" fontId="7" fillId="0" borderId="31" xfId="1" applyNumberFormat="1" applyFont="1" applyBorder="1" applyAlignment="1">
      <alignment horizontal="center" vertical="center"/>
    </xf>
    <xf numFmtId="3" fontId="6" fillId="0" borderId="45" xfId="1" applyNumberFormat="1" applyFont="1" applyBorder="1" applyAlignment="1">
      <alignment horizontal="center" vertical="center"/>
    </xf>
    <xf numFmtId="3" fontId="6" fillId="0" borderId="46" xfId="1" applyNumberFormat="1" applyFont="1" applyBorder="1" applyAlignment="1">
      <alignment horizontal="center" vertical="center"/>
    </xf>
    <xf numFmtId="3" fontId="6" fillId="0" borderId="47" xfId="1" applyNumberFormat="1" applyFont="1" applyBorder="1" applyAlignment="1">
      <alignment horizontal="center" vertical="center"/>
    </xf>
    <xf numFmtId="3" fontId="7" fillId="0" borderId="32" xfId="1" applyNumberFormat="1" applyFont="1" applyBorder="1" applyAlignment="1">
      <alignment horizontal="center" vertical="center"/>
    </xf>
    <xf numFmtId="176" fontId="7" fillId="0" borderId="0" xfId="1" applyNumberFormat="1" applyFont="1" applyAlignment="1">
      <alignment horizontal="center" vertical="center"/>
    </xf>
    <xf numFmtId="3" fontId="10" fillId="3" borderId="2" xfId="1" applyNumberFormat="1" applyFont="1" applyFill="1" applyBorder="1" applyAlignment="1">
      <alignment horizontal="center" vertical="center"/>
    </xf>
    <xf numFmtId="10" fontId="10" fillId="3" borderId="3" xfId="1" applyNumberFormat="1" applyFont="1" applyFill="1" applyBorder="1" applyAlignment="1">
      <alignment horizontal="center" vertical="center"/>
    </xf>
    <xf numFmtId="3" fontId="10" fillId="3" borderId="4" xfId="1" applyNumberFormat="1" applyFont="1" applyFill="1" applyBorder="1" applyAlignment="1">
      <alignment horizontal="center" vertical="center"/>
    </xf>
    <xf numFmtId="3" fontId="10" fillId="3" borderId="19" xfId="1" applyNumberFormat="1" applyFont="1" applyFill="1" applyBorder="1" applyAlignment="1">
      <alignment horizontal="center" vertical="center"/>
    </xf>
    <xf numFmtId="3" fontId="10" fillId="3" borderId="26" xfId="1" applyNumberFormat="1" applyFont="1" applyFill="1" applyBorder="1" applyAlignment="1">
      <alignment horizontal="center" vertical="center"/>
    </xf>
    <xf numFmtId="3" fontId="6" fillId="2" borderId="48" xfId="1" applyNumberFormat="1" applyFont="1" applyFill="1" applyBorder="1" applyAlignment="1">
      <alignment horizontal="center" vertical="center" wrapText="1"/>
    </xf>
    <xf numFmtId="3" fontId="6" fillId="2" borderId="49" xfId="1" applyNumberFormat="1" applyFont="1" applyFill="1" applyBorder="1" applyAlignment="1">
      <alignment horizontal="center" vertical="center" wrapText="1"/>
    </xf>
    <xf numFmtId="10" fontId="6" fillId="2" borderId="50" xfId="1" applyNumberFormat="1" applyFont="1" applyFill="1" applyBorder="1" applyAlignment="1">
      <alignment horizontal="center" vertical="center"/>
    </xf>
    <xf numFmtId="176" fontId="6" fillId="2" borderId="51" xfId="1" applyNumberFormat="1" applyFont="1" applyFill="1" applyBorder="1" applyAlignment="1">
      <alignment horizontal="center" vertical="center" wrapText="1"/>
    </xf>
    <xf numFmtId="3" fontId="11" fillId="0" borderId="12" xfId="1" applyNumberFormat="1" applyFont="1" applyBorder="1" applyAlignment="1">
      <alignment horizontal="center" vertical="center"/>
    </xf>
    <xf numFmtId="10" fontId="11" fillId="0" borderId="13" xfId="1" applyNumberFormat="1" applyFont="1" applyBorder="1" applyAlignment="1">
      <alignment horizontal="center" vertical="center"/>
    </xf>
    <xf numFmtId="3" fontId="11" fillId="0" borderId="20" xfId="1" applyNumberFormat="1" applyFont="1" applyBorder="1" applyAlignment="1">
      <alignment horizontal="center" vertical="center"/>
    </xf>
    <xf numFmtId="3" fontId="11" fillId="0" borderId="6" xfId="1" applyNumberFormat="1" applyFont="1" applyBorder="1" applyAlignment="1">
      <alignment horizontal="center" vertical="center"/>
    </xf>
    <xf numFmtId="10" fontId="11" fillId="0" borderId="7" xfId="1" applyNumberFormat="1" applyFont="1" applyBorder="1" applyAlignment="1">
      <alignment horizontal="center" vertical="center"/>
    </xf>
    <xf numFmtId="3" fontId="11" fillId="0" borderId="21" xfId="1" applyNumberFormat="1" applyFont="1" applyBorder="1" applyAlignment="1">
      <alignment horizontal="center" vertical="center"/>
    </xf>
    <xf numFmtId="3" fontId="11" fillId="0" borderId="9" xfId="1" applyNumberFormat="1" applyFont="1" applyBorder="1" applyAlignment="1">
      <alignment horizontal="center" vertical="center"/>
    </xf>
    <xf numFmtId="10" fontId="11" fillId="0" borderId="10" xfId="1" applyNumberFormat="1" applyFont="1" applyBorder="1" applyAlignment="1">
      <alignment horizontal="center" vertical="center"/>
    </xf>
    <xf numFmtId="3" fontId="11" fillId="0" borderId="22" xfId="1" applyNumberFormat="1" applyFont="1" applyBorder="1" applyAlignment="1">
      <alignment horizontal="center" vertical="center"/>
    </xf>
    <xf numFmtId="3" fontId="12" fillId="2" borderId="49" xfId="1" applyNumberFormat="1" applyFont="1" applyFill="1" applyBorder="1" applyAlignment="1">
      <alignment horizontal="center" vertical="center" wrapText="1"/>
    </xf>
    <xf numFmtId="10" fontId="12" fillId="2" borderId="50" xfId="1" applyNumberFormat="1" applyFont="1" applyFill="1" applyBorder="1" applyAlignment="1">
      <alignment horizontal="center" vertical="center"/>
    </xf>
    <xf numFmtId="176" fontId="12" fillId="2" borderId="51" xfId="1" applyNumberFormat="1" applyFont="1" applyFill="1" applyBorder="1" applyAlignment="1">
      <alignment horizontal="center" vertical="center" wrapText="1"/>
    </xf>
    <xf numFmtId="3" fontId="9" fillId="0" borderId="0" xfId="1" applyNumberFormat="1" applyFont="1" applyAlignment="1">
      <alignment horizontal="right"/>
    </xf>
    <xf numFmtId="3" fontId="10" fillId="3" borderId="27" xfId="1" applyNumberFormat="1" applyFont="1" applyFill="1" applyBorder="1" applyAlignment="1">
      <alignment horizontal="center" vertical="center"/>
    </xf>
    <xf numFmtId="3" fontId="7" fillId="0" borderId="33" xfId="1" applyNumberFormat="1" applyFont="1" applyBorder="1" applyAlignment="1">
      <alignment horizontal="center" vertical="center"/>
    </xf>
    <xf numFmtId="3" fontId="6" fillId="2" borderId="34" xfId="1" applyNumberFormat="1" applyFont="1" applyFill="1" applyBorder="1" applyAlignment="1">
      <alignment horizontal="center" vertical="center"/>
    </xf>
    <xf numFmtId="10" fontId="6" fillId="2" borderId="35" xfId="1" applyNumberFormat="1" applyFont="1" applyFill="1" applyBorder="1" applyAlignment="1">
      <alignment horizontal="center" vertical="center"/>
    </xf>
    <xf numFmtId="176" fontId="6" fillId="2" borderId="36" xfId="1" applyNumberFormat="1" applyFont="1" applyFill="1" applyBorder="1" applyAlignment="1">
      <alignment horizontal="center" vertical="center"/>
    </xf>
    <xf numFmtId="3" fontId="7" fillId="0" borderId="63" xfId="1" applyNumberFormat="1" applyFont="1" applyBorder="1" applyAlignment="1">
      <alignment horizontal="center" vertical="center"/>
    </xf>
    <xf numFmtId="3" fontId="10" fillId="3" borderId="1" xfId="1" applyNumberFormat="1" applyFont="1" applyFill="1" applyBorder="1" applyAlignment="1">
      <alignment horizontal="center" vertical="center"/>
    </xf>
    <xf numFmtId="3" fontId="10" fillId="3" borderId="68" xfId="1" applyNumberFormat="1" applyFont="1" applyFill="1" applyBorder="1" applyAlignment="1">
      <alignment horizontal="center" vertical="center"/>
    </xf>
    <xf numFmtId="3" fontId="7" fillId="0" borderId="69" xfId="1" applyNumberFormat="1" applyFont="1" applyBorder="1" applyAlignment="1">
      <alignment horizontal="center" vertical="center"/>
    </xf>
    <xf numFmtId="3" fontId="6" fillId="0" borderId="62" xfId="1" applyNumberFormat="1" applyFont="1" applyBorder="1" applyAlignment="1">
      <alignment horizontal="center" vertical="center"/>
    </xf>
    <xf numFmtId="3" fontId="5" fillId="0" borderId="0" xfId="1" applyNumberFormat="1" applyFont="1" applyAlignment="1">
      <alignment horizontal="left" vertical="center"/>
    </xf>
    <xf numFmtId="3" fontId="6" fillId="2" borderId="59" xfId="1" applyNumberFormat="1" applyFont="1" applyFill="1" applyBorder="1" applyAlignment="1">
      <alignment horizontal="center" vertical="center"/>
    </xf>
    <xf numFmtId="3" fontId="7" fillId="2" borderId="1" xfId="1" applyNumberFormat="1" applyFont="1" applyFill="1" applyBorder="1" applyAlignment="1">
      <alignment horizontal="center" vertical="center"/>
    </xf>
    <xf numFmtId="3" fontId="7" fillId="2" borderId="68" xfId="1" applyNumberFormat="1" applyFont="1" applyFill="1" applyBorder="1" applyAlignment="1">
      <alignment horizontal="center" vertical="center"/>
    </xf>
    <xf numFmtId="3" fontId="5" fillId="0" borderId="72" xfId="1" applyNumberFormat="1" applyFont="1" applyBorder="1" applyAlignment="1">
      <alignment horizontal="center" vertical="center"/>
    </xf>
    <xf numFmtId="3" fontId="7" fillId="0" borderId="5" xfId="1" applyNumberFormat="1" applyFont="1" applyBorder="1" applyAlignment="1">
      <alignment horizontal="center" vertical="center"/>
    </xf>
    <xf numFmtId="3" fontId="7" fillId="0" borderId="74" xfId="1" applyNumberFormat="1" applyFont="1" applyBorder="1" applyAlignment="1">
      <alignment horizontal="center" vertical="center"/>
    </xf>
    <xf numFmtId="3" fontId="6" fillId="0" borderId="77" xfId="1" applyNumberFormat="1" applyFont="1" applyBorder="1" applyAlignment="1">
      <alignment horizontal="center" vertical="center"/>
    </xf>
    <xf numFmtId="3" fontId="7" fillId="0" borderId="78" xfId="1" applyNumberFormat="1" applyFont="1" applyBorder="1" applyAlignment="1">
      <alignment horizontal="center" vertical="center"/>
    </xf>
    <xf numFmtId="3" fontId="7" fillId="0" borderId="80" xfId="1" applyNumberFormat="1" applyFont="1" applyBorder="1" applyAlignment="1">
      <alignment horizontal="center" vertical="center"/>
    </xf>
    <xf numFmtId="3" fontId="6" fillId="0" borderId="83" xfId="1" applyNumberFormat="1" applyFont="1" applyBorder="1" applyAlignment="1">
      <alignment horizontal="center" vertical="center"/>
    </xf>
    <xf numFmtId="3" fontId="7" fillId="0" borderId="84" xfId="1" applyNumberFormat="1" applyFont="1" applyBorder="1" applyAlignment="1">
      <alignment horizontal="center" vertical="center"/>
    </xf>
    <xf numFmtId="3" fontId="7" fillId="0" borderId="86" xfId="1" applyNumberFormat="1" applyFont="1" applyBorder="1" applyAlignment="1">
      <alignment horizontal="center" vertical="center"/>
    </xf>
    <xf numFmtId="3" fontId="9" fillId="0" borderId="0" xfId="1" applyNumberFormat="1" applyFont="1" applyAlignment="1">
      <alignment horizontal="left" vertical="center"/>
    </xf>
    <xf numFmtId="3" fontId="17" fillId="0" borderId="0" xfId="1" applyNumberFormat="1" applyFont="1" applyAlignment="1">
      <alignment horizontal="left" vertical="center"/>
    </xf>
    <xf numFmtId="3" fontId="18" fillId="0" borderId="0" xfId="1" applyNumberFormat="1" applyFont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4" fontId="19" fillId="4" borderId="1" xfId="0" applyNumberFormat="1" applyFont="1" applyFill="1" applyBorder="1" applyAlignment="1">
      <alignment horizontal="center" vertical="center"/>
    </xf>
    <xf numFmtId="41" fontId="19" fillId="4" borderId="1" xfId="0" applyNumberFormat="1" applyFont="1" applyFill="1" applyBorder="1" applyAlignment="1">
      <alignment horizontal="center" vertical="center"/>
    </xf>
    <xf numFmtId="41" fontId="19" fillId="0" borderId="89" xfId="0" applyNumberFormat="1" applyFont="1" applyFill="1" applyBorder="1" applyAlignment="1">
      <alignment horizontal="center" vertical="center"/>
    </xf>
    <xf numFmtId="41" fontId="20" fillId="0" borderId="89" xfId="0" applyNumberFormat="1" applyFont="1" applyFill="1" applyBorder="1" applyAlignment="1">
      <alignment horizontal="center" vertical="center"/>
    </xf>
    <xf numFmtId="10" fontId="20" fillId="0" borderId="89" xfId="0" applyNumberFormat="1" applyFont="1" applyFill="1" applyBorder="1" applyAlignment="1">
      <alignment horizontal="center" vertical="center"/>
    </xf>
    <xf numFmtId="41" fontId="19" fillId="5" borderId="1" xfId="0" applyNumberFormat="1" applyFont="1" applyFill="1" applyBorder="1" applyAlignment="1">
      <alignment horizontal="center" vertical="center"/>
    </xf>
    <xf numFmtId="41" fontId="20" fillId="5" borderId="1" xfId="0" applyNumberFormat="1" applyFont="1" applyFill="1" applyBorder="1" applyAlignment="1">
      <alignment horizontal="center" vertical="center"/>
    </xf>
    <xf numFmtId="10" fontId="20" fillId="5" borderId="1" xfId="0" applyNumberFormat="1" applyFont="1" applyFill="1" applyBorder="1" applyAlignment="1">
      <alignment horizontal="center" vertical="center"/>
    </xf>
    <xf numFmtId="0" fontId="19" fillId="0" borderId="89" xfId="0" applyFont="1" applyFill="1" applyBorder="1" applyAlignment="1">
      <alignment horizontal="center" vertical="center"/>
    </xf>
    <xf numFmtId="14" fontId="19" fillId="0" borderId="89" xfId="0" applyNumberFormat="1" applyFont="1" applyFill="1" applyBorder="1" applyAlignment="1">
      <alignment horizontal="center" vertical="center"/>
    </xf>
    <xf numFmtId="177" fontId="20" fillId="5" borderId="1" xfId="0" applyNumberFormat="1" applyFont="1" applyFill="1" applyBorder="1" applyAlignment="1">
      <alignment horizontal="center" vertical="center"/>
    </xf>
    <xf numFmtId="41" fontId="20" fillId="6" borderId="1" xfId="0" applyNumberFormat="1" applyFont="1" applyFill="1" applyBorder="1" applyAlignment="1">
      <alignment horizontal="center" vertical="center"/>
    </xf>
    <xf numFmtId="10" fontId="20" fillId="6" borderId="1" xfId="0" applyNumberFormat="1" applyFont="1" applyFill="1" applyBorder="1" applyAlignment="1">
      <alignment horizontal="center" vertical="center"/>
    </xf>
    <xf numFmtId="3" fontId="18" fillId="0" borderId="1" xfId="1" applyNumberFormat="1" applyFont="1" applyBorder="1" applyAlignment="1">
      <alignment horizontal="center" vertical="center"/>
    </xf>
    <xf numFmtId="10" fontId="18" fillId="0" borderId="1" xfId="1" applyNumberFormat="1" applyFont="1" applyBorder="1" applyAlignment="1">
      <alignment horizontal="center" vertical="center"/>
    </xf>
    <xf numFmtId="3" fontId="5" fillId="4" borderId="1" xfId="1" applyNumberFormat="1" applyFont="1" applyFill="1" applyBorder="1" applyAlignment="1">
      <alignment horizontal="center" vertical="center"/>
    </xf>
    <xf numFmtId="3" fontId="18" fillId="0" borderId="5" xfId="1" applyNumberFormat="1" applyFont="1" applyBorder="1" applyAlignment="1">
      <alignment horizontal="center" vertical="center"/>
    </xf>
    <xf numFmtId="10" fontId="18" fillId="0" borderId="5" xfId="1" applyNumberFormat="1" applyFont="1" applyBorder="1" applyAlignment="1">
      <alignment horizontal="center" vertical="center"/>
    </xf>
    <xf numFmtId="3" fontId="18" fillId="0" borderId="78" xfId="1" applyNumberFormat="1" applyFont="1" applyBorder="1" applyAlignment="1">
      <alignment horizontal="center" vertical="center"/>
    </xf>
    <xf numFmtId="10" fontId="18" fillId="0" borderId="78" xfId="1" applyNumberFormat="1" applyFont="1" applyBorder="1" applyAlignment="1">
      <alignment horizontal="center" vertical="center"/>
    </xf>
    <xf numFmtId="3" fontId="18" fillId="0" borderId="84" xfId="1" applyNumberFormat="1" applyFont="1" applyBorder="1" applyAlignment="1">
      <alignment horizontal="center" vertical="center"/>
    </xf>
    <xf numFmtId="10" fontId="18" fillId="0" borderId="84" xfId="1" applyNumberFormat="1" applyFont="1" applyBorder="1" applyAlignment="1">
      <alignment horizontal="center" vertical="center"/>
    </xf>
    <xf numFmtId="3" fontId="13" fillId="3" borderId="54" xfId="1" applyNumberFormat="1" applyFont="1" applyFill="1" applyBorder="1" applyAlignment="1">
      <alignment horizontal="center" vertical="center"/>
    </xf>
    <xf numFmtId="3" fontId="13" fillId="3" borderId="59" xfId="1" applyNumberFormat="1" applyFont="1" applyFill="1" applyBorder="1" applyAlignment="1">
      <alignment horizontal="center" vertical="center"/>
    </xf>
    <xf numFmtId="10" fontId="10" fillId="3" borderId="18" xfId="1" applyNumberFormat="1" applyFont="1" applyFill="1" applyBorder="1" applyAlignment="1">
      <alignment horizontal="center" vertical="center"/>
    </xf>
    <xf numFmtId="10" fontId="10" fillId="3" borderId="37" xfId="1" applyNumberFormat="1" applyFont="1" applyFill="1" applyBorder="1" applyAlignment="1">
      <alignment horizontal="center" vertical="center"/>
    </xf>
    <xf numFmtId="3" fontId="10" fillId="3" borderId="55" xfId="1" applyNumberFormat="1" applyFont="1" applyFill="1" applyBorder="1" applyAlignment="1">
      <alignment horizontal="center" vertical="center"/>
    </xf>
    <xf numFmtId="3" fontId="10" fillId="3" borderId="56" xfId="1" applyNumberFormat="1" applyFont="1" applyFill="1" applyBorder="1" applyAlignment="1">
      <alignment horizontal="center" vertical="center"/>
    </xf>
    <xf numFmtId="10" fontId="7" fillId="0" borderId="15" xfId="1" applyNumberFormat="1" applyFont="1" applyBorder="1" applyAlignment="1">
      <alignment horizontal="center" vertical="center"/>
    </xf>
    <xf numFmtId="10" fontId="7" fillId="0" borderId="73" xfId="1" applyNumberFormat="1" applyFont="1" applyBorder="1" applyAlignment="1">
      <alignment horizontal="center" vertical="center"/>
    </xf>
    <xf numFmtId="3" fontId="8" fillId="0" borderId="0" xfId="1" applyNumberFormat="1" applyFont="1" applyAlignment="1">
      <alignment horizontal="left" vertical="center"/>
    </xf>
    <xf numFmtId="14" fontId="7" fillId="0" borderId="0" xfId="1" applyNumberFormat="1" applyFont="1" applyAlignment="1">
      <alignment horizontal="right" vertical="center"/>
    </xf>
    <xf numFmtId="3" fontId="10" fillId="3" borderId="39" xfId="1" applyNumberFormat="1" applyFont="1" applyFill="1" applyBorder="1" applyAlignment="1">
      <alignment horizontal="center" vertical="center"/>
    </xf>
    <xf numFmtId="3" fontId="10" fillId="3" borderId="44" xfId="1" applyNumberFormat="1" applyFont="1" applyFill="1" applyBorder="1" applyAlignment="1">
      <alignment horizontal="center" vertical="center"/>
    </xf>
    <xf numFmtId="3" fontId="10" fillId="3" borderId="40" xfId="1" applyNumberFormat="1" applyFont="1" applyFill="1" applyBorder="1" applyAlignment="1">
      <alignment horizontal="center" vertical="center"/>
    </xf>
    <xf numFmtId="3" fontId="10" fillId="3" borderId="41" xfId="1" applyNumberFormat="1" applyFont="1" applyFill="1" applyBorder="1" applyAlignment="1">
      <alignment horizontal="center" vertical="center"/>
    </xf>
    <xf numFmtId="3" fontId="10" fillId="3" borderId="42" xfId="1" applyNumberFormat="1" applyFont="1" applyFill="1" applyBorder="1" applyAlignment="1">
      <alignment horizontal="center" vertical="center"/>
    </xf>
    <xf numFmtId="3" fontId="10" fillId="3" borderId="43" xfId="1" applyNumberFormat="1" applyFont="1" applyFill="1" applyBorder="1" applyAlignment="1">
      <alignment horizontal="center" vertical="center"/>
    </xf>
    <xf numFmtId="3" fontId="10" fillId="3" borderId="23" xfId="1" applyNumberFormat="1" applyFont="1" applyFill="1" applyBorder="1" applyAlignment="1">
      <alignment horizontal="center" vertical="center"/>
    </xf>
    <xf numFmtId="3" fontId="10" fillId="3" borderId="24" xfId="1" applyNumberFormat="1" applyFont="1" applyFill="1" applyBorder="1" applyAlignment="1">
      <alignment horizontal="center" vertical="center"/>
    </xf>
    <xf numFmtId="3" fontId="10" fillId="3" borderId="25" xfId="1" applyNumberFormat="1" applyFont="1" applyFill="1" applyBorder="1" applyAlignment="1">
      <alignment horizontal="center" vertical="center"/>
    </xf>
    <xf numFmtId="10" fontId="7" fillId="0" borderId="17" xfId="1" applyNumberFormat="1" applyFont="1" applyBorder="1" applyAlignment="1">
      <alignment horizontal="center" vertical="center"/>
    </xf>
    <xf numFmtId="10" fontId="7" fillId="0" borderId="79" xfId="1" applyNumberFormat="1" applyFont="1" applyBorder="1" applyAlignment="1">
      <alignment horizontal="center" vertical="center"/>
    </xf>
    <xf numFmtId="10" fontId="7" fillId="0" borderId="16" xfId="1" applyNumberFormat="1" applyFont="1" applyBorder="1" applyAlignment="1">
      <alignment horizontal="center" vertical="center"/>
    </xf>
    <xf numFmtId="10" fontId="7" fillId="0" borderId="85" xfId="1" applyNumberFormat="1" applyFont="1" applyBorder="1" applyAlignment="1">
      <alignment horizontal="center" vertical="center"/>
    </xf>
    <xf numFmtId="10" fontId="7" fillId="0" borderId="81" xfId="1" applyNumberFormat="1" applyFont="1" applyBorder="1" applyAlignment="1">
      <alignment horizontal="center" vertical="center"/>
    </xf>
    <xf numFmtId="10" fontId="7" fillId="0" borderId="87" xfId="1" applyNumberFormat="1" applyFont="1" applyBorder="1" applyAlignment="1">
      <alignment horizontal="center" vertical="center"/>
    </xf>
    <xf numFmtId="3" fontId="10" fillId="3" borderId="65" xfId="1" applyNumberFormat="1" applyFont="1" applyFill="1" applyBorder="1" applyAlignment="1">
      <alignment horizontal="center" vertical="center"/>
    </xf>
    <xf numFmtId="3" fontId="10" fillId="3" borderId="66" xfId="1" applyNumberFormat="1" applyFont="1" applyFill="1" applyBorder="1" applyAlignment="1">
      <alignment horizontal="center" vertical="center"/>
    </xf>
    <xf numFmtId="3" fontId="10" fillId="3" borderId="67" xfId="1" applyNumberFormat="1" applyFont="1" applyFill="1" applyBorder="1" applyAlignment="1">
      <alignment horizontal="center" vertical="center"/>
    </xf>
    <xf numFmtId="3" fontId="10" fillId="3" borderId="57" xfId="1" applyNumberFormat="1" applyFont="1" applyFill="1" applyBorder="1" applyAlignment="1">
      <alignment horizontal="center" vertical="center"/>
    </xf>
    <xf numFmtId="3" fontId="10" fillId="3" borderId="58" xfId="1" applyNumberFormat="1" applyFont="1" applyFill="1" applyBorder="1" applyAlignment="1">
      <alignment horizontal="center" vertical="center"/>
    </xf>
    <xf numFmtId="3" fontId="10" fillId="3" borderId="53" xfId="1" applyNumberFormat="1" applyFont="1" applyFill="1" applyBorder="1" applyAlignment="1">
      <alignment horizontal="center" vertical="center"/>
    </xf>
    <xf numFmtId="3" fontId="10" fillId="3" borderId="60" xfId="1" applyNumberFormat="1" applyFont="1" applyFill="1" applyBorder="1" applyAlignment="1">
      <alignment horizontal="center" vertical="center"/>
    </xf>
    <xf numFmtId="3" fontId="9" fillId="0" borderId="73" xfId="1" applyNumberFormat="1" applyFont="1" applyBorder="1" applyAlignment="1">
      <alignment horizontal="center" vertical="center"/>
    </xf>
    <xf numFmtId="3" fontId="9" fillId="0" borderId="76" xfId="1" applyNumberFormat="1" applyFont="1" applyBorder="1" applyAlignment="1">
      <alignment horizontal="center" vertical="center"/>
    </xf>
    <xf numFmtId="3" fontId="9" fillId="0" borderId="79" xfId="1" applyNumberFormat="1" applyFont="1" applyBorder="1" applyAlignment="1">
      <alignment horizontal="center" vertical="center"/>
    </xf>
    <xf numFmtId="3" fontId="9" fillId="0" borderId="82" xfId="1" applyNumberFormat="1" applyFont="1" applyBorder="1" applyAlignment="1">
      <alignment horizontal="center" vertical="center"/>
    </xf>
    <xf numFmtId="10" fontId="10" fillId="3" borderId="38" xfId="1" applyNumberFormat="1" applyFont="1" applyFill="1" applyBorder="1" applyAlignment="1">
      <alignment horizontal="center" vertical="center"/>
    </xf>
    <xf numFmtId="10" fontId="7" fillId="0" borderId="75" xfId="1" applyNumberFormat="1" applyFont="1" applyBorder="1" applyAlignment="1">
      <alignment horizontal="center" vertical="center"/>
    </xf>
    <xf numFmtId="3" fontId="9" fillId="0" borderId="85" xfId="1" applyNumberFormat="1" applyFont="1" applyBorder="1" applyAlignment="1">
      <alignment horizontal="center" vertical="center"/>
    </xf>
    <xf numFmtId="3" fontId="9" fillId="0" borderId="88" xfId="1" applyNumberFormat="1" applyFont="1" applyBorder="1" applyAlignment="1">
      <alignment horizontal="center" vertical="center"/>
    </xf>
    <xf numFmtId="10" fontId="7" fillId="2" borderId="18" xfId="1" applyNumberFormat="1" applyFont="1" applyFill="1" applyBorder="1" applyAlignment="1">
      <alignment horizontal="center" vertical="center"/>
    </xf>
    <xf numFmtId="10" fontId="7" fillId="2" borderId="37" xfId="1" applyNumberFormat="1" applyFont="1" applyFill="1" applyBorder="1" applyAlignment="1">
      <alignment horizontal="center" vertical="center"/>
    </xf>
    <xf numFmtId="10" fontId="7" fillId="2" borderId="38" xfId="1" applyNumberFormat="1" applyFont="1" applyFill="1" applyBorder="1" applyAlignment="1">
      <alignment horizontal="center" vertical="center"/>
    </xf>
    <xf numFmtId="3" fontId="9" fillId="2" borderId="37" xfId="1" applyNumberFormat="1" applyFont="1" applyFill="1" applyBorder="1" applyAlignment="1">
      <alignment horizontal="center" vertical="center"/>
    </xf>
    <xf numFmtId="3" fontId="9" fillId="2" borderId="61" xfId="1" applyNumberFormat="1" applyFont="1" applyFill="1" applyBorder="1" applyAlignment="1">
      <alignment horizontal="center" vertical="center"/>
    </xf>
    <xf numFmtId="10" fontId="7" fillId="0" borderId="49" xfId="1" applyNumberFormat="1" applyFont="1" applyBorder="1" applyAlignment="1">
      <alignment horizontal="center" vertical="center"/>
    </xf>
    <xf numFmtId="10" fontId="7" fillId="0" borderId="52" xfId="1" applyNumberFormat="1" applyFont="1" applyBorder="1" applyAlignment="1">
      <alignment horizontal="center" vertical="center"/>
    </xf>
    <xf numFmtId="10" fontId="7" fillId="0" borderId="70" xfId="1" applyNumberFormat="1" applyFont="1" applyBorder="1" applyAlignment="1">
      <alignment horizontal="center" vertical="center"/>
    </xf>
    <xf numFmtId="10" fontId="7" fillId="0" borderId="71" xfId="1" applyNumberFormat="1" applyFont="1" applyBorder="1" applyAlignment="1">
      <alignment horizontal="center" vertical="center"/>
    </xf>
    <xf numFmtId="3" fontId="9" fillId="0" borderId="52" xfId="1" applyNumberFormat="1" applyFont="1" applyBorder="1" applyAlignment="1">
      <alignment horizontal="center" vertical="center"/>
    </xf>
    <xf numFmtId="3" fontId="9" fillId="0" borderId="64" xfId="1" applyNumberFormat="1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6" borderId="18" xfId="0" applyFont="1" applyFill="1" applyBorder="1" applyAlignment="1">
      <alignment horizontal="center" vertical="center"/>
    </xf>
    <xf numFmtId="0" fontId="19" fillId="6" borderId="90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373426</xdr:colOff>
      <xdr:row>29</xdr:row>
      <xdr:rowOff>94556</xdr:rowOff>
    </xdr:from>
    <xdr:to>
      <xdr:col>17</xdr:col>
      <xdr:colOff>270416</xdr:colOff>
      <xdr:row>40</xdr:row>
      <xdr:rowOff>83783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2839" y="6927708"/>
          <a:ext cx="3955468" cy="2755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3"/>
  <sheetViews>
    <sheetView showGridLines="0" tabSelected="1" view="pageBreakPreview" zoomScale="115" zoomScaleNormal="115" zoomScaleSheetLayoutView="115" workbookViewId="0">
      <selection activeCell="B2" sqref="B2:K2"/>
    </sheetView>
  </sheetViews>
  <sheetFormatPr defaultColWidth="10.625" defaultRowHeight="21.95" customHeight="1" x14ac:dyDescent="0.3"/>
  <cols>
    <col min="1" max="1" width="1.625" style="1" customWidth="1"/>
    <col min="2" max="2" width="12.625" style="1" customWidth="1"/>
    <col min="3" max="3" width="9.625" style="1" customWidth="1"/>
    <col min="4" max="4" width="7.625" style="2" customWidth="1"/>
    <col min="5" max="5" width="7.625" style="1" customWidth="1"/>
    <col min="6" max="6" width="9.625" style="1" customWidth="1"/>
    <col min="7" max="8" width="7.625" style="1" customWidth="1"/>
    <col min="9" max="9" width="9.625" style="1" customWidth="1"/>
    <col min="10" max="11" width="7.625" style="1" customWidth="1"/>
    <col min="12" max="12" width="1.625" style="1" customWidth="1"/>
    <col min="13" max="16384" width="10.625" style="1"/>
  </cols>
  <sheetData>
    <row r="1" spans="2:11" ht="9.9499999999999993" customHeight="1" x14ac:dyDescent="0.3"/>
    <row r="2" spans="2:11" s="5" customFormat="1" ht="35.1" customHeight="1" x14ac:dyDescent="0.3">
      <c r="B2" s="107" t="s">
        <v>6</v>
      </c>
      <c r="C2" s="107"/>
      <c r="D2" s="107"/>
      <c r="E2" s="107"/>
      <c r="F2" s="107"/>
      <c r="G2" s="107"/>
      <c r="H2" s="107"/>
      <c r="I2" s="107"/>
      <c r="J2" s="107"/>
      <c r="K2" s="107"/>
    </row>
    <row r="3" spans="2:11" ht="21.95" customHeight="1" x14ac:dyDescent="0.3">
      <c r="J3" s="108">
        <v>45489</v>
      </c>
      <c r="K3" s="108"/>
    </row>
    <row r="4" spans="2:11" s="6" customFormat="1" ht="21.95" customHeight="1" x14ac:dyDescent="0.3">
      <c r="B4" s="7" t="s">
        <v>7</v>
      </c>
      <c r="D4" s="8"/>
    </row>
    <row r="5" spans="2:11" s="6" customFormat="1" ht="5.0999999999999996" customHeight="1" x14ac:dyDescent="0.3">
      <c r="B5" s="7"/>
      <c r="D5" s="8"/>
    </row>
    <row r="6" spans="2:11" ht="18" customHeight="1" x14ac:dyDescent="0.3">
      <c r="B6" s="4" t="s">
        <v>37</v>
      </c>
    </row>
    <row r="7" spans="2:11" ht="18" customHeight="1" x14ac:dyDescent="0.3">
      <c r="B7" s="9" t="s">
        <v>38</v>
      </c>
    </row>
    <row r="8" spans="2:11" ht="18" customHeight="1" x14ac:dyDescent="0.3">
      <c r="B8" s="9" t="s">
        <v>33</v>
      </c>
    </row>
    <row r="9" spans="2:11" ht="5.0999999999999996" customHeight="1" x14ac:dyDescent="0.3">
      <c r="B9" s="9"/>
    </row>
    <row r="10" spans="2:11" ht="18" customHeight="1" x14ac:dyDescent="0.3">
      <c r="B10" s="4" t="s">
        <v>39</v>
      </c>
    </row>
    <row r="11" spans="2:11" ht="18" customHeight="1" x14ac:dyDescent="0.3">
      <c r="B11" s="9" t="s">
        <v>40</v>
      </c>
    </row>
    <row r="12" spans="2:11" ht="18" customHeight="1" x14ac:dyDescent="0.3">
      <c r="B12" s="9"/>
    </row>
    <row r="13" spans="2:11" ht="18" customHeight="1" x14ac:dyDescent="0.3">
      <c r="B13" s="7" t="s">
        <v>8</v>
      </c>
    </row>
    <row r="14" spans="2:11" s="6" customFormat="1" ht="5.0999999999999996" customHeight="1" x14ac:dyDescent="0.3">
      <c r="B14" s="7"/>
      <c r="D14" s="8"/>
    </row>
    <row r="15" spans="2:11" ht="18" customHeight="1" x14ac:dyDescent="0.3">
      <c r="B15" s="4" t="s">
        <v>36</v>
      </c>
    </row>
    <row r="16" spans="2:11" ht="18" customHeight="1" x14ac:dyDescent="0.3">
      <c r="B16" s="4" t="s">
        <v>43</v>
      </c>
    </row>
    <row r="17" spans="2:12" ht="18" customHeight="1" thickBot="1" x14ac:dyDescent="0.25">
      <c r="B17" s="9"/>
      <c r="K17" s="49" t="s">
        <v>9</v>
      </c>
    </row>
    <row r="18" spans="2:12" ht="21.95" customHeight="1" x14ac:dyDescent="0.3">
      <c r="B18" s="109" t="s">
        <v>0</v>
      </c>
      <c r="C18" s="111" t="s">
        <v>12</v>
      </c>
      <c r="D18" s="112"/>
      <c r="E18" s="113"/>
      <c r="F18" s="111" t="s">
        <v>13</v>
      </c>
      <c r="G18" s="112"/>
      <c r="H18" s="114"/>
      <c r="I18" s="115" t="s">
        <v>29</v>
      </c>
      <c r="J18" s="116"/>
      <c r="K18" s="117"/>
    </row>
    <row r="19" spans="2:12" ht="21.95" customHeight="1" x14ac:dyDescent="0.3">
      <c r="B19" s="110"/>
      <c r="C19" s="28" t="s">
        <v>3</v>
      </c>
      <c r="D19" s="29" t="s">
        <v>1</v>
      </c>
      <c r="E19" s="30" t="s">
        <v>2</v>
      </c>
      <c r="F19" s="28" t="s">
        <v>3</v>
      </c>
      <c r="G19" s="29" t="s">
        <v>1</v>
      </c>
      <c r="H19" s="31" t="s">
        <v>2</v>
      </c>
      <c r="I19" s="32" t="s">
        <v>3</v>
      </c>
      <c r="J19" s="29" t="s">
        <v>1</v>
      </c>
      <c r="K19" s="50" t="s">
        <v>2</v>
      </c>
    </row>
    <row r="20" spans="2:12" ht="20.100000000000001" customHeight="1" x14ac:dyDescent="0.3">
      <c r="B20" s="23" t="s">
        <v>4</v>
      </c>
      <c r="C20" s="15">
        <v>77800</v>
      </c>
      <c r="D20" s="16">
        <v>4.53E-2</v>
      </c>
      <c r="E20" s="17">
        <f>C20*D20/12</f>
        <v>293.69499999999999</v>
      </c>
      <c r="F20" s="37">
        <v>100500</v>
      </c>
      <c r="G20" s="38">
        <v>5.2999999999999999E-2</v>
      </c>
      <c r="H20" s="39">
        <f>F20*G20/12</f>
        <v>443.875</v>
      </c>
      <c r="I20" s="19">
        <v>77800</v>
      </c>
      <c r="J20" s="16">
        <v>5.2499999999999998E-2</v>
      </c>
      <c r="K20" s="20">
        <f>I20*J20/12</f>
        <v>340.375</v>
      </c>
    </row>
    <row r="21" spans="2:12" ht="20.100000000000001" customHeight="1" x14ac:dyDescent="0.3">
      <c r="B21" s="24" t="s">
        <v>5</v>
      </c>
      <c r="C21" s="10">
        <v>22700</v>
      </c>
      <c r="D21" s="11">
        <v>0.08</v>
      </c>
      <c r="E21" s="12">
        <f>C21*D21/12</f>
        <v>151.33333333333334</v>
      </c>
      <c r="F21" s="40"/>
      <c r="G21" s="41"/>
      <c r="H21" s="42"/>
      <c r="I21" s="21">
        <v>22700</v>
      </c>
      <c r="J21" s="11">
        <v>0.08</v>
      </c>
      <c r="K21" s="22">
        <f>I21*J21/12</f>
        <v>151.33333333333334</v>
      </c>
    </row>
    <row r="22" spans="2:12" ht="20.100000000000001" customHeight="1" x14ac:dyDescent="0.3">
      <c r="B22" s="25" t="s">
        <v>10</v>
      </c>
      <c r="C22" s="13">
        <f>SUM(C20:C21)</f>
        <v>100500</v>
      </c>
      <c r="D22" s="18">
        <f>SUMPRODUCT(C20:C21,D20:D21)/C22</f>
        <v>5.3137711442786069E-2</v>
      </c>
      <c r="E22" s="14">
        <f>SUM(E20:E21)</f>
        <v>445.02833333333331</v>
      </c>
      <c r="F22" s="43">
        <f>SUM(F20:F21)</f>
        <v>100500</v>
      </c>
      <c r="G22" s="44">
        <f>SUMPRODUCT(F20:F21,G20:G21)/F22</f>
        <v>5.2999999999999999E-2</v>
      </c>
      <c r="H22" s="45">
        <f>SUM(H20:H21)</f>
        <v>443.875</v>
      </c>
      <c r="I22" s="26">
        <f>SUM(I20:I21)</f>
        <v>100500</v>
      </c>
      <c r="J22" s="18">
        <f>SUMPRODUCT(I20:I21,J20:J21)/I22</f>
        <v>5.8711442786069649E-2</v>
      </c>
      <c r="K22" s="51">
        <f>SUM(K20:K21)</f>
        <v>491.70833333333337</v>
      </c>
    </row>
    <row r="23" spans="2:12" ht="30" customHeight="1" thickBot="1" x14ac:dyDescent="0.35">
      <c r="B23" s="33" t="s">
        <v>11</v>
      </c>
      <c r="C23" s="34">
        <f>C22</f>
        <v>100500</v>
      </c>
      <c r="D23" s="35">
        <v>5.5100000000000003E-2</v>
      </c>
      <c r="E23" s="36">
        <f>C23*D23/12</f>
        <v>461.46250000000003</v>
      </c>
      <c r="F23" s="46">
        <f>F22</f>
        <v>100500</v>
      </c>
      <c r="G23" s="47">
        <v>5.5E-2</v>
      </c>
      <c r="H23" s="48">
        <f>F23*G23/12</f>
        <v>460.625</v>
      </c>
      <c r="I23" s="52">
        <f>I22</f>
        <v>100500</v>
      </c>
      <c r="J23" s="53">
        <f>J22</f>
        <v>5.8711442786069649E-2</v>
      </c>
      <c r="K23" s="54">
        <f>K22</f>
        <v>491.70833333333337</v>
      </c>
      <c r="L23" s="27"/>
    </row>
    <row r="24" spans="2:12" ht="21.95" customHeight="1" x14ac:dyDescent="0.3">
      <c r="B24" s="73" t="s">
        <v>41</v>
      </c>
      <c r="E24" s="2"/>
    </row>
    <row r="25" spans="2:12" ht="21.95" customHeight="1" x14ac:dyDescent="0.3">
      <c r="E25" s="2"/>
    </row>
    <row r="26" spans="2:12" ht="21.95" customHeight="1" x14ac:dyDescent="0.3">
      <c r="B26" s="7" t="s">
        <v>14</v>
      </c>
      <c r="E26" s="2"/>
      <c r="K26" s="27"/>
    </row>
    <row r="27" spans="2:12" ht="21.95" customHeight="1" x14ac:dyDescent="0.3">
      <c r="B27" s="60" t="s">
        <v>26</v>
      </c>
      <c r="E27" s="2"/>
      <c r="K27" s="27"/>
    </row>
    <row r="28" spans="2:12" ht="18" customHeight="1" x14ac:dyDescent="0.3">
      <c r="B28" s="4" t="s">
        <v>70</v>
      </c>
      <c r="E28" s="2"/>
      <c r="K28" s="27"/>
    </row>
    <row r="29" spans="2:12" ht="18" customHeight="1" x14ac:dyDescent="0.3">
      <c r="B29" s="3" t="s">
        <v>34</v>
      </c>
      <c r="E29" s="2"/>
      <c r="K29" s="27"/>
    </row>
    <row r="30" spans="2:12" ht="18" customHeight="1" thickBot="1" x14ac:dyDescent="0.25">
      <c r="B30" s="4"/>
      <c r="K30" s="49" t="s">
        <v>9</v>
      </c>
    </row>
    <row r="31" spans="2:12" ht="21.95" customHeight="1" x14ac:dyDescent="0.3">
      <c r="B31" s="99" t="s">
        <v>45</v>
      </c>
      <c r="C31" s="103" t="s">
        <v>13</v>
      </c>
      <c r="D31" s="104"/>
      <c r="E31" s="104"/>
      <c r="F31" s="124" t="s">
        <v>30</v>
      </c>
      <c r="G31" s="125"/>
      <c r="H31" s="126"/>
      <c r="I31" s="127" t="s">
        <v>44</v>
      </c>
      <c r="J31" s="127"/>
      <c r="K31" s="128"/>
    </row>
    <row r="32" spans="2:12" ht="21.95" customHeight="1" x14ac:dyDescent="0.3">
      <c r="B32" s="100"/>
      <c r="C32" s="56" t="s">
        <v>15</v>
      </c>
      <c r="D32" s="101" t="s">
        <v>16</v>
      </c>
      <c r="E32" s="102"/>
      <c r="F32" s="57" t="s">
        <v>15</v>
      </c>
      <c r="G32" s="101" t="s">
        <v>16</v>
      </c>
      <c r="H32" s="135"/>
      <c r="I32" s="129"/>
      <c r="J32" s="129"/>
      <c r="K32" s="130"/>
    </row>
    <row r="33" spans="2:11" ht="20.100000000000001" customHeight="1" x14ac:dyDescent="0.3">
      <c r="B33" s="64" t="s">
        <v>17</v>
      </c>
      <c r="C33" s="65" t="s">
        <v>23</v>
      </c>
      <c r="D33" s="105">
        <v>6.88E-2</v>
      </c>
      <c r="E33" s="106"/>
      <c r="F33" s="66" t="s">
        <v>23</v>
      </c>
      <c r="G33" s="105">
        <v>6.88E-2</v>
      </c>
      <c r="H33" s="136"/>
      <c r="I33" s="131"/>
      <c r="J33" s="131"/>
      <c r="K33" s="132"/>
    </row>
    <row r="34" spans="2:11" ht="20.100000000000001" customHeight="1" x14ac:dyDescent="0.3">
      <c r="B34" s="67" t="s">
        <v>18</v>
      </c>
      <c r="C34" s="68">
        <v>900</v>
      </c>
      <c r="D34" s="118">
        <v>5.4399999999999997E-2</v>
      </c>
      <c r="E34" s="119"/>
      <c r="F34" s="69">
        <v>1055</v>
      </c>
      <c r="G34" s="118">
        <v>5.74E-2</v>
      </c>
      <c r="H34" s="122"/>
      <c r="I34" s="133" t="s">
        <v>27</v>
      </c>
      <c r="J34" s="133"/>
      <c r="K34" s="134"/>
    </row>
    <row r="35" spans="2:11" ht="20.100000000000001" customHeight="1" x14ac:dyDescent="0.3">
      <c r="B35" s="67" t="s">
        <v>19</v>
      </c>
      <c r="C35" s="68">
        <v>1097</v>
      </c>
      <c r="D35" s="118">
        <v>6.0499999999999998E-2</v>
      </c>
      <c r="E35" s="119"/>
      <c r="F35" s="69">
        <v>910</v>
      </c>
      <c r="G35" s="118">
        <v>5.0200000000000002E-2</v>
      </c>
      <c r="H35" s="122"/>
      <c r="I35" s="133" t="s">
        <v>28</v>
      </c>
      <c r="J35" s="133"/>
      <c r="K35" s="134"/>
    </row>
    <row r="36" spans="2:11" ht="20.100000000000001" customHeight="1" x14ac:dyDescent="0.3">
      <c r="B36" s="67" t="s">
        <v>20</v>
      </c>
      <c r="C36" s="68">
        <v>1098</v>
      </c>
      <c r="D36" s="118">
        <v>5.96E-2</v>
      </c>
      <c r="E36" s="119"/>
      <c r="F36" s="69">
        <v>864</v>
      </c>
      <c r="G36" s="118">
        <v>4.6800000000000001E-2</v>
      </c>
      <c r="H36" s="122"/>
      <c r="I36" s="133" t="s">
        <v>31</v>
      </c>
      <c r="J36" s="133"/>
      <c r="K36" s="134"/>
    </row>
    <row r="37" spans="2:11" ht="20.100000000000001" customHeight="1" x14ac:dyDescent="0.3">
      <c r="B37" s="67" t="s">
        <v>21</v>
      </c>
      <c r="C37" s="68">
        <v>1191</v>
      </c>
      <c r="D37" s="118">
        <v>6.5699999999999995E-2</v>
      </c>
      <c r="E37" s="119"/>
      <c r="F37" s="69">
        <v>1091</v>
      </c>
      <c r="G37" s="118">
        <v>6.0199999999999997E-2</v>
      </c>
      <c r="H37" s="122"/>
      <c r="I37" s="133" t="s">
        <v>28</v>
      </c>
      <c r="J37" s="133"/>
      <c r="K37" s="134"/>
    </row>
    <row r="38" spans="2:11" ht="20.100000000000001" customHeight="1" x14ac:dyDescent="0.3">
      <c r="B38" s="70" t="s">
        <v>22</v>
      </c>
      <c r="C38" s="71">
        <v>731</v>
      </c>
      <c r="D38" s="120">
        <v>4.9599999999999998E-2</v>
      </c>
      <c r="E38" s="121"/>
      <c r="F38" s="72">
        <v>664</v>
      </c>
      <c r="G38" s="120">
        <v>4.5100000000000001E-2</v>
      </c>
      <c r="H38" s="123"/>
      <c r="I38" s="137" t="s">
        <v>28</v>
      </c>
      <c r="J38" s="137"/>
      <c r="K38" s="138"/>
    </row>
    <row r="39" spans="2:11" ht="20.100000000000001" customHeight="1" x14ac:dyDescent="0.3">
      <c r="B39" s="61" t="s">
        <v>24</v>
      </c>
      <c r="C39" s="62" t="s">
        <v>23</v>
      </c>
      <c r="D39" s="139">
        <v>6.5799999999999997E-2</v>
      </c>
      <c r="E39" s="140"/>
      <c r="F39" s="63" t="s">
        <v>23</v>
      </c>
      <c r="G39" s="139">
        <v>6.4000000000000001E-2</v>
      </c>
      <c r="H39" s="141"/>
      <c r="I39" s="142"/>
      <c r="J39" s="142"/>
      <c r="K39" s="143"/>
    </row>
    <row r="40" spans="2:11" ht="20.100000000000001" customHeight="1" thickBot="1" x14ac:dyDescent="0.35">
      <c r="B40" s="59" t="s">
        <v>25</v>
      </c>
      <c r="C40" s="55" t="s">
        <v>23</v>
      </c>
      <c r="D40" s="144">
        <v>7.3200000000000001E-2</v>
      </c>
      <c r="E40" s="145"/>
      <c r="F40" s="58" t="s">
        <v>23</v>
      </c>
      <c r="G40" s="146">
        <v>7.1400000000000005E-2</v>
      </c>
      <c r="H40" s="147"/>
      <c r="I40" s="148"/>
      <c r="J40" s="148"/>
      <c r="K40" s="149"/>
    </row>
    <row r="42" spans="2:11" ht="21.95" customHeight="1" x14ac:dyDescent="0.3">
      <c r="B42" s="7" t="s">
        <v>32</v>
      </c>
      <c r="E42" s="2"/>
      <c r="K42" s="27"/>
    </row>
    <row r="43" spans="2:11" ht="21.95" customHeight="1" x14ac:dyDescent="0.3">
      <c r="B43" s="4" t="s">
        <v>35</v>
      </c>
      <c r="E43" s="2"/>
      <c r="K43" s="27"/>
    </row>
  </sheetData>
  <mergeCells count="36">
    <mergeCell ref="D39:E39"/>
    <mergeCell ref="G39:H39"/>
    <mergeCell ref="I39:K39"/>
    <mergeCell ref="D40:E40"/>
    <mergeCell ref="G40:H40"/>
    <mergeCell ref="I40:K40"/>
    <mergeCell ref="G37:H37"/>
    <mergeCell ref="G38:H38"/>
    <mergeCell ref="F31:H31"/>
    <mergeCell ref="I31:K32"/>
    <mergeCell ref="I33:K33"/>
    <mergeCell ref="I34:K34"/>
    <mergeCell ref="I35:K35"/>
    <mergeCell ref="I36:K36"/>
    <mergeCell ref="I37:K37"/>
    <mergeCell ref="G32:H32"/>
    <mergeCell ref="G33:H33"/>
    <mergeCell ref="G34:H34"/>
    <mergeCell ref="G35:H35"/>
    <mergeCell ref="G36:H36"/>
    <mergeCell ref="I38:K38"/>
    <mergeCell ref="D34:E34"/>
    <mergeCell ref="D35:E35"/>
    <mergeCell ref="D36:E36"/>
    <mergeCell ref="D37:E37"/>
    <mergeCell ref="D38:E38"/>
    <mergeCell ref="B31:B32"/>
    <mergeCell ref="D32:E32"/>
    <mergeCell ref="C31:E31"/>
    <mergeCell ref="D33:E33"/>
    <mergeCell ref="B2:K2"/>
    <mergeCell ref="J3:K3"/>
    <mergeCell ref="B18:B19"/>
    <mergeCell ref="C18:E18"/>
    <mergeCell ref="F18:H18"/>
    <mergeCell ref="I18:K18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zoomScale="115" zoomScaleNormal="115" workbookViewId="0">
      <selection activeCell="B3" sqref="B3"/>
    </sheetView>
  </sheetViews>
  <sheetFormatPr defaultColWidth="14.625" defaultRowHeight="21.95" customHeight="1" x14ac:dyDescent="0.3"/>
  <cols>
    <col min="1" max="1" width="1.625" style="75" customWidth="1"/>
    <col min="2" max="2" width="10.625" style="75" customWidth="1"/>
    <col min="3" max="3" width="13" style="75" bestFit="1" customWidth="1"/>
    <col min="4" max="16384" width="14.625" style="75"/>
  </cols>
  <sheetData>
    <row r="1" spans="2:7" ht="9.9499999999999993" customHeight="1" x14ac:dyDescent="0.3"/>
    <row r="3" spans="2:7" ht="21.95" customHeight="1" x14ac:dyDescent="0.3">
      <c r="B3" s="74" t="s">
        <v>61</v>
      </c>
    </row>
    <row r="4" spans="2:7" ht="21.95" customHeight="1" x14ac:dyDescent="0.3">
      <c r="B4" s="76" t="s">
        <v>45</v>
      </c>
      <c r="C4" s="76" t="s">
        <v>47</v>
      </c>
      <c r="D4" s="77" t="s">
        <v>58</v>
      </c>
      <c r="E4" s="78" t="s">
        <v>59</v>
      </c>
      <c r="F4" s="78" t="s">
        <v>60</v>
      </c>
    </row>
    <row r="5" spans="2:7" ht="21.95" customHeight="1" x14ac:dyDescent="0.3">
      <c r="B5" s="150" t="s">
        <v>4</v>
      </c>
      <c r="C5" s="79" t="s">
        <v>48</v>
      </c>
      <c r="D5" s="80">
        <v>42800000000</v>
      </c>
      <c r="E5" s="81">
        <v>5.3100000000000001E-2</v>
      </c>
      <c r="F5" s="81">
        <v>5.2499999999999998E-2</v>
      </c>
    </row>
    <row r="6" spans="2:7" ht="21.95" customHeight="1" x14ac:dyDescent="0.3">
      <c r="B6" s="150"/>
      <c r="C6" s="79" t="s">
        <v>49</v>
      </c>
      <c r="D6" s="80">
        <v>30000000000</v>
      </c>
      <c r="E6" s="81">
        <v>3.3000000000000002E-2</v>
      </c>
      <c r="F6" s="81">
        <v>5.2499999999999998E-2</v>
      </c>
    </row>
    <row r="7" spans="2:7" ht="21.95" customHeight="1" x14ac:dyDescent="0.3">
      <c r="B7" s="150"/>
      <c r="C7" s="79" t="s">
        <v>50</v>
      </c>
      <c r="D7" s="80">
        <v>5000000000</v>
      </c>
      <c r="E7" s="81">
        <v>5.2499999999999998E-2</v>
      </c>
      <c r="F7" s="81">
        <v>5.2499999999999998E-2</v>
      </c>
    </row>
    <row r="8" spans="2:7" ht="21.95" customHeight="1" x14ac:dyDescent="0.3">
      <c r="B8" s="150"/>
      <c r="C8" s="82" t="s">
        <v>51</v>
      </c>
      <c r="D8" s="83">
        <f>SUM(D5:D7)</f>
        <v>77800000000</v>
      </c>
      <c r="E8" s="84">
        <f>SUMPRODUCT(D5:D7,E5:E7)/D8</f>
        <v>4.5310796915167095E-2</v>
      </c>
      <c r="F8" s="84">
        <f>SUMPRODUCT(D5:D7,F5:F7)/D8</f>
        <v>5.2499999999999998E-2</v>
      </c>
    </row>
    <row r="9" spans="2:7" ht="21.95" customHeight="1" x14ac:dyDescent="0.3">
      <c r="B9" s="150" t="s">
        <v>52</v>
      </c>
      <c r="C9" s="85" t="s">
        <v>53</v>
      </c>
      <c r="D9" s="80">
        <v>10000000000</v>
      </c>
      <c r="E9" s="81">
        <v>0.08</v>
      </c>
      <c r="F9" s="81">
        <v>0.08</v>
      </c>
    </row>
    <row r="10" spans="2:7" ht="21.95" customHeight="1" x14ac:dyDescent="0.3">
      <c r="B10" s="150"/>
      <c r="C10" s="79" t="s">
        <v>54</v>
      </c>
      <c r="D10" s="80">
        <v>5000000000</v>
      </c>
      <c r="E10" s="81">
        <v>0.08</v>
      </c>
      <c r="F10" s="81">
        <v>0.08</v>
      </c>
    </row>
    <row r="11" spans="2:7" ht="21.95" customHeight="1" x14ac:dyDescent="0.3">
      <c r="B11" s="150"/>
      <c r="C11" s="79" t="s">
        <v>55</v>
      </c>
      <c r="D11" s="80">
        <v>4700000000</v>
      </c>
      <c r="E11" s="81">
        <v>0.08</v>
      </c>
      <c r="F11" s="81">
        <v>0.08</v>
      </c>
    </row>
    <row r="12" spans="2:7" ht="21.95" customHeight="1" x14ac:dyDescent="0.3">
      <c r="B12" s="150"/>
      <c r="C12" s="86" t="s">
        <v>56</v>
      </c>
      <c r="D12" s="80">
        <v>3000000000</v>
      </c>
      <c r="E12" s="81">
        <v>0.08</v>
      </c>
      <c r="F12" s="81">
        <v>0.08</v>
      </c>
    </row>
    <row r="13" spans="2:7" ht="21.95" customHeight="1" x14ac:dyDescent="0.3">
      <c r="B13" s="150"/>
      <c r="C13" s="82" t="s">
        <v>51</v>
      </c>
      <c r="D13" s="83">
        <f>SUM(D9:D12)</f>
        <v>22700000000</v>
      </c>
      <c r="E13" s="87">
        <f>SUMPRODUCT(D9:D12,E9:E12)/D13</f>
        <v>0.08</v>
      </c>
      <c r="F13" s="87">
        <f>SUMPRODUCT(D9:D12,F9:F12)/D13</f>
        <v>0.08</v>
      </c>
    </row>
    <row r="14" spans="2:7" ht="21.95" customHeight="1" x14ac:dyDescent="0.3">
      <c r="B14" s="151" t="s">
        <v>57</v>
      </c>
      <c r="C14" s="152"/>
      <c r="D14" s="88">
        <f>D8+D13</f>
        <v>100500000000</v>
      </c>
      <c r="E14" s="89">
        <f>(D8*E8+D13*E13)/D14</f>
        <v>5.3146069651741297E-2</v>
      </c>
      <c r="F14" s="89">
        <f>(D8*F8+D13*F13)/D14</f>
        <v>5.8711442786069649E-2</v>
      </c>
    </row>
    <row r="16" spans="2:7" ht="21.95" customHeight="1" x14ac:dyDescent="0.3">
      <c r="B16" s="74" t="s">
        <v>68</v>
      </c>
      <c r="G16" s="75" t="s">
        <v>69</v>
      </c>
    </row>
    <row r="17" spans="2:8" ht="21.95" customHeight="1" x14ac:dyDescent="0.3">
      <c r="B17" s="92" t="s">
        <v>63</v>
      </c>
      <c r="C17" s="92" t="s">
        <v>64</v>
      </c>
      <c r="D17" s="92" t="s">
        <v>67</v>
      </c>
      <c r="E17" s="92" t="s">
        <v>65</v>
      </c>
      <c r="F17" s="92" t="s">
        <v>67</v>
      </c>
      <c r="G17" s="92" t="s">
        <v>65</v>
      </c>
      <c r="H17" s="92" t="s">
        <v>67</v>
      </c>
    </row>
    <row r="18" spans="2:8" ht="21.95" customHeight="1" x14ac:dyDescent="0.3">
      <c r="B18" s="90" t="s">
        <v>62</v>
      </c>
      <c r="C18" s="90">
        <v>187200000000</v>
      </c>
      <c r="D18" s="91"/>
      <c r="E18" s="90">
        <v>196250000000</v>
      </c>
      <c r="F18" s="91"/>
      <c r="G18" s="90">
        <v>196250000000</v>
      </c>
      <c r="H18" s="91"/>
    </row>
    <row r="19" spans="2:8" ht="21.95" customHeight="1" x14ac:dyDescent="0.3">
      <c r="B19" s="93" t="s">
        <v>66</v>
      </c>
      <c r="C19" s="93">
        <v>21023690000</v>
      </c>
      <c r="D19" s="94">
        <f>C19/C18</f>
        <v>0.11230603632478632</v>
      </c>
      <c r="E19" s="93">
        <f>C19</f>
        <v>21023690000</v>
      </c>
      <c r="F19" s="94">
        <f>E19/E18</f>
        <v>0.10712708280254778</v>
      </c>
      <c r="G19" s="93">
        <f>E19</f>
        <v>21023690000</v>
      </c>
      <c r="H19" s="94">
        <f>G19/G18</f>
        <v>0.10712708280254778</v>
      </c>
    </row>
    <row r="20" spans="2:8" ht="21.95" customHeight="1" x14ac:dyDescent="0.3">
      <c r="B20" s="95" t="s">
        <v>42</v>
      </c>
      <c r="C20" s="95">
        <f>D8</f>
        <v>77800000000</v>
      </c>
      <c r="D20" s="96">
        <f>SUM(C19:C20)/C18</f>
        <v>0.52790432692307687</v>
      </c>
      <c r="E20" s="95">
        <f>C20</f>
        <v>77800000000</v>
      </c>
      <c r="F20" s="96">
        <f>SUM(E19:E20)/E18</f>
        <v>0.50356020382165601</v>
      </c>
      <c r="G20" s="95">
        <v>90500000000</v>
      </c>
      <c r="H20" s="96">
        <f>SUM(G19:G20)/G18</f>
        <v>0.56827357961783442</v>
      </c>
    </row>
    <row r="21" spans="2:8" ht="21.95" customHeight="1" x14ac:dyDescent="0.3">
      <c r="B21" s="97" t="s">
        <v>46</v>
      </c>
      <c r="C21" s="97">
        <f>D13</f>
        <v>22700000000</v>
      </c>
      <c r="D21" s="98">
        <f>SUM(C19:C21)/C18</f>
        <v>0.64916501068376065</v>
      </c>
      <c r="E21" s="97">
        <f>C21</f>
        <v>22700000000</v>
      </c>
      <c r="F21" s="98">
        <f>SUM(E19:E21)/E18</f>
        <v>0.61922899363057327</v>
      </c>
      <c r="G21" s="97">
        <f>D14-G20</f>
        <v>10000000000</v>
      </c>
      <c r="H21" s="98">
        <f>SUM(G19:G21)/G18</f>
        <v>0.61922899363057327</v>
      </c>
    </row>
  </sheetData>
  <mergeCells count="3">
    <mergeCell ref="B5:B8"/>
    <mergeCell ref="B9:B13"/>
    <mergeCell ref="B14:C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보고</vt:lpstr>
      <vt:lpstr>Sheet1</vt:lpstr>
      <vt:lpstr>보고!Print_Area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</dc:creator>
  <cp:lastModifiedBy>dts</cp:lastModifiedBy>
  <cp:lastPrinted>2024-07-17T06:59:52Z</cp:lastPrinted>
  <dcterms:created xsi:type="dcterms:W3CDTF">2024-07-16T00:40:54Z</dcterms:created>
  <dcterms:modified xsi:type="dcterms:W3CDTF">2024-07-17T06:59:53Z</dcterms:modified>
</cp:coreProperties>
</file>